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omments2.xml" ContentType="application/vnd.openxmlformats-officedocument.spreadsheetml.comments+xml"/>
  <Override PartName="/xl/customProperty11.bin" ContentType="application/vnd.openxmlformats-officedocument.spreadsheetml.customProperty"/>
  <Override PartName="/xl/comments3.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ates\Public\RASANEN\#  Rate Filings\Sch 95 - PCA\2023-04 Eff 12-1-2023\Analysis\"/>
    </mc:Choice>
  </mc:AlternateContent>
  <bookViews>
    <workbookView xWindow="22752" yWindow="733" windowWidth="19414" windowHeight="8928" tabRatio="938"/>
  </bookViews>
  <sheets>
    <sheet name="Sch 95 Supplemental" sheetId="109" r:id="rId1"/>
    <sheet name="Revenue Impacts Sch 95 Sup" sheetId="127" r:id="rId2"/>
    <sheet name="Rate Spread" sheetId="134" r:id="rId3"/>
    <sheet name="Typical Residential Notice" sheetId="120" r:id="rId4"/>
    <sheet name="Street &amp; Area Lighting (PCA)" sheetId="87" r:id="rId5"/>
    <sheet name="WorkPapers-&gt;" sheetId="98" r:id="rId6"/>
    <sheet name="UE-200893 Sch 95 Eff 12-1-2020" sheetId="126" r:id="rId7"/>
    <sheet name="Revenue Requirements --&gt;" sheetId="129" r:id="rId8"/>
    <sheet name="PCA Recovery (mid-c)" sheetId="130" r:id="rId9"/>
    <sheet name="PCA Summary- Detailed" sheetId="131" r:id="rId10"/>
    <sheet name="2022 GRC Compliance--&gt;" sheetId="128" r:id="rId11"/>
    <sheet name="2022 GRC Load Research - Energy" sheetId="137" r:id="rId12"/>
    <sheet name="2022 GRC PCA Costs" sheetId="136" r:id="rId13"/>
    <sheet name="2022 GRC Conversion Factor" sheetId="13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2" hidden="1">{#N/A,#N/A,FALSE,"CRPT";#N/A,#N/A,FALSE,"TREND";#N/A,#N/A,FALSE,"%Curve"}</definedName>
    <definedName name="__________________six6" hidden="1">{#N/A,#N/A,FALSE,"CRPT";#N/A,#N/A,FALSE,"TREND";#N/A,#N/A,FALSE,"%Curve"}</definedName>
    <definedName name="__________________www1" localSheetId="2" hidden="1">{#N/A,#N/A,FALSE,"schA"}</definedName>
    <definedName name="__________________www1" hidden="1">{#N/A,#N/A,FALSE,"schA"}</definedName>
    <definedName name="_________________six6" localSheetId="2" hidden="1">{#N/A,#N/A,FALSE,"CRPT";#N/A,#N/A,FALSE,"TREND";#N/A,#N/A,FALSE,"%Curve"}</definedName>
    <definedName name="_________________six6" hidden="1">{#N/A,#N/A,FALSE,"CRPT";#N/A,#N/A,FALSE,"TREND";#N/A,#N/A,FALSE,"%Curve"}</definedName>
    <definedName name="_________________www1" localSheetId="2" hidden="1">{#N/A,#N/A,FALSE,"schA"}</definedName>
    <definedName name="_________________www1" hidden="1">{#N/A,#N/A,FALSE,"schA"}</definedName>
    <definedName name="________________six6" localSheetId="2" hidden="1">{#N/A,#N/A,FALSE,"CRPT";#N/A,#N/A,FALSE,"TREND";#N/A,#N/A,FALSE,"%Curve"}</definedName>
    <definedName name="________________six6" hidden="1">{#N/A,#N/A,FALSE,"CRPT";#N/A,#N/A,FALSE,"TREND";#N/A,#N/A,FALSE,"%Curve"}</definedName>
    <definedName name="________________www1" localSheetId="2" hidden="1">{#N/A,#N/A,FALSE,"schA"}</definedName>
    <definedName name="________________www1" hidden="1">{#N/A,#N/A,FALSE,"schA"}</definedName>
    <definedName name="_______________six6" localSheetId="2" hidden="1">{#N/A,#N/A,FALSE,"CRPT";#N/A,#N/A,FALSE,"TREND";#N/A,#N/A,FALSE,"%Curve"}</definedName>
    <definedName name="_______________six6" hidden="1">{#N/A,#N/A,FALSE,"CRPT";#N/A,#N/A,FALSE,"TREND";#N/A,#N/A,FALSE,"%Curve"}</definedName>
    <definedName name="_______________www1" localSheetId="2" hidden="1">{#N/A,#N/A,FALSE,"schA"}</definedName>
    <definedName name="_______________www1" hidden="1">{#N/A,#N/A,FALSE,"schA"}</definedName>
    <definedName name="______________six6" localSheetId="2" hidden="1">{#N/A,#N/A,FALSE,"CRPT";#N/A,#N/A,FALSE,"TREND";#N/A,#N/A,FALSE,"%Curve"}</definedName>
    <definedName name="______________six6" hidden="1">{#N/A,#N/A,FALSE,"CRPT";#N/A,#N/A,FALSE,"TREND";#N/A,#N/A,FALSE,"%Curve"}</definedName>
    <definedName name="______________www1" localSheetId="2" hidden="1">{#N/A,#N/A,FALSE,"schA"}</definedName>
    <definedName name="______________www1" hidden="1">{#N/A,#N/A,FALSE,"schA"}</definedName>
    <definedName name="_____________six6" localSheetId="2" hidden="1">{#N/A,#N/A,FALSE,"CRPT";#N/A,#N/A,FALSE,"TREND";#N/A,#N/A,FALSE,"%Curve"}</definedName>
    <definedName name="_____________six6" hidden="1">{#N/A,#N/A,FALSE,"CRPT";#N/A,#N/A,FALSE,"TREND";#N/A,#N/A,FALSE,"%Curve"}</definedName>
    <definedName name="_____________www1" localSheetId="2" hidden="1">{#N/A,#N/A,FALSE,"schA"}</definedName>
    <definedName name="_____________www1" hidden="1">{#N/A,#N/A,FALSE,"schA"}</definedName>
    <definedName name="____________six6" localSheetId="2" hidden="1">{#N/A,#N/A,FALSE,"CRPT";#N/A,#N/A,FALSE,"TREND";#N/A,#N/A,FALSE,"%Curve"}</definedName>
    <definedName name="____________six6" hidden="1">{#N/A,#N/A,FALSE,"CRPT";#N/A,#N/A,FALSE,"TREND";#N/A,#N/A,FALSE,"%Curve"}</definedName>
    <definedName name="____________www1" localSheetId="2" hidden="1">{#N/A,#N/A,FALSE,"schA"}</definedName>
    <definedName name="____________www1" hidden="1">{#N/A,#N/A,FALSE,"schA"}</definedName>
    <definedName name="___________six6" localSheetId="2" hidden="1">{#N/A,#N/A,FALSE,"CRPT";#N/A,#N/A,FALSE,"TREND";#N/A,#N/A,FALSE,"%Curve"}</definedName>
    <definedName name="___________six6" hidden="1">{#N/A,#N/A,FALSE,"CRPT";#N/A,#N/A,FALSE,"TREND";#N/A,#N/A,FALSE,"%Curve"}</definedName>
    <definedName name="___________www1" localSheetId="2" hidden="1">{#N/A,#N/A,FALSE,"schA"}</definedName>
    <definedName name="___________www1" hidden="1">{#N/A,#N/A,FALSE,"schA"}</definedName>
    <definedName name="__________six6" localSheetId="2" hidden="1">{#N/A,#N/A,FALSE,"CRPT";#N/A,#N/A,FALSE,"TREND";#N/A,#N/A,FALSE,"%Curve"}</definedName>
    <definedName name="__________six6" hidden="1">{#N/A,#N/A,FALSE,"CRPT";#N/A,#N/A,FALSE,"TREND";#N/A,#N/A,FALSE,"%Curve"}</definedName>
    <definedName name="__________www1" localSheetId="2" hidden="1">{#N/A,#N/A,FALSE,"schA"}</definedName>
    <definedName name="__________www1" hidden="1">{#N/A,#N/A,FALSE,"schA"}</definedName>
    <definedName name="_________six6" localSheetId="2" hidden="1">{#N/A,#N/A,FALSE,"CRPT";#N/A,#N/A,FALSE,"TREND";#N/A,#N/A,FALSE,"%Curve"}</definedName>
    <definedName name="_________six6" hidden="1">{#N/A,#N/A,FALSE,"CRPT";#N/A,#N/A,FALSE,"TREND";#N/A,#N/A,FALSE,"%Curve"}</definedName>
    <definedName name="_________www1" localSheetId="2" hidden="1">{#N/A,#N/A,FALSE,"schA"}</definedName>
    <definedName name="_________www1" hidden="1">{#N/A,#N/A,FALSE,"schA"}</definedName>
    <definedName name="________six6" localSheetId="2" hidden="1">{#N/A,#N/A,FALSE,"CRPT";#N/A,#N/A,FALSE,"TREND";#N/A,#N/A,FALSE,"%Curve"}</definedName>
    <definedName name="________six6" hidden="1">{#N/A,#N/A,FALSE,"CRPT";#N/A,#N/A,FALSE,"TREND";#N/A,#N/A,FALSE,"%Curve"}</definedName>
    <definedName name="________www1" localSheetId="2" hidden="1">{#N/A,#N/A,FALSE,"schA"}</definedName>
    <definedName name="________www1" hidden="1">{#N/A,#N/A,FALSE,"schA"}</definedName>
    <definedName name="_______six6" localSheetId="8" hidden="1">{#N/A,#N/A,FALSE,"CRPT";#N/A,#N/A,FALSE,"TREND";#N/A,#N/A,FALSE,"%Curve"}</definedName>
    <definedName name="_______six6" localSheetId="9" hidden="1">{#N/A,#N/A,FALSE,"CRPT";#N/A,#N/A,FALSE,"TREND";#N/A,#N/A,FALSE,"%Curve"}</definedName>
    <definedName name="_______six6" localSheetId="2" hidden="1">{#N/A,#N/A,FALSE,"CRPT";#N/A,#N/A,FALSE,"TREND";#N/A,#N/A,FALSE,"%Curve"}</definedName>
    <definedName name="_______six6" hidden="1">{#N/A,#N/A,FALSE,"CRPT";#N/A,#N/A,FALSE,"TREND";#N/A,#N/A,FALSE,"%Curve"}</definedName>
    <definedName name="_______www1" localSheetId="8" hidden="1">{#N/A,#N/A,FALSE,"schA"}</definedName>
    <definedName name="_______www1" localSheetId="9" hidden="1">{#N/A,#N/A,FALSE,"schA"}</definedName>
    <definedName name="_______www1" localSheetId="2" hidden="1">{#N/A,#N/A,FALSE,"schA"}</definedName>
    <definedName name="_______www1" hidden="1">{#N/A,#N/A,FALSE,"schA"}</definedName>
    <definedName name="______Jun09">" BS!$AI$7:$AI$1643"</definedName>
    <definedName name="______six6" localSheetId="8" hidden="1">{#N/A,#N/A,FALSE,"CRPT";#N/A,#N/A,FALSE,"TREND";#N/A,#N/A,FALSE,"%Curve"}</definedName>
    <definedName name="______six6" localSheetId="9" hidden="1">{#N/A,#N/A,FALSE,"CRPT";#N/A,#N/A,FALSE,"TREND";#N/A,#N/A,FALSE,"%Curve"}</definedName>
    <definedName name="______six6" localSheetId="2" hidden="1">{#N/A,#N/A,FALSE,"CRPT";#N/A,#N/A,FALSE,"TREND";#N/A,#N/A,FALSE,"%Curve"}</definedName>
    <definedName name="______six6" hidden="1">{#N/A,#N/A,FALSE,"CRPT";#N/A,#N/A,FALSE,"TREND";#N/A,#N/A,FALSE,"%Curve"}</definedName>
    <definedName name="______www1" localSheetId="8" hidden="1">{#N/A,#N/A,FALSE,"schA"}</definedName>
    <definedName name="______www1" localSheetId="9" hidden="1">{#N/A,#N/A,FALSE,"schA"}</definedName>
    <definedName name="______www1" localSheetId="2" hidden="1">{#N/A,#N/A,FALSE,"schA"}</definedName>
    <definedName name="______www1" hidden="1">{#N/A,#N/A,FALSE,"schA"}</definedName>
    <definedName name="_____Jun09">" BS!$AI$7:$AI$1643"</definedName>
    <definedName name="_____six6" localSheetId="8" hidden="1">{#N/A,#N/A,FALSE,"CRPT";#N/A,#N/A,FALSE,"TREND";#N/A,#N/A,FALSE,"%Curve"}</definedName>
    <definedName name="_____six6" localSheetId="9" hidden="1">{#N/A,#N/A,FALSE,"CRPT";#N/A,#N/A,FALSE,"TREND";#N/A,#N/A,FALSE,"%Curve"}</definedName>
    <definedName name="_____six6" localSheetId="2" hidden="1">{#N/A,#N/A,FALSE,"CRPT";#N/A,#N/A,FALSE,"TREND";#N/A,#N/A,FALSE,"%Curve"}</definedName>
    <definedName name="_____six6" hidden="1">{#N/A,#N/A,FALSE,"CRPT";#N/A,#N/A,FALSE,"TREND";#N/A,#N/A,FALSE,"%Curve"}</definedName>
    <definedName name="_____www1" localSheetId="8" hidden="1">{#N/A,#N/A,FALSE,"schA"}</definedName>
    <definedName name="_____www1" localSheetId="9" hidden="1">{#N/A,#N/A,FALSE,"schA"}</definedName>
    <definedName name="_____www1" localSheetId="2" hidden="1">{#N/A,#N/A,FALSE,"schA"}</definedName>
    <definedName name="_____www1" hidden="1">{#N/A,#N/A,FALSE,"schA"}</definedName>
    <definedName name="____ex1" localSheetId="8" hidden="1">{#N/A,#N/A,FALSE,"Summ";#N/A,#N/A,FALSE,"General"}</definedName>
    <definedName name="____ex1" localSheetId="9" hidden="1">{#N/A,#N/A,FALSE,"Summ";#N/A,#N/A,FALSE,"General"}</definedName>
    <definedName name="____ex1" localSheetId="2" hidden="1">{#N/A,#N/A,FALSE,"Summ";#N/A,#N/A,FALSE,"General"}</definedName>
    <definedName name="____ex1" hidden="1">{#N/A,#N/A,FALSE,"Summ";#N/A,#N/A,FALSE,"General"}</definedName>
    <definedName name="____Jun09">" BS!$AI$7:$AI$1643"</definedName>
    <definedName name="____new1" localSheetId="8" hidden="1">{#N/A,#N/A,FALSE,"Summ";#N/A,#N/A,FALSE,"General"}</definedName>
    <definedName name="____new1" localSheetId="9" hidden="1">{#N/A,#N/A,FALSE,"Summ";#N/A,#N/A,FALSE,"General"}</definedName>
    <definedName name="____new1" localSheetId="2" hidden="1">{#N/A,#N/A,FALSE,"Summ";#N/A,#N/A,FALSE,"General"}</definedName>
    <definedName name="____new1" hidden="1">{#N/A,#N/A,FALSE,"Summ";#N/A,#N/A,FALSE,"General"}</definedName>
    <definedName name="____six6" localSheetId="8" hidden="1">{#N/A,#N/A,FALSE,"CRPT";#N/A,#N/A,FALSE,"TREND";#N/A,#N/A,FALSE,"%Curve"}</definedName>
    <definedName name="____six6" localSheetId="9" hidden="1">{#N/A,#N/A,FALSE,"CRPT";#N/A,#N/A,FALSE,"TREND";#N/A,#N/A,FALSE,"%Curve"}</definedName>
    <definedName name="____six6" localSheetId="2" hidden="1">{#N/A,#N/A,FALSE,"CRPT";#N/A,#N/A,FALSE,"TREND";#N/A,#N/A,FALSE,"%Curve"}</definedName>
    <definedName name="____six6" hidden="1">{#N/A,#N/A,FALSE,"CRPT";#N/A,#N/A,FALSE,"TREND";#N/A,#N/A,FALSE,"%Curve"}</definedName>
    <definedName name="____www1" localSheetId="8" hidden="1">{#N/A,#N/A,FALSE,"schA"}</definedName>
    <definedName name="____www1" localSheetId="9" hidden="1">{#N/A,#N/A,FALSE,"schA"}</definedName>
    <definedName name="____www1" localSheetId="2" hidden="1">{#N/A,#N/A,FALSE,"schA"}</definedName>
    <definedName name="____www1" hidden="1">{#N/A,#N/A,FALSE,"schA"}</definedName>
    <definedName name="___ex1" localSheetId="8" hidden="1">{#N/A,#N/A,FALSE,"Summ";#N/A,#N/A,FALSE,"General"}</definedName>
    <definedName name="___ex1" localSheetId="9" hidden="1">{#N/A,#N/A,FALSE,"Summ";#N/A,#N/A,FALSE,"General"}</definedName>
    <definedName name="___ex1" localSheetId="2" hidden="1">{#N/A,#N/A,FALSE,"Summ";#N/A,#N/A,FALSE,"General"}</definedName>
    <definedName name="___ex1" hidden="1">{#N/A,#N/A,FALSE,"Summ";#N/A,#N/A,FALSE,"General"}</definedName>
    <definedName name="___Jun09">" BS!$AI$7:$AI$1643"</definedName>
    <definedName name="___new1" localSheetId="8" hidden="1">{#N/A,#N/A,FALSE,"Summ";#N/A,#N/A,FALSE,"General"}</definedName>
    <definedName name="___new1" localSheetId="9" hidden="1">{#N/A,#N/A,FALSE,"Summ";#N/A,#N/A,FALSE,"General"}</definedName>
    <definedName name="___new1" localSheetId="2" hidden="1">{#N/A,#N/A,FALSE,"Summ";#N/A,#N/A,FALSE,"General"}</definedName>
    <definedName name="___new1" hidden="1">{#N/A,#N/A,FALSE,"Summ";#N/A,#N/A,FALSE,"General"}</definedName>
    <definedName name="___six6" localSheetId="8" hidden="1">{#N/A,#N/A,FALSE,"CRPT";#N/A,#N/A,FALSE,"TREND";#N/A,#N/A,FALSE,"%Curve"}</definedName>
    <definedName name="___six6" localSheetId="9" hidden="1">{#N/A,#N/A,FALSE,"CRPT";#N/A,#N/A,FALSE,"TREND";#N/A,#N/A,FALSE,"%Curve"}</definedName>
    <definedName name="___six6" localSheetId="2" hidden="1">{#N/A,#N/A,FALSE,"CRPT";#N/A,#N/A,FALSE,"TREND";#N/A,#N/A,FALSE,"%Curve"}</definedName>
    <definedName name="___six6" hidden="1">{#N/A,#N/A,FALSE,"CRPT";#N/A,#N/A,FALSE,"TREND";#N/A,#N/A,FALSE,"%Curve"}</definedName>
    <definedName name="___www1" localSheetId="8" hidden="1">{#N/A,#N/A,FALSE,"schA"}</definedName>
    <definedName name="___www1" localSheetId="9" hidden="1">{#N/A,#N/A,FALSE,"schA"}</definedName>
    <definedName name="___www1" localSheetId="2"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localSheetId="8" hidden="1">#REF!</definedName>
    <definedName name="__123Graph_D" localSheetId="9" hidden="1">#REF!</definedName>
    <definedName name="__123Graph_D" hidden="1">#REF!</definedName>
    <definedName name="__123Graph_ECURRENT" localSheetId="8" hidden="1">[5]ConsolidatingPL!#REF!</definedName>
    <definedName name="__123Graph_ECURRENT" localSheetId="9" hidden="1">[5]ConsolidatingPL!#REF!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Apr04">[6]BS!$U$7:$U$3582</definedName>
    <definedName name="__Aug04">[6]BS!$Y$7:$Y$3582</definedName>
    <definedName name="__Dec03">[7]BS!$T$7:$T$3582</definedName>
    <definedName name="__Dec04">[8]BS!$AC$7:$AC$3580</definedName>
    <definedName name="__ex1" localSheetId="8" hidden="1">{#N/A,#N/A,FALSE,"Summ";#N/A,#N/A,FALSE,"General"}</definedName>
    <definedName name="__ex1" localSheetId="9" hidden="1">{#N/A,#N/A,FALSE,"Summ";#N/A,#N/A,FALSE,"General"}</definedName>
    <definedName name="__ex1" localSheetId="2" hidden="1">{#N/A,#N/A,FALSE,"Summ";#N/A,#N/A,FALSE,"General"}</definedName>
    <definedName name="__ex1" hidden="1">{#N/A,#N/A,FALSE,"Summ";#N/A,#N/A,FALSE,"General"}</definedName>
    <definedName name="__Feb04">[6]BS!$S$7:$S$3582</definedName>
    <definedName name="__Jan04">[6]BS!$R$7:$R$3582</definedName>
    <definedName name="__Jul04">[8]BS!$X$7:$X$3582</definedName>
    <definedName name="__Jun04">[8]BS!$W$7:$W$3582</definedName>
    <definedName name="__Jun09">" BS!$AI$7:$AI$1643"</definedName>
    <definedName name="__Mar04">[6]BS!$T$7:$T$3582</definedName>
    <definedName name="__May04">[8]BS!$V$7:$V$3582</definedName>
    <definedName name="__new1" localSheetId="8" hidden="1">{#N/A,#N/A,FALSE,"Summ";#N/A,#N/A,FALSE,"General"}</definedName>
    <definedName name="__new1" localSheetId="9" hidden="1">{#N/A,#N/A,FALSE,"Summ";#N/A,#N/A,FALSE,"General"}</definedName>
    <definedName name="__new1" localSheetId="2" hidden="1">{#N/A,#N/A,FALSE,"Summ";#N/A,#N/A,FALSE,"General"}</definedName>
    <definedName name="__new1" hidden="1">{#N/A,#N/A,FALSE,"Summ";#N/A,#N/A,FALSE,"General"}</definedName>
    <definedName name="__Nov03">[7]BS!$S$7:$S$3582</definedName>
    <definedName name="__Nov04">[8]BS!$AB$7:$AB$3582</definedName>
    <definedName name="__Oct03">[7]BS!$R$7:$R$3582</definedName>
    <definedName name="__Oct04">[8]BS!$AA$7:$AA$3582</definedName>
    <definedName name="__Sep03">[7]BS!$Q$7:$Q$3582</definedName>
    <definedName name="__Sep04">[8]BS!$Z$7:$Z$3582</definedName>
    <definedName name="__six6" localSheetId="8" hidden="1">{#N/A,#N/A,FALSE,"CRPT";#N/A,#N/A,FALSE,"TREND";#N/A,#N/A,FALSE,"%Curve"}</definedName>
    <definedName name="__six6" localSheetId="9" hidden="1">{#N/A,#N/A,FALSE,"CRPT";#N/A,#N/A,FALSE,"TREND";#N/A,#N/A,FALSE,"%Curve"}</definedName>
    <definedName name="__six6" localSheetId="2" hidden="1">{#N/A,#N/A,FALSE,"CRPT";#N/A,#N/A,FALSE,"TREND";#N/A,#N/A,FALSE,"%Curve"}</definedName>
    <definedName name="__six6" hidden="1">{#N/A,#N/A,FALSE,"CRPT";#N/A,#N/A,FALSE,"TREND";#N/A,#N/A,FALSE,"%Curve"}</definedName>
    <definedName name="__www1" localSheetId="8" hidden="1">{#N/A,#N/A,FALSE,"schA"}</definedName>
    <definedName name="__www1" localSheetId="9" hidden="1">{#N/A,#N/A,FALSE,"schA"}</definedName>
    <definedName name="__www1" localSheetId="2" hidden="1">{#N/A,#N/A,FALSE,"schA"}</definedName>
    <definedName name="__www1" hidden="1">{#N/A,#N/A,FALSE,"schA"}</definedName>
    <definedName name="_1__123Graph_ABUDG6_D_ESCRPR">[4]Quant!$D$71:$O$71</definedName>
    <definedName name="_1Price_Ta">#REF!</definedName>
    <definedName name="_2__123Graph_ABUDG6_Dtons_inv" hidden="1">[9]Quant!#REF!</definedName>
    <definedName name="_2Price_Ta">#REF!</definedName>
    <definedName name="_3__123Graph_ABUDG6_Dtons_inv" hidden="1">[10]Quant!#REF!</definedName>
    <definedName name="_3__123Graph_BBUDG6_D_ESCRPR">[4]Quant!$D$72:$O$72</definedName>
    <definedName name="_4__123Graph_ABUDG6_Dtons_inv" hidden="1">'[11]Area D 2011'!#REF!</definedName>
    <definedName name="_4__123Graph_BBUDG6_Dtons_inv">[4]Quant!$D$9:$O$9</definedName>
    <definedName name="_5__123Graph_CBUDG6_D_ESCRPR">[4]Quant!$D$100:$O$100</definedName>
    <definedName name="_6__123Graph_CBUDG6_D_ESCRPR" hidden="1">'[12]2012 Area AB BudgetSummary'!#REF!</definedName>
    <definedName name="_6__123Graph_DBUDG6_D_ESCRPR">[4]Quant!$D$88:$O$88</definedName>
    <definedName name="_7__123Graph_CBUDG6_D_ESCRPR" hidden="1">'[11]Area D 2011'!#REF!</definedName>
    <definedName name="_7__123Graph_DBUDG6_D_ESCRPR" hidden="1">'[12]2012 Area AB BudgetSummary'!#REF!</definedName>
    <definedName name="_7__123Graph_XBUDG6_D_ESCRPR">[4]Quant!$D$5:$O$5</definedName>
    <definedName name="_8__123Graph_DBUDG6_D_ESCRPR" hidden="1">'[11]Area D 2011'!#REF!</definedName>
    <definedName name="_8__123Graph_XBUDG6_Dtons_inv">[4]Quant!$D$5:$O$5</definedName>
    <definedName name="_Apr04">[8]BS!$U$7:$U$3582</definedName>
    <definedName name="_Aug04">[8]BS!$Y$7:$Y$3582</definedName>
    <definedName name="_B">'[13]Rate Design'!#REF!</definedName>
    <definedName name="_CSA2007">SUM('[14]Run-Cost Data'!$J$5:$N$5)</definedName>
    <definedName name="_CSA2008">SUM('[14]Run-Cost Data'!$J$6:$N$17)</definedName>
    <definedName name="_CSA2009">SUM('[14]Run-Cost Data'!$J$18:$N$29)</definedName>
    <definedName name="_CSA2010">SUM('[14]Run-Cost Data'!$J$30:$N$41)</definedName>
    <definedName name="_CSA2011">SUM('[14]Run-Cost Data'!$J$42:$N$53)</definedName>
    <definedName name="_CSA2012">SUM('[14]Run-Cost Data'!$J$54:$N$65)</definedName>
    <definedName name="_CSA2013">SUM('[14]Run-Cost Data'!$J$66:$N$77)</definedName>
    <definedName name="_CSA2014">SUM('[14]Run-Cost Data'!$J$78:$N$89)</definedName>
    <definedName name="_CSA2015">SUM('[14]Run-Cost Data'!$J$90:$N$101)</definedName>
    <definedName name="_CSA2016">SUM('[14]Run-Cost Data'!$J$102:$N$113)</definedName>
    <definedName name="_CSA2017">SUM('[14]Run-Cost Data'!$J$114:$N$125)</definedName>
    <definedName name="_CSA2018">SUM('[14]Run-Cost Data'!$J$126:$N$137)</definedName>
    <definedName name="_CSA2019">SUM('[14]Run-Cost Data'!$J$138:$N$149)</definedName>
    <definedName name="_CSA2020">SUM('[14]Run-Cost Data'!$J$150:$N$161)</definedName>
    <definedName name="_CSA2021">SUM('[14]Run-Cost Data'!$J$162:$N$173)</definedName>
    <definedName name="_CSA2022">SUM('[14]Run-Cost Data'!$J$174:$N$185)</definedName>
    <definedName name="_CSA2023">SUM('[14]Run-Cost Data'!$J$186:$N$197)</definedName>
    <definedName name="_CSA2024">SUM('[14]Run-Cost Data'!$J$198:$N$209)</definedName>
    <definedName name="_CSA2025">SUM('[14]Run-Cost Data'!$J$210:$N$221)</definedName>
    <definedName name="_CSA2026">SUM('[14]Run-Cost Data'!$J$222:$N$233)</definedName>
    <definedName name="_Dec03">[7]BS!$T$7:$T$3582</definedName>
    <definedName name="_Dec04">[8]BS!$AC$7:$AC$3580</definedName>
    <definedName name="_ex1" localSheetId="8" hidden="1">{#N/A,#N/A,FALSE,"Summ";#N/A,#N/A,FALSE,"General"}</definedName>
    <definedName name="_ex1" localSheetId="9" hidden="1">{#N/A,#N/A,FALSE,"Summ";#N/A,#N/A,FALSE,"General"}</definedName>
    <definedName name="_ex1" localSheetId="2" hidden="1">{#N/A,#N/A,FALSE,"Summ";#N/A,#N/A,FALSE,"General"}</definedName>
    <definedName name="_ex1" hidden="1">{#N/A,#N/A,FALSE,"Summ";#N/A,#N/A,FALSE,"General"}</definedName>
    <definedName name="_Feb04">[8]BS!$S$7:$S$3582</definedName>
    <definedName name="_Fill" hidden="1">#REF!</definedName>
    <definedName name="_inv1">[15]PartsFlow!$D$42:$R$43</definedName>
    <definedName name="_inv10">[15]PartsFlow!$D$213:$R$214</definedName>
    <definedName name="_inv11">[15]PartsFlow!$D$232:$R$233</definedName>
    <definedName name="_inv12">[15]PartsFlow!$D$251:$R$252</definedName>
    <definedName name="_inv13">[15]PartsFlow!$D$270:$R$271</definedName>
    <definedName name="_inv14">[15]PartsFlow!$D$289:$R$290</definedName>
    <definedName name="_inv2">[15]PartsFlow!$D$61:$R$62</definedName>
    <definedName name="_inv3">[15]PartsFlow!$D$80:$R$81</definedName>
    <definedName name="_inv4">[15]PartsFlow!$D$99:$R$100</definedName>
    <definedName name="_inv5">[15]PartsFlow!$D$118:$R$119</definedName>
    <definedName name="_inv6">[15]PartsFlow!$D$137:$R$138</definedName>
    <definedName name="_inv7">[15]PartsFlow!$D$156:$R$157</definedName>
    <definedName name="_inv8">[15]PartsFlow!$D$175:$R$176</definedName>
    <definedName name="_inv9">[15]PartsFlow!$D$194:$R$195</definedName>
    <definedName name="_Jan04">[8]BS!$R$7:$R$3582</definedName>
    <definedName name="_Jul04">[8]BS!$X$7:$X$3582</definedName>
    <definedName name="_Jun04">[8]BS!$W$7:$W$3582</definedName>
    <definedName name="_Jun09">" BS!$AI$7:$AI$1643"</definedName>
    <definedName name="_Key1" localSheetId="8" hidden="1">#REF!</definedName>
    <definedName name="_Key1" localSheetId="9" hidden="1">#REF!</definedName>
    <definedName name="_Key1" hidden="1">#REF!</definedName>
    <definedName name="_Key2" localSheetId="8" hidden="1">#REF!</definedName>
    <definedName name="_Key2" localSheetId="9" hidden="1">#REF!</definedName>
    <definedName name="_Key2" hidden="1">#REF!</definedName>
    <definedName name="_Mar04">[8]BS!$T$7:$T$3582</definedName>
    <definedName name="_May04">[8]BS!$V$7:$V$3582</definedName>
    <definedName name="_MEN2">[1]Jan!#REF!</definedName>
    <definedName name="_MEN3">[1]Jan!#REF!</definedName>
    <definedName name="_MMP2007">SUM('[14]Run-Cost Data'!$O$5:$S$5)</definedName>
    <definedName name="_MMP2008">SUM('[14]Run-Cost Data'!$O$6:$S$17)</definedName>
    <definedName name="_MMP2009">SUM('[14]Run-Cost Data'!$O$18:$S$29)</definedName>
    <definedName name="_MMP2010">SUM('[14]Run-Cost Data'!$O$30:$S$41)</definedName>
    <definedName name="_MMP2011">SUM('[14]Run-Cost Data'!$O$42:$S$53)</definedName>
    <definedName name="_MMP2012">SUM('[14]Run-Cost Data'!$O$54:$S$65)</definedName>
    <definedName name="_MMP2013">SUM('[14]Run-Cost Data'!$O$66:$S$77)</definedName>
    <definedName name="_MMP2014">SUM('[14]Run-Cost Data'!$O$78:$S$89)</definedName>
    <definedName name="_MMP2015">SUM('[14]Run-Cost Data'!$O$90:$S$101)</definedName>
    <definedName name="_MMP2016">SUM('[14]Run-Cost Data'!$O$102:$S$113)</definedName>
    <definedName name="_MMP2017">SUM('[14]Run-Cost Data'!$O$114:$S$125)</definedName>
    <definedName name="_MMP2018">SUM('[14]Run-Cost Data'!$O$126:$S$137)</definedName>
    <definedName name="_MMP2019">SUM('[14]Run-Cost Data'!$O$138:$S$149)</definedName>
    <definedName name="_MMP2020">SUM('[14]Run-Cost Data'!$O$150:$S$161)</definedName>
    <definedName name="_MMP2021">SUM('[14]Run-Cost Data'!$O$162:$S$173)</definedName>
    <definedName name="_MMP2022">SUM('[14]Run-Cost Data'!$O$174:$S$185)</definedName>
    <definedName name="_MMP2023">SUM('[14]Run-Cost Data'!$O$186:$S$197)</definedName>
    <definedName name="_MMP2024">SUM('[14]Run-Cost Data'!$O$198:$S$209)</definedName>
    <definedName name="_MMP2025">SUM('[14]Run-Cost Data'!$O$210:$S$221)</definedName>
    <definedName name="_MMP2026">SUM('[14]Run-Cost Data'!$O$222:$S$233)</definedName>
    <definedName name="_new1" localSheetId="8" hidden="1">{#N/A,#N/A,FALSE,"Summ";#N/A,#N/A,FALSE,"General"}</definedName>
    <definedName name="_new1" localSheetId="9" hidden="1">{#N/A,#N/A,FALSE,"Summ";#N/A,#N/A,FALSE,"General"}</definedName>
    <definedName name="_new1" localSheetId="2" hidden="1">{#N/A,#N/A,FALSE,"Summ";#N/A,#N/A,FALSE,"General"}</definedName>
    <definedName name="_new1" hidden="1">{#N/A,#N/A,FALSE,"Summ";#N/A,#N/A,FALSE,"General"}</definedName>
    <definedName name="_Nov03">[7]BS!$S$7:$S$3582</definedName>
    <definedName name="_Nov04">[8]BS!$AB$7:$AB$3582</definedName>
    <definedName name="_Oct03">[7]BS!$R$7:$R$3582</definedName>
    <definedName name="_Oct04">[8]BS!$AA$7:$AA$3582</definedName>
    <definedName name="_Order1">255</definedName>
    <definedName name="_Order2">255</definedName>
    <definedName name="_P">#REF!</definedName>
    <definedName name="_Parse_In" hidden="1">#REF!</definedName>
    <definedName name="_PC1">[16]CLASSIFIERS!$A$7:$IV$7</definedName>
    <definedName name="_PC2">[16]CLASSIFIERS!$A$10:$IV$10</definedName>
    <definedName name="_PC3">[16]CLASSIFIERS!$A$12:$IV$12</definedName>
    <definedName name="_PC4">[16]CLASSIFIERS!$A$13:$IV$13</definedName>
    <definedName name="_Regression_Int">1</definedName>
    <definedName name="_SEC24">[16]EXTERNAL!$A$112:$IV$114</definedName>
    <definedName name="_Sep03">[17]BS!$AB$7:$AB$3420</definedName>
    <definedName name="_Sep04">[8]BS!$Z$7:$Z$3582</definedName>
    <definedName name="_six6" localSheetId="8" hidden="1">{#N/A,#N/A,FALSE,"CRPT";#N/A,#N/A,FALSE,"TREND";#N/A,#N/A,FALSE,"%Curve"}</definedName>
    <definedName name="_six6" localSheetId="9" hidden="1">{#N/A,#N/A,FALSE,"CRPT";#N/A,#N/A,FALSE,"TREND";#N/A,#N/A,FALSE,"%Curve"}</definedName>
    <definedName name="_six6" localSheetId="2" hidden="1">{#N/A,#N/A,FALSE,"CRPT";#N/A,#N/A,FALSE,"TREND";#N/A,#N/A,FALSE,"%Curve"}</definedName>
    <definedName name="_six6" hidden="1">{#N/A,#N/A,FALSE,"CRPT";#N/A,#N/A,FALSE,"TREND";#N/A,#N/A,FALSE,"%Curve"}</definedName>
    <definedName name="_Sort" localSheetId="8" hidden="1">#REF!</definedName>
    <definedName name="_Sort" localSheetId="9" hidden="1">#REF!</definedName>
    <definedName name="_Sort" hidden="1">#REF!</definedName>
    <definedName name="_TOP1">[1]Jan!#REF!</definedName>
    <definedName name="_www1" localSheetId="8" hidden="1">{#N/A,#N/A,FALSE,"schA"}</definedName>
    <definedName name="_www1" localSheetId="9" hidden="1">{#N/A,#N/A,FALSE,"schA"}</definedName>
    <definedName name="_www1" localSheetId="2" hidden="1">{#N/A,#N/A,FALSE,"schA"}</definedName>
    <definedName name="_www1" hidden="1">{#N/A,#N/A,FALSE,"schA"}</definedName>
    <definedName name="a" localSheetId="8" hidden="1">{#N/A,#N/A,FALSE,"Coversheet";#N/A,#N/A,FALSE,"QA"}</definedName>
    <definedName name="a" localSheetId="9" hidden="1">{#N/A,#N/A,FALSE,"Coversheet";#N/A,#N/A,FALSE,"QA"}</definedName>
    <definedName name="a" localSheetId="2" hidden="1">{#N/A,#N/A,FALSE,"Coversheet";#N/A,#N/A,FALSE,"QA"}</definedName>
    <definedName name="a" hidden="1">{#N/A,#N/A,FALSE,"Coversheet";#N/A,#N/A,FALSE,"QA"}</definedName>
    <definedName name="AAAAAAAAAAAAAA" localSheetId="2" hidden="1">{#N/A,#N/A,FALSE,"Coversheet";#N/A,#N/A,FALSE,"QA"}</definedName>
    <definedName name="AAAAAAAAAAAAAA" hidden="1">{#N/A,#N/A,FALSE,"Coversheet";#N/A,#N/A,FALSE,"QA"}</definedName>
    <definedName name="AccessDatabase">"I:\COMTREL\FINICLE\TradeSummary.mdb"</definedName>
    <definedName name="Acct108364">'[18]Func Study'!#REF!</definedName>
    <definedName name="Acct108364S">'[18]Func Study'!#REF!</definedName>
    <definedName name="Acct228.42TROJD">'[19]Func Study'!#REF!</definedName>
    <definedName name="Acct2281SO">'[20]Func Study'!$H$2190</definedName>
    <definedName name="Acct2283SO">'[20]Func Study'!$H$2198</definedName>
    <definedName name="Acct22842TROJD">'[19]Func Study'!#REF!</definedName>
    <definedName name="Acct228SO">'[20]Func Study'!$H$2194</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1011">'[21]Functional Study'!#REF!</definedName>
    <definedName name="Acct41011BADDEBT">'[21]Functional Study'!#REF!</definedName>
    <definedName name="Acct41011DITEXP">'[21]Functional Study'!#REF!</definedName>
    <definedName name="Acct41011S">'[21]Functional Study'!#REF!</definedName>
    <definedName name="Acct41011SE">'[21]Functional Study'!#REF!</definedName>
    <definedName name="Acct41011SG1">'[21]Functional Study'!#REF!</definedName>
    <definedName name="Acct41011SG2">'[21]Functional Study'!#REF!</definedName>
    <definedName name="ACCT41011SGCT">'[21]Functional Study'!#REF!</definedName>
    <definedName name="Acct41011SGPP">'[21]Functional Study'!#REF!</definedName>
    <definedName name="Acct41011SNP">'[21]Functional Study'!#REF!</definedName>
    <definedName name="ACCT41011SNPD">'[21]Functional Study'!#REF!</definedName>
    <definedName name="Acct41011SO">'[21]Functional Study'!#REF!</definedName>
    <definedName name="Acct41011TROJP">'[21]Functional Study'!#REF!</definedName>
    <definedName name="Acct41111">'[21]Functional Study'!#REF!</definedName>
    <definedName name="Acct41111BADDEBT">'[21]Functional Study'!#REF!</definedName>
    <definedName name="Acct41111DITEXP">'[21]Functional Study'!#REF!</definedName>
    <definedName name="Acct41111S">'[21]Functional Study'!#REF!</definedName>
    <definedName name="Acct41111SE">'[21]Functional Study'!#REF!</definedName>
    <definedName name="Acct41111SG1">'[21]Functional Study'!#REF!</definedName>
    <definedName name="Acct41111SG2">'[21]Functional Study'!#REF!</definedName>
    <definedName name="Acct41111SG3">'[21]Functional Study'!#REF!</definedName>
    <definedName name="Acct41111SGPP">'[21]Functional Study'!#REF!</definedName>
    <definedName name="Acct41111SNP">'[21]Functional Study'!#REF!</definedName>
    <definedName name="Acct41111SNTP">'[21]Functional Study'!#REF!</definedName>
    <definedName name="Acct41111SO">'[21]Functional Study'!#REF!</definedName>
    <definedName name="Acct41111TROJP">'[21]Functional Study'!#REF!</definedName>
    <definedName name="Acct411BADDEBT">'[21]Functional Study'!#REF!</definedName>
    <definedName name="Acct411DGP">'[21]Functional Study'!#REF!</definedName>
    <definedName name="Acct411DGU">'[21]Functional Study'!#REF!</definedName>
    <definedName name="Acct411DITEXP">'[21]Functional Study'!#REF!</definedName>
    <definedName name="Acct411DNPP">'[21]Functional Study'!#REF!</definedName>
    <definedName name="Acct411DNPTP">'[21]Functional Study'!#REF!</definedName>
    <definedName name="Acct411S">'[21]Functional Study'!#REF!</definedName>
    <definedName name="Acct411SE">'[21]Functional Study'!#REF!</definedName>
    <definedName name="Acct411SG">'[21]Functional Study'!#REF!</definedName>
    <definedName name="Acct411SGPP">'[21]Functional Study'!#REF!</definedName>
    <definedName name="Acct411SO">'[21]Functional Study'!#REF!</definedName>
    <definedName name="Acct411TROJP">'[21]Functional Study'!#REF!</definedName>
    <definedName name="Acct447DGU">'[19]Func Study'!#REF!</definedName>
    <definedName name="Acct448S">'[20]Func Study'!$H$274</definedName>
    <definedName name="Acct450S">'[20]Func Study'!$H$302</definedName>
    <definedName name="Acct451S">'[20]Func Study'!$H$307</definedName>
    <definedName name="Acct454S">'[20]Func Study'!$H$318</definedName>
    <definedName name="Acct456S">'[20]Func Study'!$H$325</definedName>
    <definedName name="Acct510">'[20]Func Study'!#REF!</definedName>
    <definedName name="Acct510DNPPSU">'[20]Func Study'!#REF!</definedName>
    <definedName name="ACCT510JBG">'[20]Func Study'!#REF!</definedName>
    <definedName name="ACCT510SSGCH">'[20]Func Study'!#REF!</definedName>
    <definedName name="ACCT557CAGE">'[20]Func Study'!$H$683</definedName>
    <definedName name="Acct557CT">'[20]Func Study'!$H$681</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'[22]Functional Study'!#REF!</definedName>
    <definedName name="AcctAGA">'[20]Func Study'!$H$296</definedName>
    <definedName name="AcctDFAD">'[20]Func Study'!#REF!</definedName>
    <definedName name="AcctDFAP">'[20]Func Study'!#REF!</definedName>
    <definedName name="AcctDFAT">'[20]Func Study'!#REF!</definedName>
    <definedName name="AcctTable">[23]Variables!$AK$42:$AK$396</definedName>
    <definedName name="AcctTS0">'[20]Func Study'!$H$1686</definedName>
    <definedName name="Acq1Plant">'[24]Acquisition Inputs'!$C$8</definedName>
    <definedName name="Acq2Plant">'[24]Acquisition Inputs'!$C$70</definedName>
    <definedName name="ActualROR">'[19]G+T+D+R+M'!$H$61</definedName>
    <definedName name="ADJPTDCE.T">[16]INTERNAL!$A$31:$IV$33</definedName>
    <definedName name="Adjs2avg">[25]Inputs!$L$255:'[25]Inputs'!$T$505</definedName>
    <definedName name="After_Tax_Cash_Discount">'[26]Assumptions (Input)'!$D$37</definedName>
    <definedName name="afudc_flag">'[26]Assumptions (Input)'!$B$13</definedName>
    <definedName name="Alloc_Factor_Name">'[27]Input-Allocators'!$B$32:$B$83</definedName>
    <definedName name="AlphaTest">[28]Resources!$M$69:$M$73</definedName>
    <definedName name="Amort">[29]DATA!$AA$5:$AB$173,[29]DATA!$D$5:$D$173,[29]DATA!$A$5:$A$38,[29]DATA!$A$39:$A$124,[29]DATA!$A$125:$A$151,[29]DATA!$A$152:$A$173</definedName>
    <definedName name="ANCIL">[16]EXTERNAL!$A$163:$IV$165</definedName>
    <definedName name="APR">[30]Backup!#REF!</definedName>
    <definedName name="Apr04AMA">[8]BS!$AG$7:$AG$3582</definedName>
    <definedName name="APRT">#REF!</definedName>
    <definedName name="aquila_lookup">'[31]Cabot Gas Replacement'!$B$8:$F$16</definedName>
    <definedName name="AS2DocOpenMode">"AS2DocumentEdit"</definedName>
    <definedName name="Assessment_Rate">'[26]Assumptions (Input)'!$B$7</definedName>
    <definedName name="Asset_Class_Switch">[32]Assumptions!$D$5</definedName>
    <definedName name="ATWACC">'[33]Revenue Calculation'!$F$8</definedName>
    <definedName name="AUG">[30]Backup!#REF!</definedName>
    <definedName name="Aug04AMA">[8]BS!$AK$7:$AK$3582</definedName>
    <definedName name="AUGT">#REF!</definedName>
    <definedName name="Aurora_Prices">"Monthly Price Summary'!$C$4:$H$63"</definedName>
    <definedName name="AvgFactors">[23]Factors!$B$3:$P$99</definedName>
    <definedName name="b" localSheetId="8" hidden="1">{#N/A,#N/A,FALSE,"Coversheet";#N/A,#N/A,FALSE,"QA"}</definedName>
    <definedName name="b" localSheetId="9" hidden="1">{#N/A,#N/A,FALSE,"Coversheet";#N/A,#N/A,FALSE,"QA"}</definedName>
    <definedName name="b" localSheetId="2"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[34]LeadSht!$L$10</definedName>
    <definedName name="BEm" localSheetId="8" hidden="1">#REF!</definedName>
    <definedName name="BEm" hidden="1">#REF!</definedName>
    <definedName name="BEx0017DGUEDPCFJUPUZOOLJCS2B" localSheetId="8" hidden="1">#REF!</definedName>
    <definedName name="BEx0017DGUEDPCFJUPUZOOLJCS2B" localSheetId="9" hidden="1">#REF!</definedName>
    <definedName name="BEx0017DGUEDPCFJUPUZOOLJCS2B" hidden="1">#REF!</definedName>
    <definedName name="BEx001CNWHJ5RULCSFM36ZCGJ1UH" localSheetId="8" hidden="1">#REF!</definedName>
    <definedName name="BEx001CNWHJ5RULCSFM36ZCGJ1UH" localSheetId="9" hidden="1">#REF!</definedName>
    <definedName name="BEx001CNWHJ5RULCSFM36ZCGJ1UH" hidden="1">#REF!</definedName>
    <definedName name="BEx004791UAJIJSN57OT7YBLNP82" localSheetId="8" hidden="1">#REF!</definedName>
    <definedName name="BEx004791UAJIJSN57OT7YBLNP82" localSheetId="9" hidden="1">#REF!</definedName>
    <definedName name="BEx004791UAJIJSN57OT7YBLNP82" hidden="1">#REF!</definedName>
    <definedName name="BEx008P2NVFDLBHL7IZ5WTMVOQ1F" localSheetId="8" hidden="1">#REF!</definedName>
    <definedName name="BEx008P2NVFDLBHL7IZ5WTMVOQ1F" localSheetId="9" hidden="1">#REF!</definedName>
    <definedName name="BEx008P2NVFDLBHL7IZ5WTMVOQ1F" hidden="1">#REF!</definedName>
    <definedName name="BEx009G00IN0JUIAQ4WE9NHTMQE2" localSheetId="8" hidden="1">#REF!</definedName>
    <definedName name="BEx009G00IN0JUIAQ4WE9NHTMQE2" localSheetId="9" hidden="1">#REF!</definedName>
    <definedName name="BEx009G00IN0JUIAQ4WE9NHTMQE2" hidden="1">#REF!</definedName>
    <definedName name="BEx00DXTY2JDVGWQKV8H7FG4SV30" localSheetId="8" hidden="1">#REF!</definedName>
    <definedName name="BEx00DXTY2JDVGWQKV8H7FG4SV30" localSheetId="9" hidden="1">#REF!</definedName>
    <definedName name="BEx00DXTY2JDVGWQKV8H7FG4SV30" hidden="1">#REF!</definedName>
    <definedName name="BEx00GHLTYRH5N2S6P78YW1CD30N" localSheetId="8" hidden="1">#REF!</definedName>
    <definedName name="BEx00GHLTYRH5N2S6P78YW1CD30N" localSheetId="9" hidden="1">#REF!</definedName>
    <definedName name="BEx00GHLTYRH5N2S6P78YW1CD30N" hidden="1">#REF!</definedName>
    <definedName name="BEx00JC31DY11L45SEU4B10BIN6W" localSheetId="8" hidden="1">#REF!</definedName>
    <definedName name="BEx00JC31DY11L45SEU4B10BIN6W" localSheetId="9" hidden="1">#REF!</definedName>
    <definedName name="BEx00JC31DY11L45SEU4B10BIN6W" hidden="1">#REF!</definedName>
    <definedName name="BEx00KZHZBHP3TDV1YMX4B19B95O" localSheetId="8" hidden="1">#REF!</definedName>
    <definedName name="BEx00KZHZBHP3TDV1YMX4B19B95O" localSheetId="9" hidden="1">#REF!</definedName>
    <definedName name="BEx00KZHZBHP3TDV1YMX4B19B95O" hidden="1">#REF!</definedName>
    <definedName name="BEx00P11V7HA4MS6XYY3P4BPVXML" localSheetId="8" hidden="1">#REF!</definedName>
    <definedName name="BEx00P11V7HA4MS6XYY3P4BPVXML" localSheetId="9" hidden="1">#REF!</definedName>
    <definedName name="BEx00P11V7HA4MS6XYY3P4BPVXML" hidden="1">#REF!</definedName>
    <definedName name="BEx00PBV7V99V7M3LDYUTF31MUFJ" localSheetId="8" hidden="1">#REF!</definedName>
    <definedName name="BEx00PBV7V99V7M3LDYUTF31MUFJ" localSheetId="9" hidden="1">#REF!</definedName>
    <definedName name="BEx00PBV7V99V7M3LDYUTF31MUFJ" hidden="1">#REF!</definedName>
    <definedName name="BEx00SMIQJ55EVB7T24CORX0JWQO" localSheetId="8" hidden="1">#REF!</definedName>
    <definedName name="BEx00SMIQJ55EVB7T24CORX0JWQO" localSheetId="9" hidden="1">#REF!</definedName>
    <definedName name="BEx00SMIQJ55EVB7T24CORX0JWQO" hidden="1">#REF!</definedName>
    <definedName name="BEx010V7DB7O7Z9NHSX27HZK4H76" localSheetId="8" hidden="1">#REF!</definedName>
    <definedName name="BEx010V7DB7O7Z9NHSX27HZK4H76" localSheetId="9" hidden="1">#REF!</definedName>
    <definedName name="BEx010V7DB7O7Z9NHSX27HZK4H76" hidden="1">#REF!</definedName>
    <definedName name="BEx012IKS6YVHG9KTG2FAKRSMYLU" localSheetId="8" hidden="1">#REF!</definedName>
    <definedName name="BEx012IKS6YVHG9KTG2FAKRSMYLU" localSheetId="9" hidden="1">#REF!</definedName>
    <definedName name="BEx012IKS6YVHG9KTG2FAKRSMYLU" hidden="1">#REF!</definedName>
    <definedName name="BEx01HY6E3GJ66ABU5ABN26V6Q13" localSheetId="8" hidden="1">#REF!</definedName>
    <definedName name="BEx01HY6E3GJ66ABU5ABN26V6Q13" localSheetId="9" hidden="1">#REF!</definedName>
    <definedName name="BEx01HY6E3GJ66ABU5ABN26V6Q13" hidden="1">#REF!</definedName>
    <definedName name="BEx01PW5YQKEGAR8JDDI5OARYXDF" localSheetId="8" hidden="1">#REF!</definedName>
    <definedName name="BEx01PW5YQKEGAR8JDDI5OARYXDF" localSheetId="9" hidden="1">#REF!</definedName>
    <definedName name="BEx01PW5YQKEGAR8JDDI5OARYXDF" hidden="1">#REF!</definedName>
    <definedName name="BEx01QCB2ERCAYYOFDP3OQRWUU60" localSheetId="8" hidden="1">#REF!</definedName>
    <definedName name="BEx01QCB2ERCAYYOFDP3OQRWUU60" localSheetId="9" hidden="1">#REF!</definedName>
    <definedName name="BEx01QCB2ERCAYYOFDP3OQRWUU60" hidden="1">#REF!</definedName>
    <definedName name="BEx01U37NQSMTGJRU8EGTJORBJ6H" localSheetId="8" hidden="1">#REF!</definedName>
    <definedName name="BEx01U37NQSMTGJRU8EGTJORBJ6H" localSheetId="9" hidden="1">#REF!</definedName>
    <definedName name="BEx01U37NQSMTGJRU8EGTJORBJ6H" hidden="1">#REF!</definedName>
    <definedName name="BEx01XJ94SHJ1YQ7ORPW0RQGKI2H" localSheetId="8" hidden="1">#REF!</definedName>
    <definedName name="BEx01XJ94SHJ1YQ7ORPW0RQGKI2H" localSheetId="9" hidden="1">#REF!</definedName>
    <definedName name="BEx01XJ94SHJ1YQ7ORPW0RQGKI2H" hidden="1">#REF!</definedName>
    <definedName name="BEx028BOZCS2MQO9MODVS6F7NCA3" localSheetId="8" hidden="1">#REF!</definedName>
    <definedName name="BEx028BOZCS2MQO9MODVS6F7NCA3" localSheetId="9" hidden="1">#REF!</definedName>
    <definedName name="BEx028BOZCS2MQO9MODVS6F7NCA3" hidden="1">#REF!</definedName>
    <definedName name="BEx02DPUYNH76938V8GVORY8LRY1" localSheetId="8" hidden="1">#REF!</definedName>
    <definedName name="BEx02DPUYNH76938V8GVORY8LRY1" localSheetId="9" hidden="1">#REF!</definedName>
    <definedName name="BEx02DPUYNH76938V8GVORY8LRY1" hidden="1">#REF!</definedName>
    <definedName name="BEx02PEP6DY4K1JGB0HHS3B6QOGZ" localSheetId="8" hidden="1">#REF!</definedName>
    <definedName name="BEx02PEP6DY4K1JGB0HHS3B6QOGZ" localSheetId="9" hidden="1">#REF!</definedName>
    <definedName name="BEx02PEP6DY4K1JGB0HHS3B6QOGZ" hidden="1">#REF!</definedName>
    <definedName name="BEx02Q08R9G839Q4RFGG9026C7PX" localSheetId="8" hidden="1">#REF!</definedName>
    <definedName name="BEx02Q08R9G839Q4RFGG9026C7PX" localSheetId="9" hidden="1">#REF!</definedName>
    <definedName name="BEx02Q08R9G839Q4RFGG9026C7PX" hidden="1">#REF!</definedName>
    <definedName name="BEx02SEL3Z1QWGAHXDPUA9WLTTPS" localSheetId="8" hidden="1">#REF!</definedName>
    <definedName name="BEx02SEL3Z1QWGAHXDPUA9WLTTPS" localSheetId="9" hidden="1">#REF!</definedName>
    <definedName name="BEx02SEL3Z1QWGAHXDPUA9WLTTPS" hidden="1">#REF!</definedName>
    <definedName name="BEx02Y3KJZH5BGDM9QEZ1PVVI114" localSheetId="8" hidden="1">#REF!</definedName>
    <definedName name="BEx02Y3KJZH5BGDM9QEZ1PVVI114" localSheetId="9" hidden="1">#REF!</definedName>
    <definedName name="BEx02Y3KJZH5BGDM9QEZ1PVVI114" hidden="1">#REF!</definedName>
    <definedName name="BEx0313GRLLASDTVPW5DHTXHE74M" localSheetId="8" hidden="1">#REF!</definedName>
    <definedName name="BEx0313GRLLASDTVPW5DHTXHE74M" localSheetId="9" hidden="1">#REF!</definedName>
    <definedName name="BEx0313GRLLASDTVPW5DHTXHE74M" hidden="1">#REF!</definedName>
    <definedName name="BEx1F0SOZ3H5XUHXD7O01TCR8T6J" localSheetId="8" hidden="1">#REF!</definedName>
    <definedName name="BEx1F0SOZ3H5XUHXD7O01TCR8T6J" localSheetId="9" hidden="1">#REF!</definedName>
    <definedName name="BEx1F0SOZ3H5XUHXD7O01TCR8T6J" hidden="1">#REF!</definedName>
    <definedName name="BEx1F9HL824UCNCVZ2U62J4KZCX8" localSheetId="8" hidden="1">#REF!</definedName>
    <definedName name="BEx1F9HL824UCNCVZ2U62J4KZCX8" localSheetId="9" hidden="1">#REF!</definedName>
    <definedName name="BEx1F9HL824UCNCVZ2U62J4KZCX8" hidden="1">#REF!</definedName>
    <definedName name="BEx1FEVSJKTI1Q1Z874QZVFSJSVA" localSheetId="8" hidden="1">#REF!</definedName>
    <definedName name="BEx1FEVSJKTI1Q1Z874QZVFSJSVA" localSheetId="9" hidden="1">#REF!</definedName>
    <definedName name="BEx1FEVSJKTI1Q1Z874QZVFSJSVA" hidden="1">#REF!</definedName>
    <definedName name="BEx1FGDRUHHLI1GBHELT4PK0LY4V" localSheetId="8" hidden="1">#REF!</definedName>
    <definedName name="BEx1FGDRUHHLI1GBHELT4PK0LY4V" localSheetId="9" hidden="1">#REF!</definedName>
    <definedName name="BEx1FGDRUHHLI1GBHELT4PK0LY4V" hidden="1">#REF!</definedName>
    <definedName name="BEx1FJZ7GKO99IYTP6GGGF7EUL3Z" localSheetId="8" hidden="1">#REF!</definedName>
    <definedName name="BEx1FJZ7GKO99IYTP6GGGF7EUL3Z" localSheetId="9" hidden="1">#REF!</definedName>
    <definedName name="BEx1FJZ7GKO99IYTP6GGGF7EUL3Z" hidden="1">#REF!</definedName>
    <definedName name="BEx1FPDH0YKYQXDHUTFIQLIF34J8" localSheetId="8" hidden="1">#REF!</definedName>
    <definedName name="BEx1FPDH0YKYQXDHUTFIQLIF34J8" localSheetId="9" hidden="1">#REF!</definedName>
    <definedName name="BEx1FPDH0YKYQXDHUTFIQLIF34J8" hidden="1">#REF!</definedName>
    <definedName name="BEx1FQ9SZAGL2HEKRB046EOQDWOX" localSheetId="8" hidden="1">#REF!</definedName>
    <definedName name="BEx1FQ9SZAGL2HEKRB046EOQDWOX" localSheetId="9" hidden="1">#REF!</definedName>
    <definedName name="BEx1FQ9SZAGL2HEKRB046EOQDWOX" hidden="1">#REF!</definedName>
    <definedName name="BEx1FZV2CM77TBH1R6YYV9P06KA2" localSheetId="8" hidden="1">#REF!</definedName>
    <definedName name="BEx1FZV2CM77TBH1R6YYV9P06KA2" localSheetId="9" hidden="1">#REF!</definedName>
    <definedName name="BEx1FZV2CM77TBH1R6YYV9P06KA2" hidden="1">#REF!</definedName>
    <definedName name="BEx1G59AY8195JTUM6P18VXUFJ3E" localSheetId="8" hidden="1">#REF!</definedName>
    <definedName name="BEx1G59AY8195JTUM6P18VXUFJ3E" localSheetId="9" hidden="1">#REF!</definedName>
    <definedName name="BEx1G59AY8195JTUM6P18VXUFJ3E" hidden="1">#REF!</definedName>
    <definedName name="BEx1GKUDMCV60BOZT0SENCT0MD8L" localSheetId="8" hidden="1">#REF!</definedName>
    <definedName name="BEx1GKUDMCV60BOZT0SENCT0MD8L" localSheetId="9" hidden="1">#REF!</definedName>
    <definedName name="BEx1GKUDMCV60BOZT0SENCT0MD8L" hidden="1">#REF!</definedName>
    <definedName name="BEx1GUVQ5L0JCX3E4SROI4WBYVTO" localSheetId="8" hidden="1">#REF!</definedName>
    <definedName name="BEx1GUVQ5L0JCX3E4SROI4WBYVTO" localSheetId="9" hidden="1">#REF!</definedName>
    <definedName name="BEx1GUVQ5L0JCX3E4SROI4WBYVTO" hidden="1">#REF!</definedName>
    <definedName name="BEx1GVMRHFXUP6XYYY9NR12PV5TF" localSheetId="8" hidden="1">#REF!</definedName>
    <definedName name="BEx1GVMRHFXUP6XYYY9NR12PV5TF" localSheetId="9" hidden="1">#REF!</definedName>
    <definedName name="BEx1GVMRHFXUP6XYYY9NR12PV5TF" hidden="1">#REF!</definedName>
    <definedName name="BEx1H6KIT7BHUH6MDDWC935V9N47" localSheetId="8" hidden="1">#REF!</definedName>
    <definedName name="BEx1H6KIT7BHUH6MDDWC935V9N47" localSheetId="9" hidden="1">#REF!</definedName>
    <definedName name="BEx1H6KIT7BHUH6MDDWC935V9N47" hidden="1">#REF!</definedName>
    <definedName name="BEx1HA60AI3STEJQZAQ0RA3Q3AZV" localSheetId="8" hidden="1">#REF!</definedName>
    <definedName name="BEx1HA60AI3STEJQZAQ0RA3Q3AZV" localSheetId="9" hidden="1">#REF!</definedName>
    <definedName name="BEx1HA60AI3STEJQZAQ0RA3Q3AZV" hidden="1">#REF!</definedName>
    <definedName name="BEx1HB2DBVO5N6V2WX7BEHUFYTFU" localSheetId="8" hidden="1">#REF!</definedName>
    <definedName name="BEx1HB2DBVO5N6V2WX7BEHUFYTFU" localSheetId="9" hidden="1">#REF!</definedName>
    <definedName name="BEx1HB2DBVO5N6V2WX7BEHUFYTFU" hidden="1">#REF!</definedName>
    <definedName name="BEx1HDGOOJ3SKHYMWUZJ1P0RQZ9N" localSheetId="8" hidden="1">#REF!</definedName>
    <definedName name="BEx1HDGOOJ3SKHYMWUZJ1P0RQZ9N" localSheetId="9" hidden="1">#REF!</definedName>
    <definedName name="BEx1HDGOOJ3SKHYMWUZJ1P0RQZ9N" hidden="1">#REF!</definedName>
    <definedName name="BEx1HDM5ZXSJG6JQEMSFV52PZ10V" localSheetId="8" hidden="1">#REF!</definedName>
    <definedName name="BEx1HDM5ZXSJG6JQEMSFV52PZ10V" localSheetId="9" hidden="1">#REF!</definedName>
    <definedName name="BEx1HDM5ZXSJG6JQEMSFV52PZ10V" hidden="1">#REF!</definedName>
    <definedName name="BEx1HETBBZVN5F43LKOFMC4QB0CR" localSheetId="8" hidden="1">#REF!</definedName>
    <definedName name="BEx1HETBBZVN5F43LKOFMC4QB0CR" localSheetId="9" hidden="1">#REF!</definedName>
    <definedName name="BEx1HETBBZVN5F43LKOFMC4QB0CR" hidden="1">#REF!</definedName>
    <definedName name="BEx1HGWNWPLNXICOTP90TKQVVE4E" localSheetId="8" hidden="1">#REF!</definedName>
    <definedName name="BEx1HGWNWPLNXICOTP90TKQVVE4E" localSheetId="9" hidden="1">#REF!</definedName>
    <definedName name="BEx1HGWNWPLNXICOTP90TKQVVE4E" hidden="1">#REF!</definedName>
    <definedName name="BEx1HIPLJZABY0EMUOTZN0EQMDPU" localSheetId="8" hidden="1">#REF!</definedName>
    <definedName name="BEx1HIPLJZABY0EMUOTZN0EQMDPU" localSheetId="9" hidden="1">#REF!</definedName>
    <definedName name="BEx1HIPLJZABY0EMUOTZN0EQMDPU" hidden="1">#REF!</definedName>
    <definedName name="BEx1HO94JIRX219MPWMB5E5XZ04X" localSheetId="8" hidden="1">#REF!</definedName>
    <definedName name="BEx1HO94JIRX219MPWMB5E5XZ04X" localSheetId="9" hidden="1">#REF!</definedName>
    <definedName name="BEx1HO94JIRX219MPWMB5E5XZ04X" hidden="1">#REF!</definedName>
    <definedName name="BEx1HQNF6KHM21E3XLW0NMSSEI9S" localSheetId="8" hidden="1">#REF!</definedName>
    <definedName name="BEx1HQNF6KHM21E3XLW0NMSSEI9S" localSheetId="9" hidden="1">#REF!</definedName>
    <definedName name="BEx1HQNF6KHM21E3XLW0NMSSEI9S" hidden="1">#REF!</definedName>
    <definedName name="BEx1HSLNWIW4S97ZBYY7I7M5YVH4" localSheetId="8" hidden="1">#REF!</definedName>
    <definedName name="BEx1HSLNWIW4S97ZBYY7I7M5YVH4" localSheetId="9" hidden="1">#REF!</definedName>
    <definedName name="BEx1HSLNWIW4S97ZBYY7I7M5YVH4" hidden="1">#REF!</definedName>
    <definedName name="BEx1HZCBBWLB2BTNOXP319ZDEVOJ" localSheetId="8" hidden="1">#REF!</definedName>
    <definedName name="BEx1HZCBBWLB2BTNOXP319ZDEVOJ" localSheetId="9" hidden="1">#REF!</definedName>
    <definedName name="BEx1HZCBBWLB2BTNOXP319ZDEVOJ" hidden="1">#REF!</definedName>
    <definedName name="BEx1I4QKTILCKZUSOJCVZN7SNHL5" localSheetId="8" hidden="1">#REF!</definedName>
    <definedName name="BEx1I4QKTILCKZUSOJCVZN7SNHL5" localSheetId="9" hidden="1">#REF!</definedName>
    <definedName name="BEx1I4QKTILCKZUSOJCVZN7SNHL5" hidden="1">#REF!</definedName>
    <definedName name="BEx1IE0ZP7RIFM9FI24S9I6AAJ14" localSheetId="8" hidden="1">#REF!</definedName>
    <definedName name="BEx1IE0ZP7RIFM9FI24S9I6AAJ14" localSheetId="9" hidden="1">#REF!</definedName>
    <definedName name="BEx1IE0ZP7RIFM9FI24S9I6AAJ14" hidden="1">#REF!</definedName>
    <definedName name="BEx1IGQ5B697MNDOE06MVSR0H58E" localSheetId="8" hidden="1">#REF!</definedName>
    <definedName name="BEx1IGQ5B697MNDOE06MVSR0H58E" localSheetId="9" hidden="1">#REF!</definedName>
    <definedName name="BEx1IGQ5B697MNDOE06MVSR0H58E" hidden="1">#REF!</definedName>
    <definedName name="BEx1IKRPW8MLB9Y485M1TL2IT9SH" localSheetId="8" hidden="1">#REF!</definedName>
    <definedName name="BEx1IKRPW8MLB9Y485M1TL2IT9SH" localSheetId="9" hidden="1">#REF!</definedName>
    <definedName name="BEx1IKRPW8MLB9Y485M1TL2IT9SH" hidden="1">#REF!</definedName>
    <definedName name="BEx1IPKCFCT3TL9MSO1LSYJ2VJ2X" localSheetId="8" hidden="1">#REF!</definedName>
    <definedName name="BEx1IPKCFCT3TL9MSO1LSYJ2VJ2X" localSheetId="9" hidden="1">#REF!</definedName>
    <definedName name="BEx1IPKCFCT3TL9MSO1LSYJ2VJ2X" hidden="1">#REF!</definedName>
    <definedName name="BEx1IW5PQTTMD62XZ287XF2O3FBQ" localSheetId="8" hidden="1">#REF!</definedName>
    <definedName name="BEx1IW5PQTTMD62XZ287XF2O3FBQ" localSheetId="9" hidden="1">#REF!</definedName>
    <definedName name="BEx1IW5PQTTMD62XZ287XF2O3FBQ" hidden="1">#REF!</definedName>
    <definedName name="BEx1J0CSSHDJGBJUHVOEMCF2P4DL" localSheetId="8" hidden="1">#REF!</definedName>
    <definedName name="BEx1J0CSSHDJGBJUHVOEMCF2P4DL" localSheetId="9" hidden="1">#REF!</definedName>
    <definedName name="BEx1J0CSSHDJGBJUHVOEMCF2P4DL" hidden="1">#REF!</definedName>
    <definedName name="BEx1J0NL6D3ILC18B48AL0VNEN9A" localSheetId="8" hidden="1">#REF!</definedName>
    <definedName name="BEx1J0NL6D3ILC18B48AL0VNEN9A" localSheetId="9" hidden="1">#REF!</definedName>
    <definedName name="BEx1J0NL6D3ILC18B48AL0VNEN9A" hidden="1">#REF!</definedName>
    <definedName name="BEx1J7E8VCGLPYU82QXVUG5N3ZAI" localSheetId="8" hidden="1">#REF!</definedName>
    <definedName name="BEx1J7E8VCGLPYU82QXVUG5N3ZAI" localSheetId="9" hidden="1">#REF!</definedName>
    <definedName name="BEx1J7E8VCGLPYU82QXVUG5N3ZAI" hidden="1">#REF!</definedName>
    <definedName name="BEx1JGE2YQWH8S25USOY08XVGO0D" localSheetId="8" hidden="1">#REF!</definedName>
    <definedName name="BEx1JGE2YQWH8S25USOY08XVGO0D" localSheetId="9" hidden="1">#REF!</definedName>
    <definedName name="BEx1JGE2YQWH8S25USOY08XVGO0D" hidden="1">#REF!</definedName>
    <definedName name="BEx1JJJC9T1W7HY4V7HP1S1W4JO1" localSheetId="8" hidden="1">#REF!</definedName>
    <definedName name="BEx1JJJC9T1W7HY4V7HP1S1W4JO1" localSheetId="9" hidden="1">#REF!</definedName>
    <definedName name="BEx1JJJC9T1W7HY4V7HP1S1W4JO1" hidden="1">#REF!</definedName>
    <definedName name="BEx1JKKZSJ7DI4PTFVI9VVFMB1X2" localSheetId="8" hidden="1">#REF!</definedName>
    <definedName name="BEx1JKKZSJ7DI4PTFVI9VVFMB1X2" localSheetId="9" hidden="1">#REF!</definedName>
    <definedName name="BEx1JKKZSJ7DI4PTFVI9VVFMB1X2" hidden="1">#REF!</definedName>
    <definedName name="BEx1JUBQFRVMASSFK4B3V0AD7YP9" localSheetId="8" hidden="1">#REF!</definedName>
    <definedName name="BEx1JUBQFRVMASSFK4B3V0AD7YP9" localSheetId="9" hidden="1">#REF!</definedName>
    <definedName name="BEx1JUBQFRVMASSFK4B3V0AD7YP9" hidden="1">#REF!</definedName>
    <definedName name="BEx1JVTOATZGRJFXGXPJJLC4DOBE" localSheetId="8" hidden="1">#REF!</definedName>
    <definedName name="BEx1JVTOATZGRJFXGXPJJLC4DOBE" localSheetId="9" hidden="1">#REF!</definedName>
    <definedName name="BEx1JVTOATZGRJFXGXPJJLC4DOBE" hidden="1">#REF!</definedName>
    <definedName name="BEx1JXBM5W4YRWNQ0P95QQS6JWD6" localSheetId="8" hidden="1">#REF!</definedName>
    <definedName name="BEx1JXBM5W4YRWNQ0P95QQS6JWD6" localSheetId="9" hidden="1">#REF!</definedName>
    <definedName name="BEx1JXBM5W4YRWNQ0P95QQS6JWD6" hidden="1">#REF!</definedName>
    <definedName name="BEx1KGY9QEHZ9QSARMQUTQKRK4UX" localSheetId="8" hidden="1">#REF!</definedName>
    <definedName name="BEx1KGY9QEHZ9QSARMQUTQKRK4UX" localSheetId="9" hidden="1">#REF!</definedName>
    <definedName name="BEx1KGY9QEHZ9QSARMQUTQKRK4UX" hidden="1">#REF!</definedName>
    <definedName name="BEx1KIWH5MOLR00SBECT39NS3AJ1" localSheetId="8" hidden="1">#REF!</definedName>
    <definedName name="BEx1KIWH5MOLR00SBECT39NS3AJ1" localSheetId="9" hidden="1">#REF!</definedName>
    <definedName name="BEx1KIWH5MOLR00SBECT39NS3AJ1" hidden="1">#REF!</definedName>
    <definedName name="BEx1KKP1ELIF2UII2FWVGL7M1X7J" localSheetId="8" hidden="1">#REF!</definedName>
    <definedName name="BEx1KKP1ELIF2UII2FWVGL7M1X7J" localSheetId="9" hidden="1">#REF!</definedName>
    <definedName name="BEx1KKP1ELIF2UII2FWVGL7M1X7J" hidden="1">#REF!</definedName>
    <definedName name="BEx1KQJKIAPZKE9YDYH5HKXX52FM" localSheetId="8" hidden="1">#REF!</definedName>
    <definedName name="BEx1KQJKIAPZKE9YDYH5HKXX52FM" localSheetId="9" hidden="1">#REF!</definedName>
    <definedName name="BEx1KQJKIAPZKE9YDYH5HKXX52FM" hidden="1">#REF!</definedName>
    <definedName name="BEx1KUVWMB0QCWA3RBE4CADFVRIS" localSheetId="8" hidden="1">#REF!</definedName>
    <definedName name="BEx1KUVWMB0QCWA3RBE4CADFVRIS" localSheetId="9" hidden="1">#REF!</definedName>
    <definedName name="BEx1KUVWMB0QCWA3RBE4CADFVRIS" hidden="1">#REF!</definedName>
    <definedName name="BEx1L0AAH7PV8PPQQDBP5AI4TLYP" localSheetId="8" hidden="1">#REF!</definedName>
    <definedName name="BEx1L0AAH7PV8PPQQDBP5AI4TLYP" localSheetId="9" hidden="1">#REF!</definedName>
    <definedName name="BEx1L0AAH7PV8PPQQDBP5AI4TLYP" hidden="1">#REF!</definedName>
    <definedName name="BEx1L2OG1SDFK2TPXELJ77YP4NI2" localSheetId="8" hidden="1">#REF!</definedName>
    <definedName name="BEx1L2OG1SDFK2TPXELJ77YP4NI2" localSheetId="9" hidden="1">#REF!</definedName>
    <definedName name="BEx1L2OG1SDFK2TPXELJ77YP4NI2" hidden="1">#REF!</definedName>
    <definedName name="BEx1L6Q60MWRDJB4L20LK0XPA0Z2" localSheetId="8" hidden="1">#REF!</definedName>
    <definedName name="BEx1L6Q60MWRDJB4L20LK0XPA0Z2" localSheetId="9" hidden="1">#REF!</definedName>
    <definedName name="BEx1L6Q60MWRDJB4L20LK0XPA0Z2" hidden="1">#REF!</definedName>
    <definedName name="BEx1L7BSEFOLQDNZWMLUNBRO08T4" localSheetId="8" hidden="1">#REF!</definedName>
    <definedName name="BEx1L7BSEFOLQDNZWMLUNBRO08T4" localSheetId="9" hidden="1">#REF!</definedName>
    <definedName name="BEx1L7BSEFOLQDNZWMLUNBRO08T4" hidden="1">#REF!</definedName>
    <definedName name="BEx1LD63FP2Z4BR9TKSHOZW9KKZ5" localSheetId="8" hidden="1">#REF!</definedName>
    <definedName name="BEx1LD63FP2Z4BR9TKSHOZW9KKZ5" localSheetId="9" hidden="1">#REF!</definedName>
    <definedName name="BEx1LD63FP2Z4BR9TKSHOZW9KKZ5" hidden="1">#REF!</definedName>
    <definedName name="BEx1LDMB9RW982DUILM2WPT5VWQ3" localSheetId="8" hidden="1">#REF!</definedName>
    <definedName name="BEx1LDMB9RW982DUILM2WPT5VWQ3" localSheetId="9" hidden="1">#REF!</definedName>
    <definedName name="BEx1LDMB9RW982DUILM2WPT5VWQ3" hidden="1">#REF!</definedName>
    <definedName name="BEx1LFF2UQ13XL4X1I2WBD73NZ21" localSheetId="8" hidden="1">#REF!</definedName>
    <definedName name="BEx1LFF2UQ13XL4X1I2WBD73NZ21" localSheetId="9" hidden="1">#REF!</definedName>
    <definedName name="BEx1LFF2UQ13XL4X1I2WBD73NZ21" hidden="1">#REF!</definedName>
    <definedName name="BEx1LKTB33LO23ACTADIVRY7ZNFC" localSheetId="8" hidden="1">#REF!</definedName>
    <definedName name="BEx1LKTB33LO23ACTADIVRY7ZNFC" localSheetId="9" hidden="1">#REF!</definedName>
    <definedName name="BEx1LKTB33LO23ACTADIVRY7ZNFC" hidden="1">#REF!</definedName>
    <definedName name="BEx1LQNKVZAXGSEPDAM8AWU2FHHJ" localSheetId="8" hidden="1">#REF!</definedName>
    <definedName name="BEx1LQNKVZAXGSEPDAM8AWU2FHHJ" localSheetId="9" hidden="1">#REF!</definedName>
    <definedName name="BEx1LQNKVZAXGSEPDAM8AWU2FHHJ" hidden="1">#REF!</definedName>
    <definedName name="BEx1LRPGDQCOEMW8YT80J1XCDCIV" localSheetId="8" hidden="1">#REF!</definedName>
    <definedName name="BEx1LRPGDQCOEMW8YT80J1XCDCIV" localSheetId="9" hidden="1">#REF!</definedName>
    <definedName name="BEx1LRPGDQCOEMW8YT80J1XCDCIV" hidden="1">#REF!</definedName>
    <definedName name="BEx1LRUSJW4JG54X07QWD9R27WV9" localSheetId="8" hidden="1">#REF!</definedName>
    <definedName name="BEx1LRUSJW4JG54X07QWD9R27WV9" localSheetId="9" hidden="1">#REF!</definedName>
    <definedName name="BEx1LRUSJW4JG54X07QWD9R27WV9" hidden="1">#REF!</definedName>
    <definedName name="BEx1M1WBK5T0LP1AK2JYV6W87ID6" localSheetId="8" hidden="1">#REF!</definedName>
    <definedName name="BEx1M1WBK5T0LP1AK2JYV6W87ID6" localSheetId="9" hidden="1">#REF!</definedName>
    <definedName name="BEx1M1WBK5T0LP1AK2JYV6W87ID6" hidden="1">#REF!</definedName>
    <definedName name="BEx1M51HHDYGIT8PON7U8ICL2S95" localSheetId="8" hidden="1">#REF!</definedName>
    <definedName name="BEx1M51HHDYGIT8PON7U8ICL2S95" localSheetId="9" hidden="1">#REF!</definedName>
    <definedName name="BEx1M51HHDYGIT8PON7U8ICL2S95" hidden="1">#REF!</definedName>
    <definedName name="BEx1MP4FWKV0QYXE13PX9JSNA270" localSheetId="8" hidden="1">#REF!</definedName>
    <definedName name="BEx1MP4FWKV0QYXE13PX9JSNA270" localSheetId="9" hidden="1">#REF!</definedName>
    <definedName name="BEx1MP4FWKV0QYXE13PX9JSNA270" hidden="1">#REF!</definedName>
    <definedName name="BEx1MSV791FSS4CZQKG04NHT3F79" localSheetId="8" hidden="1">#REF!</definedName>
    <definedName name="BEx1MSV791FSS4CZQKG04NHT3F79" localSheetId="9" hidden="1">#REF!</definedName>
    <definedName name="BEx1MSV791FSS4CZQKG04NHT3F79" hidden="1">#REF!</definedName>
    <definedName name="BEx1MTRKKVCHOZ0YGID6HZ49LJTO" localSheetId="8" hidden="1">#REF!</definedName>
    <definedName name="BEx1MTRKKVCHOZ0YGID6HZ49LJTO" localSheetId="9" hidden="1">#REF!</definedName>
    <definedName name="BEx1MTRKKVCHOZ0YGID6HZ49LJTO" hidden="1">#REF!</definedName>
    <definedName name="BEx1N3CUJ3UX61X38ZAJVPEN4KMC" localSheetId="8" hidden="1">#REF!</definedName>
    <definedName name="BEx1N3CUJ3UX61X38ZAJVPEN4KMC" localSheetId="9" hidden="1">#REF!</definedName>
    <definedName name="BEx1N3CUJ3UX61X38ZAJVPEN4KMC" hidden="1">#REF!</definedName>
    <definedName name="BEx1N5R5IJ3CG6CL344F5KWPINEO" localSheetId="8" hidden="1">#REF!</definedName>
    <definedName name="BEx1N5R5IJ3CG6CL344F5KWPINEO" localSheetId="9" hidden="1">#REF!</definedName>
    <definedName name="BEx1N5R5IJ3CG6CL344F5KWPINEO" hidden="1">#REF!</definedName>
    <definedName name="BEx1NFCFVPBS7XURQ8Y0BZEGPBVP" localSheetId="8" hidden="1">#REF!</definedName>
    <definedName name="BEx1NFCFVPBS7XURQ8Y0BZEGPBVP" localSheetId="9" hidden="1">#REF!</definedName>
    <definedName name="BEx1NFCFVPBS7XURQ8Y0BZEGPBVP" hidden="1">#REF!</definedName>
    <definedName name="BEx1NM34KQTO1LDNSAFD1L82UZFG" localSheetId="8" hidden="1">#REF!</definedName>
    <definedName name="BEx1NM34KQTO1LDNSAFD1L82UZFG" localSheetId="9" hidden="1">#REF!</definedName>
    <definedName name="BEx1NM34KQTO1LDNSAFD1L82UZFG" hidden="1">#REF!</definedName>
    <definedName name="BEx1NO6TXZVOGCUWCCRTXRXWW0XL" localSheetId="8" hidden="1">#REF!</definedName>
    <definedName name="BEx1NO6TXZVOGCUWCCRTXRXWW0XL" localSheetId="9" hidden="1">#REF!</definedName>
    <definedName name="BEx1NO6TXZVOGCUWCCRTXRXWW0XL" hidden="1">#REF!</definedName>
    <definedName name="BEx1NS8EU5P9FQV3S0WRTXI5L361" localSheetId="8" hidden="1">#REF!</definedName>
    <definedName name="BEx1NS8EU5P9FQV3S0WRTXI5L361" localSheetId="9" hidden="1">#REF!</definedName>
    <definedName name="BEx1NS8EU5P9FQV3S0WRTXI5L361" hidden="1">#REF!</definedName>
    <definedName name="BEx1NUBX5VUYZFKQH69FN6BTLWCR" localSheetId="8" hidden="1">#REF!</definedName>
    <definedName name="BEx1NUBX5VUYZFKQH69FN6BTLWCR" localSheetId="9" hidden="1">#REF!</definedName>
    <definedName name="BEx1NUBX5VUYZFKQH69FN6BTLWCR" hidden="1">#REF!</definedName>
    <definedName name="BEx1NZ4K1L8UON80Y2A4RASKWGNP" localSheetId="8" hidden="1">#REF!</definedName>
    <definedName name="BEx1NZ4K1L8UON80Y2A4RASKWGNP" localSheetId="9" hidden="1">#REF!</definedName>
    <definedName name="BEx1NZ4K1L8UON80Y2A4RASKWGNP" hidden="1">#REF!</definedName>
    <definedName name="BEx1O24FB2CPATAGE3T7L1NBQQO1" localSheetId="8" hidden="1">#REF!</definedName>
    <definedName name="BEx1O24FB2CPATAGE3T7L1NBQQO1" localSheetId="9" hidden="1">#REF!</definedName>
    <definedName name="BEx1O24FB2CPATAGE3T7L1NBQQO1" hidden="1">#REF!</definedName>
    <definedName name="BEx1OLAZ915OGYWP0QP1QQWDLCRX" localSheetId="8" hidden="1">#REF!</definedName>
    <definedName name="BEx1OLAZ915OGYWP0QP1QQWDLCRX" localSheetId="9" hidden="1">#REF!</definedName>
    <definedName name="BEx1OLAZ915OGYWP0QP1QQWDLCRX" hidden="1">#REF!</definedName>
    <definedName name="BEx1OO5ER042IS6IC4TLDI75JNVH" localSheetId="8" hidden="1">#REF!</definedName>
    <definedName name="BEx1OO5ER042IS6IC4TLDI75JNVH" localSheetId="9" hidden="1">#REF!</definedName>
    <definedName name="BEx1OO5ER042IS6IC4TLDI75JNVH" hidden="1">#REF!</definedName>
    <definedName name="BEx1OTE54CBSUT8FWKRALEDCUWN4" localSheetId="8" hidden="1">#REF!</definedName>
    <definedName name="BEx1OTE54CBSUT8FWKRALEDCUWN4" localSheetId="9" hidden="1">#REF!</definedName>
    <definedName name="BEx1OTE54CBSUT8FWKRALEDCUWN4" hidden="1">#REF!</definedName>
    <definedName name="BEx1OVSMPADTX95QUOX34KZQ8EDY" localSheetId="8" hidden="1">#REF!</definedName>
    <definedName name="BEx1OVSMPADTX95QUOX34KZQ8EDY" localSheetId="9" hidden="1">#REF!</definedName>
    <definedName name="BEx1OVSMPADTX95QUOX34KZQ8EDY" hidden="1">#REF!</definedName>
    <definedName name="BEx1OWJJ0DP4628GCVVRQ9X0DRHQ" localSheetId="8" hidden="1">#REF!</definedName>
    <definedName name="BEx1OWJJ0DP4628GCVVRQ9X0DRHQ" localSheetId="9" hidden="1">#REF!</definedName>
    <definedName name="BEx1OWJJ0DP4628GCVVRQ9X0DRHQ" hidden="1">#REF!</definedName>
    <definedName name="BEx1OX544IO9FQJI7YYQGZCEHB3O" localSheetId="8" hidden="1">#REF!</definedName>
    <definedName name="BEx1OX544IO9FQJI7YYQGZCEHB3O" localSheetId="9" hidden="1">#REF!</definedName>
    <definedName name="BEx1OX544IO9FQJI7YYQGZCEHB3O" hidden="1">#REF!</definedName>
    <definedName name="BEx1OY6SVEUT2EQ26P7EKEND342G" localSheetId="8" hidden="1">#REF!</definedName>
    <definedName name="BEx1OY6SVEUT2EQ26P7EKEND342G" localSheetId="9" hidden="1">#REF!</definedName>
    <definedName name="BEx1OY6SVEUT2EQ26P7EKEND342G" hidden="1">#REF!</definedName>
    <definedName name="BEx1OYN1LPIPI12O9G6F7QAOS9T4" localSheetId="8" hidden="1">#REF!</definedName>
    <definedName name="BEx1OYN1LPIPI12O9G6F7QAOS9T4" localSheetId="9" hidden="1">#REF!</definedName>
    <definedName name="BEx1OYN1LPIPI12O9G6F7QAOS9T4" hidden="1">#REF!</definedName>
    <definedName name="BEx1P1HHKJA799O3YZXQAX6KFH58" localSheetId="8" hidden="1">#REF!</definedName>
    <definedName name="BEx1P1HHKJA799O3YZXQAX6KFH58" localSheetId="9" hidden="1">#REF!</definedName>
    <definedName name="BEx1P1HHKJA799O3YZXQAX6KFH58" hidden="1">#REF!</definedName>
    <definedName name="BEx1P34W467WGPOXPK292QFJIPHJ" localSheetId="8" hidden="1">#REF!</definedName>
    <definedName name="BEx1P34W467WGPOXPK292QFJIPHJ" localSheetId="9" hidden="1">#REF!</definedName>
    <definedName name="BEx1P34W467WGPOXPK292QFJIPHJ" hidden="1">#REF!</definedName>
    <definedName name="BEx1P76FRYAB1BWA5RJS4KOB3G9I" localSheetId="8" hidden="1">#REF!</definedName>
    <definedName name="BEx1P76FRYAB1BWA5RJS4KOB3G9I" localSheetId="9" hidden="1">#REF!</definedName>
    <definedName name="BEx1P76FRYAB1BWA5RJS4KOB3G9I" hidden="1">#REF!</definedName>
    <definedName name="BEx1P7S1J4TKGVJ43C2Q2R3M9WRB" localSheetId="8" hidden="1">#REF!</definedName>
    <definedName name="BEx1P7S1J4TKGVJ43C2Q2R3M9WRB" localSheetId="9" hidden="1">#REF!</definedName>
    <definedName name="BEx1P7S1J4TKGVJ43C2Q2R3M9WRB" hidden="1">#REF!</definedName>
    <definedName name="BEx1P8OF6WY3IH8SO71KQOU83V3Y" localSheetId="8" hidden="1">#REF!</definedName>
    <definedName name="BEx1P8OF6WY3IH8SO71KQOU83V3Y" localSheetId="9" hidden="1">#REF!</definedName>
    <definedName name="BEx1P8OF6WY3IH8SO71KQOU83V3Y" hidden="1">#REF!</definedName>
    <definedName name="BEx1PA11BLPVZM8RC5BL46WX8YB5" localSheetId="8" hidden="1">#REF!</definedName>
    <definedName name="BEx1PA11BLPVZM8RC5BL46WX8YB5" localSheetId="9" hidden="1">#REF!</definedName>
    <definedName name="BEx1PA11BLPVZM8RC5BL46WX8YB5" hidden="1">#REF!</definedName>
    <definedName name="BEx1PAMMMZTO2BTR6YLZ9ASMPS4N" localSheetId="8" hidden="1">#REF!</definedName>
    <definedName name="BEx1PAMMMZTO2BTR6YLZ9ASMPS4N" localSheetId="9" hidden="1">#REF!</definedName>
    <definedName name="BEx1PAMMMZTO2BTR6YLZ9ASMPS4N" hidden="1">#REF!</definedName>
    <definedName name="BEx1PBZ4BEFIPGMQXT9T8S4PZ2IM" localSheetId="8" hidden="1">#REF!</definedName>
    <definedName name="BEx1PBZ4BEFIPGMQXT9T8S4PZ2IM" localSheetId="9" hidden="1">#REF!</definedName>
    <definedName name="BEx1PBZ4BEFIPGMQXT9T8S4PZ2IM" hidden="1">#REF!</definedName>
    <definedName name="BEx1PJMAAUI73DAR3XUON2UMXTBS" localSheetId="8" hidden="1">#REF!</definedName>
    <definedName name="BEx1PJMAAUI73DAR3XUON2UMXTBS" localSheetId="9" hidden="1">#REF!</definedName>
    <definedName name="BEx1PJMAAUI73DAR3XUON2UMXTBS" hidden="1">#REF!</definedName>
    <definedName name="BEx1PLF2CFSXBZPVI6CJ534EIJDN" localSheetId="8" hidden="1">#REF!</definedName>
    <definedName name="BEx1PLF2CFSXBZPVI6CJ534EIJDN" localSheetId="9" hidden="1">#REF!</definedName>
    <definedName name="BEx1PLF2CFSXBZPVI6CJ534EIJDN" hidden="1">#REF!</definedName>
    <definedName name="BEx1PMWZB2DO6EM9BKLUICZJ65HD" localSheetId="8" hidden="1">#REF!</definedName>
    <definedName name="BEx1PMWZB2DO6EM9BKLUICZJ65HD" localSheetId="9" hidden="1">#REF!</definedName>
    <definedName name="BEx1PMWZB2DO6EM9BKLUICZJ65HD" hidden="1">#REF!</definedName>
    <definedName name="BEx1PU3X6U0EVLY9569KVBPAH7XU" localSheetId="8" hidden="1">#REF!</definedName>
    <definedName name="BEx1PU3X6U0EVLY9569KVBPAH7XU" localSheetId="9" hidden="1">#REF!</definedName>
    <definedName name="BEx1PU3X6U0EVLY9569KVBPAH7XU" hidden="1">#REF!</definedName>
    <definedName name="BEx1Q9OV5AOW28OUGRFCD3ZFVWC3" localSheetId="8" hidden="1">#REF!</definedName>
    <definedName name="BEx1Q9OV5AOW28OUGRFCD3ZFVWC3" localSheetId="9" hidden="1">#REF!</definedName>
    <definedName name="BEx1Q9OV5AOW28OUGRFCD3ZFVWC3" hidden="1">#REF!</definedName>
    <definedName name="BEx1QA54J2A4I7IBQR19BTY28ZMR" localSheetId="8" hidden="1">#REF!</definedName>
    <definedName name="BEx1QA54J2A4I7IBQR19BTY28ZMR" localSheetId="9" hidden="1">#REF!</definedName>
    <definedName name="BEx1QA54J2A4I7IBQR19BTY28ZMR" hidden="1">#REF!</definedName>
    <definedName name="BEx1QD50TNYYZ6YO943BWHPB9UD9" localSheetId="8" hidden="1">#REF!</definedName>
    <definedName name="BEx1QD50TNYYZ6YO943BWHPB9UD9" localSheetId="9" hidden="1">#REF!</definedName>
    <definedName name="BEx1QD50TNYYZ6YO943BWHPB9UD9" hidden="1">#REF!</definedName>
    <definedName name="BEx1QMQAHG3KQUK59DVM68SWKZIZ" localSheetId="8" hidden="1">#REF!</definedName>
    <definedName name="BEx1QMQAHG3KQUK59DVM68SWKZIZ" localSheetId="9" hidden="1">#REF!</definedName>
    <definedName name="BEx1QMQAHG3KQUK59DVM68SWKZIZ" hidden="1">#REF!</definedName>
    <definedName name="BEx1R9YFKJCMSEST8OVCAO5E47FO" localSheetId="8" hidden="1">#REF!</definedName>
    <definedName name="BEx1R9YFKJCMSEST8OVCAO5E47FO" localSheetId="9" hidden="1">#REF!</definedName>
    <definedName name="BEx1R9YFKJCMSEST8OVCAO5E47FO" hidden="1">#REF!</definedName>
    <definedName name="BEx1RBGC06B3T52OIC0EQ1KGVP1I" localSheetId="8" hidden="1">#REF!</definedName>
    <definedName name="BEx1RBGC06B3T52OIC0EQ1KGVP1I" localSheetId="9" hidden="1">#REF!</definedName>
    <definedName name="BEx1RBGC06B3T52OIC0EQ1KGVP1I" hidden="1">#REF!</definedName>
    <definedName name="BEx1RRC7X4NI1CU4EO5XYE2GVARJ" localSheetId="8" hidden="1">#REF!</definedName>
    <definedName name="BEx1RRC7X4NI1CU4EO5XYE2GVARJ" localSheetId="9" hidden="1">#REF!</definedName>
    <definedName name="BEx1RRC7X4NI1CU4EO5XYE2GVARJ" hidden="1">#REF!</definedName>
    <definedName name="BEx1RZA1NCGT832L7EMR7GMF588W" localSheetId="8" hidden="1">#REF!</definedName>
    <definedName name="BEx1RZA1NCGT832L7EMR7GMF588W" localSheetId="9" hidden="1">#REF!</definedName>
    <definedName name="BEx1RZA1NCGT832L7EMR7GMF588W" hidden="1">#REF!</definedName>
    <definedName name="BEx1S0XGIPUSZQUCSGWSK10GKW7Y" localSheetId="8" hidden="1">#REF!</definedName>
    <definedName name="BEx1S0XGIPUSZQUCSGWSK10GKW7Y" localSheetId="9" hidden="1">#REF!</definedName>
    <definedName name="BEx1S0XGIPUSZQUCSGWSK10GKW7Y" hidden="1">#REF!</definedName>
    <definedName name="BEx1S5VFNKIXHTTCWSV60UC50EZ8" localSheetId="8" hidden="1">#REF!</definedName>
    <definedName name="BEx1S5VFNKIXHTTCWSV60UC50EZ8" localSheetId="9" hidden="1">#REF!</definedName>
    <definedName name="BEx1S5VFNKIXHTTCWSV60UC50EZ8" hidden="1">#REF!</definedName>
    <definedName name="BEx1SK3U02H0RGKEYXW7ZMCEOF3V" localSheetId="8" hidden="1">#REF!</definedName>
    <definedName name="BEx1SK3U02H0RGKEYXW7ZMCEOF3V" localSheetId="9" hidden="1">#REF!</definedName>
    <definedName name="BEx1SK3U02H0RGKEYXW7ZMCEOF3V" hidden="1">#REF!</definedName>
    <definedName name="BEx1SSNEZINBJT29QVS62VS1THT4" localSheetId="8" hidden="1">#REF!</definedName>
    <definedName name="BEx1SSNEZINBJT29QVS62VS1THT4" localSheetId="9" hidden="1">#REF!</definedName>
    <definedName name="BEx1SSNEZINBJT29QVS62VS1THT4" hidden="1">#REF!</definedName>
    <definedName name="BEx1SVNCHNANBJIDIQVB8AFK4HAN" localSheetId="8" hidden="1">#REF!</definedName>
    <definedName name="BEx1SVNCHNANBJIDIQVB8AFK4HAN" localSheetId="9" hidden="1">#REF!</definedName>
    <definedName name="BEx1SVNCHNANBJIDIQVB8AFK4HAN" hidden="1">#REF!</definedName>
    <definedName name="BEx1SY74DYVEPAQ9TGGGXKJA025O" localSheetId="8" hidden="1">#REF!</definedName>
    <definedName name="BEx1SY74DYVEPAQ9TGGGXKJA025O" localSheetId="9" hidden="1">#REF!</definedName>
    <definedName name="BEx1SY74DYVEPAQ9TGGGXKJA025O" hidden="1">#REF!</definedName>
    <definedName name="BEx1TJ0WLS9O7KNSGIPWTYHDYI1D" localSheetId="8" hidden="1">#REF!</definedName>
    <definedName name="BEx1TJ0WLS9O7KNSGIPWTYHDYI1D" localSheetId="9" hidden="1">#REF!</definedName>
    <definedName name="BEx1TJ0WLS9O7KNSGIPWTYHDYI1D" hidden="1">#REF!</definedName>
    <definedName name="BEx1TUPQAYGAI13ZC7FU1FJXFAPM" localSheetId="8" hidden="1">#REF!</definedName>
    <definedName name="BEx1TUPQAYGAI13ZC7FU1FJXFAPM" localSheetId="9" hidden="1">#REF!</definedName>
    <definedName name="BEx1TUPQAYGAI13ZC7FU1FJXFAPM" hidden="1">#REF!</definedName>
    <definedName name="BEx1TY0F9W7EOF31FZXITWEYBSRT" localSheetId="8" hidden="1">#REF!</definedName>
    <definedName name="BEx1TY0F9W7EOF31FZXITWEYBSRT" localSheetId="9" hidden="1">#REF!</definedName>
    <definedName name="BEx1TY0F9W7EOF31FZXITWEYBSRT" hidden="1">#REF!</definedName>
    <definedName name="BEx1U7WFO8OZKB1EBF4H386JW91L" localSheetId="8" hidden="1">#REF!</definedName>
    <definedName name="BEx1U7WFO8OZKB1EBF4H386JW91L" localSheetId="9" hidden="1">#REF!</definedName>
    <definedName name="BEx1U7WFO8OZKB1EBF4H386JW91L" hidden="1">#REF!</definedName>
    <definedName name="BEx1U87938YR9N6HYI24KVBKLOS3" localSheetId="8" hidden="1">#REF!</definedName>
    <definedName name="BEx1U87938YR9N6HYI24KVBKLOS3" localSheetId="9" hidden="1">#REF!</definedName>
    <definedName name="BEx1U87938YR9N6HYI24KVBKLOS3" hidden="1">#REF!</definedName>
    <definedName name="BEx1U9P6VQWSVRICLZR9DYRMN61U" localSheetId="8" hidden="1">#REF!</definedName>
    <definedName name="BEx1U9P6VQWSVRICLZR9DYRMN61U" localSheetId="9" hidden="1">#REF!</definedName>
    <definedName name="BEx1U9P6VQWSVRICLZR9DYRMN61U" hidden="1">#REF!</definedName>
    <definedName name="BEx1UESH4KDWHYESQU2IE55RS3LI" localSheetId="8" hidden="1">#REF!</definedName>
    <definedName name="BEx1UESH4KDWHYESQU2IE55RS3LI" localSheetId="9" hidden="1">#REF!</definedName>
    <definedName name="BEx1UESH4KDWHYESQU2IE55RS3LI" hidden="1">#REF!</definedName>
    <definedName name="BEx1UI8N9KTCPSOJ7RDW0T8UEBNP" localSheetId="8" hidden="1">#REF!</definedName>
    <definedName name="BEx1UI8N9KTCPSOJ7RDW0T8UEBNP" localSheetId="9" hidden="1">#REF!</definedName>
    <definedName name="BEx1UI8N9KTCPSOJ7RDW0T8UEBNP" hidden="1">#REF!</definedName>
    <definedName name="BEx1UML0HHJFHA5TBOYQ24I3RV1W" localSheetId="8" hidden="1">#REF!</definedName>
    <definedName name="BEx1UML0HHJFHA5TBOYQ24I3RV1W" localSheetId="9" hidden="1">#REF!</definedName>
    <definedName name="BEx1UML0HHJFHA5TBOYQ24I3RV1W" hidden="1">#REF!</definedName>
    <definedName name="BEx1UO8ENOJNYCNX5Z95TBIJ3MKP" localSheetId="8" hidden="1">#REF!</definedName>
    <definedName name="BEx1UO8ENOJNYCNX5Z95TBIJ3MKP" localSheetId="9" hidden="1">#REF!</definedName>
    <definedName name="BEx1UO8ENOJNYCNX5Z95TBIJ3MKP" hidden="1">#REF!</definedName>
    <definedName name="BEx1UUDIQPZ23XQ79GUL0RAWRSCK" localSheetId="8" hidden="1">#REF!</definedName>
    <definedName name="BEx1UUDIQPZ23XQ79GUL0RAWRSCK" localSheetId="9" hidden="1">#REF!</definedName>
    <definedName name="BEx1UUDIQPZ23XQ79GUL0RAWRSCK" hidden="1">#REF!</definedName>
    <definedName name="BEx1V67SEV778NVW68J8W5SND1J7" localSheetId="8" hidden="1">#REF!</definedName>
    <definedName name="BEx1V67SEV778NVW68J8W5SND1J7" localSheetId="9" hidden="1">#REF!</definedName>
    <definedName name="BEx1V67SEV778NVW68J8W5SND1J7" hidden="1">#REF!</definedName>
    <definedName name="BEx1VIY9SQLRESD11CC4PHYT0XSG" localSheetId="8" hidden="1">#REF!</definedName>
    <definedName name="BEx1VIY9SQLRESD11CC4PHYT0XSG" localSheetId="9" hidden="1">#REF!</definedName>
    <definedName name="BEx1VIY9SQLRESD11CC4PHYT0XSG" hidden="1">#REF!</definedName>
    <definedName name="BEx1W3170EJU6QEJR4F8E2ULUU2U" localSheetId="8" hidden="1">#REF!</definedName>
    <definedName name="BEx1W3170EJU6QEJR4F8E2ULUU2U" localSheetId="9" hidden="1">#REF!</definedName>
    <definedName name="BEx1W3170EJU6QEJR4F8E2ULUU2U" hidden="1">#REF!</definedName>
    <definedName name="BEx1WC67EH10SC38QWX3WEA5KH3A" localSheetId="8" hidden="1">#REF!</definedName>
    <definedName name="BEx1WC67EH10SC38QWX3WEA5KH3A" localSheetId="9" hidden="1">#REF!</definedName>
    <definedName name="BEx1WC67EH10SC38QWX3WEA5KH3A" hidden="1">#REF!</definedName>
    <definedName name="BEx1WDTMC6W73PJPTY0JYLKOA883" localSheetId="8" hidden="1">#REF!</definedName>
    <definedName name="BEx1WDTMC6W73PJPTY0JYLKOA883" localSheetId="9" hidden="1">#REF!</definedName>
    <definedName name="BEx1WDTMC6W73PJPTY0JYLKOA883" hidden="1">#REF!</definedName>
    <definedName name="BEx1WGYTKZZIPM1577W5FEYKFH3V" localSheetId="8" hidden="1">#REF!</definedName>
    <definedName name="BEx1WGYTKZZIPM1577W5FEYKFH3V" localSheetId="9" hidden="1">#REF!</definedName>
    <definedName name="BEx1WGYTKZZIPM1577W5FEYKFH3V" hidden="1">#REF!</definedName>
    <definedName name="BEx1WHPURIV3D3PTJJ359H1OP7ZV" localSheetId="8" hidden="1">#REF!</definedName>
    <definedName name="BEx1WHPURIV3D3PTJJ359H1OP7ZV" localSheetId="9" hidden="1">#REF!</definedName>
    <definedName name="BEx1WHPURIV3D3PTJJ359H1OP7ZV" hidden="1">#REF!</definedName>
    <definedName name="BEx1WLBBR45RLDQX9FCLJWUUQX5R" localSheetId="8" hidden="1">#REF!</definedName>
    <definedName name="BEx1WLBBR45RLDQX9FCLJWUUQX5R" localSheetId="9" hidden="1">#REF!</definedName>
    <definedName name="BEx1WLBBR45RLDQX9FCLJWUUQX5R" hidden="1">#REF!</definedName>
    <definedName name="BEx1WLWY2CR1WRD694JJSWSDFAIR" localSheetId="8" hidden="1">#REF!</definedName>
    <definedName name="BEx1WLWY2CR1WRD694JJSWSDFAIR" localSheetId="9" hidden="1">#REF!</definedName>
    <definedName name="BEx1WLWY2CR1WRD694JJSWSDFAIR" hidden="1">#REF!</definedName>
    <definedName name="BEx1WMD1LWPWRIK6GGAJRJAHJM8I" localSheetId="8" hidden="1">#REF!</definedName>
    <definedName name="BEx1WMD1LWPWRIK6GGAJRJAHJM8I" localSheetId="9" hidden="1">#REF!</definedName>
    <definedName name="BEx1WMD1LWPWRIK6GGAJRJAHJM8I" hidden="1">#REF!</definedName>
    <definedName name="BEx1WR0D41MR174LBF3P9E3K0J51" localSheetId="8" hidden="1">#REF!</definedName>
    <definedName name="BEx1WR0D41MR174LBF3P9E3K0J51" localSheetId="9" hidden="1">#REF!</definedName>
    <definedName name="BEx1WR0D41MR174LBF3P9E3K0J51" hidden="1">#REF!</definedName>
    <definedName name="BEx1WT3VU2F7OSUQZHBIV4KTTFJ4" localSheetId="8" hidden="1">#REF!</definedName>
    <definedName name="BEx1WT3VU2F7OSUQZHBIV4KTTFJ4" localSheetId="9" hidden="1">#REF!</definedName>
    <definedName name="BEx1WT3VU2F7OSUQZHBIV4KTTFJ4" hidden="1">#REF!</definedName>
    <definedName name="BEx1WUB1FAS5PHU33TJ60SUHR618" localSheetId="8" hidden="1">#REF!</definedName>
    <definedName name="BEx1WUB1FAS5PHU33TJ60SUHR618" localSheetId="9" hidden="1">#REF!</definedName>
    <definedName name="BEx1WUB1FAS5PHU33TJ60SUHR618" hidden="1">#REF!</definedName>
    <definedName name="BEx1WX04G0INSPPG9NTNR3DYR6PZ" localSheetId="8" hidden="1">#REF!</definedName>
    <definedName name="BEx1WX04G0INSPPG9NTNR3DYR6PZ" localSheetId="9" hidden="1">#REF!</definedName>
    <definedName name="BEx1WX04G0INSPPG9NTNR3DYR6PZ" hidden="1">#REF!</definedName>
    <definedName name="BEx1X3LHU9DPG01VWX2IF65TRATF" localSheetId="8" hidden="1">#REF!</definedName>
    <definedName name="BEx1X3LHU9DPG01VWX2IF65TRATF" localSheetId="9" hidden="1">#REF!</definedName>
    <definedName name="BEx1X3LHU9DPG01VWX2IF65TRATF" hidden="1">#REF!</definedName>
    <definedName name="BEx1XFL3ISYW3FU1DQ3US0DYA8NQ" localSheetId="8" hidden="1">#REF!</definedName>
    <definedName name="BEx1XFL3ISYW3FU1DQ3US0DYA8NQ" localSheetId="9" hidden="1">#REF!</definedName>
    <definedName name="BEx1XFL3ISYW3FU1DQ3US0DYA8NQ" hidden="1">#REF!</definedName>
    <definedName name="BEx1XK8AAMO0AH0Z1OUKW30CA7EQ" localSheetId="8" hidden="1">#REF!</definedName>
    <definedName name="BEx1XK8AAMO0AH0Z1OUKW30CA7EQ" localSheetId="9" hidden="1">#REF!</definedName>
    <definedName name="BEx1XK8AAMO0AH0Z1OUKW30CA7EQ" hidden="1">#REF!</definedName>
    <definedName name="BEx1XL4MZ7C80495GHQRWOBS16PQ" localSheetId="8" hidden="1">#REF!</definedName>
    <definedName name="BEx1XL4MZ7C80495GHQRWOBS16PQ" localSheetId="9" hidden="1">#REF!</definedName>
    <definedName name="BEx1XL4MZ7C80495GHQRWOBS16PQ" hidden="1">#REF!</definedName>
    <definedName name="BEx1Y2IGS2K95E1M51PEF9KJZ0KB" localSheetId="8" hidden="1">#REF!</definedName>
    <definedName name="BEx1Y2IGS2K95E1M51PEF9KJZ0KB" localSheetId="9" hidden="1">#REF!</definedName>
    <definedName name="BEx1Y2IGS2K95E1M51PEF9KJZ0KB" hidden="1">#REF!</definedName>
    <definedName name="BEx1Y3PKK83X2FN9SAALFHOWKMRQ" localSheetId="8" hidden="1">#REF!</definedName>
    <definedName name="BEx1Y3PKK83X2FN9SAALFHOWKMRQ" localSheetId="9" hidden="1">#REF!</definedName>
    <definedName name="BEx1Y3PKK83X2FN9SAALFHOWKMRQ" hidden="1">#REF!</definedName>
    <definedName name="BEx1YL3DJ7Y4AZ01ERCOGW0FJ26T" localSheetId="8" hidden="1">#REF!</definedName>
    <definedName name="BEx1YL3DJ7Y4AZ01ERCOGW0FJ26T" localSheetId="9" hidden="1">#REF!</definedName>
    <definedName name="BEx1YL3DJ7Y4AZ01ERCOGW0FJ26T" hidden="1">#REF!</definedName>
    <definedName name="BEx1Z2RYHSVD1H37817SN93VMURZ" localSheetId="8" hidden="1">#REF!</definedName>
    <definedName name="BEx1Z2RYHSVD1H37817SN93VMURZ" localSheetId="9" hidden="1">#REF!</definedName>
    <definedName name="BEx1Z2RYHSVD1H37817SN93VMURZ" hidden="1">#REF!</definedName>
    <definedName name="BEx3AMAKWI6458B67VKZO56MCNJW" localSheetId="8" hidden="1">#REF!</definedName>
    <definedName name="BEx3AMAKWI6458B67VKZO56MCNJW" localSheetId="9" hidden="1">#REF!</definedName>
    <definedName name="BEx3AMAKWI6458B67VKZO56MCNJW" hidden="1">#REF!</definedName>
    <definedName name="BEx3AOOVM42G82TNF53W0EKXLUSI" localSheetId="8" hidden="1">#REF!</definedName>
    <definedName name="BEx3AOOVM42G82TNF53W0EKXLUSI" localSheetId="9" hidden="1">#REF!</definedName>
    <definedName name="BEx3AOOVM42G82TNF53W0EKXLUSI" hidden="1">#REF!</definedName>
    <definedName name="BEx3AZH9W4SUFCAHNDOQ728R9V4L" localSheetId="8" hidden="1">#REF!</definedName>
    <definedName name="BEx3AZH9W4SUFCAHNDOQ728R9V4L" localSheetId="9" hidden="1">#REF!</definedName>
    <definedName name="BEx3AZH9W4SUFCAHNDOQ728R9V4L" hidden="1">#REF!</definedName>
    <definedName name="BEx3BNR9ES4KY7Q1DK83KC5NDGL8" localSheetId="8" hidden="1">#REF!</definedName>
    <definedName name="BEx3BNR9ES4KY7Q1DK83KC5NDGL8" localSheetId="9" hidden="1">#REF!</definedName>
    <definedName name="BEx3BNR9ES4KY7Q1DK83KC5NDGL8" hidden="1">#REF!</definedName>
    <definedName name="BEx3BQR5VZXNQ4H949ORM8ESU3B3" localSheetId="8" hidden="1">#REF!</definedName>
    <definedName name="BEx3BQR5VZXNQ4H949ORM8ESU3B3" localSheetId="9" hidden="1">#REF!</definedName>
    <definedName name="BEx3BQR5VZXNQ4H949ORM8ESU3B3" hidden="1">#REF!</definedName>
    <definedName name="BEx3BTLL3ASJN134DLEQTQM70VZM" localSheetId="8" hidden="1">#REF!</definedName>
    <definedName name="BEx3BTLL3ASJN134DLEQTQM70VZM" localSheetId="9" hidden="1">#REF!</definedName>
    <definedName name="BEx3BTLL3ASJN134DLEQTQM70VZM" hidden="1">#REF!</definedName>
    <definedName name="BEx3BW5CTV0DJU5AQS3ZQFK2VLF3" localSheetId="8" hidden="1">#REF!</definedName>
    <definedName name="BEx3BW5CTV0DJU5AQS3ZQFK2VLF3" localSheetId="9" hidden="1">#REF!</definedName>
    <definedName name="BEx3BW5CTV0DJU5AQS3ZQFK2VLF3" hidden="1">#REF!</definedName>
    <definedName name="BEx3BYP0FG369M7G3JEFLMMXAKTS" localSheetId="8" hidden="1">#REF!</definedName>
    <definedName name="BEx3BYP0FG369M7G3JEFLMMXAKTS" localSheetId="9" hidden="1">#REF!</definedName>
    <definedName name="BEx3BYP0FG369M7G3JEFLMMXAKTS" hidden="1">#REF!</definedName>
    <definedName name="BEx3C2QR0WUD19QSVO8EMIPNQJKH" localSheetId="8" hidden="1">#REF!</definedName>
    <definedName name="BEx3C2QR0WUD19QSVO8EMIPNQJKH" localSheetId="9" hidden="1">#REF!</definedName>
    <definedName name="BEx3C2QR0WUD19QSVO8EMIPNQJKH" hidden="1">#REF!</definedName>
    <definedName name="BEx3CKFCCPZZ6ROLAT5C1DZNIC1U" localSheetId="8" hidden="1">#REF!</definedName>
    <definedName name="BEx3CKFCCPZZ6ROLAT5C1DZNIC1U" localSheetId="9" hidden="1">#REF!</definedName>
    <definedName name="BEx3CKFCCPZZ6ROLAT5C1DZNIC1U" hidden="1">#REF!</definedName>
    <definedName name="BEx3CO0SVO4WLH0DO43DCHYDTH1P" localSheetId="8" hidden="1">#REF!</definedName>
    <definedName name="BEx3CO0SVO4WLH0DO43DCHYDTH1P" localSheetId="9" hidden="1">#REF!</definedName>
    <definedName name="BEx3CO0SVO4WLH0DO43DCHYDTH1P" hidden="1">#REF!</definedName>
    <definedName name="BEx3CPDAEBC12450MVHX6S78ILBS" localSheetId="8" hidden="1">#REF!</definedName>
    <definedName name="BEx3CPDAEBC12450MVHX6S78ILBS" localSheetId="9" hidden="1">#REF!</definedName>
    <definedName name="BEx3CPDAEBC12450MVHX6S78ILBS" hidden="1">#REF!</definedName>
    <definedName name="BEx3CQ9OQ7E1YH93NADGWWEH0HD5" localSheetId="8" hidden="1">#REF!</definedName>
    <definedName name="BEx3CQ9OQ7E1YH93NADGWWEH0HD5" localSheetId="9" hidden="1">#REF!</definedName>
    <definedName name="BEx3CQ9OQ7E1YH93NADGWWEH0HD5" hidden="1">#REF!</definedName>
    <definedName name="BEx3D9G6QTSPF9UYI4X0XY0VE896" localSheetId="8" hidden="1">#REF!</definedName>
    <definedName name="BEx3D9G6QTSPF9UYI4X0XY0VE896" localSheetId="9" hidden="1">#REF!</definedName>
    <definedName name="BEx3D9G6QTSPF9UYI4X0XY0VE896" hidden="1">#REF!</definedName>
    <definedName name="BEx3DCQU9PBRXIMLO62KS5RLH447" localSheetId="8" hidden="1">#REF!</definedName>
    <definedName name="BEx3DCQU9PBRXIMLO62KS5RLH447" localSheetId="9" hidden="1">#REF!</definedName>
    <definedName name="BEx3DCQU9PBRXIMLO62KS5RLH447" hidden="1">#REF!</definedName>
    <definedName name="BEx3DQ8EH7C7L4XQAOL3NRRVRRT3" localSheetId="8" hidden="1">#REF!</definedName>
    <definedName name="BEx3DQ8EH7C7L4XQAOL3NRRVRRT3" localSheetId="9" hidden="1">#REF!</definedName>
    <definedName name="BEx3DQ8EH7C7L4XQAOL3NRRVRRT3" hidden="1">#REF!</definedName>
    <definedName name="BEx3EF99FD6QNNCNOKDEE67JHTUJ" localSheetId="8" hidden="1">#REF!</definedName>
    <definedName name="BEx3EF99FD6QNNCNOKDEE67JHTUJ" localSheetId="9" hidden="1">#REF!</definedName>
    <definedName name="BEx3EF99FD6QNNCNOKDEE67JHTUJ" hidden="1">#REF!</definedName>
    <definedName name="BEx3EGLXG4AU8GXIFP26DZ61E6EP" localSheetId="8" hidden="1">#REF!</definedName>
    <definedName name="BEx3EGLXG4AU8GXIFP26DZ61E6EP" localSheetId="9" hidden="1">#REF!</definedName>
    <definedName name="BEx3EGLXG4AU8GXIFP26DZ61E6EP" hidden="1">#REF!</definedName>
    <definedName name="BEx3EHCSERZ2O2OAG8Y95UPG2IY9" localSheetId="8" hidden="1">#REF!</definedName>
    <definedName name="BEx3EHCSERZ2O2OAG8Y95UPG2IY9" localSheetId="9" hidden="1">#REF!</definedName>
    <definedName name="BEx3EHCSERZ2O2OAG8Y95UPG2IY9" hidden="1">#REF!</definedName>
    <definedName name="BEx3EJR3TCJDYS7ZXNDS5N9KTGIK" localSheetId="8" hidden="1">#REF!</definedName>
    <definedName name="BEx3EJR3TCJDYS7ZXNDS5N9KTGIK" localSheetId="9" hidden="1">#REF!</definedName>
    <definedName name="BEx3EJR3TCJDYS7ZXNDS5N9KTGIK" hidden="1">#REF!</definedName>
    <definedName name="BEx3ELJTTBS6P05CNISMGOJOA60V" localSheetId="8" hidden="1">#REF!</definedName>
    <definedName name="BEx3ELJTTBS6P05CNISMGOJOA60V" localSheetId="9" hidden="1">#REF!</definedName>
    <definedName name="BEx3ELJTTBS6P05CNISMGOJOA60V" hidden="1">#REF!</definedName>
    <definedName name="BEx3EQSLJBDDJRHNX19PBFCKNY2I" localSheetId="8" hidden="1">#REF!</definedName>
    <definedName name="BEx3EQSLJBDDJRHNX19PBFCKNY2I" localSheetId="9" hidden="1">#REF!</definedName>
    <definedName name="BEx3EQSLJBDDJRHNX19PBFCKNY2I" hidden="1">#REF!</definedName>
    <definedName name="BEx3EUUAX947Q5N6MY6W0KSNY78Y" localSheetId="8" hidden="1">#REF!</definedName>
    <definedName name="BEx3EUUAX947Q5N6MY6W0KSNY78Y" localSheetId="9" hidden="1">#REF!</definedName>
    <definedName name="BEx3EUUAX947Q5N6MY6W0KSNY78Y" hidden="1">#REF!</definedName>
    <definedName name="BEx3F3OJYKFH63TY4TBS69H5CI8M" localSheetId="8" hidden="1">#REF!</definedName>
    <definedName name="BEx3F3OJYKFH63TY4TBS69H5CI8M" localSheetId="9" hidden="1">#REF!</definedName>
    <definedName name="BEx3F3OJYKFH63TY4TBS69H5CI8M" hidden="1">#REF!</definedName>
    <definedName name="BEx3FHMD1P5XBCH23ZKIFO6ZTCNB" localSheetId="8" hidden="1">#REF!</definedName>
    <definedName name="BEx3FHMD1P5XBCH23ZKIFO6ZTCNB" localSheetId="9" hidden="1">#REF!</definedName>
    <definedName name="BEx3FHMD1P5XBCH23ZKIFO6ZTCNB" hidden="1">#REF!</definedName>
    <definedName name="BEx3FI2G3YYIACQHXNXEA15M8ZK5" localSheetId="8" hidden="1">#REF!</definedName>
    <definedName name="BEx3FI2G3YYIACQHXNXEA15M8ZK5" localSheetId="9" hidden="1">#REF!</definedName>
    <definedName name="BEx3FI2G3YYIACQHXNXEA15M8ZK5" hidden="1">#REF!</definedName>
    <definedName name="BEx3FJ9MHSLDK8W91GO85FX1GX57" localSheetId="8" hidden="1">#REF!</definedName>
    <definedName name="BEx3FJ9MHSLDK8W91GO85FX1GX57" localSheetId="9" hidden="1">#REF!</definedName>
    <definedName name="BEx3FJ9MHSLDK8W91GO85FX1GX57" hidden="1">#REF!</definedName>
    <definedName name="BEx3FR251HFU7A33PU01SJUENL2B" localSheetId="8" hidden="1">#REF!</definedName>
    <definedName name="BEx3FR251HFU7A33PU01SJUENL2B" localSheetId="9" hidden="1">#REF!</definedName>
    <definedName name="BEx3FR251HFU7A33PU01SJUENL2B" hidden="1">#REF!</definedName>
    <definedName name="BEx3FX7EJL47JSLSWP3EOC265WAE" localSheetId="8" hidden="1">#REF!</definedName>
    <definedName name="BEx3FX7EJL47JSLSWP3EOC265WAE" localSheetId="9" hidden="1">#REF!</definedName>
    <definedName name="BEx3FX7EJL47JSLSWP3EOC265WAE" hidden="1">#REF!</definedName>
    <definedName name="BEx3G201R8NLJ6FIHO2QS0SW9QVV" localSheetId="8" hidden="1">#REF!</definedName>
    <definedName name="BEx3G201R8NLJ6FIHO2QS0SW9QVV" localSheetId="9" hidden="1">#REF!</definedName>
    <definedName name="BEx3G201R8NLJ6FIHO2QS0SW9QVV" hidden="1">#REF!</definedName>
    <definedName name="BEx3G2LL2II66XY5YCDPG4JE13A3" localSheetId="8" hidden="1">#REF!</definedName>
    <definedName name="BEx3G2LL2II66XY5YCDPG4JE13A3" localSheetId="9" hidden="1">#REF!</definedName>
    <definedName name="BEx3G2LL2II66XY5YCDPG4JE13A3" hidden="1">#REF!</definedName>
    <definedName name="BEx3G2WA0DTYY9D8AGHHOBTPE2B2" localSheetId="8" hidden="1">#REF!</definedName>
    <definedName name="BEx3G2WA0DTYY9D8AGHHOBTPE2B2" localSheetId="9" hidden="1">#REF!</definedName>
    <definedName name="BEx3G2WA0DTYY9D8AGHHOBTPE2B2" hidden="1">#REF!</definedName>
    <definedName name="BEx3GCXR6IAS0B6WJ03GJVH7CO52" localSheetId="8" hidden="1">#REF!</definedName>
    <definedName name="BEx3GCXR6IAS0B6WJ03GJVH7CO52" localSheetId="9" hidden="1">#REF!</definedName>
    <definedName name="BEx3GCXR6IAS0B6WJ03GJVH7CO52" hidden="1">#REF!</definedName>
    <definedName name="BEx3GEVV18SEQDI1JGY7EN6D1GT1" localSheetId="8" hidden="1">#REF!</definedName>
    <definedName name="BEx3GEVV18SEQDI1JGY7EN6D1GT1" localSheetId="9" hidden="1">#REF!</definedName>
    <definedName name="BEx3GEVV18SEQDI1JGY7EN6D1GT1" hidden="1">#REF!</definedName>
    <definedName name="BEx3GKFH64MKQX61S7DYTZ15JCPY" localSheetId="8" hidden="1">#REF!</definedName>
    <definedName name="BEx3GKFH64MKQX61S7DYTZ15JCPY" localSheetId="9" hidden="1">#REF!</definedName>
    <definedName name="BEx3GKFH64MKQX61S7DYTZ15JCPY" hidden="1">#REF!</definedName>
    <definedName name="BEx3GMJ1Y6UU02DLRL0QXCEKDA6C" localSheetId="8" hidden="1">#REF!</definedName>
    <definedName name="BEx3GMJ1Y6UU02DLRL0QXCEKDA6C" localSheetId="9" hidden="1">#REF!</definedName>
    <definedName name="BEx3GMJ1Y6UU02DLRL0QXCEKDA6C" hidden="1">#REF!</definedName>
    <definedName name="BEx3GN4LY0135CBDIN1TU2UEODGF" localSheetId="8" hidden="1">#REF!</definedName>
    <definedName name="BEx3GN4LY0135CBDIN1TU2UEODGF" localSheetId="9" hidden="1">#REF!</definedName>
    <definedName name="BEx3GN4LY0135CBDIN1TU2UEODGF" hidden="1">#REF!</definedName>
    <definedName name="BEx3GPDH2AH4QKT4OOSN563XUHBD" localSheetId="8" hidden="1">#REF!</definedName>
    <definedName name="BEx3GPDH2AH4QKT4OOSN563XUHBD" localSheetId="9" hidden="1">#REF!</definedName>
    <definedName name="BEx3GPDH2AH4QKT4OOSN563XUHBD" hidden="1">#REF!</definedName>
    <definedName name="BEx3GRGZOH1A62SHC133FKNN9K23" localSheetId="8" hidden="1">#REF!</definedName>
    <definedName name="BEx3GRGZOH1A62SHC133FKNN9K23" localSheetId="9" hidden="1">#REF!</definedName>
    <definedName name="BEx3GRGZOH1A62SHC133FKNN9K23" hidden="1">#REF!</definedName>
    <definedName name="BEx3GS2LABKJSRV8GPZLJZVX7NMJ" localSheetId="8" hidden="1">#REF!</definedName>
    <definedName name="BEx3GS2LABKJSRV8GPZLJZVX7NMJ" localSheetId="9" hidden="1">#REF!</definedName>
    <definedName name="BEx3GS2LABKJSRV8GPZLJZVX7NMJ" hidden="1">#REF!</definedName>
    <definedName name="BEx3H05W7OEBR6W6YJKGD6W5M3I1" localSheetId="8" hidden="1">#REF!</definedName>
    <definedName name="BEx3H05W7OEBR6W6YJKGD6W5M3I1" localSheetId="9" hidden="1">#REF!</definedName>
    <definedName name="BEx3H05W7OEBR6W6YJKGD6W5M3I1" hidden="1">#REF!</definedName>
    <definedName name="BEx3H244GCME7ZDNAXG6ZSJ64ZRE" localSheetId="8" hidden="1">#REF!</definedName>
    <definedName name="BEx3H244GCME7ZDNAXG6ZSJ64ZRE" localSheetId="9" hidden="1">#REF!</definedName>
    <definedName name="BEx3H244GCME7ZDNAXG6ZSJ64ZRE" hidden="1">#REF!</definedName>
    <definedName name="BEx3H5UX2GZFZZT657YR76RHW5I6" localSheetId="8" hidden="1">#REF!</definedName>
    <definedName name="BEx3H5UX2GZFZZT657YR76RHW5I6" localSheetId="9" hidden="1">#REF!</definedName>
    <definedName name="BEx3H5UX2GZFZZT657YR76RHW5I6" hidden="1">#REF!</definedName>
    <definedName name="BEx3HACPKDZVUOS9WBDCCFJB46DK" localSheetId="8" hidden="1">#REF!</definedName>
    <definedName name="BEx3HACPKDZVUOS9WBDCCFJB46DK" localSheetId="9" hidden="1">#REF!</definedName>
    <definedName name="BEx3HACPKDZVUOS9WBDCCFJB46DK" hidden="1">#REF!</definedName>
    <definedName name="BEx3HMSEFOP6DBM4R97XA6B7NFG6" localSheetId="8" hidden="1">#REF!</definedName>
    <definedName name="BEx3HMSEFOP6DBM4R97XA6B7NFG6" localSheetId="9" hidden="1">#REF!</definedName>
    <definedName name="BEx3HMSEFOP6DBM4R97XA6B7NFG6" hidden="1">#REF!</definedName>
    <definedName name="BEx3HWJ5SQSD2CVCQNR183X44FR8" localSheetId="8" hidden="1">#REF!</definedName>
    <definedName name="BEx3HWJ5SQSD2CVCQNR183X44FR8" localSheetId="9" hidden="1">#REF!</definedName>
    <definedName name="BEx3HWJ5SQSD2CVCQNR183X44FR8" hidden="1">#REF!</definedName>
    <definedName name="BEx3I09YVXO0G4X7KGSA4WGORM35" localSheetId="8" hidden="1">#REF!</definedName>
    <definedName name="BEx3I09YVXO0G4X7KGSA4WGORM35" localSheetId="9" hidden="1">#REF!</definedName>
    <definedName name="BEx3I09YVXO0G4X7KGSA4WGORM35" hidden="1">#REF!</definedName>
    <definedName name="BEx3I3KN8WAL54AYYACGCUM43J9W" localSheetId="8" hidden="1">#REF!</definedName>
    <definedName name="BEx3I3KN8WAL54AYYACGCUM43J9W" localSheetId="9" hidden="1">#REF!</definedName>
    <definedName name="BEx3I3KN8WAL54AYYACGCUM43J9W" hidden="1">#REF!</definedName>
    <definedName name="BEx3ICF1GY8HQEBIU9S43PDJ90BX" localSheetId="8" hidden="1">#REF!</definedName>
    <definedName name="BEx3ICF1GY8HQEBIU9S43PDJ90BX" localSheetId="9" hidden="1">#REF!</definedName>
    <definedName name="BEx3ICF1GY8HQEBIU9S43PDJ90BX" hidden="1">#REF!</definedName>
    <definedName name="BEx3IYAH2DEBFWO8F94H4MXE3RLY" localSheetId="8" hidden="1">#REF!</definedName>
    <definedName name="BEx3IYAH2DEBFWO8F94H4MXE3RLY" localSheetId="9" hidden="1">#REF!</definedName>
    <definedName name="BEx3IYAH2DEBFWO8F94H4MXE3RLY" hidden="1">#REF!</definedName>
    <definedName name="BEx3IZSG3932LSWHR5YV78IVRPCK" localSheetId="8" hidden="1">#REF!</definedName>
    <definedName name="BEx3IZSG3932LSWHR5YV78IVRPCK" localSheetId="9" hidden="1">#REF!</definedName>
    <definedName name="BEx3IZSG3932LSWHR5YV78IVRPCK" hidden="1">#REF!</definedName>
    <definedName name="BEx3IZXXSYEW50379N2EAFWO8DZV" localSheetId="8" hidden="1">#REF!</definedName>
    <definedName name="BEx3IZXXSYEW50379N2EAFWO8DZV" localSheetId="9" hidden="1">#REF!</definedName>
    <definedName name="BEx3IZXXSYEW50379N2EAFWO8DZV" hidden="1">#REF!</definedName>
    <definedName name="BEx3J1VZVGTKT4ATPO9O5JCSFTTR" localSheetId="8" hidden="1">#REF!</definedName>
    <definedName name="BEx3J1VZVGTKT4ATPO9O5JCSFTTR" localSheetId="9" hidden="1">#REF!</definedName>
    <definedName name="BEx3J1VZVGTKT4ATPO9O5JCSFTTR" hidden="1">#REF!</definedName>
    <definedName name="BEx3JC2TY7JNAAC3L7QHVPQXLGQ8" localSheetId="8" hidden="1">#REF!</definedName>
    <definedName name="BEx3JC2TY7JNAAC3L7QHVPQXLGQ8" localSheetId="9" hidden="1">#REF!</definedName>
    <definedName name="BEx3JC2TY7JNAAC3L7QHVPQXLGQ8" hidden="1">#REF!</definedName>
    <definedName name="BEx3JMF5D7ODCJ7THAJTC1GFSG95" localSheetId="8" hidden="1">#REF!</definedName>
    <definedName name="BEx3JMF5D7ODCJ7THAJTC1GFSG95" localSheetId="9" hidden="1">#REF!</definedName>
    <definedName name="BEx3JMF5D7ODCJ7THAJTC1GFSG95" hidden="1">#REF!</definedName>
    <definedName name="BEx3JX23SYDIGOGM4Y0CQFBW8ZBV" localSheetId="8" hidden="1">#REF!</definedName>
    <definedName name="BEx3JX23SYDIGOGM4Y0CQFBW8ZBV" localSheetId="9" hidden="1">#REF!</definedName>
    <definedName name="BEx3JX23SYDIGOGM4Y0CQFBW8ZBV" hidden="1">#REF!</definedName>
    <definedName name="BEx3JXCXCVBZJGV5VEG9MJEI01AL" localSheetId="8" hidden="1">#REF!</definedName>
    <definedName name="BEx3JXCXCVBZJGV5VEG9MJEI01AL" localSheetId="9" hidden="1">#REF!</definedName>
    <definedName name="BEx3JXCXCVBZJGV5VEG9MJEI01AL" hidden="1">#REF!</definedName>
    <definedName name="BEx3JYK2N7X59TPJSKYZ77ENY8SS" localSheetId="8" hidden="1">#REF!</definedName>
    <definedName name="BEx3JYK2N7X59TPJSKYZ77ENY8SS" localSheetId="9" hidden="1">#REF!</definedName>
    <definedName name="BEx3JYK2N7X59TPJSKYZ77ENY8SS" hidden="1">#REF!</definedName>
    <definedName name="BEx3K13PSDK50JLCLD0GX8L4TWAH" localSheetId="8" hidden="1">#REF!</definedName>
    <definedName name="BEx3K13PSDK50JLCLD0GX8L4TWAH" localSheetId="9" hidden="1">#REF!</definedName>
    <definedName name="BEx3K13PSDK50JLCLD0GX8L4TWAH" hidden="1">#REF!</definedName>
    <definedName name="BEx3K4EII7GU1CG0BN7UL15M6J8Z" localSheetId="8" hidden="1">#REF!</definedName>
    <definedName name="BEx3K4EII7GU1CG0BN7UL15M6J8Z" localSheetId="9" hidden="1">#REF!</definedName>
    <definedName name="BEx3K4EII7GU1CG0BN7UL15M6J8Z" hidden="1">#REF!</definedName>
    <definedName name="BEx3K4ZXQUQ2KYZF74B84SO48XMW" localSheetId="8" hidden="1">#REF!</definedName>
    <definedName name="BEx3K4ZXQUQ2KYZF74B84SO48XMW" localSheetId="9" hidden="1">#REF!</definedName>
    <definedName name="BEx3K4ZXQUQ2KYZF74B84SO48XMW" hidden="1">#REF!</definedName>
    <definedName name="BEx3KEFXUCVNVPH7KSEGAZYX13B5" localSheetId="8" hidden="1">#REF!</definedName>
    <definedName name="BEx3KEFXUCVNVPH7KSEGAZYX13B5" localSheetId="9" hidden="1">#REF!</definedName>
    <definedName name="BEx3KEFXUCVNVPH7KSEGAZYX13B5" hidden="1">#REF!</definedName>
    <definedName name="BEx3KFXUAF6YXAA47B7Q6X9B3VGB" localSheetId="8" hidden="1">#REF!</definedName>
    <definedName name="BEx3KFXUAF6YXAA47B7Q6X9B3VGB" localSheetId="9" hidden="1">#REF!</definedName>
    <definedName name="BEx3KFXUAF6YXAA47B7Q6X9B3VGB" hidden="1">#REF!</definedName>
    <definedName name="BEx3KIXQYOGMPK4WJJAVBRX4NR28" localSheetId="8" hidden="1">#REF!</definedName>
    <definedName name="BEx3KIXQYOGMPK4WJJAVBRX4NR28" localSheetId="9" hidden="1">#REF!</definedName>
    <definedName name="BEx3KIXQYOGMPK4WJJAVBRX4NR28" hidden="1">#REF!</definedName>
    <definedName name="BEx3KJOMVOSFZVJUL3GKCNP6DQDS" localSheetId="8" hidden="1">#REF!</definedName>
    <definedName name="BEx3KJOMVOSFZVJUL3GKCNP6DQDS" localSheetId="9" hidden="1">#REF!</definedName>
    <definedName name="BEx3KJOMVOSFZVJUL3GKCNP6DQDS" hidden="1">#REF!</definedName>
    <definedName name="BEx3KP2VRBMORK0QEAZUYCXL3DHJ" localSheetId="8" hidden="1">#REF!</definedName>
    <definedName name="BEx3KP2VRBMORK0QEAZUYCXL3DHJ" localSheetId="9" hidden="1">#REF!</definedName>
    <definedName name="BEx3KP2VRBMORK0QEAZUYCXL3DHJ" hidden="1">#REF!</definedName>
    <definedName name="BEx3L4IN3LI4C26SITKTGAH27CDU" localSheetId="8" hidden="1">#REF!</definedName>
    <definedName name="BEx3L4IN3LI4C26SITKTGAH27CDU" localSheetId="9" hidden="1">#REF!</definedName>
    <definedName name="BEx3L4IN3LI4C26SITKTGAH27CDU" hidden="1">#REF!</definedName>
    <definedName name="BEx3L4YQ0J7ZU0M5QM6YIPCEYC9K" localSheetId="8" hidden="1">#REF!</definedName>
    <definedName name="BEx3L4YQ0J7ZU0M5QM6YIPCEYC9K" localSheetId="9" hidden="1">#REF!</definedName>
    <definedName name="BEx3L4YQ0J7ZU0M5QM6YIPCEYC9K" hidden="1">#REF!</definedName>
    <definedName name="BEx3L60DJOR7NQN42G7YSAODP1EX" localSheetId="8" hidden="1">#REF!</definedName>
    <definedName name="BEx3L60DJOR7NQN42G7YSAODP1EX" localSheetId="9" hidden="1">#REF!</definedName>
    <definedName name="BEx3L60DJOR7NQN42G7YSAODP1EX" hidden="1">#REF!</definedName>
    <definedName name="BEx3L7D0PI38HWZ7VADU16C9E33D" localSheetId="8" hidden="1">#REF!</definedName>
    <definedName name="BEx3L7D0PI38HWZ7VADU16C9E33D" localSheetId="9" hidden="1">#REF!</definedName>
    <definedName name="BEx3L7D0PI38HWZ7VADU16C9E33D" hidden="1">#REF!</definedName>
    <definedName name="BEx3LANPY1HT49TAH98H4B9RC1D4" localSheetId="8" hidden="1">#REF!</definedName>
    <definedName name="BEx3LANPY1HT49TAH98H4B9RC1D4" hidden="1">#REF!</definedName>
    <definedName name="BEx3LM1PR4Y7KINKMTMKR984GX8Q" localSheetId="8" hidden="1">#REF!</definedName>
    <definedName name="BEx3LM1PR4Y7KINKMTMKR984GX8Q" localSheetId="9" hidden="1">#REF!</definedName>
    <definedName name="BEx3LM1PR4Y7KINKMTMKR984GX8Q" hidden="1">#REF!</definedName>
    <definedName name="BEx3LM1PWWC9WH0R5TX5K06V559U" localSheetId="8" hidden="1">#REF!</definedName>
    <definedName name="BEx3LM1PWWC9WH0R5TX5K06V559U" localSheetId="9" hidden="1">#REF!</definedName>
    <definedName name="BEx3LM1PWWC9WH0R5TX5K06V559U" hidden="1">#REF!</definedName>
    <definedName name="BEx3LPCEZ1C0XEKNCM3YT09JWCUO" localSheetId="8" hidden="1">#REF!</definedName>
    <definedName name="BEx3LPCEZ1C0XEKNCM3YT09JWCUO" localSheetId="9" hidden="1">#REF!</definedName>
    <definedName name="BEx3LPCEZ1C0XEKNCM3YT09JWCUO" hidden="1">#REF!</definedName>
    <definedName name="BEx3LSXW33WR1ECIMRYUPFBJXGGH" localSheetId="8" hidden="1">#REF!</definedName>
    <definedName name="BEx3LSXW33WR1ECIMRYUPFBJXGGH" localSheetId="9" hidden="1">#REF!</definedName>
    <definedName name="BEx3LSXW33WR1ECIMRYUPFBJXGGH" hidden="1">#REF!</definedName>
    <definedName name="BEx3M1MR1K1NQD03H74BFWOK4MWQ" localSheetId="8" hidden="1">#REF!</definedName>
    <definedName name="BEx3M1MR1K1NQD03H74BFWOK4MWQ" localSheetId="9" hidden="1">#REF!</definedName>
    <definedName name="BEx3M1MR1K1NQD03H74BFWOK4MWQ" hidden="1">#REF!</definedName>
    <definedName name="BEx3M4H77MYUKOOD31H9F80NMVK8" localSheetId="8" hidden="1">#REF!</definedName>
    <definedName name="BEx3M4H77MYUKOOD31H9F80NMVK8" localSheetId="9" hidden="1">#REF!</definedName>
    <definedName name="BEx3M4H77MYUKOOD31H9F80NMVK8" hidden="1">#REF!</definedName>
    <definedName name="BEx3M9VFX329PZWYC4DMZ6P3W9R2" localSheetId="8" hidden="1">#REF!</definedName>
    <definedName name="BEx3M9VFX329PZWYC4DMZ6P3W9R2" localSheetId="9" hidden="1">#REF!</definedName>
    <definedName name="BEx3M9VFX329PZWYC4DMZ6P3W9R2" hidden="1">#REF!</definedName>
    <definedName name="BEx3MCQ0VEBV0CZXDS505L38EQ8N" localSheetId="8" hidden="1">#REF!</definedName>
    <definedName name="BEx3MCQ0VEBV0CZXDS505L38EQ8N" localSheetId="9" hidden="1">#REF!</definedName>
    <definedName name="BEx3MCQ0VEBV0CZXDS505L38EQ8N" hidden="1">#REF!</definedName>
    <definedName name="BEx3MEYV5LQY0BAL7V3CFAFVOM3T" localSheetId="8" hidden="1">#REF!</definedName>
    <definedName name="BEx3MEYV5LQY0BAL7V3CFAFVOM3T" localSheetId="9" hidden="1">#REF!</definedName>
    <definedName name="BEx3MEYV5LQY0BAL7V3CFAFVOM3T" hidden="1">#REF!</definedName>
    <definedName name="BEx3MF9LX8G8DXGARRYNTDH542WG" localSheetId="8" hidden="1">#REF!</definedName>
    <definedName name="BEx3MF9LX8G8DXGARRYNTDH542WG" localSheetId="9" hidden="1">#REF!</definedName>
    <definedName name="BEx3MF9LX8G8DXGARRYNTDH542WG" hidden="1">#REF!</definedName>
    <definedName name="BEx3MREOFWJQEYMCMBL7ZE06NBN6" localSheetId="8" hidden="1">#REF!</definedName>
    <definedName name="BEx3MREOFWJQEYMCMBL7ZE06NBN6" localSheetId="9" hidden="1">#REF!</definedName>
    <definedName name="BEx3MREOFWJQEYMCMBL7ZE06NBN6" hidden="1">#REF!</definedName>
    <definedName name="BEx3MSGD8I6KBFD4XFWYGH3DKUK3" localSheetId="8" hidden="1">#REF!</definedName>
    <definedName name="BEx3MSGD8I6KBFD4XFWYGH3DKUK3" localSheetId="9" hidden="1">#REF!</definedName>
    <definedName name="BEx3MSGD8I6KBFD4XFWYGH3DKUK3" hidden="1">#REF!</definedName>
    <definedName name="BEx3NDQFYEWZAUGWFMGT2R7E7RBT" localSheetId="8" hidden="1">#REF!</definedName>
    <definedName name="BEx3NDQFYEWZAUGWFMGT2R7E7RBT" localSheetId="9" hidden="1">#REF!</definedName>
    <definedName name="BEx3NDQFYEWZAUGWFMGT2R7E7RBT" hidden="1">#REF!</definedName>
    <definedName name="BEx3NGQBX2HEDKOCDX0TX1TGBB3P" localSheetId="8" hidden="1">#REF!</definedName>
    <definedName name="BEx3NGQBX2HEDKOCDX0TX1TGBB3P" localSheetId="9" hidden="1">#REF!</definedName>
    <definedName name="BEx3NGQBX2HEDKOCDX0TX1TGBB3P" hidden="1">#REF!</definedName>
    <definedName name="BEx3NLIZ7PHF2XE59ECZ3MD04ZG1" localSheetId="8" hidden="1">#REF!</definedName>
    <definedName name="BEx3NLIZ7PHF2XE59ECZ3MD04ZG1" localSheetId="9" hidden="1">#REF!</definedName>
    <definedName name="BEx3NLIZ7PHF2XE59ECZ3MD04ZG1" hidden="1">#REF!</definedName>
    <definedName name="BEx3NMQ4BVC94728AUM7CCX7UHTU" localSheetId="8" hidden="1">#REF!</definedName>
    <definedName name="BEx3NMQ4BVC94728AUM7CCX7UHTU" localSheetId="9" hidden="1">#REF!</definedName>
    <definedName name="BEx3NMQ4BVC94728AUM7CCX7UHTU" hidden="1">#REF!</definedName>
    <definedName name="BEx3NR2I4OUFP3Z2QZEDU2PIFIDI" localSheetId="8" hidden="1">#REF!</definedName>
    <definedName name="BEx3NR2I4OUFP3Z2QZEDU2PIFIDI" localSheetId="9" hidden="1">#REF!</definedName>
    <definedName name="BEx3NR2I4OUFP3Z2QZEDU2PIFIDI" hidden="1">#REF!</definedName>
    <definedName name="BEx3O19B8FTTAPVT5DZXQGQXWFR8" localSheetId="8" hidden="1">#REF!</definedName>
    <definedName name="BEx3O19B8FTTAPVT5DZXQGQXWFR8" localSheetId="9" hidden="1">#REF!</definedName>
    <definedName name="BEx3O19B8FTTAPVT5DZXQGQXWFR8" hidden="1">#REF!</definedName>
    <definedName name="BEx3O85IKWARA6NCJOLRBRJFMEWW" localSheetId="8" hidden="1">#REF!</definedName>
    <definedName name="BEx3O85IKWARA6NCJOLRBRJFMEWW" localSheetId="9" hidden="1">#REF!</definedName>
    <definedName name="BEx3O85IKWARA6NCJOLRBRJFMEWW" hidden="1">[35]ZZCOOM_M03_Q005!#REF!</definedName>
    <definedName name="BEx3OJZSCGFRW7SVGBFI0X9DNVMM" localSheetId="8" hidden="1">#REF!</definedName>
    <definedName name="BEx3OJZSCGFRW7SVGBFI0X9DNVMM" localSheetId="9" hidden="1">#REF!</definedName>
    <definedName name="BEx3OJZSCGFRW7SVGBFI0X9DNVMM" hidden="1">#REF!</definedName>
    <definedName name="BEx3ORSBUXAF21MKEY90YJV9AY9A" localSheetId="8" hidden="1">#REF!</definedName>
    <definedName name="BEx3ORSBUXAF21MKEY90YJV9AY9A" localSheetId="9" hidden="1">#REF!</definedName>
    <definedName name="BEx3ORSBUXAF21MKEY90YJV9AY9A" hidden="1">#REF!</definedName>
    <definedName name="BEx3OUS0N576NJN078Y1BWUWQK6B" localSheetId="8" hidden="1">#REF!</definedName>
    <definedName name="BEx3OUS0N576NJN078Y1BWUWQK6B" localSheetId="9" hidden="1">#REF!</definedName>
    <definedName name="BEx3OUS0N576NJN078Y1BWUWQK6B" hidden="1">#REF!</definedName>
    <definedName name="BEx3OV8BH6PYNZT7C246LOAU9SVX" localSheetId="8" hidden="1">#REF!</definedName>
    <definedName name="BEx3OV8BH6PYNZT7C246LOAU9SVX" localSheetId="9" hidden="1">#REF!</definedName>
    <definedName name="BEx3OV8BH6PYNZT7C246LOAU9SVX" hidden="1">#REF!</definedName>
    <definedName name="BEx3OXRYJZUEY6E72UJU0PHLMYAR" localSheetId="8" hidden="1">#REF!</definedName>
    <definedName name="BEx3OXRYJZUEY6E72UJU0PHLMYAR" localSheetId="9" hidden="1">#REF!</definedName>
    <definedName name="BEx3OXRYJZUEY6E72UJU0PHLMYAR" hidden="1">#REF!</definedName>
    <definedName name="BEx3P3RP5PYI4BJVYGNU1V7KT5EH" localSheetId="8" hidden="1">#REF!</definedName>
    <definedName name="BEx3P3RP5PYI4BJVYGNU1V7KT5EH" localSheetId="9" hidden="1">#REF!</definedName>
    <definedName name="BEx3P3RP5PYI4BJVYGNU1V7KT5EH" hidden="1">#REF!</definedName>
    <definedName name="BEx3P59TTRSGQY888P5C1O7M2PQT" localSheetId="8" hidden="1">#REF!</definedName>
    <definedName name="BEx3P59TTRSGQY888P5C1O7M2PQT" localSheetId="9" hidden="1">#REF!</definedName>
    <definedName name="BEx3P59TTRSGQY888P5C1O7M2PQT" hidden="1">#REF!</definedName>
    <definedName name="BEx3PDNRRNKD5GOUBUQFXAHIXLD9" localSheetId="8" hidden="1">#REF!</definedName>
    <definedName name="BEx3PDNRRNKD5GOUBUQFXAHIXLD9" localSheetId="9" hidden="1">#REF!</definedName>
    <definedName name="BEx3PDNRRNKD5GOUBUQFXAHIXLD9" hidden="1">#REF!</definedName>
    <definedName name="BEx3PDT8GNPWLLN02IH1XPV90XYK" localSheetId="8" hidden="1">#REF!</definedName>
    <definedName name="BEx3PDT8GNPWLLN02IH1XPV90XYK" localSheetId="9" hidden="1">#REF!</definedName>
    <definedName name="BEx3PDT8GNPWLLN02IH1XPV90XYK" hidden="1">#REF!</definedName>
    <definedName name="BEx3PKEMDW8KZEP11IL927C5O7I2" localSheetId="8" hidden="1">#REF!</definedName>
    <definedName name="BEx3PKEMDW8KZEP11IL927C5O7I2" localSheetId="9" hidden="1">#REF!</definedName>
    <definedName name="BEx3PKEMDW8KZEP11IL927C5O7I2" hidden="1">#REF!</definedName>
    <definedName name="BEx3PKJZ1Z7L9S6KV8KXVS6B2FX4" localSheetId="8" hidden="1">#REF!</definedName>
    <definedName name="BEx3PKJZ1Z7L9S6KV8KXVS6B2FX4" localSheetId="9" hidden="1">#REF!</definedName>
    <definedName name="BEx3PKJZ1Z7L9S6KV8KXVS6B2FX4" hidden="1">#REF!</definedName>
    <definedName name="BEx3PMNG53Z5HY138H99QOMTX8W3" localSheetId="8" hidden="1">#REF!</definedName>
    <definedName name="BEx3PMNG53Z5HY138H99QOMTX8W3" localSheetId="9" hidden="1">#REF!</definedName>
    <definedName name="BEx3PMNG53Z5HY138H99QOMTX8W3" hidden="1">#REF!</definedName>
    <definedName name="BEx3PP1RRSFZ8UC0JC9R91W6LNKW" localSheetId="8" hidden="1">#REF!</definedName>
    <definedName name="BEx3PP1RRSFZ8UC0JC9R91W6LNKW" localSheetId="9" hidden="1">#REF!</definedName>
    <definedName name="BEx3PP1RRSFZ8UC0JC9R91W6LNKW" hidden="1">#REF!</definedName>
    <definedName name="BEx3PRQW017D7T1X732WDV7L1KP8" localSheetId="8" hidden="1">#REF!</definedName>
    <definedName name="BEx3PRQW017D7T1X732WDV7L1KP8" localSheetId="9" hidden="1">#REF!</definedName>
    <definedName name="BEx3PRQW017D7T1X732WDV7L1KP8" hidden="1">#REF!</definedName>
    <definedName name="BEx3PVXYZC8WB9ZJE7OCKUXZ46EA" localSheetId="8" hidden="1">#REF!</definedName>
    <definedName name="BEx3PVXYZC8WB9ZJE7OCKUXZ46EA" localSheetId="9" hidden="1">#REF!</definedName>
    <definedName name="BEx3PVXYZC8WB9ZJE7OCKUXZ46EA" hidden="1">#REF!</definedName>
    <definedName name="BEx3Q0VWPU5EQECK7MQ47TYJ3SWW" localSheetId="8" hidden="1">#REF!</definedName>
    <definedName name="BEx3Q0VWPU5EQECK7MQ47TYJ3SWW" localSheetId="9" hidden="1">#REF!</definedName>
    <definedName name="BEx3Q0VWPU5EQECK7MQ47TYJ3SWW" hidden="1">#REF!</definedName>
    <definedName name="BEx3Q7BZ9PUXK2RLIOFSIS9AHU1B" localSheetId="8" hidden="1">#REF!</definedName>
    <definedName name="BEx3Q7BZ9PUXK2RLIOFSIS9AHU1B" localSheetId="9" hidden="1">#REF!</definedName>
    <definedName name="BEx3Q7BZ9PUXK2RLIOFSIS9AHU1B" hidden="1">#REF!</definedName>
    <definedName name="BEx3Q8J42S9VU6EAN2Y28MR6DF88" localSheetId="8" hidden="1">#REF!</definedName>
    <definedName name="BEx3Q8J42S9VU6EAN2Y28MR6DF88" localSheetId="9" hidden="1">#REF!</definedName>
    <definedName name="BEx3Q8J42S9VU6EAN2Y28MR6DF88" hidden="1">#REF!</definedName>
    <definedName name="BEx3QCFD2TBUF95ZN83Q7JPV97FK" localSheetId="8" hidden="1">#REF!</definedName>
    <definedName name="BEx3QCFD2TBUF95ZN83Q7JPV97FK" localSheetId="9" hidden="1">#REF!</definedName>
    <definedName name="BEx3QCFD2TBUF95ZN83Q7JPV97FK" hidden="1">#REF!</definedName>
    <definedName name="BEx3QEDFOYFY5NBTININ5W4RLD4Q" localSheetId="8" hidden="1">#REF!</definedName>
    <definedName name="BEx3QEDFOYFY5NBTININ5W4RLD4Q" localSheetId="9" hidden="1">#REF!</definedName>
    <definedName name="BEx3QEDFOYFY5NBTININ5W4RLD4Q" hidden="1">#REF!</definedName>
    <definedName name="BEx3QIKJ3U962US1Q564NZDLU8LD" localSheetId="8" hidden="1">#REF!</definedName>
    <definedName name="BEx3QIKJ3U962US1Q564NZDLU8LD" localSheetId="9" hidden="1">#REF!</definedName>
    <definedName name="BEx3QIKJ3U962US1Q564NZDLU8LD" hidden="1">#REF!</definedName>
    <definedName name="BEx3QLF3RHHBNUFLUWEROBZDF1U4" localSheetId="8" hidden="1">#REF!</definedName>
    <definedName name="BEx3QLF3RHHBNUFLUWEROBZDF1U4" localSheetId="9" hidden="1">#REF!</definedName>
    <definedName name="BEx3QLF3RHHBNUFLUWEROBZDF1U4" hidden="1">#REF!</definedName>
    <definedName name="BEx3QR9D45DHW50VQ7Y3Q1AXPOB9" localSheetId="8" hidden="1">#REF!</definedName>
    <definedName name="BEx3QR9D45DHW50VQ7Y3Q1AXPOB9" localSheetId="9" hidden="1">#REF!</definedName>
    <definedName name="BEx3QR9D45DHW50VQ7Y3Q1AXPOB9" hidden="1">#REF!</definedName>
    <definedName name="BEx3QSWT2S5KWG6U2V9711IYDQBM" localSheetId="8" hidden="1">#REF!</definedName>
    <definedName name="BEx3QSWT2S5KWG6U2V9711IYDQBM" localSheetId="9" hidden="1">#REF!</definedName>
    <definedName name="BEx3QSWT2S5KWG6U2V9711IYDQBM" hidden="1">#REF!</definedName>
    <definedName name="BEx3QVGG7Q2X4HZHJAM35A8T3VR7" localSheetId="8" hidden="1">#REF!</definedName>
    <definedName name="BEx3QVGG7Q2X4HZHJAM35A8T3VR7" localSheetId="9" hidden="1">#REF!</definedName>
    <definedName name="BEx3QVGG7Q2X4HZHJAM35A8T3VR7" hidden="1">#REF!</definedName>
    <definedName name="BEx3R0JUB9YN8PHPPQTAMIT1IHWK" localSheetId="8" hidden="1">#REF!</definedName>
    <definedName name="BEx3R0JUB9YN8PHPPQTAMIT1IHWK" localSheetId="9" hidden="1">#REF!</definedName>
    <definedName name="BEx3R0JUB9YN8PHPPQTAMIT1IHWK" hidden="1">#REF!</definedName>
    <definedName name="BEx3R81NFRO7M81VHVKOBFT0QBIL" localSheetId="8" hidden="1">#REF!</definedName>
    <definedName name="BEx3R81NFRO7M81VHVKOBFT0QBIL" localSheetId="9" hidden="1">#REF!</definedName>
    <definedName name="BEx3R81NFRO7M81VHVKOBFT0QBIL" hidden="1">#REF!</definedName>
    <definedName name="BEx3RHC2ZD5UFS6QD4OPFCNNMWH1" localSheetId="8" hidden="1">#REF!</definedName>
    <definedName name="BEx3RHC2ZD5UFS6QD4OPFCNNMWH1" localSheetId="9" hidden="1">#REF!</definedName>
    <definedName name="BEx3RHC2ZD5UFS6QD4OPFCNNMWH1" hidden="1">#REF!</definedName>
    <definedName name="BEx3RQ10QIWBAPHALAA91BUUCM2X" localSheetId="8" hidden="1">#REF!</definedName>
    <definedName name="BEx3RQ10QIWBAPHALAA91BUUCM2X" localSheetId="9" hidden="1">#REF!</definedName>
    <definedName name="BEx3RQ10QIWBAPHALAA91BUUCM2X" hidden="1">#REF!</definedName>
    <definedName name="BEx3RV4E1WT43SZBUN09RTB8EK1O" localSheetId="8" hidden="1">#REF!</definedName>
    <definedName name="BEx3RV4E1WT43SZBUN09RTB8EK1O" localSheetId="9" hidden="1">#REF!</definedName>
    <definedName name="BEx3RV4E1WT43SZBUN09RTB8EK1O" hidden="1">#REF!</definedName>
    <definedName name="BEx3RXYU0QLFXSFTM5EB20GD03W5" localSheetId="8" hidden="1">#REF!</definedName>
    <definedName name="BEx3RXYU0QLFXSFTM5EB20GD03W5" localSheetId="9" hidden="1">#REF!</definedName>
    <definedName name="BEx3RXYU0QLFXSFTM5EB20GD03W5" hidden="1">#REF!</definedName>
    <definedName name="BEx3RYKLC3QQO3XTUN7BEW2AQL98" localSheetId="8" hidden="1">#REF!</definedName>
    <definedName name="BEx3RYKLC3QQO3XTUN7BEW2AQL98" localSheetId="9" hidden="1">#REF!</definedName>
    <definedName name="BEx3RYKLC3QQO3XTUN7BEW2AQL98" hidden="1">#REF!</definedName>
    <definedName name="BEx3S37QNFSKW3DGRH5YVVEZLJI7" localSheetId="8" hidden="1">#REF!</definedName>
    <definedName name="BEx3S37QNFSKW3DGRH5YVVEZLJI7" localSheetId="9" hidden="1">#REF!</definedName>
    <definedName name="BEx3S37QNFSKW3DGRH5YVVEZLJI7" hidden="1">#REF!</definedName>
    <definedName name="BEx3SICJ45BYT6FHBER86PJT25FC" localSheetId="8" hidden="1">#REF!</definedName>
    <definedName name="BEx3SICJ45BYT6FHBER86PJT25FC" localSheetId="9" hidden="1">#REF!</definedName>
    <definedName name="BEx3SICJ45BYT6FHBER86PJT25FC" hidden="1">#REF!</definedName>
    <definedName name="BEx3SMUCMJVGQ2H4EHQI5ZFHEF0P" localSheetId="8" hidden="1">#REF!</definedName>
    <definedName name="BEx3SMUCMJVGQ2H4EHQI5ZFHEF0P" localSheetId="9" hidden="1">#REF!</definedName>
    <definedName name="BEx3SMUCMJVGQ2H4EHQI5ZFHEF0P" hidden="1">#REF!</definedName>
    <definedName name="BEx3SN56F03CPDRDA7LZ763V0N4I" localSheetId="8" hidden="1">#REF!</definedName>
    <definedName name="BEx3SN56F03CPDRDA7LZ763V0N4I" localSheetId="9" hidden="1">#REF!</definedName>
    <definedName name="BEx3SN56F03CPDRDA7LZ763V0N4I" hidden="1">#REF!</definedName>
    <definedName name="BEx3SPE6N1ORXPRCDL3JPZD73Z9F" localSheetId="8" hidden="1">#REF!</definedName>
    <definedName name="BEx3SPE6N1ORXPRCDL3JPZD73Z9F" localSheetId="9" hidden="1">#REF!</definedName>
    <definedName name="BEx3SPE6N1ORXPRCDL3JPZD73Z9F" hidden="1">#REF!</definedName>
    <definedName name="BEx3T29ZTULQE0OMSMWUMZDU9ZZ0" localSheetId="8" hidden="1">#REF!</definedName>
    <definedName name="BEx3T29ZTULQE0OMSMWUMZDU9ZZ0" localSheetId="9" hidden="1">#REF!</definedName>
    <definedName name="BEx3T29ZTULQE0OMSMWUMZDU9ZZ0" hidden="1">#REF!</definedName>
    <definedName name="BEx3T6MJ1QDJ929WMUDVZ0O3UW0Y" localSheetId="8" hidden="1">#REF!</definedName>
    <definedName name="BEx3T6MJ1QDJ929WMUDVZ0O3UW0Y" localSheetId="9" hidden="1">#REF!</definedName>
    <definedName name="BEx3T6MJ1QDJ929WMUDVZ0O3UW0Y" hidden="1">#REF!</definedName>
    <definedName name="BEx3TD7WH1NN1OH0MRS4T8ENRU32" localSheetId="8" hidden="1">#REF!</definedName>
    <definedName name="BEx3TD7WH1NN1OH0MRS4T8ENRU32" localSheetId="9" hidden="1">#REF!</definedName>
    <definedName name="BEx3TD7WH1NN1OH0MRS4T8ENRU32" hidden="1">#REF!</definedName>
    <definedName name="BEx3TPCSI16OAB2L9M9IULQMQ9J9" localSheetId="8" hidden="1">#REF!</definedName>
    <definedName name="BEx3TPCSI16OAB2L9M9IULQMQ9J9" localSheetId="9" hidden="1">#REF!</definedName>
    <definedName name="BEx3TPCSI16OAB2L9M9IULQMQ9J9" hidden="1">#REF!</definedName>
    <definedName name="BEx3TQ3SFJB2WTCV0OXDE56FB46K" localSheetId="8" hidden="1">#REF!</definedName>
    <definedName name="BEx3TQ3SFJB2WTCV0OXDE56FB46K" localSheetId="9" hidden="1">#REF!</definedName>
    <definedName name="BEx3TQ3SFJB2WTCV0OXDE56FB46K" hidden="1">#REF!</definedName>
    <definedName name="BEx3TX59M3456DDBXWFJ8X2TU37A" localSheetId="8" hidden="1">#REF!</definedName>
    <definedName name="BEx3TX59M3456DDBXWFJ8X2TU37A" localSheetId="9" hidden="1">#REF!</definedName>
    <definedName name="BEx3TX59M3456DDBXWFJ8X2TU37A" hidden="1">#REF!</definedName>
    <definedName name="BEx3U2UBY80GPGSTYFGI6F8TPKCV" localSheetId="8" hidden="1">#REF!</definedName>
    <definedName name="BEx3U2UBY80GPGSTYFGI6F8TPKCV" localSheetId="9" hidden="1">#REF!</definedName>
    <definedName name="BEx3U2UBY80GPGSTYFGI6F8TPKCV" hidden="1">#REF!</definedName>
    <definedName name="BEx3U64YUOZ419BAJS2W78UMATAW" localSheetId="8" hidden="1">#REF!</definedName>
    <definedName name="BEx3U64YUOZ419BAJS2W78UMATAW" localSheetId="9" hidden="1">#REF!</definedName>
    <definedName name="BEx3U64YUOZ419BAJS2W78UMATAW" hidden="1">#REF!</definedName>
    <definedName name="BEx3U94WCEA5DKMWBEX1GU0LKYG2" localSheetId="8" hidden="1">#REF!</definedName>
    <definedName name="BEx3U94WCEA5DKMWBEX1GU0LKYG2" localSheetId="9" hidden="1">#REF!</definedName>
    <definedName name="BEx3U94WCEA5DKMWBEX1GU0LKYG2" hidden="1">#REF!</definedName>
    <definedName name="BEx3U9VZ8SQVYS6ZA038J7AP7ZGW" localSheetId="8" hidden="1">#REF!</definedName>
    <definedName name="BEx3U9VZ8SQVYS6ZA038J7AP7ZGW" localSheetId="9" hidden="1">#REF!</definedName>
    <definedName name="BEx3U9VZ8SQVYS6ZA038J7AP7ZGW" hidden="1">#REF!</definedName>
    <definedName name="BEx3UIQ5WRJBGNTFCCLOR4N7B1OQ" localSheetId="8" hidden="1">#REF!</definedName>
    <definedName name="BEx3UIQ5WRJBGNTFCCLOR4N7B1OQ" localSheetId="9" hidden="1">#REF!</definedName>
    <definedName name="BEx3UIQ5WRJBGNTFCCLOR4N7B1OQ" hidden="1">#REF!</definedName>
    <definedName name="BEx3UJMIX2NUSSWGMSI25A5DM4CH" localSheetId="8" hidden="1">#REF!</definedName>
    <definedName name="BEx3UJMIX2NUSSWGMSI25A5DM4CH" localSheetId="9" hidden="1">#REF!</definedName>
    <definedName name="BEx3UJMIX2NUSSWGMSI25A5DM4CH" hidden="1">#REF!</definedName>
    <definedName name="BEx3UKIX0UULWP3BZA8VT2SQ8WI7" localSheetId="8" hidden="1">#REF!</definedName>
    <definedName name="BEx3UKIX0UULWP3BZA8VT2SQ8WI7" localSheetId="9" hidden="1">#REF!</definedName>
    <definedName name="BEx3UKIX0UULWP3BZA8VT2SQ8WI7" hidden="1">#REF!</definedName>
    <definedName name="BEx3UKOCOQG7S1YQ436S997K1KWV" localSheetId="8" hidden="1">#REF!</definedName>
    <definedName name="BEx3UKOCOQG7S1YQ436S997K1KWV" localSheetId="9" hidden="1">#REF!</definedName>
    <definedName name="BEx3UKOCOQG7S1YQ436S997K1KWV" hidden="1">#REF!</definedName>
    <definedName name="BEx3UNISOEXF3OFHT2BUA6P9RBIJ" localSheetId="8" hidden="1">#REF!</definedName>
    <definedName name="BEx3UNISOEXF3OFHT2BUA6P9RBIJ" hidden="1">#REF!</definedName>
    <definedName name="BEx3UYM19VIXLA0EU7LB9NHA77PB" localSheetId="8" hidden="1">#REF!</definedName>
    <definedName name="BEx3UYM19VIXLA0EU7LB9NHA77PB" localSheetId="9" hidden="1">#REF!</definedName>
    <definedName name="BEx3UYM19VIXLA0EU7LB9NHA77PB" hidden="1">#REF!</definedName>
    <definedName name="BEx3VML7CG70HPISMVYIUEN3711Q" localSheetId="8" hidden="1">#REF!</definedName>
    <definedName name="BEx3VML7CG70HPISMVYIUEN3711Q" localSheetId="9" hidden="1">#REF!</definedName>
    <definedName name="BEx3VML7CG70HPISMVYIUEN3711Q" hidden="1">#REF!</definedName>
    <definedName name="BEx56ZID5H04P9AIYLP1OASFGV56" localSheetId="8" hidden="1">#REF!</definedName>
    <definedName name="BEx56ZID5H04P9AIYLP1OASFGV56" localSheetId="9" hidden="1">#REF!</definedName>
    <definedName name="BEx56ZID5H04P9AIYLP1OASFGV56" hidden="1">#REF!</definedName>
    <definedName name="BEx57ROM8UIFKV5C1BOZWSQQLESO" localSheetId="8" hidden="1">#REF!</definedName>
    <definedName name="BEx57ROM8UIFKV5C1BOZWSQQLESO" localSheetId="9" hidden="1">#REF!</definedName>
    <definedName name="BEx57ROM8UIFKV5C1BOZWSQQLESO" hidden="1">#REF!</definedName>
    <definedName name="BEx587EYSS57E3PI8DT973HLJM9E" localSheetId="8" hidden="1">#REF!</definedName>
    <definedName name="BEx587EYSS57E3PI8DT973HLJM9E" localSheetId="9" hidden="1">#REF!</definedName>
    <definedName name="BEx587EYSS57E3PI8DT973HLJM9E" hidden="1">#REF!</definedName>
    <definedName name="BEx587KFQ3VKCOCY1SA5F24PQGUI" localSheetId="8" hidden="1">#REF!</definedName>
    <definedName name="BEx587KFQ3VKCOCY1SA5F24PQGUI" localSheetId="9" hidden="1">#REF!</definedName>
    <definedName name="BEx587KFQ3VKCOCY1SA5F24PQGUI" hidden="1">#REF!</definedName>
    <definedName name="BEx58O780PQ05NF0Z1SKKRB3N099" localSheetId="8" hidden="1">#REF!</definedName>
    <definedName name="BEx58O780PQ05NF0Z1SKKRB3N099" localSheetId="9" hidden="1">#REF!</definedName>
    <definedName name="BEx58O780PQ05NF0Z1SKKRB3N099" hidden="1">#REF!</definedName>
    <definedName name="BEx58W57CTL8HFK3U7ZRFYZR6MXE" localSheetId="8" hidden="1">#REF!</definedName>
    <definedName name="BEx58W57CTL8HFK3U7ZRFYZR6MXE" localSheetId="9" hidden="1">#REF!</definedName>
    <definedName name="BEx58W57CTL8HFK3U7ZRFYZR6MXE" hidden="1">#REF!</definedName>
    <definedName name="BEx58XHO7ZULLF2EUD7YIS0MGQJ5" localSheetId="8" hidden="1">#REF!</definedName>
    <definedName name="BEx58XHO7ZULLF2EUD7YIS0MGQJ5" localSheetId="9" hidden="1">#REF!</definedName>
    <definedName name="BEx58XHO7ZULLF2EUD7YIS0MGQJ5" hidden="1">#REF!</definedName>
    <definedName name="BEx58ZAFNTMGBNDH52VUYXLRJO7P" localSheetId="8" hidden="1">#REF!</definedName>
    <definedName name="BEx58ZAFNTMGBNDH52VUYXLRJO7P" localSheetId="9" hidden="1">#REF!</definedName>
    <definedName name="BEx58ZAFNTMGBNDH52VUYXLRJO7P" hidden="1">#REF!</definedName>
    <definedName name="BEx58ZW0HAIGIPEX9CVA1PQQTR6X" localSheetId="8" hidden="1">#REF!</definedName>
    <definedName name="BEx58ZW0HAIGIPEX9CVA1PQQTR6X" localSheetId="9" hidden="1">#REF!</definedName>
    <definedName name="BEx58ZW0HAIGIPEX9CVA1PQQTR6X" hidden="1">#REF!</definedName>
    <definedName name="BEx593SAFVYKW7V61D9COEZJXDA7" localSheetId="8" hidden="1">#REF!</definedName>
    <definedName name="BEx593SAFVYKW7V61D9COEZJXDA7" localSheetId="9" hidden="1">#REF!</definedName>
    <definedName name="BEx593SAFVYKW7V61D9COEZJXDA7" hidden="1">#REF!</definedName>
    <definedName name="BEx59BA1KH3RG6K1LHL7YS2VB79N" localSheetId="8" hidden="1">#REF!</definedName>
    <definedName name="BEx59BA1KH3RG6K1LHL7YS2VB79N" localSheetId="9" hidden="1">#REF!</definedName>
    <definedName name="BEx59BA1KH3RG6K1LHL7YS2VB79N" hidden="1">#REF!</definedName>
    <definedName name="BEx59DDIU0AMFOY94NSP1ULST8JD" localSheetId="8" hidden="1">#REF!</definedName>
    <definedName name="BEx59DDIU0AMFOY94NSP1ULST8JD" localSheetId="9" hidden="1">#REF!</definedName>
    <definedName name="BEx59DDIU0AMFOY94NSP1ULST8JD" hidden="1">#REF!</definedName>
    <definedName name="BEx59E9WABJP2TN71QAIKK79HPK9" localSheetId="8" hidden="1">#REF!</definedName>
    <definedName name="BEx59E9WABJP2TN71QAIKK79HPK9" localSheetId="9" hidden="1">#REF!</definedName>
    <definedName name="BEx59E9WABJP2TN71QAIKK79HPK9" hidden="1">#REF!</definedName>
    <definedName name="BEx59F0T17A80RNLNSZNFX8NAO8Y" localSheetId="8" hidden="1">#REF!</definedName>
    <definedName name="BEx59F0T17A80RNLNSZNFX8NAO8Y" localSheetId="9" hidden="1">#REF!</definedName>
    <definedName name="BEx59F0T17A80RNLNSZNFX8NAO8Y" hidden="1">#REF!</definedName>
    <definedName name="BEx59P7MAPNU129ZTC5H3EH892G1" localSheetId="8" hidden="1">#REF!</definedName>
    <definedName name="BEx59P7MAPNU129ZTC5H3EH892G1" localSheetId="9" hidden="1">#REF!</definedName>
    <definedName name="BEx59P7MAPNU129ZTC5H3EH892G1" hidden="1">#REF!</definedName>
    <definedName name="BEx5A11WZRQSIE089QE119AOX9ZG" localSheetId="8" hidden="1">#REF!</definedName>
    <definedName name="BEx5A11WZRQSIE089QE119AOX9ZG" localSheetId="9" hidden="1">#REF!</definedName>
    <definedName name="BEx5A11WZRQSIE089QE119AOX9ZG" hidden="1">#REF!</definedName>
    <definedName name="BEx5A7CIGCOTHJKHGUBDZG91JGPZ" localSheetId="8" hidden="1">#REF!</definedName>
    <definedName name="BEx5A7CIGCOTHJKHGUBDZG91JGPZ" localSheetId="9" hidden="1">#REF!</definedName>
    <definedName name="BEx5A7CIGCOTHJKHGUBDZG91JGPZ" hidden="1">#REF!</definedName>
    <definedName name="BEx5A8UFLT2SWVSG5COFA9B8P376" localSheetId="8" hidden="1">#REF!</definedName>
    <definedName name="BEx5A8UFLT2SWVSG5COFA9B8P376" localSheetId="9" hidden="1">#REF!</definedName>
    <definedName name="BEx5A8UFLT2SWVSG5COFA9B8P376" hidden="1">#REF!</definedName>
    <definedName name="BEx5ABUBK8WJV1WILGYU9A7CO0KI" localSheetId="8" hidden="1">#REF!</definedName>
    <definedName name="BEx5ABUBK8WJV1WILGYU9A7CO0KI" localSheetId="9" hidden="1">#REF!</definedName>
    <definedName name="BEx5ABUBK8WJV1WILGYU9A7CO0KI" hidden="1">#REF!</definedName>
    <definedName name="BEx5AFFTN3IXIBHDKM0FYC4OFL1S" localSheetId="8" hidden="1">#REF!</definedName>
    <definedName name="BEx5AFFTN3IXIBHDKM0FYC4OFL1S" localSheetId="9" hidden="1">#REF!</definedName>
    <definedName name="BEx5AFFTN3IXIBHDKM0FYC4OFL1S" hidden="1">#REF!</definedName>
    <definedName name="BEx5AOFIO8KVRHIZ1RII337AA8ML" localSheetId="8" hidden="1">#REF!</definedName>
    <definedName name="BEx5AOFIO8KVRHIZ1RII337AA8ML" localSheetId="9" hidden="1">#REF!</definedName>
    <definedName name="BEx5AOFIO8KVRHIZ1RII337AA8ML" hidden="1">#REF!</definedName>
    <definedName name="BEx5APRZ66L5BWHFE8E4YYNEDTI4" localSheetId="8" hidden="1">#REF!</definedName>
    <definedName name="BEx5APRZ66L5BWHFE8E4YYNEDTI4" localSheetId="9" hidden="1">#REF!</definedName>
    <definedName name="BEx5APRZ66L5BWHFE8E4YYNEDTI4" hidden="1">#REF!</definedName>
    <definedName name="BEx5AQJ1Z64KY10P8ZF1JKJUFEGN" localSheetId="8" hidden="1">#REF!</definedName>
    <definedName name="BEx5AQJ1Z64KY10P8ZF1JKJUFEGN" localSheetId="9" hidden="1">#REF!</definedName>
    <definedName name="BEx5AQJ1Z64KY10P8ZF1JKJUFEGN" hidden="1">#REF!</definedName>
    <definedName name="BEx5AY62R0TL82VHXE37SCZCINQC" localSheetId="8" hidden="1">#REF!</definedName>
    <definedName name="BEx5AY62R0TL82VHXE37SCZCINQC" localSheetId="9" hidden="1">#REF!</definedName>
    <definedName name="BEx5AY62R0TL82VHXE37SCZCINQC" hidden="1">#REF!</definedName>
    <definedName name="BEx5B0PV1FCOUSHWQTY94AO0B8P0" localSheetId="8" hidden="1">#REF!</definedName>
    <definedName name="BEx5B0PV1FCOUSHWQTY94AO0B8P0" localSheetId="9" hidden="1">#REF!</definedName>
    <definedName name="BEx5B0PV1FCOUSHWQTY94AO0B8P0" hidden="1">#REF!</definedName>
    <definedName name="BEx5B4RHHX0J1BF2FZKEA0SPP29O" localSheetId="8" hidden="1">#REF!</definedName>
    <definedName name="BEx5B4RHHX0J1BF2FZKEA0SPP29O" localSheetId="9" hidden="1">#REF!</definedName>
    <definedName name="BEx5B4RHHX0J1BF2FZKEA0SPP29O" hidden="1">#REF!</definedName>
    <definedName name="BEx5B5YMSWP0OVI5CIQRP5V18D0C" localSheetId="8" hidden="1">#REF!</definedName>
    <definedName name="BEx5B5YMSWP0OVI5CIQRP5V18D0C" localSheetId="9" hidden="1">#REF!</definedName>
    <definedName name="BEx5B5YMSWP0OVI5CIQRP5V18D0C" hidden="1">#REF!</definedName>
    <definedName name="BEx5B825RW35M5H0UB2IZGGRS4ER" localSheetId="8" hidden="1">#REF!</definedName>
    <definedName name="BEx5B825RW35M5H0UB2IZGGRS4ER" localSheetId="9" hidden="1">#REF!</definedName>
    <definedName name="BEx5B825RW35M5H0UB2IZGGRS4ER" hidden="1">#REF!</definedName>
    <definedName name="BEx5BAWPMY0TL684WDXX6KKJLRCN" localSheetId="8" hidden="1">#REF!</definedName>
    <definedName name="BEx5BAWPMY0TL684WDXX6KKJLRCN" localSheetId="9" hidden="1">#REF!</definedName>
    <definedName name="BEx5BAWPMY0TL684WDXX6KKJLRCN" hidden="1">#REF!</definedName>
    <definedName name="BEx5BBCUOWR6J9MZS2ML5XB0X7MW" localSheetId="8" hidden="1">#REF!</definedName>
    <definedName name="BEx5BBCUOWR6J9MZS2ML5XB0X7MW" localSheetId="9" hidden="1">#REF!</definedName>
    <definedName name="BEx5BBCUOWR6J9MZS2ML5XB0X7MW" hidden="1">#REF!</definedName>
    <definedName name="BEx5BBI61U4Y65GD0ARMTALPP7SJ" localSheetId="8" hidden="1">#REF!</definedName>
    <definedName name="BEx5BBI61U4Y65GD0ARMTALPP7SJ" localSheetId="9" hidden="1">#REF!</definedName>
    <definedName name="BEx5BBI61U4Y65GD0ARMTALPP7SJ" hidden="1">#REF!</definedName>
    <definedName name="BEx5BDR56MEV4IHY6CIH2SVNG1UB" localSheetId="8" hidden="1">#REF!</definedName>
    <definedName name="BEx5BDR56MEV4IHY6CIH2SVNG1UB" localSheetId="9" hidden="1">#REF!</definedName>
    <definedName name="BEx5BDR56MEV4IHY6CIH2SVNG1UB" hidden="1">#REF!</definedName>
    <definedName name="BEx5BESZC5H329SKHGJOHZFILYJJ" localSheetId="8" hidden="1">#REF!</definedName>
    <definedName name="BEx5BESZC5H329SKHGJOHZFILYJJ" localSheetId="9" hidden="1">#REF!</definedName>
    <definedName name="BEx5BESZC5H329SKHGJOHZFILYJJ" hidden="1">#REF!</definedName>
    <definedName name="BEx5BHSQ42B50IU1TEQFUXFX9XQD" localSheetId="8" hidden="1">#REF!</definedName>
    <definedName name="BEx5BHSQ42B50IU1TEQFUXFX9XQD" localSheetId="9" hidden="1">#REF!</definedName>
    <definedName name="BEx5BHSQ42B50IU1TEQFUXFX9XQD" hidden="1">#REF!</definedName>
    <definedName name="BEx5BKSM4UN4C1DM3EYKM79MRC5K" localSheetId="8" hidden="1">#REF!</definedName>
    <definedName name="BEx5BKSM4UN4C1DM3EYKM79MRC5K" localSheetId="9" hidden="1">#REF!</definedName>
    <definedName name="BEx5BKSM4UN4C1DM3EYKM79MRC5K" hidden="1">#REF!</definedName>
    <definedName name="BEx5BNN8NPH9KVOBARB9CDD9WLB6" localSheetId="8" hidden="1">#REF!</definedName>
    <definedName name="BEx5BNN8NPH9KVOBARB9CDD9WLB6" localSheetId="9" hidden="1">#REF!</definedName>
    <definedName name="BEx5BNN8NPH9KVOBARB9CDD9WLB6" hidden="1">#REF!</definedName>
    <definedName name="BEx5BPLEZ8XY6S89R7AZQSKLT4HK" localSheetId="8" hidden="1">#REF!</definedName>
    <definedName name="BEx5BPLEZ8XY6S89R7AZQSKLT4HK" localSheetId="9" hidden="1">#REF!</definedName>
    <definedName name="BEx5BPLEZ8XY6S89R7AZQSKLT4HK" hidden="1">#REF!</definedName>
    <definedName name="BEx5BYFMZ80TDDN2EZO8CF39AIAC" localSheetId="8" hidden="1">#REF!</definedName>
    <definedName name="BEx5BYFMZ80TDDN2EZO8CF39AIAC" localSheetId="9" hidden="1">#REF!</definedName>
    <definedName name="BEx5BYFMZ80TDDN2EZO8CF39AIAC" hidden="1">#REF!</definedName>
    <definedName name="BEx5C2BWFW6SHZBFDEISKGXHZCQW" localSheetId="8" hidden="1">#REF!</definedName>
    <definedName name="BEx5C2BWFW6SHZBFDEISKGXHZCQW" localSheetId="9" hidden="1">#REF!</definedName>
    <definedName name="BEx5C2BWFW6SHZBFDEISKGXHZCQW" hidden="1">#REF!</definedName>
    <definedName name="BEx5C44NK782B81CBGQUDS6Z8MV9" localSheetId="8" hidden="1">#REF!</definedName>
    <definedName name="BEx5C44NK782B81CBGQUDS6Z8MV9" localSheetId="9" hidden="1">#REF!</definedName>
    <definedName name="BEx5C44NK782B81CBGQUDS6Z8MV9" hidden="1">#REF!</definedName>
    <definedName name="BEx5C49ZFH8TO9ZU55729C3F7XG7" localSheetId="8" hidden="1">#REF!</definedName>
    <definedName name="BEx5C49ZFH8TO9ZU55729C3F7XG7" localSheetId="9" hidden="1">#REF!</definedName>
    <definedName name="BEx5C49ZFH8TO9ZU55729C3F7XG7" hidden="1">#REF!</definedName>
    <definedName name="BEx5C8GZQK13G60ZM70P63I5OS0L" localSheetId="8" hidden="1">#REF!</definedName>
    <definedName name="BEx5C8GZQK13G60ZM70P63I5OS0L" localSheetId="9" hidden="1">#REF!</definedName>
    <definedName name="BEx5C8GZQK13G60ZM70P63I5OS0L" hidden="1">#REF!</definedName>
    <definedName name="BEx5CAPTVN2NBT3UOMA1UFAL1C2R" localSheetId="8" hidden="1">#REF!</definedName>
    <definedName name="BEx5CAPTVN2NBT3UOMA1UFAL1C2R" localSheetId="9" hidden="1">#REF!</definedName>
    <definedName name="BEx5CAPTVN2NBT3UOMA1UFAL1C2R" hidden="1">#REF!</definedName>
    <definedName name="BEx5CEM3SYF9XP0ZZVE0GEPCLV3F" localSheetId="8" hidden="1">#REF!</definedName>
    <definedName name="BEx5CEM3SYF9XP0ZZVE0GEPCLV3F" localSheetId="9" hidden="1">#REF!</definedName>
    <definedName name="BEx5CEM3SYF9XP0ZZVE0GEPCLV3F" hidden="1">#REF!</definedName>
    <definedName name="BEx5CFYQ0F1Z6P8SCVJ0I3UPVFE4" localSheetId="8" hidden="1">#REF!</definedName>
    <definedName name="BEx5CFYQ0F1Z6P8SCVJ0I3UPVFE4" localSheetId="9" hidden="1">#REF!</definedName>
    <definedName name="BEx5CFYQ0F1Z6P8SCVJ0I3UPVFE4" hidden="1">#REF!</definedName>
    <definedName name="BEx5CPEKNSJORIPFQC2E1LTRYY8L" localSheetId="8" hidden="1">#REF!</definedName>
    <definedName name="BEx5CPEKNSJORIPFQC2E1LTRYY8L" localSheetId="9" hidden="1">#REF!</definedName>
    <definedName name="BEx5CPEKNSJORIPFQC2E1LTRYY8L" hidden="1">#REF!</definedName>
    <definedName name="BEx5CSUOL05D8PAM2TRDA9VRJT1O" localSheetId="8" hidden="1">#REF!</definedName>
    <definedName name="BEx5CSUOL05D8PAM2TRDA9VRJT1O" localSheetId="9" hidden="1">#REF!</definedName>
    <definedName name="BEx5CSUOL05D8PAM2TRDA9VRJT1O" hidden="1">#REF!</definedName>
    <definedName name="BEx5CUNFOO4YDFJ22HCMI2QKIGKM" localSheetId="8" hidden="1">#REF!</definedName>
    <definedName name="BEx5CUNFOO4YDFJ22HCMI2QKIGKM" localSheetId="9" hidden="1">#REF!</definedName>
    <definedName name="BEx5CUNFOO4YDFJ22HCMI2QKIGKM" hidden="1">#REF!</definedName>
    <definedName name="BEx5D01O3G6BXWXT7MZEVS1F4TE9" localSheetId="8" hidden="1">#REF!</definedName>
    <definedName name="BEx5D01O3G6BXWXT7MZEVS1F4TE9" localSheetId="9" hidden="1">#REF!</definedName>
    <definedName name="BEx5D01O3G6BXWXT7MZEVS1F4TE9" hidden="1">#REF!</definedName>
    <definedName name="BEx5D3HO5XE85AN0NGALZ4K4GE8J" localSheetId="8" hidden="1">#REF!</definedName>
    <definedName name="BEx5D3HO5XE85AN0NGALZ4K4GE8J" localSheetId="9" hidden="1">#REF!</definedName>
    <definedName name="BEx5D3HO5XE85AN0NGALZ4K4GE8J" hidden="1">#REF!</definedName>
    <definedName name="BEx5D8L47OF0WHBPFWXGZINZWUBZ" localSheetId="8" hidden="1">#REF!</definedName>
    <definedName name="BEx5D8L47OF0WHBPFWXGZINZWUBZ" localSheetId="9" hidden="1">#REF!</definedName>
    <definedName name="BEx5D8L47OF0WHBPFWXGZINZWUBZ" hidden="1">#REF!</definedName>
    <definedName name="BEx5DAJAHQ2SKUPCKSCR3PYML67L" localSheetId="8" hidden="1">#REF!</definedName>
    <definedName name="BEx5DAJAHQ2SKUPCKSCR3PYML67L" localSheetId="9" hidden="1">#REF!</definedName>
    <definedName name="BEx5DAJAHQ2SKUPCKSCR3PYML67L" hidden="1">#REF!</definedName>
    <definedName name="BEx5DC18JM1KJCV44PF18E0LNRKA" localSheetId="8" hidden="1">#REF!</definedName>
    <definedName name="BEx5DC18JM1KJCV44PF18E0LNRKA" localSheetId="9" hidden="1">#REF!</definedName>
    <definedName name="BEx5DC18JM1KJCV44PF18E0LNRKA" hidden="1">#REF!</definedName>
    <definedName name="BEx5DFH8EU3RCPUOTFY8S9G8SBCG" localSheetId="8" hidden="1">#REF!</definedName>
    <definedName name="BEx5DFH8EU3RCPUOTFY8S9G8SBCG" localSheetId="9" hidden="1">#REF!</definedName>
    <definedName name="BEx5DFH8EU3RCPUOTFY8S9G8SBCG" hidden="1">#REF!</definedName>
    <definedName name="BEx5DJIZBTNS011R9IIG2OQ2L6ZX" localSheetId="8" hidden="1">#REF!</definedName>
    <definedName name="BEx5DJIZBTNS011R9IIG2OQ2L6ZX" localSheetId="9" hidden="1">#REF!</definedName>
    <definedName name="BEx5DJIZBTNS011R9IIG2OQ2L6ZX" hidden="1">#REF!</definedName>
    <definedName name="BEx5DS2EKWFPC2UWI1W1QESX9QP5" localSheetId="8" hidden="1">#REF!</definedName>
    <definedName name="BEx5DS2EKWFPC2UWI1W1QESX9QP5" localSheetId="9" hidden="1">#REF!</definedName>
    <definedName name="BEx5DS2EKWFPC2UWI1W1QESX9QP5" hidden="1">#REF!</definedName>
    <definedName name="BEx5E123OLO9WQUOIRIDJ967KAGK" localSheetId="8" hidden="1">#REF!</definedName>
    <definedName name="BEx5E123OLO9WQUOIRIDJ967KAGK" localSheetId="9" hidden="1">#REF!</definedName>
    <definedName name="BEx5E123OLO9WQUOIRIDJ967KAGK" hidden="1">#REF!</definedName>
    <definedName name="BEx5E2UU5NES6W779W2OZTZOB4O7" localSheetId="8" hidden="1">#REF!</definedName>
    <definedName name="BEx5E2UU5NES6W779W2OZTZOB4O7" localSheetId="9" hidden="1">#REF!</definedName>
    <definedName name="BEx5E2UU5NES6W779W2OZTZOB4O7" hidden="1">#REF!</definedName>
    <definedName name="BEx5ELFT92WAQN3NW8COIMQHUL91" localSheetId="8" hidden="1">#REF!</definedName>
    <definedName name="BEx5ELFT92WAQN3NW8COIMQHUL91" localSheetId="9" hidden="1">#REF!</definedName>
    <definedName name="BEx5ELFT92WAQN3NW8COIMQHUL91" hidden="1">#REF!</definedName>
    <definedName name="BEx5ELQL9B0VR6UT18KP11DHOTFX" localSheetId="8" hidden="1">#REF!</definedName>
    <definedName name="BEx5ELQL9B0VR6UT18KP11DHOTFX" localSheetId="9" hidden="1">#REF!</definedName>
    <definedName name="BEx5ELQL9B0VR6UT18KP11DHOTFX" hidden="1">#REF!</definedName>
    <definedName name="BEx5ER4TJTFPN7IB1MNEB1ZFR5M6" localSheetId="8" hidden="1">#REF!</definedName>
    <definedName name="BEx5ER4TJTFPN7IB1MNEB1ZFR5M6" localSheetId="9" hidden="1">#REF!</definedName>
    <definedName name="BEx5ER4TJTFPN7IB1MNEB1ZFR5M6" hidden="1">#REF!</definedName>
    <definedName name="BEx5EYXB2LDMI4FLC3QFAOXC0FZ3" localSheetId="8" hidden="1">#REF!</definedName>
    <definedName name="BEx5EYXB2LDMI4FLC3QFAOXC0FZ3" localSheetId="9" hidden="1">#REF!</definedName>
    <definedName name="BEx5EYXB2LDMI4FLC3QFAOXC0FZ3" hidden="1">#REF!</definedName>
    <definedName name="BEx5F6V72QTCK7O39Y59R0EVM6CW" localSheetId="8" hidden="1">#REF!</definedName>
    <definedName name="BEx5F6V72QTCK7O39Y59R0EVM6CW" localSheetId="9" hidden="1">#REF!</definedName>
    <definedName name="BEx5F6V72QTCK7O39Y59R0EVM6CW" hidden="1">#REF!</definedName>
    <definedName name="BEx5FGLQVACD5F5YZG4DGSCHCGO2" localSheetId="8" hidden="1">#REF!</definedName>
    <definedName name="BEx5FGLQVACD5F5YZG4DGSCHCGO2" localSheetId="9" hidden="1">#REF!</definedName>
    <definedName name="BEx5FGLQVACD5F5YZG4DGSCHCGO2" hidden="1">#REF!</definedName>
    <definedName name="BEx5FHCTE8VTJEF7IK189AVLNYSY" localSheetId="8" hidden="1">#REF!</definedName>
    <definedName name="BEx5FHCTE8VTJEF7IK189AVLNYSY" localSheetId="9" hidden="1">#REF!</definedName>
    <definedName name="BEx5FHCTE8VTJEF7IK189AVLNYSY" hidden="1">#REF!</definedName>
    <definedName name="BEx5FLJWHLW3BTZILDPN5NMA449V" localSheetId="8" hidden="1">#REF!</definedName>
    <definedName name="BEx5FLJWHLW3BTZILDPN5NMA449V" localSheetId="9" hidden="1">#REF!</definedName>
    <definedName name="BEx5FLJWHLW3BTZILDPN5NMA449V" hidden="1">#REF!</definedName>
    <definedName name="BEx5FNI2O10YN2SI1NO4X5GP3GTF" localSheetId="8" hidden="1">#REF!</definedName>
    <definedName name="BEx5FNI2O10YN2SI1NO4X5GP3GTF" localSheetId="9" hidden="1">#REF!</definedName>
    <definedName name="BEx5FNI2O10YN2SI1NO4X5GP3GTF" hidden="1">#REF!</definedName>
    <definedName name="BEx5FO8YRFSZCG3L608EHIHIHFY4" localSheetId="8" hidden="1">#REF!</definedName>
    <definedName name="BEx5FO8YRFSZCG3L608EHIHIHFY4" localSheetId="9" hidden="1">#REF!</definedName>
    <definedName name="BEx5FO8YRFSZCG3L608EHIHIHFY4" hidden="1">#REF!</definedName>
    <definedName name="BEx5FQNA6V4CNYSH013K45RI4BCV" localSheetId="8" hidden="1">#REF!</definedName>
    <definedName name="BEx5FQNA6V4CNYSH013K45RI4BCV" localSheetId="9" hidden="1">#REF!</definedName>
    <definedName name="BEx5FQNA6V4CNYSH013K45RI4BCV" hidden="1">#REF!</definedName>
    <definedName name="BEx5FVQPPEU32CPNV9RRQ9MNLLVE" localSheetId="8" hidden="1">#REF!</definedName>
    <definedName name="BEx5FVQPPEU32CPNV9RRQ9MNLLVE" localSheetId="9" hidden="1">#REF!</definedName>
    <definedName name="BEx5FVQPPEU32CPNV9RRQ9MNLLVE" hidden="1">#REF!</definedName>
    <definedName name="BEx5G08KGMG5X2AQKDGPFYG5GH94" localSheetId="8" hidden="1">#REF!</definedName>
    <definedName name="BEx5G08KGMG5X2AQKDGPFYG5GH94" localSheetId="9" hidden="1">#REF!</definedName>
    <definedName name="BEx5G08KGMG5X2AQKDGPFYG5GH94" hidden="1">#REF!</definedName>
    <definedName name="BEx5G1A8TFN4C4QII35U9DKYNIS8" localSheetId="8" hidden="1">#REF!</definedName>
    <definedName name="BEx5G1A8TFN4C4QII35U9DKYNIS8" localSheetId="9" hidden="1">#REF!</definedName>
    <definedName name="BEx5G1A8TFN4C4QII35U9DKYNIS8" hidden="1">#REF!</definedName>
    <definedName name="BEx5G1L0QO91KEPDMV1D8OT4BT73" localSheetId="8" hidden="1">#REF!</definedName>
    <definedName name="BEx5G1L0QO91KEPDMV1D8OT4BT73" localSheetId="9" hidden="1">#REF!</definedName>
    <definedName name="BEx5G1L0QO91KEPDMV1D8OT4BT73" hidden="1">#REF!</definedName>
    <definedName name="BEx5G1QHX69GFUYHUZA5X74MTDMR" localSheetId="8" hidden="1">#REF!</definedName>
    <definedName name="BEx5G1QHX69GFUYHUZA5X74MTDMR" localSheetId="9" hidden="1">#REF!</definedName>
    <definedName name="BEx5G1QHX69GFUYHUZA5X74MTDMR" hidden="1">#REF!</definedName>
    <definedName name="BEx5G5S2C9JRD28ZQMMQLCBHWOHB" localSheetId="8" hidden="1">#REF!</definedName>
    <definedName name="BEx5G5S2C9JRD28ZQMMQLCBHWOHB" localSheetId="9" hidden="1">#REF!</definedName>
    <definedName name="BEx5G5S2C9JRD28ZQMMQLCBHWOHB" hidden="1">#REF!</definedName>
    <definedName name="BEx5G7KU3EGZQSYN2YNML8EW8NDC" localSheetId="8" hidden="1">#REF!</definedName>
    <definedName name="BEx5G7KU3EGZQSYN2YNML8EW8NDC" localSheetId="9" hidden="1">#REF!</definedName>
    <definedName name="BEx5G7KU3EGZQSYN2YNML8EW8NDC" hidden="1">#REF!</definedName>
    <definedName name="BEx5G86DZL1VYUX6KWODAP3WFAWP" localSheetId="8" hidden="1">#REF!</definedName>
    <definedName name="BEx5G86DZL1VYUX6KWODAP3WFAWP" localSheetId="9" hidden="1">#REF!</definedName>
    <definedName name="BEx5G86DZL1VYUX6KWODAP3WFAWP" hidden="1">#REF!</definedName>
    <definedName name="BEx5G8BV2GIOCM3C7IUFK8L04A6M" localSheetId="8" hidden="1">#REF!</definedName>
    <definedName name="BEx5G8BV2GIOCM3C7IUFK8L04A6M" localSheetId="9" hidden="1">#REF!</definedName>
    <definedName name="BEx5G8BV2GIOCM3C7IUFK8L04A6M" hidden="1">#REF!</definedName>
    <definedName name="BEx5GID9MVBUPFFT9M8K8B5MO9NV" localSheetId="8" hidden="1">#REF!</definedName>
    <definedName name="BEx5GID9MVBUPFFT9M8K8B5MO9NV" localSheetId="9" hidden="1">#REF!</definedName>
    <definedName name="BEx5GID9MVBUPFFT9M8K8B5MO9NV" hidden="1">#REF!</definedName>
    <definedName name="BEx5GN0EWA9SCQDPQ7NTUQH82QVK" localSheetId="8" hidden="1">#REF!</definedName>
    <definedName name="BEx5GN0EWA9SCQDPQ7NTUQH82QVK" localSheetId="9" hidden="1">#REF!</definedName>
    <definedName name="BEx5GN0EWA9SCQDPQ7NTUQH82QVK" hidden="1">#REF!</definedName>
    <definedName name="BEx5GNBCU4WZ74I0UXFL9ZG2XSGJ" localSheetId="8" hidden="1">#REF!</definedName>
    <definedName name="BEx5GNBCU4WZ74I0UXFL9ZG2XSGJ" localSheetId="9" hidden="1">#REF!</definedName>
    <definedName name="BEx5GNBCU4WZ74I0UXFL9ZG2XSGJ" hidden="1">#REF!</definedName>
    <definedName name="BEx5GUCTYC7QCWGWU5BTO7Y7HDZX" localSheetId="8" hidden="1">#REF!</definedName>
    <definedName name="BEx5GUCTYC7QCWGWU5BTO7Y7HDZX" localSheetId="9" hidden="1">#REF!</definedName>
    <definedName name="BEx5GUCTYC7QCWGWU5BTO7Y7HDZX" hidden="1">#REF!</definedName>
    <definedName name="BEx5GYUPJULJQ624TEESYFG1NFOH" localSheetId="8" hidden="1">#REF!</definedName>
    <definedName name="BEx5GYUPJULJQ624TEESYFG1NFOH" localSheetId="9" hidden="1">#REF!</definedName>
    <definedName name="BEx5GYUPJULJQ624TEESYFG1NFOH" hidden="1">#REF!</definedName>
    <definedName name="BEx5H0NEE0AIN5E2UHJ9J9ISU9N1" localSheetId="8" hidden="1">#REF!</definedName>
    <definedName name="BEx5H0NEE0AIN5E2UHJ9J9ISU9N1" localSheetId="9" hidden="1">#REF!</definedName>
    <definedName name="BEx5H0NEE0AIN5E2UHJ9J9ISU9N1" hidden="1">#REF!</definedName>
    <definedName name="BEx5H1UJSEUQM2K8QHQXO5THVHSO" localSheetId="8" hidden="1">#REF!</definedName>
    <definedName name="BEx5H1UJSEUQM2K8QHQXO5THVHSO" localSheetId="9" hidden="1">#REF!</definedName>
    <definedName name="BEx5H1UJSEUQM2K8QHQXO5THVHSO" hidden="1">#REF!</definedName>
    <definedName name="BEx5HAOT9XWUF7XIFRZZS8B9F5TZ" localSheetId="8" hidden="1">#REF!</definedName>
    <definedName name="BEx5HAOT9XWUF7XIFRZZS8B9F5TZ" localSheetId="9" hidden="1">#REF!</definedName>
    <definedName name="BEx5HAOT9XWUF7XIFRZZS8B9F5TZ" hidden="1">#REF!</definedName>
    <definedName name="BEx5HB534CO7TBSALKMD27WHMAQJ" localSheetId="8" hidden="1">#REF!</definedName>
    <definedName name="BEx5HB534CO7TBSALKMD27WHMAQJ" localSheetId="9" hidden="1">#REF!</definedName>
    <definedName name="BEx5HB534CO7TBSALKMD27WHMAQJ" hidden="1">#REF!</definedName>
    <definedName name="BEx5HE4XRF9BUY04MENWY9CHHN5H" localSheetId="8" hidden="1">#REF!</definedName>
    <definedName name="BEx5HE4XRF9BUY04MENWY9CHHN5H" localSheetId="9" hidden="1">#REF!</definedName>
    <definedName name="BEx5HE4XRF9BUY04MENWY9CHHN5H" hidden="1">#REF!</definedName>
    <definedName name="BEx5HFHMABAT0H9KKS754X4T304E" localSheetId="8" hidden="1">#REF!</definedName>
    <definedName name="BEx5HFHMABAT0H9KKS754X4T304E" localSheetId="9" hidden="1">#REF!</definedName>
    <definedName name="BEx5HFHMABAT0H9KKS754X4T304E" hidden="1">#REF!</definedName>
    <definedName name="BEx5HGDZ7MX1S3KNXLRL9WU565V4" localSheetId="8" hidden="1">#REF!</definedName>
    <definedName name="BEx5HGDZ7MX1S3KNXLRL9WU565V4" localSheetId="9" hidden="1">#REF!</definedName>
    <definedName name="BEx5HGDZ7MX1S3KNXLRL9WU565V4" hidden="1">#REF!</definedName>
    <definedName name="BEx5HJZ9FAVNZSSBTAYRPZDYM9NU" localSheetId="8" hidden="1">#REF!</definedName>
    <definedName name="BEx5HJZ9FAVNZSSBTAYRPZDYM9NU" localSheetId="9" hidden="1">#REF!</definedName>
    <definedName name="BEx5HJZ9FAVNZSSBTAYRPZDYM9NU" hidden="1">#REF!</definedName>
    <definedName name="BEx5HZ9JMKHNLFWLVUB1WP5B39BL" localSheetId="8" hidden="1">#REF!</definedName>
    <definedName name="BEx5HZ9JMKHNLFWLVUB1WP5B39BL" localSheetId="9" hidden="1">#REF!</definedName>
    <definedName name="BEx5HZ9JMKHNLFWLVUB1WP5B39BL" hidden="1">#REF!</definedName>
    <definedName name="BEx5I17QJ0PQ1OG1IMH69HMQWNEA" localSheetId="8" hidden="1">#REF!</definedName>
    <definedName name="BEx5I17QJ0PQ1OG1IMH69HMQWNEA" localSheetId="9" hidden="1">#REF!</definedName>
    <definedName name="BEx5I17QJ0PQ1OG1IMH69HMQWNEA" hidden="1">#REF!</definedName>
    <definedName name="BEx5I244LQHZTF3XI66J8705R9XX" localSheetId="8" hidden="1">#REF!</definedName>
    <definedName name="BEx5I244LQHZTF3XI66J8705R9XX" localSheetId="9" hidden="1">#REF!</definedName>
    <definedName name="BEx5I244LQHZTF3XI66J8705R9XX" hidden="1">#REF!</definedName>
    <definedName name="BEx5I8PBP4LIXDGID5BP0THLO0AQ" localSheetId="8" hidden="1">#REF!</definedName>
    <definedName name="BEx5I8PBP4LIXDGID5BP0THLO0AQ" localSheetId="9" hidden="1">#REF!</definedName>
    <definedName name="BEx5I8PBP4LIXDGID5BP0THLO0AQ" hidden="1">#REF!</definedName>
    <definedName name="BEx5I8USVUB3JP4S9OXGMZVMOQXR" localSheetId="8" hidden="1">#REF!</definedName>
    <definedName name="BEx5I8USVUB3JP4S9OXGMZVMOQXR" localSheetId="9" hidden="1">#REF!</definedName>
    <definedName name="BEx5I8USVUB3JP4S9OXGMZVMOQXR" hidden="1">#REF!</definedName>
    <definedName name="BEx5I9GDQSYIAL65UQNDMNFQCS9Y" localSheetId="8" hidden="1">#REF!</definedName>
    <definedName name="BEx5I9GDQSYIAL65UQNDMNFQCS9Y" localSheetId="9" hidden="1">#REF!</definedName>
    <definedName name="BEx5I9GDQSYIAL65UQNDMNFQCS9Y" hidden="1">#REF!</definedName>
    <definedName name="BEx5IBUPG9AWNW5PK7JGRGEJ4OLM" localSheetId="8" hidden="1">#REF!</definedName>
    <definedName name="BEx5IBUPG9AWNW5PK7JGRGEJ4OLM" localSheetId="9" hidden="1">#REF!</definedName>
    <definedName name="BEx5IBUPG9AWNW5PK7JGRGEJ4OLM" hidden="1">#REF!</definedName>
    <definedName name="BEx5IC06RVN8BSAEPREVKHKLCJ2L" localSheetId="8" hidden="1">#REF!</definedName>
    <definedName name="BEx5IC06RVN8BSAEPREVKHKLCJ2L" localSheetId="9" hidden="1">#REF!</definedName>
    <definedName name="BEx5IC06RVN8BSAEPREVKHKLCJ2L" hidden="1">#REF!</definedName>
    <definedName name="BEx5IGY4M04BPXSQF2J4GQYXF85O" localSheetId="8" hidden="1">#REF!</definedName>
    <definedName name="BEx5IGY4M04BPXSQF2J4GQYXF85O" localSheetId="9" hidden="1">#REF!</definedName>
    <definedName name="BEx5IGY4M04BPXSQF2J4GQYXF85O" hidden="1">#REF!</definedName>
    <definedName name="BEx5IWTZDCLZ5CCDG108STY04SAJ" localSheetId="8" hidden="1">#REF!</definedName>
    <definedName name="BEx5IWTZDCLZ5CCDG108STY04SAJ" localSheetId="9" hidden="1">#REF!</definedName>
    <definedName name="BEx5IWTZDCLZ5CCDG108STY04SAJ" hidden="1">#REF!</definedName>
    <definedName name="BEx5J0FFP1KS4NGY20AEJI8VREEA" localSheetId="8" hidden="1">#REF!</definedName>
    <definedName name="BEx5J0FFP1KS4NGY20AEJI8VREEA" localSheetId="9" hidden="1">#REF!</definedName>
    <definedName name="BEx5J0FFP1KS4NGY20AEJI8VREEA" hidden="1">#REF!</definedName>
    <definedName name="BEx5J1XE5FVWL6IJV6CWKPN24UBK" localSheetId="8" hidden="1">#REF!</definedName>
    <definedName name="BEx5J1XE5FVWL6IJV6CWKPN24UBK" localSheetId="9" hidden="1">#REF!</definedName>
    <definedName name="BEx5J1XE5FVWL6IJV6CWKPN24UBK" hidden="1">#REF!</definedName>
    <definedName name="BEx5JF3ZXLDIS8VNKDCY7ZI7H1CI" localSheetId="8" hidden="1">#REF!</definedName>
    <definedName name="BEx5JF3ZXLDIS8VNKDCY7ZI7H1CI" localSheetId="9" hidden="1">#REF!</definedName>
    <definedName name="BEx5JF3ZXLDIS8VNKDCY7ZI7H1CI" hidden="1">#REF!</definedName>
    <definedName name="BEx5JHCZJ8G6OOOW6EF3GABXKH6F" localSheetId="8" hidden="1">#REF!</definedName>
    <definedName name="BEx5JHCZJ8G6OOOW6EF3GABXKH6F" localSheetId="9" hidden="1">#REF!</definedName>
    <definedName name="BEx5JHCZJ8G6OOOW6EF3GABXKH6F" hidden="1">#REF!</definedName>
    <definedName name="BEx5JJB6W446THXQCRUKD3I7RKLP" localSheetId="8" hidden="1">#REF!</definedName>
    <definedName name="BEx5JJB6W446THXQCRUKD3I7RKLP" localSheetId="9" hidden="1">#REF!</definedName>
    <definedName name="BEx5JJB6W446THXQCRUKD3I7RKLP" hidden="1">#REF!</definedName>
    <definedName name="BEx5JNCT8Z7XSSPD5EMNAJELCU2V" localSheetId="8" hidden="1">#REF!</definedName>
    <definedName name="BEx5JNCT8Z7XSSPD5EMNAJELCU2V" localSheetId="9" hidden="1">#REF!</definedName>
    <definedName name="BEx5JNCT8Z7XSSPD5EMNAJELCU2V" hidden="1">#REF!</definedName>
    <definedName name="BEx5JQCNT9Y4RM306CHC8IPY3HBZ" localSheetId="8" hidden="1">#REF!</definedName>
    <definedName name="BEx5JQCNT9Y4RM306CHC8IPY3HBZ" localSheetId="9" hidden="1">#REF!</definedName>
    <definedName name="BEx5JQCNT9Y4RM306CHC8IPY3HBZ" hidden="1">#REF!</definedName>
    <definedName name="BEx5K08PYKE6JOKBYIB006TX619P" localSheetId="8" hidden="1">#REF!</definedName>
    <definedName name="BEx5K08PYKE6JOKBYIB006TX619P" localSheetId="9" hidden="1">#REF!</definedName>
    <definedName name="BEx5K08PYKE6JOKBYIB006TX619P" hidden="1">#REF!</definedName>
    <definedName name="BEx5K4W2S2K7M9V2M304KW93LK8Q" localSheetId="8" hidden="1">#REF!</definedName>
    <definedName name="BEx5K4W2S2K7M9V2M304KW93LK8Q" localSheetId="9" hidden="1">#REF!</definedName>
    <definedName name="BEx5K4W2S2K7M9V2M304KW93LK8Q" hidden="1">#REF!</definedName>
    <definedName name="BEx5K51DSERT1TR7B4A29R41W4NX" localSheetId="8" hidden="1">#REF!</definedName>
    <definedName name="BEx5K51DSERT1TR7B4A29R41W4NX" localSheetId="9" hidden="1">#REF!</definedName>
    <definedName name="BEx5K51DSERT1TR7B4A29R41W4NX" hidden="1">#REF!</definedName>
    <definedName name="BEx5KBBZ8KCEQK36ARG4ERYOFD4G" localSheetId="8" hidden="1">#REF!</definedName>
    <definedName name="BEx5KBBZ8KCEQK36ARG4ERYOFD4G" localSheetId="9" hidden="1">#REF!</definedName>
    <definedName name="BEx5KBBZ8KCEQK36ARG4ERYOFD4G" hidden="1">#REF!</definedName>
    <definedName name="BEx5KCOET0DYMY4VILOLGVBX7E3C" localSheetId="8" hidden="1">#REF!</definedName>
    <definedName name="BEx5KCOET0DYMY4VILOLGVBX7E3C" localSheetId="9" hidden="1">#REF!</definedName>
    <definedName name="BEx5KCOET0DYMY4VILOLGVBX7E3C" hidden="1">#REF!</definedName>
    <definedName name="BEx5KYER580I4T7WTLMUN7NLNP5K" localSheetId="8" hidden="1">#REF!</definedName>
    <definedName name="BEx5KYER580I4T7WTLMUN7NLNP5K" localSheetId="9" hidden="1">#REF!</definedName>
    <definedName name="BEx5KYER580I4T7WTLMUN7NLNP5K" hidden="1">#REF!</definedName>
    <definedName name="BEx5LHLB3M6K4ZKY2F42QBZT30ZH" localSheetId="8" hidden="1">#REF!</definedName>
    <definedName name="BEx5LHLB3M6K4ZKY2F42QBZT30ZH" localSheetId="9" hidden="1">#REF!</definedName>
    <definedName name="BEx5LHLB3M6K4ZKY2F42QBZT30ZH" hidden="1">#REF!</definedName>
    <definedName name="BEx5LKQJG40DO2JR1ZF6KD3PON9K" localSheetId="8" hidden="1">#REF!</definedName>
    <definedName name="BEx5LKQJG40DO2JR1ZF6KD3PON9K" localSheetId="9" hidden="1">#REF!</definedName>
    <definedName name="BEx5LKQJG40DO2JR1ZF6KD3PON9K" hidden="1">#REF!</definedName>
    <definedName name="BEx5LQA84QRPGAR4FLC7MCT3H9EN" localSheetId="8" hidden="1">#REF!</definedName>
    <definedName name="BEx5LQA84QRPGAR4FLC7MCT3H9EN" localSheetId="9" hidden="1">#REF!</definedName>
    <definedName name="BEx5LQA84QRPGAR4FLC7MCT3H9EN" hidden="1">#REF!</definedName>
    <definedName name="BEx5LRMNU3HXIE1BUMDHRU31F7JJ" localSheetId="8" hidden="1">#REF!</definedName>
    <definedName name="BEx5LRMNU3HXIE1BUMDHRU31F7JJ" localSheetId="9" hidden="1">#REF!</definedName>
    <definedName name="BEx5LRMNU3HXIE1BUMDHRU31F7JJ" hidden="1">#REF!</definedName>
    <definedName name="BEx5LSJ1LPUAX3ENSPECWPG4J7D1" localSheetId="8" hidden="1">#REF!</definedName>
    <definedName name="BEx5LSJ1LPUAX3ENSPECWPG4J7D1" localSheetId="9" hidden="1">#REF!</definedName>
    <definedName name="BEx5LSJ1LPUAX3ENSPECWPG4J7D1" hidden="1">#REF!</definedName>
    <definedName name="BEx5LTKQ8RQWJE4BC88OP928893U" localSheetId="8" hidden="1">#REF!</definedName>
    <definedName name="BEx5LTKQ8RQWJE4BC88OP928893U" localSheetId="9" hidden="1">#REF!</definedName>
    <definedName name="BEx5LTKQ8RQWJE4BC88OP928893U" hidden="1">#REF!</definedName>
    <definedName name="BEx5M4D4KHXU4JXKDEHZZNRG7NRA" localSheetId="8" hidden="1">#REF!</definedName>
    <definedName name="BEx5M4D4KHXU4JXKDEHZZNRG7NRA" localSheetId="9" hidden="1">#REF!</definedName>
    <definedName name="BEx5M4D4KHXU4JXKDEHZZNRG7NRA" hidden="1">#REF!</definedName>
    <definedName name="BEx5MB9BR71LZDG7XXQ2EO58JC5F" localSheetId="8" hidden="1">#REF!</definedName>
    <definedName name="BEx5MB9BR71LZDG7XXQ2EO58JC5F" localSheetId="9" hidden="1">#REF!</definedName>
    <definedName name="BEx5MB9BR71LZDG7XXQ2EO58JC5F" hidden="1">#REF!</definedName>
    <definedName name="BEx5MHEF05EVRV5DPTG4KMPWZSUS" localSheetId="8" hidden="1">#REF!</definedName>
    <definedName name="BEx5MHEF05EVRV5DPTG4KMPWZSUS" localSheetId="9" hidden="1">#REF!</definedName>
    <definedName name="BEx5MHEF05EVRV5DPTG4KMPWZSUS" hidden="1">#REF!</definedName>
    <definedName name="BEx5MLQZM68YQSKARVWTTPINFQ2C" localSheetId="8" hidden="1">#REF!</definedName>
    <definedName name="BEx5MLQZM68YQSKARVWTTPINFQ2C" localSheetId="9" hidden="1">#REF!</definedName>
    <definedName name="BEx5MLQZM68YQSKARVWTTPINFQ2C" hidden="1">[35]ZZCOOM_M03_Q005!#REF!</definedName>
    <definedName name="BEx5MMCJMU7FOOWUCW9EA13B7V5F" localSheetId="8" hidden="1">#REF!</definedName>
    <definedName name="BEx5MMCJMU7FOOWUCW9EA13B7V5F" localSheetId="9" hidden="1">#REF!</definedName>
    <definedName name="BEx5MMCJMU7FOOWUCW9EA13B7V5F" hidden="1">#REF!</definedName>
    <definedName name="BEx5MVXTKNBXHNWTL43C670E4KXC" localSheetId="8" hidden="1">#REF!</definedName>
    <definedName name="BEx5MVXTKNBXHNWTL43C670E4KXC" localSheetId="9" hidden="1">#REF!</definedName>
    <definedName name="BEx5MVXTKNBXHNWTL43C670E4KXC" hidden="1">#REF!</definedName>
    <definedName name="BEx5MWZGZ3VRB5418C2RNF9H17BQ" localSheetId="8" hidden="1">#REF!</definedName>
    <definedName name="BEx5MWZGZ3VRB5418C2RNF9H17BQ" localSheetId="9" hidden="1">#REF!</definedName>
    <definedName name="BEx5MWZGZ3VRB5418C2RNF9H17BQ" hidden="1">#REF!</definedName>
    <definedName name="BEx5MX4YD2QV39W04QH9C6AOA0FB" localSheetId="8" hidden="1">#REF!</definedName>
    <definedName name="BEx5MX4YD2QV39W04QH9C6AOA0FB" localSheetId="9" hidden="1">#REF!</definedName>
    <definedName name="BEx5MX4YD2QV39W04QH9C6AOA0FB" hidden="1">#REF!</definedName>
    <definedName name="BEx5N3A8LULD7YBJH5J83X27PZSW" localSheetId="8" hidden="1">#REF!</definedName>
    <definedName name="BEx5N3A8LULD7YBJH5J83X27PZSW" localSheetId="9" hidden="1">#REF!</definedName>
    <definedName name="BEx5N3A8LULD7YBJH5J83X27PZSW" hidden="1">#REF!</definedName>
    <definedName name="BEx5N4XI4PWB1W9PMZ4O5R0HWTYD" localSheetId="8" hidden="1">#REF!</definedName>
    <definedName name="BEx5N4XI4PWB1W9PMZ4O5R0HWTYD" localSheetId="9" hidden="1">#REF!</definedName>
    <definedName name="BEx5N4XI4PWB1W9PMZ4O5R0HWTYD" hidden="1">#REF!</definedName>
    <definedName name="BEx5N8DH1SY888WI2GZ2D6E9XCXB" localSheetId="8" hidden="1">#REF!</definedName>
    <definedName name="BEx5N8DH1SY888WI2GZ2D6E9XCXB" localSheetId="9" hidden="1">#REF!</definedName>
    <definedName name="BEx5N8DH1SY888WI2GZ2D6E9XCXB" hidden="1">#REF!</definedName>
    <definedName name="BEx5NA68N6FJFX9UJXK4M14U487F" localSheetId="8" hidden="1">#REF!</definedName>
    <definedName name="BEx5NA68N6FJFX9UJXK4M14U487F" localSheetId="9" hidden="1">#REF!</definedName>
    <definedName name="BEx5NA68N6FJFX9UJXK4M14U487F" hidden="1">#REF!</definedName>
    <definedName name="BEx5NIKBG2GDJOYGE3WCXKU7YY51" localSheetId="8" hidden="1">#REF!</definedName>
    <definedName name="BEx5NIKBG2GDJOYGE3WCXKU7YY51" localSheetId="9" hidden="1">#REF!</definedName>
    <definedName name="BEx5NIKBG2GDJOYGE3WCXKU7YY51" hidden="1">#REF!</definedName>
    <definedName name="BEx5NV06L5J5IMKGOMGKGJ4PBZCD" localSheetId="8" hidden="1">#REF!</definedName>
    <definedName name="BEx5NV06L5J5IMKGOMGKGJ4PBZCD" localSheetId="9" hidden="1">#REF!</definedName>
    <definedName name="BEx5NV06L5J5IMKGOMGKGJ4PBZCD" hidden="1">#REF!</definedName>
    <definedName name="BEx5NW1V6AB25NEEX9VPHRXWJDSS" localSheetId="8" hidden="1">#REF!</definedName>
    <definedName name="BEx5NW1V6AB25NEEX9VPHRXWJDSS" localSheetId="9" hidden="1">#REF!</definedName>
    <definedName name="BEx5NW1V6AB25NEEX9VPHRXWJDSS" hidden="1">#REF!</definedName>
    <definedName name="BEx5NWSXWACAUHWVZAI57DGZ8OCQ" localSheetId="8" hidden="1">#REF!</definedName>
    <definedName name="BEx5NWSXWACAUHWVZAI57DGZ8OCQ" localSheetId="9" hidden="1">#REF!</definedName>
    <definedName name="BEx5NWSXWACAUHWVZAI57DGZ8OCQ" hidden="1">#REF!</definedName>
    <definedName name="BEx5NZSSQ6PY99ZX2D7Q9IGOR34W" localSheetId="8" hidden="1">#REF!</definedName>
    <definedName name="BEx5NZSSQ6PY99ZX2D7Q9IGOR34W" localSheetId="9" hidden="1">#REF!</definedName>
    <definedName name="BEx5NZSSQ6PY99ZX2D7Q9IGOR34W" hidden="1">#REF!</definedName>
    <definedName name="BEx5O2N9HTGG4OJHR62PKFMNZTTW" localSheetId="8" hidden="1">#REF!</definedName>
    <definedName name="BEx5O2N9HTGG4OJHR62PKFMNZTTW" localSheetId="9" hidden="1">#REF!</definedName>
    <definedName name="BEx5O2N9HTGG4OJHR62PKFMNZTTW" hidden="1">#REF!</definedName>
    <definedName name="BEx5O3ZUQ2OARA1CDOZ3NC4UE5AA" localSheetId="8" hidden="1">#REF!</definedName>
    <definedName name="BEx5O3ZUQ2OARA1CDOZ3NC4UE5AA" localSheetId="9" hidden="1">#REF!</definedName>
    <definedName name="BEx5O3ZUQ2OARA1CDOZ3NC4UE5AA" hidden="1">#REF!</definedName>
    <definedName name="BEx5OAFS0NJ2CB86A02E1JYHMLQ1" localSheetId="8" hidden="1">#REF!</definedName>
    <definedName name="BEx5OAFS0NJ2CB86A02E1JYHMLQ1" localSheetId="9" hidden="1">#REF!</definedName>
    <definedName name="BEx5OAFS0NJ2CB86A02E1JYHMLQ1" hidden="1">#REF!</definedName>
    <definedName name="BEx5OG4RPU8W1ETWDWM234NYYYEN" localSheetId="8" hidden="1">#REF!</definedName>
    <definedName name="BEx5OG4RPU8W1ETWDWM234NYYYEN" localSheetId="9" hidden="1">#REF!</definedName>
    <definedName name="BEx5OG4RPU8W1ETWDWM234NYYYEN" hidden="1">#REF!</definedName>
    <definedName name="BEx5OP9Y43F99O2IT69MKCCXGL61" localSheetId="8" hidden="1">#REF!</definedName>
    <definedName name="BEx5OP9Y43F99O2IT69MKCCXGL61" localSheetId="9" hidden="1">#REF!</definedName>
    <definedName name="BEx5OP9Y43F99O2IT69MKCCXGL61" hidden="1">#REF!</definedName>
    <definedName name="BEx5P9Y9RDXNUAJ6CZ2LHMM8IM7T" localSheetId="8" hidden="1">#REF!</definedName>
    <definedName name="BEx5P9Y9RDXNUAJ6CZ2LHMM8IM7T" localSheetId="9" hidden="1">#REF!</definedName>
    <definedName name="BEx5P9Y9RDXNUAJ6CZ2LHMM8IM7T" hidden="1">#REF!</definedName>
    <definedName name="BEx5PHWB2C0D5QLP3BZIP3UO7DIZ" localSheetId="8" hidden="1">#REF!</definedName>
    <definedName name="BEx5PHWB2C0D5QLP3BZIP3UO7DIZ" localSheetId="9" hidden="1">#REF!</definedName>
    <definedName name="BEx5PHWB2C0D5QLP3BZIP3UO7DIZ" hidden="1">#REF!</definedName>
    <definedName name="BEx5PJP02W68K2E46L5C5YBSNU6T" localSheetId="8" hidden="1">#REF!</definedName>
    <definedName name="BEx5PJP02W68K2E46L5C5YBSNU6T" localSheetId="9" hidden="1">#REF!</definedName>
    <definedName name="BEx5PJP02W68K2E46L5C5YBSNU6T" hidden="1">#REF!</definedName>
    <definedName name="BEx5PLCA8DOMAU315YCS5275L2HS" localSheetId="8" hidden="1">#REF!</definedName>
    <definedName name="BEx5PLCA8DOMAU315YCS5275L2HS" localSheetId="9" hidden="1">#REF!</definedName>
    <definedName name="BEx5PLCA8DOMAU315YCS5275L2HS" hidden="1">#REF!</definedName>
    <definedName name="BEx5PRXMZ5M65Z732WNNGV564C2J" localSheetId="8" hidden="1">#REF!</definedName>
    <definedName name="BEx5PRXMZ5M65Z732WNNGV564C2J" localSheetId="9" hidden="1">#REF!</definedName>
    <definedName name="BEx5PRXMZ5M65Z732WNNGV564C2J" hidden="1">#REF!</definedName>
    <definedName name="BEx5Q29Y91E64DPE0YY53A6YHF3Y" localSheetId="8" hidden="1">#REF!</definedName>
    <definedName name="BEx5Q29Y91E64DPE0YY53A6YHF3Y" localSheetId="9" hidden="1">#REF!</definedName>
    <definedName name="BEx5Q29Y91E64DPE0YY53A6YHF3Y" hidden="1">#REF!</definedName>
    <definedName name="BEx5QPSW4IPLH50WSR87HRER05RF" localSheetId="8" hidden="1">#REF!</definedName>
    <definedName name="BEx5QPSW4IPLH50WSR87HRER05RF" localSheetId="9" hidden="1">#REF!</definedName>
    <definedName name="BEx5QPSW4IPLH50WSR87HRER05RF" hidden="1">#REF!</definedName>
    <definedName name="BEx73V0EP8EMNRC3EZJJKKVKWQVB" localSheetId="8" hidden="1">#REF!</definedName>
    <definedName name="BEx73V0EP8EMNRC3EZJJKKVKWQVB" localSheetId="9" hidden="1">#REF!</definedName>
    <definedName name="BEx73V0EP8EMNRC3EZJJKKVKWQVB" hidden="1">#REF!</definedName>
    <definedName name="BEx741WJHIJVXUX131SBXTVW8D71" localSheetId="8" hidden="1">#REF!</definedName>
    <definedName name="BEx741WJHIJVXUX131SBXTVW8D71" localSheetId="9" hidden="1">#REF!</definedName>
    <definedName name="BEx741WJHIJVXUX131SBXTVW8D71" hidden="1">#REF!</definedName>
    <definedName name="BEx74Q6H3O7133AWQXWC21MI2UFT" localSheetId="8" hidden="1">#REF!</definedName>
    <definedName name="BEx74Q6H3O7133AWQXWC21MI2UFT" localSheetId="9" hidden="1">#REF!</definedName>
    <definedName name="BEx74Q6H3O7133AWQXWC21MI2UFT" hidden="1">#REF!</definedName>
    <definedName name="BEx74R2VQ8BSMKPX25262AU3VZF7" localSheetId="8" hidden="1">#REF!</definedName>
    <definedName name="BEx74R2VQ8BSMKPX25262AU3VZF7" localSheetId="9" hidden="1">#REF!</definedName>
    <definedName name="BEx74R2VQ8BSMKPX25262AU3VZF7" hidden="1">#REF!</definedName>
    <definedName name="BEx74W6BJ8ENO3J25WNM5H5APKA3" localSheetId="8" hidden="1">#REF!</definedName>
    <definedName name="BEx74W6BJ8ENO3J25WNM5H5APKA3" localSheetId="9" hidden="1">#REF!</definedName>
    <definedName name="BEx74W6BJ8ENO3J25WNM5H5APKA3" hidden="1">#REF!</definedName>
    <definedName name="BEx74YKLW1FKLWC3DJ2ELZBZBY1M" localSheetId="8" hidden="1">#REF!</definedName>
    <definedName name="BEx74YKLW1FKLWC3DJ2ELZBZBY1M" localSheetId="9" hidden="1">#REF!</definedName>
    <definedName name="BEx74YKLW1FKLWC3DJ2ELZBZBY1M" hidden="1">#REF!</definedName>
    <definedName name="BEx755GRRD9BL27YHLH5QWIYLWB7" localSheetId="8" hidden="1">#REF!</definedName>
    <definedName name="BEx755GRRD9BL27YHLH5QWIYLWB7" localSheetId="9" hidden="1">#REF!</definedName>
    <definedName name="BEx755GRRD9BL27YHLH5QWIYLWB7" hidden="1">#REF!</definedName>
    <definedName name="BEx759D1D5SXS5ELLZVBI0SXYUNF" localSheetId="8" hidden="1">#REF!</definedName>
    <definedName name="BEx759D1D5SXS5ELLZVBI0SXYUNF" localSheetId="9" hidden="1">#REF!</definedName>
    <definedName name="BEx759D1D5SXS5ELLZVBI0SXYUNF" hidden="1">#REF!</definedName>
    <definedName name="BEx75DPEQTX055IZ2L8UVLJOT1DD" localSheetId="8" hidden="1">#REF!</definedName>
    <definedName name="BEx75DPEQTX055IZ2L8UVLJOT1DD" localSheetId="9" hidden="1">#REF!</definedName>
    <definedName name="BEx75DPEQTX055IZ2L8UVLJOT1DD" hidden="1">#REF!</definedName>
    <definedName name="BEx75GJZSZHUDN6OOAGQYFUDA2LP" localSheetId="8" hidden="1">#REF!</definedName>
    <definedName name="BEx75GJZSZHUDN6OOAGQYFUDA2LP" localSheetId="9" hidden="1">#REF!</definedName>
    <definedName name="BEx75GJZSZHUDN6OOAGQYFUDA2LP" hidden="1">#REF!</definedName>
    <definedName name="BEx75HGCCV5K4UCJWYV8EV9AG5YT" localSheetId="8" hidden="1">#REF!</definedName>
    <definedName name="BEx75HGCCV5K4UCJWYV8EV9AG5YT" localSheetId="9" hidden="1">#REF!</definedName>
    <definedName name="BEx75HGCCV5K4UCJWYV8EV9AG5YT" hidden="1">#REF!</definedName>
    <definedName name="BEx75PZT8TY5P13U978NVBUXKHT4" localSheetId="8" hidden="1">#REF!</definedName>
    <definedName name="BEx75PZT8TY5P13U978NVBUXKHT4" localSheetId="9" hidden="1">#REF!</definedName>
    <definedName name="BEx75PZT8TY5P13U978NVBUXKHT4" hidden="1">#REF!</definedName>
    <definedName name="BEx75T55F7GML8V1DMWL26WRT006" localSheetId="8" hidden="1">#REF!</definedName>
    <definedName name="BEx75T55F7GML8V1DMWL26WRT006" localSheetId="9" hidden="1">#REF!</definedName>
    <definedName name="BEx75T55F7GML8V1DMWL26WRT006" hidden="1">#REF!</definedName>
    <definedName name="BEx75VJGR07JY6UUWURQ4PJ29UKC" localSheetId="8" hidden="1">#REF!</definedName>
    <definedName name="BEx75VJGR07JY6UUWURQ4PJ29UKC" localSheetId="9" hidden="1">#REF!</definedName>
    <definedName name="BEx75VJGR07JY6UUWURQ4PJ29UKC" hidden="1">#REF!</definedName>
    <definedName name="BEx7696AZUPB1PK30JJQUWUELQPJ" localSheetId="8" hidden="1">#REF!</definedName>
    <definedName name="BEx7696AZUPB1PK30JJQUWUELQPJ" localSheetId="9" hidden="1">#REF!</definedName>
    <definedName name="BEx7696AZUPB1PK30JJQUWUELQPJ" hidden="1">#REF!</definedName>
    <definedName name="BEx76PNR8S4T4VUQS0KU58SEX0VN" localSheetId="8" hidden="1">#REF!</definedName>
    <definedName name="BEx76PNR8S4T4VUQS0KU58SEX0VN" localSheetId="9" hidden="1">#REF!</definedName>
    <definedName name="BEx76PNR8S4T4VUQS0KU58SEX0VN" hidden="1">#REF!</definedName>
    <definedName name="BEx76YY7ODSIKDD9VDF9TLTDM18I" localSheetId="8" hidden="1">#REF!</definedName>
    <definedName name="BEx76YY7ODSIKDD9VDF9TLTDM18I" localSheetId="9" hidden="1">#REF!</definedName>
    <definedName name="BEx76YY7ODSIKDD9VDF9TLTDM18I" hidden="1">#REF!</definedName>
    <definedName name="BEx7705E86I9B7DTKMMJMAFSYMUL" localSheetId="8" hidden="1">#REF!</definedName>
    <definedName name="BEx7705E86I9B7DTKMMJMAFSYMUL" localSheetId="9" hidden="1">#REF!</definedName>
    <definedName name="BEx7705E86I9B7DTKMMJMAFSYMUL" hidden="1">#REF!</definedName>
    <definedName name="BEx7741OUGLA0WJQLQRUJSL4DE00" localSheetId="8" hidden="1">#REF!</definedName>
    <definedName name="BEx7741OUGLA0WJQLQRUJSL4DE00" localSheetId="9" hidden="1">#REF!</definedName>
    <definedName name="BEx7741OUGLA0WJQLQRUJSL4DE00" hidden="1">#REF!</definedName>
    <definedName name="BEx774N83DXLJZ54Q42PWIJZ2DN1" localSheetId="8" hidden="1">#REF!</definedName>
    <definedName name="BEx774N83DXLJZ54Q42PWIJZ2DN1" localSheetId="9" hidden="1">#REF!</definedName>
    <definedName name="BEx774N83DXLJZ54Q42PWIJZ2DN1" hidden="1">#REF!</definedName>
    <definedName name="BEx779QNIY3061ZV9BR462WKEGRW" localSheetId="8" hidden="1">#REF!</definedName>
    <definedName name="BEx779QNIY3061ZV9BR462WKEGRW" localSheetId="9" hidden="1">#REF!</definedName>
    <definedName name="BEx779QNIY3061ZV9BR462WKEGRW" hidden="1">#REF!</definedName>
    <definedName name="BEx77G19QU9A95CNHE6QMVSQR2T3" localSheetId="8" hidden="1">#REF!</definedName>
    <definedName name="BEx77G19QU9A95CNHE6QMVSQR2T3" localSheetId="9" hidden="1">#REF!</definedName>
    <definedName name="BEx77G19QU9A95CNHE6QMVSQR2T3" hidden="1">#REF!</definedName>
    <definedName name="BEx77P0S3GVMS7BJUL9OWUGJ1B02" localSheetId="8" hidden="1">#REF!</definedName>
    <definedName name="BEx77P0S3GVMS7BJUL9OWUGJ1B02" localSheetId="9" hidden="1">#REF!</definedName>
    <definedName name="BEx77P0S3GVMS7BJUL9OWUGJ1B02" hidden="1">#REF!</definedName>
    <definedName name="BEx77QDESURI6WW5582YXSK3A972" localSheetId="8" hidden="1">#REF!</definedName>
    <definedName name="BEx77QDESURI6WW5582YXSK3A972" localSheetId="9" hidden="1">#REF!</definedName>
    <definedName name="BEx77QDESURI6WW5582YXSK3A972" hidden="1">#REF!</definedName>
    <definedName name="BEx77VBI9XOPFHKEWU5EHQ9J675Y" localSheetId="8" hidden="1">#REF!</definedName>
    <definedName name="BEx77VBI9XOPFHKEWU5EHQ9J675Y" localSheetId="9" hidden="1">#REF!</definedName>
    <definedName name="BEx77VBI9XOPFHKEWU5EHQ9J675Y" hidden="1">#REF!</definedName>
    <definedName name="BEx7809GQOCLHSNH95VOYIX7P1TV" localSheetId="8" hidden="1">#REF!</definedName>
    <definedName name="BEx7809GQOCLHSNH95VOYIX7P1TV" localSheetId="9" hidden="1">#REF!</definedName>
    <definedName name="BEx7809GQOCLHSNH95VOYIX7P1TV" hidden="1">#REF!</definedName>
    <definedName name="BEx780K8XAXUHGVZGZWQ74DK4CI3" localSheetId="8" hidden="1">#REF!</definedName>
    <definedName name="BEx780K8XAXUHGVZGZWQ74DK4CI3" localSheetId="9" hidden="1">#REF!</definedName>
    <definedName name="BEx780K8XAXUHGVZGZWQ74DK4CI3" hidden="1">#REF!</definedName>
    <definedName name="BEx78226TN58UE0CTY98YEDU0LSL" localSheetId="8" hidden="1">#REF!</definedName>
    <definedName name="BEx78226TN58UE0CTY98YEDU0LSL" localSheetId="9" hidden="1">#REF!</definedName>
    <definedName name="BEx78226TN58UE0CTY98YEDU0LSL" hidden="1">#REF!</definedName>
    <definedName name="BEx7881ZZBWHRAX6W2GY19J8MGEQ" localSheetId="8" hidden="1">#REF!</definedName>
    <definedName name="BEx7881ZZBWHRAX6W2GY19J8MGEQ" localSheetId="9" hidden="1">#REF!</definedName>
    <definedName name="BEx7881ZZBWHRAX6W2GY19J8MGEQ" hidden="1">#REF!</definedName>
    <definedName name="BEx78BSYINF85GYNSCIRD95PH86Q" localSheetId="8" hidden="1">#REF!</definedName>
    <definedName name="BEx78BSYINF85GYNSCIRD95PH86Q" localSheetId="9" hidden="1">#REF!</definedName>
    <definedName name="BEx78BSYINF85GYNSCIRD95PH86Q" hidden="1">#REF!</definedName>
    <definedName name="BEx78HHRIWDLHQX2LG0HWFRYEL1T" localSheetId="8" hidden="1">#REF!</definedName>
    <definedName name="BEx78HHRIWDLHQX2LG0HWFRYEL1T" localSheetId="9" hidden="1">#REF!</definedName>
    <definedName name="BEx78HHRIWDLHQX2LG0HWFRYEL1T" hidden="1">#REF!</definedName>
    <definedName name="BEx78QC4X2YVM9K6MQRB2WJG36N3" localSheetId="8" hidden="1">#REF!</definedName>
    <definedName name="BEx78QC4X2YVM9K6MQRB2WJG36N3" localSheetId="9" hidden="1">#REF!</definedName>
    <definedName name="BEx78QC4X2YVM9K6MQRB2WJG36N3" hidden="1">#REF!</definedName>
    <definedName name="BEx78QMXZ2P1ZB3HJ9O50DWHCMXR" localSheetId="8" hidden="1">#REF!</definedName>
    <definedName name="BEx78QMXZ2P1ZB3HJ9O50DWHCMXR" localSheetId="9" hidden="1">#REF!</definedName>
    <definedName name="BEx78QMXZ2P1ZB3HJ9O50DWHCMXR" hidden="1">#REF!</definedName>
    <definedName name="BEx78SFO5VR28677DWZEMDN7G86X" localSheetId="8" hidden="1">#REF!</definedName>
    <definedName name="BEx78SFO5VR28677DWZEMDN7G86X" localSheetId="9" hidden="1">#REF!</definedName>
    <definedName name="BEx78SFO5VR28677DWZEMDN7G86X" hidden="1">#REF!</definedName>
    <definedName name="BEx78SFOYH1Z0ZDTO47W2M60TW6K" localSheetId="8" hidden="1">#REF!</definedName>
    <definedName name="BEx78SFOYH1Z0ZDTO47W2M60TW6K" localSheetId="9" hidden="1">#REF!</definedName>
    <definedName name="BEx78SFOYH1Z0ZDTO47W2M60TW6K" hidden="1">#REF!</definedName>
    <definedName name="BEx7974EARYYX2ICWU0YC50VO5D8" localSheetId="8" hidden="1">#REF!</definedName>
    <definedName name="BEx7974EARYYX2ICWU0YC50VO5D8" localSheetId="9" hidden="1">#REF!</definedName>
    <definedName name="BEx7974EARYYX2ICWU0YC50VO5D8" hidden="1">#REF!</definedName>
    <definedName name="BEx79JK3E6JO8MX4O35A5G8NZCC8" localSheetId="8" hidden="1">#REF!</definedName>
    <definedName name="BEx79JK3E6JO8MX4O35A5G8NZCC8" localSheetId="9" hidden="1">#REF!</definedName>
    <definedName name="BEx79JK3E6JO8MX4O35A5G8NZCC8" hidden="1">#REF!</definedName>
    <definedName name="BEx79OCP4HQ6XP8EWNGEUDLOZBBS" localSheetId="8" hidden="1">#REF!</definedName>
    <definedName name="BEx79OCP4HQ6XP8EWNGEUDLOZBBS" localSheetId="9" hidden="1">#REF!</definedName>
    <definedName name="BEx79OCP4HQ6XP8EWNGEUDLOZBBS" hidden="1">#REF!</definedName>
    <definedName name="BEx79SEAYKUZB0H4LYBCD6WWJBG2" localSheetId="8" hidden="1">#REF!</definedName>
    <definedName name="BEx79SEAYKUZB0H4LYBCD6WWJBG2" localSheetId="9" hidden="1">#REF!</definedName>
    <definedName name="BEx79SEAYKUZB0H4LYBCD6WWJBG2" hidden="1">#REF!</definedName>
    <definedName name="BEx79SJRHTLS9PYM69O9BWW1FMJK" localSheetId="8" hidden="1">#REF!</definedName>
    <definedName name="BEx79SJRHTLS9PYM69O9BWW1FMJK" localSheetId="9" hidden="1">#REF!</definedName>
    <definedName name="BEx79SJRHTLS9PYM69O9BWW1FMJK" hidden="1">#REF!</definedName>
    <definedName name="BEx79YJJLBELICW9F9FRYSCQ101L" localSheetId="8" hidden="1">#REF!</definedName>
    <definedName name="BEx79YJJLBELICW9F9FRYSCQ101L" localSheetId="9" hidden="1">#REF!</definedName>
    <definedName name="BEx79YJJLBELICW9F9FRYSCQ101L" hidden="1">#REF!</definedName>
    <definedName name="BEx79YUC7B0V77FSBGIRCY1BR4VK" localSheetId="8" hidden="1">#REF!</definedName>
    <definedName name="BEx79YUC7B0V77FSBGIRCY1BR4VK" localSheetId="9" hidden="1">#REF!</definedName>
    <definedName name="BEx79YUC7B0V77FSBGIRCY1BR4VK" hidden="1">#REF!</definedName>
    <definedName name="BEx7A06T3RC2891FUX05G3QPRAUE" localSheetId="8" hidden="1">#REF!</definedName>
    <definedName name="BEx7A06T3RC2891FUX05G3QPRAUE" localSheetId="9" hidden="1">#REF!</definedName>
    <definedName name="BEx7A06T3RC2891FUX05G3QPRAUE" hidden="1">#REF!</definedName>
    <definedName name="BEx7A9S3JA1X7FH4CFSQLTZC4691" localSheetId="8" hidden="1">#REF!</definedName>
    <definedName name="BEx7A9S3JA1X7FH4CFSQLTZC4691" localSheetId="9" hidden="1">#REF!</definedName>
    <definedName name="BEx7A9S3JA1X7FH4CFSQLTZC4691" hidden="1">#REF!</definedName>
    <definedName name="BEx7ABA2C9IWH5VSLVLLLCY62161" localSheetId="8" hidden="1">#REF!</definedName>
    <definedName name="BEx7ABA2C9IWH5VSLVLLLCY62161" localSheetId="9" hidden="1">#REF!</definedName>
    <definedName name="BEx7ABA2C9IWH5VSLVLLLCY62161" hidden="1">#REF!</definedName>
    <definedName name="BEx7AE4LPLX8N85BYB0WCO5S7ZPV" localSheetId="8" hidden="1">#REF!</definedName>
    <definedName name="BEx7AE4LPLX8N85BYB0WCO5S7ZPV" localSheetId="9" hidden="1">#REF!</definedName>
    <definedName name="BEx7AE4LPLX8N85BYB0WCO5S7ZPV" hidden="1">#REF!</definedName>
    <definedName name="BEx7AR0EEP9O5JPPEKQWG1TC860T" localSheetId="8" hidden="1">#REF!</definedName>
    <definedName name="BEx7AR0EEP9O5JPPEKQWG1TC860T" localSheetId="9" hidden="1">#REF!</definedName>
    <definedName name="BEx7AR0EEP9O5JPPEKQWG1TC860T" hidden="1">#REF!</definedName>
    <definedName name="BEx7ASD1I654MEDCO6GGWA95PXSC" localSheetId="8" hidden="1">#REF!</definedName>
    <definedName name="BEx7ASD1I654MEDCO6GGWA95PXSC" localSheetId="9" hidden="1">#REF!</definedName>
    <definedName name="BEx7ASD1I654MEDCO6GGWA95PXSC" hidden="1">#REF!</definedName>
    <definedName name="BEx7AURD3S7JGN4D3YK1QAG6TAFA" localSheetId="8" hidden="1">#REF!</definedName>
    <definedName name="BEx7AURD3S7JGN4D3YK1QAG6TAFA" localSheetId="9" hidden="1">#REF!</definedName>
    <definedName name="BEx7AURD3S7JGN4D3YK1QAG6TAFA" hidden="1">#REF!</definedName>
    <definedName name="BEx7AVCX9S5RJP3NSZ4QM4E6ERDT" localSheetId="8" hidden="1">#REF!</definedName>
    <definedName name="BEx7AVCX9S5RJP3NSZ4QM4E6ERDT" localSheetId="9" hidden="1">#REF!</definedName>
    <definedName name="BEx7AVCX9S5RJP3NSZ4QM4E6ERDT" hidden="1">#REF!</definedName>
    <definedName name="BEx7AVYIGP0930MV5JEBWRYCJN68" localSheetId="8" hidden="1">#REF!</definedName>
    <definedName name="BEx7AVYIGP0930MV5JEBWRYCJN68" localSheetId="9" hidden="1">#REF!</definedName>
    <definedName name="BEx7AVYIGP0930MV5JEBWRYCJN68" hidden="1">#REF!</definedName>
    <definedName name="BEx7B6LH6917TXOSAAQ6U7HVF018" localSheetId="8" hidden="1">#REF!</definedName>
    <definedName name="BEx7B6LH6917TXOSAAQ6U7HVF018" localSheetId="9" hidden="1">#REF!</definedName>
    <definedName name="BEx7B6LH6917TXOSAAQ6U7HVF018" hidden="1">#REF!</definedName>
    <definedName name="BEx7BN8E88JR3K1BSLAZRPSFPQ9L" localSheetId="8" hidden="1">#REF!</definedName>
    <definedName name="BEx7BN8E88JR3K1BSLAZRPSFPQ9L" localSheetId="9" hidden="1">#REF!</definedName>
    <definedName name="BEx7BN8E88JR3K1BSLAZRPSFPQ9L" hidden="1">#REF!</definedName>
    <definedName name="BEx7BP14RMS3638K85OM4NCYLRHG" localSheetId="8" hidden="1">#REF!</definedName>
    <definedName name="BEx7BP14RMS3638K85OM4NCYLRHG" localSheetId="9" hidden="1">#REF!</definedName>
    <definedName name="BEx7BP14RMS3638K85OM4NCYLRHG" hidden="1">#REF!</definedName>
    <definedName name="BEx7BPXFZXJ79FQ0E8AQE21PGVHA" localSheetId="8" hidden="1">#REF!</definedName>
    <definedName name="BEx7BPXFZXJ79FQ0E8AQE21PGVHA" localSheetId="9" hidden="1">#REF!</definedName>
    <definedName name="BEx7BPXFZXJ79FQ0E8AQE21PGVHA" hidden="1">#REF!</definedName>
    <definedName name="BEx7C04AM39DQMC1TIX7CFZ2ADHX" localSheetId="8" hidden="1">#REF!</definedName>
    <definedName name="BEx7C04AM39DQMC1TIX7CFZ2ADHX" localSheetId="9" hidden="1">#REF!</definedName>
    <definedName name="BEx7C04AM39DQMC1TIX7CFZ2ADHX" hidden="1">#REF!</definedName>
    <definedName name="BEx7C346X4AX2J1QPM4NBC7JL5W9" localSheetId="8" hidden="1">#REF!</definedName>
    <definedName name="BEx7C346X4AX2J1QPM4NBC7JL5W9" localSheetId="9" hidden="1">#REF!</definedName>
    <definedName name="BEx7C346X4AX2J1QPM4NBC7JL5W9" hidden="1">#REF!</definedName>
    <definedName name="BEx7C40F0PQURHPI6YQ39NFIR86Z" localSheetId="8" hidden="1">#REF!</definedName>
    <definedName name="BEx7C40F0PQURHPI6YQ39NFIR86Z" localSheetId="9" hidden="1">#REF!</definedName>
    <definedName name="BEx7C40F0PQURHPI6YQ39NFIR86Z" hidden="1">#REF!</definedName>
    <definedName name="BEx7C7B9VCY7N0H7N1NH6HNNH724" localSheetId="8" hidden="1">#REF!</definedName>
    <definedName name="BEx7C7B9VCY7N0H7N1NH6HNNH724" localSheetId="9" hidden="1">#REF!</definedName>
    <definedName name="BEx7C7B9VCY7N0H7N1NH6HNNH724" hidden="1">#REF!</definedName>
    <definedName name="BEx7C93VR7SYRIJS1JO8YZKSFAW9" localSheetId="8" hidden="1">#REF!</definedName>
    <definedName name="BEx7C93VR7SYRIJS1JO8YZKSFAW9" localSheetId="9" hidden="1">#REF!</definedName>
    <definedName name="BEx7C93VR7SYRIJS1JO8YZKSFAW9" hidden="1">#REF!</definedName>
    <definedName name="BEx7CCPC6R1KQQZ2JQU6EFI1G0RM" localSheetId="8" hidden="1">#REF!</definedName>
    <definedName name="BEx7CCPC6R1KQQZ2JQU6EFI1G0RM" localSheetId="9" hidden="1">#REF!</definedName>
    <definedName name="BEx7CCPC6R1KQQZ2JQU6EFI1G0RM" hidden="1">#REF!</definedName>
    <definedName name="BEx7CIJST9GLS2QD383UK7VUDTGL" localSheetId="8" hidden="1">#REF!</definedName>
    <definedName name="BEx7CIJST9GLS2QD383UK7VUDTGL" localSheetId="9" hidden="1">#REF!</definedName>
    <definedName name="BEx7CIJST9GLS2QD383UK7VUDTGL" hidden="1">#REF!</definedName>
    <definedName name="BEx7CO8T2XKC7GHDSYNAWTZ9L7YR" localSheetId="8" hidden="1">#REF!</definedName>
    <definedName name="BEx7CO8T2XKC7GHDSYNAWTZ9L7YR" localSheetId="9" hidden="1">#REF!</definedName>
    <definedName name="BEx7CO8T2XKC7GHDSYNAWTZ9L7YR" hidden="1">#REF!</definedName>
    <definedName name="BEx7CW1CF00DO8A36UNC2X7K65C2" localSheetId="8" hidden="1">#REF!</definedName>
    <definedName name="BEx7CW1CF00DO8A36UNC2X7K65C2" localSheetId="9" hidden="1">#REF!</definedName>
    <definedName name="BEx7CW1CF00DO8A36UNC2X7K65C2" hidden="1">#REF!</definedName>
    <definedName name="BEx7CW6NFRL2P4XWP0MWHIYA97KF" localSheetId="8" hidden="1">#REF!</definedName>
    <definedName name="BEx7CW6NFRL2P4XWP0MWHIYA97KF" localSheetId="9" hidden="1">#REF!</definedName>
    <definedName name="BEx7CW6NFRL2P4XWP0MWHIYA97KF" hidden="1">#REF!</definedName>
    <definedName name="BEx7CZXN83U7XFVGG1P1N6ZCQK7U" localSheetId="8" hidden="1">#REF!</definedName>
    <definedName name="BEx7CZXN83U7XFVGG1P1N6ZCQK7U" localSheetId="9" hidden="1">#REF!</definedName>
    <definedName name="BEx7CZXN83U7XFVGG1P1N6ZCQK7U" hidden="1">#REF!</definedName>
    <definedName name="BEx7D14R4J25CLH301NHMGU8FSWM" localSheetId="8" hidden="1">#REF!</definedName>
    <definedName name="BEx7D14R4J25CLH301NHMGU8FSWM" localSheetId="9" hidden="1">#REF!</definedName>
    <definedName name="BEx7D14R4J25CLH301NHMGU8FSWM" hidden="1">#REF!</definedName>
    <definedName name="BEx7D38BE0Z9QLQBDMGARM9USFPM" localSheetId="8" hidden="1">#REF!</definedName>
    <definedName name="BEx7D38BE0Z9QLQBDMGARM9USFPM" localSheetId="9" hidden="1">#REF!</definedName>
    <definedName name="BEx7D38BE0Z9QLQBDMGARM9USFPM" hidden="1">#REF!</definedName>
    <definedName name="BEx7D5RWKRS4W71J4NZ6ZSFHPKFT" localSheetId="8" hidden="1">#REF!</definedName>
    <definedName name="BEx7D5RWKRS4W71J4NZ6ZSFHPKFT" localSheetId="9" hidden="1">#REF!</definedName>
    <definedName name="BEx7D5RWKRS4W71J4NZ6ZSFHPKFT" hidden="1">#REF!</definedName>
    <definedName name="BEx7D8H1TPOX1UN17QZYEV7Q58GA" localSheetId="8" hidden="1">#REF!</definedName>
    <definedName name="BEx7D8H1TPOX1UN17QZYEV7Q58GA" localSheetId="9" hidden="1">#REF!</definedName>
    <definedName name="BEx7D8H1TPOX1UN17QZYEV7Q58GA" hidden="1">#REF!</definedName>
    <definedName name="BEx7DGF13H2074LRWFZQ45PZ6JPX" localSheetId="8" hidden="1">#REF!</definedName>
    <definedName name="BEx7DGF13H2074LRWFZQ45PZ6JPX" localSheetId="9" hidden="1">#REF!</definedName>
    <definedName name="BEx7DGF13H2074LRWFZQ45PZ6JPX" hidden="1">#REF!</definedName>
    <definedName name="BEx7DHBE0SOC5KXWWQ73WUDBRX8J" localSheetId="8" hidden="1">#REF!</definedName>
    <definedName name="BEx7DHBE0SOC5KXWWQ73WUDBRX8J" localSheetId="9" hidden="1">#REF!</definedName>
    <definedName name="BEx7DHBE0SOC5KXWWQ73WUDBRX8J" hidden="1">#REF!</definedName>
    <definedName name="BEx7DKWUXEDIISSX4GDD4YYT887F" localSheetId="8" hidden="1">#REF!</definedName>
    <definedName name="BEx7DKWUXEDIISSX4GDD4YYT887F" localSheetId="9" hidden="1">#REF!</definedName>
    <definedName name="BEx7DKWUXEDIISSX4GDD4YYT887F" hidden="1">#REF!</definedName>
    <definedName name="BEx7DMUYR2HC26WW7AOB1TULERMB" localSheetId="8" hidden="1">#REF!</definedName>
    <definedName name="BEx7DMUYR2HC26WW7AOB1TULERMB" localSheetId="9" hidden="1">#REF!</definedName>
    <definedName name="BEx7DMUYR2HC26WW7AOB1TULERMB" hidden="1">#REF!</definedName>
    <definedName name="BEx7DVJTRV44IMJIBFXELE67SZ7S" localSheetId="8" hidden="1">#REF!</definedName>
    <definedName name="BEx7DVJTRV44IMJIBFXELE67SZ7S" localSheetId="9" hidden="1">#REF!</definedName>
    <definedName name="BEx7DVJTRV44IMJIBFXELE67SZ7S" hidden="1">#REF!</definedName>
    <definedName name="BEx7DVUMFCI5INHMVFIJ44RTTSTT" localSheetId="8" hidden="1">#REF!</definedName>
    <definedName name="BEx7DVUMFCI5INHMVFIJ44RTTSTT" localSheetId="9" hidden="1">#REF!</definedName>
    <definedName name="BEx7DVUMFCI5INHMVFIJ44RTTSTT" hidden="1">#REF!</definedName>
    <definedName name="BEx7E2QT2U8THYOKBPXONB1B47WH" localSheetId="8" hidden="1">#REF!</definedName>
    <definedName name="BEx7E2QT2U8THYOKBPXONB1B47WH" localSheetId="9" hidden="1">#REF!</definedName>
    <definedName name="BEx7E2QT2U8THYOKBPXONB1B47WH" hidden="1">#REF!</definedName>
    <definedName name="BEx7E5QP7W6UKO74F5Y0VJ741HS5" localSheetId="8" hidden="1">#REF!</definedName>
    <definedName name="BEx7E5QP7W6UKO74F5Y0VJ741HS5" localSheetId="9" hidden="1">#REF!</definedName>
    <definedName name="BEx7E5QP7W6UKO74F5Y0VJ741HS5" hidden="1">#REF!</definedName>
    <definedName name="BEx7E6N29HGH3I47AFB2DCS6MVS6" localSheetId="8" hidden="1">#REF!</definedName>
    <definedName name="BEx7E6N29HGH3I47AFB2DCS6MVS6" localSheetId="9" hidden="1">#REF!</definedName>
    <definedName name="BEx7E6N29HGH3I47AFB2DCS6MVS6" hidden="1">#REF!</definedName>
    <definedName name="BEx7EBA8IYHQKT7IQAOAML660SYA" localSheetId="8" hidden="1">#REF!</definedName>
    <definedName name="BEx7EBA8IYHQKT7IQAOAML660SYA" localSheetId="9" hidden="1">#REF!</definedName>
    <definedName name="BEx7EBA8IYHQKT7IQAOAML660SYA" hidden="1">#REF!</definedName>
    <definedName name="BEx7EI6C8MCRZFEQYUBE5FSUTIHK" localSheetId="8" hidden="1">#REF!</definedName>
    <definedName name="BEx7EI6C8MCRZFEQYUBE5FSUTIHK" localSheetId="9" hidden="1">#REF!</definedName>
    <definedName name="BEx7EI6C8MCRZFEQYUBE5FSUTIHK" hidden="1">#REF!</definedName>
    <definedName name="BEx7EI6DL1Z6UWLFBXAKVGZTKHWJ" localSheetId="8" hidden="1">#REF!</definedName>
    <definedName name="BEx7EI6DL1Z6UWLFBXAKVGZTKHWJ" localSheetId="9" hidden="1">#REF!</definedName>
    <definedName name="BEx7EI6DL1Z6UWLFBXAKVGZTKHWJ" hidden="1">#REF!</definedName>
    <definedName name="BEx7EQKHX7GZYOLXRDU534TT4H64" localSheetId="8" hidden="1">#REF!</definedName>
    <definedName name="BEx7EQKHX7GZYOLXRDU534TT4H64" localSheetId="9" hidden="1">#REF!</definedName>
    <definedName name="BEx7EQKHX7GZYOLXRDU534TT4H64" hidden="1">#REF!</definedName>
    <definedName name="BEx7ETV6L1TM7JSXJIGK3FC6RVZW" localSheetId="8" hidden="1">#REF!</definedName>
    <definedName name="BEx7ETV6L1TM7JSXJIGK3FC6RVZW" localSheetId="9" hidden="1">#REF!</definedName>
    <definedName name="BEx7ETV6L1TM7JSXJIGK3FC6RVZW" hidden="1">#REF!</definedName>
    <definedName name="BEx7EYYLHMBYQTH6I377FCQS7CSX" localSheetId="8" hidden="1">#REF!</definedName>
    <definedName name="BEx7EYYLHMBYQTH6I377FCQS7CSX" localSheetId="9" hidden="1">#REF!</definedName>
    <definedName name="BEx7EYYLHMBYQTH6I377FCQS7CSX" hidden="1">#REF!</definedName>
    <definedName name="BEx7FCLG1RYI2SNOU1Y2GQZNZSWA" localSheetId="8" hidden="1">#REF!</definedName>
    <definedName name="BEx7FCLG1RYI2SNOU1Y2GQZNZSWA" localSheetId="9" hidden="1">#REF!</definedName>
    <definedName name="BEx7FCLG1RYI2SNOU1Y2GQZNZSWA" hidden="1">#REF!</definedName>
    <definedName name="BEx7FN32ZGWOAA4TTH79KINTDWR9" localSheetId="8" hidden="1">#REF!</definedName>
    <definedName name="BEx7FN32ZGWOAA4TTH79KINTDWR9" localSheetId="9" hidden="1">#REF!</definedName>
    <definedName name="BEx7FN32ZGWOAA4TTH79KINTDWR9" hidden="1">#REF!</definedName>
    <definedName name="BEx7FV0WJHXL6X5JNQ2ZX45PX49P" localSheetId="8" hidden="1">#REF!</definedName>
    <definedName name="BEx7FV0WJHXL6X5JNQ2ZX45PX49P" localSheetId="9" hidden="1">#REF!</definedName>
    <definedName name="BEx7FV0WJHXL6X5JNQ2ZX45PX49P" hidden="1">#REF!</definedName>
    <definedName name="BEx7G82CKM3NIY1PHNFK28M09PCH" localSheetId="8" hidden="1">#REF!</definedName>
    <definedName name="BEx7G82CKM3NIY1PHNFK28M09PCH" localSheetId="9" hidden="1">#REF!</definedName>
    <definedName name="BEx7G82CKM3NIY1PHNFK28M09PCH" hidden="1">#REF!</definedName>
    <definedName name="BEx7GR3ENYWRXXS5IT0UMEGOLGUH" localSheetId="8" hidden="1">#REF!</definedName>
    <definedName name="BEx7GR3ENYWRXXS5IT0UMEGOLGUH" localSheetId="9" hidden="1">#REF!</definedName>
    <definedName name="BEx7GR3ENYWRXXS5IT0UMEGOLGUH" hidden="1">#REF!</definedName>
    <definedName name="BEx7GSAL6P7TASL8MB63RFST1LJL" localSheetId="8" hidden="1">#REF!</definedName>
    <definedName name="BEx7GSAL6P7TASL8MB63RFST1LJL" localSheetId="9" hidden="1">#REF!</definedName>
    <definedName name="BEx7GSAL6P7TASL8MB63RFST1LJL" hidden="1">#REF!</definedName>
    <definedName name="BEx7H0JD6I5I8WQLLWOYWY5YWPQE" localSheetId="8" hidden="1">#REF!</definedName>
    <definedName name="BEx7H0JD6I5I8WQLLWOYWY5YWPQE" localSheetId="9" hidden="1">#REF!</definedName>
    <definedName name="BEx7H0JD6I5I8WQLLWOYWY5YWPQE" hidden="1">#REF!</definedName>
    <definedName name="BEx7H14XCXH7WEXEY1HVO53A6AGH" localSheetId="8" hidden="1">#REF!</definedName>
    <definedName name="BEx7H14XCXH7WEXEY1HVO53A6AGH" localSheetId="9" hidden="1">#REF!</definedName>
    <definedName name="BEx7H14XCXH7WEXEY1HVO53A6AGH" hidden="1">#REF!</definedName>
    <definedName name="BEx7HGVBEF4LEIF6RC14N3PSU461" localSheetId="8" hidden="1">#REF!</definedName>
    <definedName name="BEx7HGVBEF4LEIF6RC14N3PSU461" localSheetId="9" hidden="1">#REF!</definedName>
    <definedName name="BEx7HGVBEF4LEIF6RC14N3PSU461" hidden="1">#REF!</definedName>
    <definedName name="BEx7HQ5T9FZ42QWS09UO4DT42Y0R" localSheetId="8" hidden="1">#REF!</definedName>
    <definedName name="BEx7HQ5T9FZ42QWS09UO4DT42Y0R" localSheetId="9" hidden="1">#REF!</definedName>
    <definedName name="BEx7HQ5T9FZ42QWS09UO4DT42Y0R" hidden="1">#REF!</definedName>
    <definedName name="BEx7HRCZE3CVGON1HV07MT5MNDZ3" localSheetId="8" hidden="1">#REF!</definedName>
    <definedName name="BEx7HRCZE3CVGON1HV07MT5MNDZ3" localSheetId="9" hidden="1">#REF!</definedName>
    <definedName name="BEx7HRCZE3CVGON1HV07MT5MNDZ3" hidden="1">#REF!</definedName>
    <definedName name="BEx7HWGE2CANG5M17X4C8YNC3N8F" localSheetId="8" hidden="1">#REF!</definedName>
    <definedName name="BEx7HWGE2CANG5M17X4C8YNC3N8F" localSheetId="9" hidden="1">#REF!</definedName>
    <definedName name="BEx7HWGE2CANG5M17X4C8YNC3N8F" hidden="1">#REF!</definedName>
    <definedName name="BEx7IB54GU5UCTJS549UBDW43EJL" localSheetId="8" hidden="1">#REF!</definedName>
    <definedName name="BEx7IB54GU5UCTJS549UBDW43EJL" localSheetId="9" hidden="1">#REF!</definedName>
    <definedName name="BEx7IB54GU5UCTJS549UBDW43EJL" hidden="1">#REF!</definedName>
    <definedName name="BEx7IBVYN47SFZIA0K4MDKQZNN9V" localSheetId="8" hidden="1">#REF!</definedName>
    <definedName name="BEx7IBVYN47SFZIA0K4MDKQZNN9V" localSheetId="9" hidden="1">#REF!</definedName>
    <definedName name="BEx7IBVYN47SFZIA0K4MDKQZNN9V" hidden="1">#REF!</definedName>
    <definedName name="BEx7IGOMJB39HUONENRXTK1MFHGE" localSheetId="8" hidden="1">#REF!</definedName>
    <definedName name="BEx7IGOMJB39HUONENRXTK1MFHGE" localSheetId="9" hidden="1">#REF!</definedName>
    <definedName name="BEx7IGOMJB39HUONENRXTK1MFHGE" hidden="1">#REF!</definedName>
    <definedName name="BEx7ISO6LTCYYDK0J6IN4PG2P6SW" localSheetId="8" hidden="1">#REF!</definedName>
    <definedName name="BEx7ISO6LTCYYDK0J6IN4PG2P6SW" localSheetId="9" hidden="1">#REF!</definedName>
    <definedName name="BEx7ISO6LTCYYDK0J6IN4PG2P6SW" hidden="1">#REF!</definedName>
    <definedName name="BEx7IV2IJ5WT7UC0UG7WP0WF2JZI" localSheetId="8" hidden="1">#REF!</definedName>
    <definedName name="BEx7IV2IJ5WT7UC0UG7WP0WF2JZI" localSheetId="9" hidden="1">#REF!</definedName>
    <definedName name="BEx7IV2IJ5WT7UC0UG7WP0WF2JZI" hidden="1">#REF!</definedName>
    <definedName name="BEx7IXGU74GE5E4S6W4Z13AR092Y" localSheetId="8" hidden="1">#REF!</definedName>
    <definedName name="BEx7IXGU74GE5E4S6W4Z13AR092Y" localSheetId="9" hidden="1">#REF!</definedName>
    <definedName name="BEx7IXGU74GE5E4S6W4Z13AR092Y" hidden="1">#REF!</definedName>
    <definedName name="BEx7J4YL8Q3BI1MLH16YYQ18IJRD" localSheetId="8" hidden="1">#REF!</definedName>
    <definedName name="BEx7J4YL8Q3BI1MLH16YYQ18IJRD" localSheetId="9" hidden="1">#REF!</definedName>
    <definedName name="BEx7J4YL8Q3BI1MLH16YYQ18IJRD" hidden="1">#REF!</definedName>
    <definedName name="BEx7J5K5QVUOXI6A663KUWL6PO3O" localSheetId="8" hidden="1">#REF!</definedName>
    <definedName name="BEx7J5K5QVUOXI6A663KUWL6PO3O" localSheetId="9" hidden="1">#REF!</definedName>
    <definedName name="BEx7J5K5QVUOXI6A663KUWL6PO3O" hidden="1">#REF!</definedName>
    <definedName name="BEx7JH3HGBPI07OHZ5LFYK0UFZQR" localSheetId="8" hidden="1">#REF!</definedName>
    <definedName name="BEx7JH3HGBPI07OHZ5LFYK0UFZQR" localSheetId="9" hidden="1">#REF!</definedName>
    <definedName name="BEx7JH3HGBPI07OHZ5LFYK0UFZQR" hidden="1">#REF!</definedName>
    <definedName name="BEx7JRL3MHRMVLQF3EN15MXRPN68" localSheetId="8" hidden="1">#REF!</definedName>
    <definedName name="BEx7JRL3MHRMVLQF3EN15MXRPN68" localSheetId="9" hidden="1">#REF!</definedName>
    <definedName name="BEx7JRL3MHRMVLQF3EN15MXRPN68" hidden="1">#REF!</definedName>
    <definedName name="BEx7JV194190CNM6WWGQ3UBJ3CHH" localSheetId="8" hidden="1">#REF!</definedName>
    <definedName name="BEx7JV194190CNM6WWGQ3UBJ3CHH" localSheetId="9" hidden="1">#REF!</definedName>
    <definedName name="BEx7JV194190CNM6WWGQ3UBJ3CHH" hidden="1">#REF!</definedName>
    <definedName name="BEx7JZJ4AE8AGMWPK3XPBTBUBZ48" localSheetId="8" hidden="1">#REF!</definedName>
    <definedName name="BEx7JZJ4AE8AGMWPK3XPBTBUBZ48" localSheetId="9" hidden="1">#REF!</definedName>
    <definedName name="BEx7JZJ4AE8AGMWPK3XPBTBUBZ48" hidden="1">#REF!</definedName>
    <definedName name="BEx7K7GZ607XQOGB81A1HINBTGOZ" localSheetId="8" hidden="1">#REF!</definedName>
    <definedName name="BEx7K7GZ607XQOGB81A1HINBTGOZ" localSheetId="9" hidden="1">#REF!</definedName>
    <definedName name="BEx7K7GZ607XQOGB81A1HINBTGOZ" hidden="1">#REF!</definedName>
    <definedName name="BEx7KEYPBDXSNROH8M6CDCBN6B50" localSheetId="8" hidden="1">#REF!</definedName>
    <definedName name="BEx7KEYPBDXSNROH8M6CDCBN6B50" localSheetId="9" hidden="1">#REF!</definedName>
    <definedName name="BEx7KEYPBDXSNROH8M6CDCBN6B50" hidden="1">#REF!</definedName>
    <definedName name="BEx7KH7PZ0A6FSWA4LAN2CMZ0WSF" localSheetId="8" hidden="1">#REF!</definedName>
    <definedName name="BEx7KH7PZ0A6FSWA4LAN2CMZ0WSF" localSheetId="9" hidden="1">#REF!</definedName>
    <definedName name="BEx7KH7PZ0A6FSWA4LAN2CMZ0WSF" hidden="1">#REF!</definedName>
    <definedName name="BEx7KNCTL6VMNQP4MFMHOMV1WI1Y" localSheetId="8" hidden="1">#REF!</definedName>
    <definedName name="BEx7KNCTL6VMNQP4MFMHOMV1WI1Y" localSheetId="9" hidden="1">#REF!</definedName>
    <definedName name="BEx7KNCTL6VMNQP4MFMHOMV1WI1Y" hidden="1">#REF!</definedName>
    <definedName name="BEx7KSAS8BZT6H8OQCZ5DNSTMO07" localSheetId="8" hidden="1">#REF!</definedName>
    <definedName name="BEx7KSAS8BZT6H8OQCZ5DNSTMO07" localSheetId="9" hidden="1">#REF!</definedName>
    <definedName name="BEx7KSAS8BZT6H8OQCZ5DNSTMO07" hidden="1">#REF!</definedName>
    <definedName name="BEx7KWHTBD21COXVI4HNEQH0Z3L8" localSheetId="8" hidden="1">#REF!</definedName>
    <definedName name="BEx7KWHTBD21COXVI4HNEQH0Z3L8" localSheetId="9" hidden="1">#REF!</definedName>
    <definedName name="BEx7KWHTBD21COXVI4HNEQH0Z3L8" hidden="1">#REF!</definedName>
    <definedName name="BEx7KXUGRMRSUXCM97Z7VRZQ9JH2" localSheetId="8" hidden="1">#REF!</definedName>
    <definedName name="BEx7KXUGRMRSUXCM97Z7VRZQ9JH2" localSheetId="9" hidden="1">#REF!</definedName>
    <definedName name="BEx7KXUGRMRSUXCM97Z7VRZQ9JH2" hidden="1">#REF!</definedName>
    <definedName name="BEx7L5C6U8MP6IZ67BD649WQYJEK" localSheetId="8" hidden="1">#REF!</definedName>
    <definedName name="BEx7L5C6U8MP6IZ67BD649WQYJEK" localSheetId="9" hidden="1">#REF!</definedName>
    <definedName name="BEx7L5C6U8MP6IZ67BD649WQYJEK" hidden="1">#REF!</definedName>
    <definedName name="BEx7L8HEYEVTATR0OG5JJO647KNI" localSheetId="8" hidden="1">#REF!</definedName>
    <definedName name="BEx7L8HEYEVTATR0OG5JJO647KNI" localSheetId="9" hidden="1">#REF!</definedName>
    <definedName name="BEx7L8HEYEVTATR0OG5JJO647KNI" hidden="1">#REF!</definedName>
    <definedName name="BEx7L8XOV64OMS15ZFURFEUXLMWF" localSheetId="8" hidden="1">#REF!</definedName>
    <definedName name="BEx7L8XOV64OMS15ZFURFEUXLMWF" localSheetId="9" hidden="1">#REF!</definedName>
    <definedName name="BEx7L8XOV64OMS15ZFURFEUXLMWF" hidden="1">#REF!</definedName>
    <definedName name="BEx7LPF478MRAYB9TQ6LDML6O3BY" localSheetId="8" hidden="1">#REF!</definedName>
    <definedName name="BEx7LPF478MRAYB9TQ6LDML6O3BY" localSheetId="9" hidden="1">#REF!</definedName>
    <definedName name="BEx7LPF478MRAYB9TQ6LDML6O3BY" hidden="1">#REF!</definedName>
    <definedName name="BEx7LPV780NFCG1VX4EKJ29YXOLZ" localSheetId="8" hidden="1">#REF!</definedName>
    <definedName name="BEx7LPV780NFCG1VX4EKJ29YXOLZ" localSheetId="9" hidden="1">#REF!</definedName>
    <definedName name="BEx7LPV780NFCG1VX4EKJ29YXOLZ" hidden="1">#REF!</definedName>
    <definedName name="BEx7LQ0PD30NJWOAYKPEYHM9J83B" localSheetId="8" hidden="1">#REF!</definedName>
    <definedName name="BEx7LQ0PD30NJWOAYKPEYHM9J83B" localSheetId="9" hidden="1">#REF!</definedName>
    <definedName name="BEx7LQ0PD30NJWOAYKPEYHM9J83B" hidden="1">#REF!</definedName>
    <definedName name="BEx7M4EKEDHZ1ZZ91NDLSUNPUFPZ" localSheetId="8" hidden="1">#REF!</definedName>
    <definedName name="BEx7M4EKEDHZ1ZZ91NDLSUNPUFPZ" localSheetId="9" hidden="1">#REF!</definedName>
    <definedName name="BEx7M4EKEDHZ1ZZ91NDLSUNPUFPZ" hidden="1">#REF!</definedName>
    <definedName name="BEx7MAUI1JJFDIJGDW4RWY5384LY" localSheetId="8" hidden="1">#REF!</definedName>
    <definedName name="BEx7MAUI1JJFDIJGDW4RWY5384LY" localSheetId="9" hidden="1">#REF!</definedName>
    <definedName name="BEx7MAUI1JJFDIJGDW4RWY5384LY" hidden="1">#REF!</definedName>
    <definedName name="BEx7MI1EW6N7FOBHWJLYC02TZSKR" localSheetId="8" hidden="1">#REF!</definedName>
    <definedName name="BEx7MI1EW6N7FOBHWJLYC02TZSKR" localSheetId="9" hidden="1">#REF!</definedName>
    <definedName name="BEx7MI1EW6N7FOBHWJLYC02TZSKR" hidden="1">#REF!</definedName>
    <definedName name="BEx7MJZO3UKAMJ53UWOJ5ZD4GGMQ" localSheetId="8" hidden="1">#REF!</definedName>
    <definedName name="BEx7MJZO3UKAMJ53UWOJ5ZD4GGMQ" localSheetId="9" hidden="1">#REF!</definedName>
    <definedName name="BEx7MJZO3UKAMJ53UWOJ5ZD4GGMQ" hidden="1">#REF!</definedName>
    <definedName name="BEx7MO17TZ6L4457Q12FYYLUUZAZ" localSheetId="8" hidden="1">#REF!</definedName>
    <definedName name="BEx7MO17TZ6L4457Q12FYYLUUZAZ" localSheetId="9" hidden="1">#REF!</definedName>
    <definedName name="BEx7MO17TZ6L4457Q12FYYLUUZAZ" hidden="1">#REF!</definedName>
    <definedName name="BEx7MT4MFNXIVQGAT6D971GZW7CA" localSheetId="8" hidden="1">#REF!</definedName>
    <definedName name="BEx7MT4MFNXIVQGAT6D971GZW7CA" localSheetId="9" hidden="1">#REF!</definedName>
    <definedName name="BEx7MT4MFNXIVQGAT6D971GZW7CA" hidden="1">#REF!</definedName>
    <definedName name="BEx7MUMLPPX92MX7SA8S1PLONDL8" localSheetId="8" hidden="1">#REF!</definedName>
    <definedName name="BEx7MUMLPPX92MX7SA8S1PLONDL8" localSheetId="9" hidden="1">#REF!</definedName>
    <definedName name="BEx7MUMLPPX92MX7SA8S1PLONDL8" hidden="1">#REF!</definedName>
    <definedName name="BEx7MX0W532Q7CB4V6KFVC9WAOUI" localSheetId="8" hidden="1">#REF!</definedName>
    <definedName name="BEx7MX0W532Q7CB4V6KFVC9WAOUI" localSheetId="9" hidden="1">#REF!</definedName>
    <definedName name="BEx7MX0W532Q7CB4V6KFVC9WAOUI" hidden="1">#REF!</definedName>
    <definedName name="BEx7NB403NE748IF75RXMWOFQ986" localSheetId="8" hidden="1">#REF!</definedName>
    <definedName name="BEx7NB403NE748IF75RXMWOFQ986" localSheetId="9" hidden="1">#REF!</definedName>
    <definedName name="BEx7NB403NE748IF75RXMWOFQ986" hidden="1">#REF!</definedName>
    <definedName name="BEx7NI062THZAM6I8AJWTFJL91CS" localSheetId="8" hidden="1">#REF!</definedName>
    <definedName name="BEx7NI062THZAM6I8AJWTFJL91CS" localSheetId="9" hidden="1">#REF!</definedName>
    <definedName name="BEx7NI062THZAM6I8AJWTFJL91CS" hidden="1">#REF!</definedName>
    <definedName name="BEx904S75BPRYMHF0083JF7ES4NG" localSheetId="8" hidden="1">#REF!</definedName>
    <definedName name="BEx904S75BPRYMHF0083JF7ES4NG" localSheetId="9" hidden="1">#REF!</definedName>
    <definedName name="BEx904S75BPRYMHF0083JF7ES4NG" hidden="1">#REF!</definedName>
    <definedName name="BEx90HDD4RWF7JZGA8GCGG7D63MG" localSheetId="8" hidden="1">#REF!</definedName>
    <definedName name="BEx90HDD4RWF7JZGA8GCGG7D63MG" localSheetId="9" hidden="1">#REF!</definedName>
    <definedName name="BEx90HDD4RWF7JZGA8GCGG7D63MG" hidden="1">#REF!</definedName>
    <definedName name="BEx90HO6UVMFVSV8U0YBZFHNCL38" localSheetId="8" hidden="1">#REF!</definedName>
    <definedName name="BEx90HO6UVMFVSV8U0YBZFHNCL38" localSheetId="9" hidden="1">#REF!</definedName>
    <definedName name="BEx90HO6UVMFVSV8U0YBZFHNCL38" hidden="1">#REF!</definedName>
    <definedName name="BEx90VGH5H09ON2QXYC9WIIEU98T" localSheetId="8" hidden="1">#REF!</definedName>
    <definedName name="BEx90VGH5H09ON2QXYC9WIIEU98T" localSheetId="9" hidden="1">#REF!</definedName>
    <definedName name="BEx90VGH5H09ON2QXYC9WIIEU98T" hidden="1">#REF!</definedName>
    <definedName name="BEx9157279000SVN5XNWQ99JY0WU" localSheetId="8" hidden="1">#REF!</definedName>
    <definedName name="BEx9157279000SVN5XNWQ99JY0WU" localSheetId="9" hidden="1">#REF!</definedName>
    <definedName name="BEx9157279000SVN5XNWQ99JY0WU" hidden="1">#REF!</definedName>
    <definedName name="BEx9175B70QXYAU5A8DJPGZQ46L9" localSheetId="8" hidden="1">#REF!</definedName>
    <definedName name="BEx9175B70QXYAU5A8DJPGZQ46L9" localSheetId="9" hidden="1">#REF!</definedName>
    <definedName name="BEx9175B70QXYAU5A8DJPGZQ46L9" hidden="1">#REF!</definedName>
    <definedName name="BEx91AQQRTV87AO27VWHSFZAD4ZR" localSheetId="8" hidden="1">#REF!</definedName>
    <definedName name="BEx91AQQRTV87AO27VWHSFZAD4ZR" localSheetId="9" hidden="1">#REF!</definedName>
    <definedName name="BEx91AQQRTV87AO27VWHSFZAD4ZR" hidden="1">#REF!</definedName>
    <definedName name="BEx91L8FLL5CWLA2CDHKCOMGVDZN" localSheetId="8" hidden="1">#REF!</definedName>
    <definedName name="BEx91L8FLL5CWLA2CDHKCOMGVDZN" localSheetId="9" hidden="1">#REF!</definedName>
    <definedName name="BEx91L8FLL5CWLA2CDHKCOMGVDZN" hidden="1">#REF!</definedName>
    <definedName name="BEx91OTVH9ZDBC3QTORU8RZX4EOC" localSheetId="8" hidden="1">#REF!</definedName>
    <definedName name="BEx91OTVH9ZDBC3QTORU8RZX4EOC" localSheetId="9" hidden="1">#REF!</definedName>
    <definedName name="BEx91OTVH9ZDBC3QTORU8RZX4EOC" hidden="1">#REF!</definedName>
    <definedName name="BEx91QH5JRZKQP1GPN2SQMR3CKAG" localSheetId="8" hidden="1">#REF!</definedName>
    <definedName name="BEx91QH5JRZKQP1GPN2SQMR3CKAG" localSheetId="9" hidden="1">#REF!</definedName>
    <definedName name="BEx91QH5JRZKQP1GPN2SQMR3CKAG" hidden="1">#REF!</definedName>
    <definedName name="BEx91ROALDNHO7FI4X8L61RH4UJE" localSheetId="8" hidden="1">#REF!</definedName>
    <definedName name="BEx91ROALDNHO7FI4X8L61RH4UJE" localSheetId="9" hidden="1">#REF!</definedName>
    <definedName name="BEx91ROALDNHO7FI4X8L61RH4UJE" hidden="1">#REF!</definedName>
    <definedName name="BEx91TMID71GVYH0U16QM1RV3PX0" localSheetId="8" hidden="1">#REF!</definedName>
    <definedName name="BEx91TMID71GVYH0U16QM1RV3PX0" localSheetId="9" hidden="1">#REF!</definedName>
    <definedName name="BEx91TMID71GVYH0U16QM1RV3PX0" hidden="1">#REF!</definedName>
    <definedName name="BEx91VF2D78PAF337E3L2L81K9W2" localSheetId="8" hidden="1">#REF!</definedName>
    <definedName name="BEx91VF2D78PAF337E3L2L81K9W2" localSheetId="9" hidden="1">#REF!</definedName>
    <definedName name="BEx91VF2D78PAF337E3L2L81K9W2" hidden="1">#REF!</definedName>
    <definedName name="BEx921PNZ46VORG2VRMWREWIC0SE" localSheetId="8" hidden="1">#REF!</definedName>
    <definedName name="BEx921PNZ46VORG2VRMWREWIC0SE" localSheetId="9" hidden="1">#REF!</definedName>
    <definedName name="BEx921PNZ46VORG2VRMWREWIC0SE" hidden="1">#REF!</definedName>
    <definedName name="BEx929CVDCG5CFUQWNDLOSNRQ1FN" localSheetId="8" hidden="1">#REF!</definedName>
    <definedName name="BEx929CVDCG5CFUQWNDLOSNRQ1FN" localSheetId="9" hidden="1">#REF!</definedName>
    <definedName name="BEx929CVDCG5CFUQWNDLOSNRQ1FN" hidden="1">#REF!</definedName>
    <definedName name="BEx92DPEKL5WM5A3CN8674JI0PR3" localSheetId="8" hidden="1">#REF!</definedName>
    <definedName name="BEx92DPEKL5WM5A3CN8674JI0PR3" localSheetId="9" hidden="1">#REF!</definedName>
    <definedName name="BEx92DPEKL5WM5A3CN8674JI0PR3" hidden="1">#REF!</definedName>
    <definedName name="BEx92ER2RMY93TZK0D9L9T3H0GI5" localSheetId="8" hidden="1">#REF!</definedName>
    <definedName name="BEx92ER2RMY93TZK0D9L9T3H0GI5" localSheetId="9" hidden="1">#REF!</definedName>
    <definedName name="BEx92ER2RMY93TZK0D9L9T3H0GI5" hidden="1">#REF!</definedName>
    <definedName name="BEx92FI04PJT4LI23KKIHRXWJDTT" localSheetId="8" hidden="1">#REF!</definedName>
    <definedName name="BEx92FI04PJT4LI23KKIHRXWJDTT" localSheetId="9" hidden="1">#REF!</definedName>
    <definedName name="BEx92FI04PJT4LI23KKIHRXWJDTT" hidden="1">#REF!</definedName>
    <definedName name="BEx92HR14HQ9D5JXCSPA4SS4RT62" localSheetId="8" hidden="1">#REF!</definedName>
    <definedName name="BEx92HR14HQ9D5JXCSPA4SS4RT62" localSheetId="9" hidden="1">#REF!</definedName>
    <definedName name="BEx92HR14HQ9D5JXCSPA4SS4RT62" hidden="1">#REF!</definedName>
    <definedName name="BEx92HWA2D6A5EX9MFG68G0NOMSN" localSheetId="8" hidden="1">#REF!</definedName>
    <definedName name="BEx92HWA2D6A5EX9MFG68G0NOMSN" localSheetId="9" hidden="1">#REF!</definedName>
    <definedName name="BEx92HWA2D6A5EX9MFG68G0NOMSN" hidden="1">#REF!</definedName>
    <definedName name="BEx92I1SQUKW2W7S22E82HLJXRGK" localSheetId="8" hidden="1">#REF!</definedName>
    <definedName name="BEx92I1SQUKW2W7S22E82HLJXRGK" localSheetId="9" hidden="1">#REF!</definedName>
    <definedName name="BEx92I1SQUKW2W7S22E82HLJXRGK" hidden="1">#REF!</definedName>
    <definedName name="BEx92PUBDIXAU1FW5ZAXECMAU0LN" localSheetId="8" hidden="1">#REF!</definedName>
    <definedName name="BEx92PUBDIXAU1FW5ZAXECMAU0LN" localSheetId="9" hidden="1">#REF!</definedName>
    <definedName name="BEx92PUBDIXAU1FW5ZAXECMAU0LN" hidden="1">#REF!</definedName>
    <definedName name="BEx92S8MHFFIVRQ2YSHZNQGOFUHD" localSheetId="8" hidden="1">#REF!</definedName>
    <definedName name="BEx92S8MHFFIVRQ2YSHZNQGOFUHD" localSheetId="9" hidden="1">#REF!</definedName>
    <definedName name="BEx92S8MHFFIVRQ2YSHZNQGOFUHD" hidden="1">#REF!</definedName>
    <definedName name="BEx92VJ5FJGXISSSMOUAESCSIWFV" localSheetId="8" hidden="1">#REF!</definedName>
    <definedName name="BEx92VJ5FJGXISSSMOUAESCSIWFV" localSheetId="9" hidden="1">#REF!</definedName>
    <definedName name="BEx92VJ5FJGXISSSMOUAESCSIWFV" hidden="1">#REF!</definedName>
    <definedName name="BEx93B9OULL2YGC896XXYAAJSTRK" localSheetId="8" hidden="1">#REF!</definedName>
    <definedName name="BEx93B9OULL2YGC896XXYAAJSTRK" localSheetId="9" hidden="1">#REF!</definedName>
    <definedName name="BEx93B9OULL2YGC896XXYAAJSTRK" hidden="1">#REF!</definedName>
    <definedName name="BEx93FRKF99NRT3LH99UTIH7AAYF" localSheetId="8" hidden="1">#REF!</definedName>
    <definedName name="BEx93FRKF99NRT3LH99UTIH7AAYF" localSheetId="9" hidden="1">#REF!</definedName>
    <definedName name="BEx93FRKF99NRT3LH99UTIH7AAYF" hidden="1">#REF!</definedName>
    <definedName name="BEx93M7FSHP50OG34A4W8W8DF12U" localSheetId="8" hidden="1">#REF!</definedName>
    <definedName name="BEx93M7FSHP50OG34A4W8W8DF12U" localSheetId="9" hidden="1">#REF!</definedName>
    <definedName name="BEx93M7FSHP50OG34A4W8W8DF12U" hidden="1">#REF!</definedName>
    <definedName name="BEx93OLWY2O3PRA74U41VG5RXT4Q" localSheetId="8" hidden="1">#REF!</definedName>
    <definedName name="BEx93OLWY2O3PRA74U41VG5RXT4Q" localSheetId="9" hidden="1">#REF!</definedName>
    <definedName name="BEx93OLWY2O3PRA74U41VG5RXT4Q" hidden="1">#REF!</definedName>
    <definedName name="BEx93RWFAF6YJGYUTITVM445C02U" localSheetId="8" hidden="1">#REF!</definedName>
    <definedName name="BEx93RWFAF6YJGYUTITVM445C02U" localSheetId="9" hidden="1">#REF!</definedName>
    <definedName name="BEx93RWFAF6YJGYUTITVM445C02U" hidden="1">#REF!</definedName>
    <definedName name="BEx93SY9RWG3HUV4YXQKXJH9FH14" localSheetId="8" hidden="1">#REF!</definedName>
    <definedName name="BEx93SY9RWG3HUV4YXQKXJH9FH14" localSheetId="9" hidden="1">#REF!</definedName>
    <definedName name="BEx93SY9RWG3HUV4YXQKXJH9FH14" hidden="1">#REF!</definedName>
    <definedName name="BEx93TJUX3U0FJDBG6DDSNQ91R5J" localSheetId="8" hidden="1">#REF!</definedName>
    <definedName name="BEx93TJUX3U0FJDBG6DDSNQ91R5J" localSheetId="9" hidden="1">#REF!</definedName>
    <definedName name="BEx93TJUX3U0FJDBG6DDSNQ91R5J" hidden="1">#REF!</definedName>
    <definedName name="BEx942UCRHMI4B0US31HO95GSC2X" localSheetId="8" hidden="1">#REF!</definedName>
    <definedName name="BEx942UCRHMI4B0US31HO95GSC2X" localSheetId="9" hidden="1">#REF!</definedName>
    <definedName name="BEx942UCRHMI4B0US31HO95GSC2X" hidden="1">#REF!</definedName>
    <definedName name="BEx942ZND3V7XSHKTD0UH9X85N5E" localSheetId="8" hidden="1">#REF!</definedName>
    <definedName name="BEx942ZND3V7XSHKTD0UH9X85N5E" localSheetId="9" hidden="1">#REF!</definedName>
    <definedName name="BEx942ZND3V7XSHKTD0UH9X85N5E" hidden="1">#REF!</definedName>
    <definedName name="BEx947HHLR6UU6NYPNDZRF79V52K" localSheetId="8" hidden="1">#REF!</definedName>
    <definedName name="BEx947HHLR6UU6NYPNDZRF79V52K" localSheetId="9" hidden="1">#REF!</definedName>
    <definedName name="BEx947HHLR6UU6NYPNDZRF79V52K" hidden="1">#REF!</definedName>
    <definedName name="BEx948ZFFQWVIDNG4AZAUGGGEB5U" localSheetId="8" hidden="1">#REF!</definedName>
    <definedName name="BEx948ZFFQWVIDNG4AZAUGGGEB5U" localSheetId="9" hidden="1">#REF!</definedName>
    <definedName name="BEx948ZFFQWVIDNG4AZAUGGGEB5U" hidden="1">#REF!</definedName>
    <definedName name="BEx94CKXG92OMURH41SNU6IOHK4J" localSheetId="8" hidden="1">#REF!</definedName>
    <definedName name="BEx94CKXG92OMURH41SNU6IOHK4J" localSheetId="9" hidden="1">#REF!</definedName>
    <definedName name="BEx94CKXG92OMURH41SNU6IOHK4J" hidden="1">#REF!</definedName>
    <definedName name="BEx94GXG30CIVB6ZQN3X3IK6BZXQ" localSheetId="8" hidden="1">#REF!</definedName>
    <definedName name="BEx94GXG30CIVB6ZQN3X3IK6BZXQ" localSheetId="9" hidden="1">#REF!</definedName>
    <definedName name="BEx94GXG30CIVB6ZQN3X3IK6BZXQ" hidden="1">#REF!</definedName>
    <definedName name="BEx94HJ0DWZHE39X4BLCQCJ3M1MC" localSheetId="8" hidden="1">#REF!</definedName>
    <definedName name="BEx94HJ0DWZHE39X4BLCQCJ3M1MC" localSheetId="9" hidden="1">#REF!</definedName>
    <definedName name="BEx94HJ0DWZHE39X4BLCQCJ3M1MC" hidden="1">#REF!</definedName>
    <definedName name="BEx94HZ5LURYM9ST744ALV6ZCKYP" localSheetId="8" hidden="1">#REF!</definedName>
    <definedName name="BEx94HZ5LURYM9ST744ALV6ZCKYP" localSheetId="9" hidden="1">#REF!</definedName>
    <definedName name="BEx94HZ5LURYM9ST744ALV6ZCKYP" hidden="1">#REF!</definedName>
    <definedName name="BEx94IQ75E90YUMWJ9N591LR7DQQ" localSheetId="8" hidden="1">#REF!</definedName>
    <definedName name="BEx94IQ75E90YUMWJ9N591LR7DQQ" localSheetId="9" hidden="1">#REF!</definedName>
    <definedName name="BEx94IQ75E90YUMWJ9N591LR7DQQ" hidden="1">#REF!</definedName>
    <definedName name="BEx94N7W5T3U7UOE97D6OVIBUCXS" localSheetId="8" hidden="1">#REF!</definedName>
    <definedName name="BEx94N7W5T3U7UOE97D6OVIBUCXS" localSheetId="9" hidden="1">#REF!</definedName>
    <definedName name="BEx94N7W5T3U7UOE97D6OVIBUCXS" hidden="1">#REF!</definedName>
    <definedName name="BEx955NIAWX5OLAHMTV6QFUZPR30" localSheetId="8" hidden="1">#REF!</definedName>
    <definedName name="BEx955NIAWX5OLAHMTV6QFUZPR30" localSheetId="9" hidden="1">#REF!</definedName>
    <definedName name="BEx955NIAWX5OLAHMTV6QFUZPR30" hidden="1">#REF!</definedName>
    <definedName name="BEx9581TYVI2M5TT4ISDAJV4W7Z6" localSheetId="8" hidden="1">#REF!</definedName>
    <definedName name="BEx9581TYVI2M5TT4ISDAJV4W7Z6" localSheetId="9" hidden="1">#REF!</definedName>
    <definedName name="BEx9581TYVI2M5TT4ISDAJV4W7Z6" hidden="1">#REF!</definedName>
    <definedName name="BEx95G55NR99FDSE95CXDI4DKWSV" localSheetId="8" hidden="1">#REF!</definedName>
    <definedName name="BEx95G55NR99FDSE95CXDI4DKWSV" localSheetId="9" hidden="1">#REF!</definedName>
    <definedName name="BEx95G55NR99FDSE95CXDI4DKWSV" hidden="1">#REF!</definedName>
    <definedName name="BEx95NHF4RVUE0YDOAFZEIVBYJXD" localSheetId="8" hidden="1">#REF!</definedName>
    <definedName name="BEx95NHF4RVUE0YDOAFZEIVBYJXD" localSheetId="9" hidden="1">#REF!</definedName>
    <definedName name="BEx95NHF4RVUE0YDOAFZEIVBYJXD" hidden="1">#REF!</definedName>
    <definedName name="BEx95QBZMG0E2KQ9BERJ861QLYN3" localSheetId="8" hidden="1">#REF!</definedName>
    <definedName name="BEx95QBZMG0E2KQ9BERJ861QLYN3" localSheetId="9" hidden="1">#REF!</definedName>
    <definedName name="BEx95QBZMG0E2KQ9BERJ861QLYN3" hidden="1">#REF!</definedName>
    <definedName name="BEx95QHBVDN795UNQJLRXG3RDU49" localSheetId="8" hidden="1">#REF!</definedName>
    <definedName name="BEx95QHBVDN795UNQJLRXG3RDU49" localSheetId="9" hidden="1">#REF!</definedName>
    <definedName name="BEx95QHBVDN795UNQJLRXG3RDU49" hidden="1">#REF!</definedName>
    <definedName name="BEx95TBVUWV7L7OMFMZDQEXGVHU6" localSheetId="8" hidden="1">#REF!</definedName>
    <definedName name="BEx95TBVUWV7L7OMFMZDQEXGVHU6" localSheetId="9" hidden="1">#REF!</definedName>
    <definedName name="BEx95TBVUWV7L7OMFMZDQEXGVHU6" hidden="1">#REF!</definedName>
    <definedName name="BEx95U89DZZSVO39TGS62CX8G9N4" localSheetId="8" hidden="1">#REF!</definedName>
    <definedName name="BEx95U89DZZSVO39TGS62CX8G9N4" localSheetId="9" hidden="1">#REF!</definedName>
    <definedName name="BEx95U89DZZSVO39TGS62CX8G9N4" hidden="1">#REF!</definedName>
    <definedName name="BEx95XTPKKKJG67C45LRX0T25I06" localSheetId="8" hidden="1">#REF!</definedName>
    <definedName name="BEx95XTPKKKJG67C45LRX0T25I06" localSheetId="9" hidden="1">#REF!</definedName>
    <definedName name="BEx95XTPKKKJG67C45LRX0T25I06" hidden="1">#REF!</definedName>
    <definedName name="BEx9602K2GHNBUEUVT9ONRQU1GMD" localSheetId="8" hidden="1">#REF!</definedName>
    <definedName name="BEx9602K2GHNBUEUVT9ONRQU1GMD" localSheetId="9" hidden="1">#REF!</definedName>
    <definedName name="BEx9602K2GHNBUEUVT9ONRQU1GMD" hidden="1">#REF!</definedName>
    <definedName name="BEx9602LTEI8BPC79BGMRK6S0RP8" localSheetId="8" hidden="1">#REF!</definedName>
    <definedName name="BEx9602LTEI8BPC79BGMRK6S0RP8" localSheetId="9" hidden="1">#REF!</definedName>
    <definedName name="BEx9602LTEI8BPC79BGMRK6S0RP8" hidden="1">#REF!</definedName>
    <definedName name="BEx962BL3Y4LA53EBYI64ZYMZE8U" localSheetId="8" hidden="1">#REF!</definedName>
    <definedName name="BEx962BL3Y4LA53EBYI64ZYMZE8U" localSheetId="9" hidden="1">#REF!</definedName>
    <definedName name="BEx962BL3Y4LA53EBYI64ZYMZE8U" hidden="1">#REF!</definedName>
    <definedName name="BEx96HAWZ2EMMI7VJ5NQXGK044OO" localSheetId="8" hidden="1">#REF!</definedName>
    <definedName name="BEx96HAWZ2EMMI7VJ5NQXGK044OO" localSheetId="9" hidden="1">#REF!</definedName>
    <definedName name="BEx96HAWZ2EMMI7VJ5NQXGK044OO" hidden="1">#REF!</definedName>
    <definedName name="BEx96KR21O7H9R29TN0S45Y3QPUK" localSheetId="8" hidden="1">#REF!</definedName>
    <definedName name="BEx96KR21O7H9R29TN0S45Y3QPUK" localSheetId="9" hidden="1">#REF!</definedName>
    <definedName name="BEx96KR21O7H9R29TN0S45Y3QPUK" hidden="1">#REF!</definedName>
    <definedName name="BEx96SUFKHHFE8XQ6UUO6ILDOXHO" localSheetId="8" hidden="1">#REF!</definedName>
    <definedName name="BEx96SUFKHHFE8XQ6UUO6ILDOXHO" localSheetId="9" hidden="1">#REF!</definedName>
    <definedName name="BEx96SUFKHHFE8XQ6UUO6ILDOXHO" hidden="1">#REF!</definedName>
    <definedName name="BEx96UN4YWXBDEZ1U1ZUIPP41Z7I" localSheetId="8" hidden="1">#REF!</definedName>
    <definedName name="BEx96UN4YWXBDEZ1U1ZUIPP41Z7I" localSheetId="9" hidden="1">#REF!</definedName>
    <definedName name="BEx96UN4YWXBDEZ1U1ZUIPP41Z7I" hidden="1">#REF!</definedName>
    <definedName name="BEx978KSD61YJH3S9DGO050R2EHA" localSheetId="8" hidden="1">#REF!</definedName>
    <definedName name="BEx978KSD61YJH3S9DGO050R2EHA" localSheetId="9" hidden="1">#REF!</definedName>
    <definedName name="BEx978KSD61YJH3S9DGO050R2EHA" hidden="1">#REF!</definedName>
    <definedName name="BEx97H9O1NAKAPK4MX4PKO34ICL5" localSheetId="8" hidden="1">#REF!</definedName>
    <definedName name="BEx97H9O1NAKAPK4MX4PKO34ICL5" localSheetId="9" hidden="1">#REF!</definedName>
    <definedName name="BEx97H9O1NAKAPK4MX4PKO34ICL5" hidden="1">#REF!</definedName>
    <definedName name="BEx97MNUZQ1Z0AO2FL7XQYVNCPR7" localSheetId="8" hidden="1">#REF!</definedName>
    <definedName name="BEx97MNUZQ1Z0AO2FL7XQYVNCPR7" localSheetId="9" hidden="1">#REF!</definedName>
    <definedName name="BEx97MNUZQ1Z0AO2FL7XQYVNCPR7" hidden="1">#REF!</definedName>
    <definedName name="BEx97NPQBACJVD9K1YXI08RTW9E2" localSheetId="8" hidden="1">#REF!</definedName>
    <definedName name="BEx97NPQBACJVD9K1YXI08RTW9E2" localSheetId="9" hidden="1">#REF!</definedName>
    <definedName name="BEx97NPQBACJVD9K1YXI08RTW9E2" hidden="1">#REF!</definedName>
    <definedName name="BEx97RWQLXS0OORDCN69IGA58CWU" localSheetId="8" hidden="1">#REF!</definedName>
    <definedName name="BEx97RWQLXS0OORDCN69IGA58CWU" localSheetId="9" hidden="1">#REF!</definedName>
    <definedName name="BEx97RWQLXS0OORDCN69IGA58CWU" hidden="1">#REF!</definedName>
    <definedName name="BEx97YNGGDFIXHTMGFL2IHAQX9MI" localSheetId="8" hidden="1">#REF!</definedName>
    <definedName name="BEx97YNGGDFIXHTMGFL2IHAQX9MI" localSheetId="9" hidden="1">#REF!</definedName>
    <definedName name="BEx97YNGGDFIXHTMGFL2IHAQX9MI" hidden="1">#REF!</definedName>
    <definedName name="BEx9805E16VCDEWPM3404WTQS6ZK" localSheetId="8" hidden="1">#REF!</definedName>
    <definedName name="BEx9805E16VCDEWPM3404WTQS6ZK" localSheetId="9" hidden="1">#REF!</definedName>
    <definedName name="BEx9805E16VCDEWPM3404WTQS6ZK" hidden="1">#REF!</definedName>
    <definedName name="BEx981HW73BUZWT14TBTZHC0ZTJ4" localSheetId="8" hidden="1">#REF!</definedName>
    <definedName name="BEx981HW73BUZWT14TBTZHC0ZTJ4" localSheetId="9" hidden="1">#REF!</definedName>
    <definedName name="BEx981HW73BUZWT14TBTZHC0ZTJ4" hidden="1">#REF!</definedName>
    <definedName name="BEx9871KU0N99P0900EAK69VFYT2" localSheetId="8" hidden="1">#REF!</definedName>
    <definedName name="BEx9871KU0N99P0900EAK69VFYT2" localSheetId="9" hidden="1">#REF!</definedName>
    <definedName name="BEx9871KU0N99P0900EAK69VFYT2" hidden="1">#REF!</definedName>
    <definedName name="BEx98IFKNJFGZFLID1YTRFEG1SXY" localSheetId="8" hidden="1">#REF!</definedName>
    <definedName name="BEx98IFKNJFGZFLID1YTRFEG1SXY" localSheetId="9" hidden="1">#REF!</definedName>
    <definedName name="BEx98IFKNJFGZFLID1YTRFEG1SXY" hidden="1">#REF!</definedName>
    <definedName name="BEx98T7ZEF0HKRFLBVK3BNKCG3CJ" localSheetId="8" hidden="1">#REF!</definedName>
    <definedName name="BEx98T7ZEF0HKRFLBVK3BNKCG3CJ" localSheetId="9" hidden="1">#REF!</definedName>
    <definedName name="BEx98T7ZEF0HKRFLBVK3BNKCG3CJ" hidden="1">#REF!</definedName>
    <definedName name="BEx98WYSAS39FWGYTMQ8QGIT81TF" localSheetId="8" hidden="1">#REF!</definedName>
    <definedName name="BEx98WYSAS39FWGYTMQ8QGIT81TF" localSheetId="9" hidden="1">#REF!</definedName>
    <definedName name="BEx98WYSAS39FWGYTMQ8QGIT81TF" hidden="1">#REF!</definedName>
    <definedName name="BEx990461P2YAJ7BRK25INFYZ7RQ" localSheetId="8" hidden="1">#REF!</definedName>
    <definedName name="BEx990461P2YAJ7BRK25INFYZ7RQ" localSheetId="9" hidden="1">#REF!</definedName>
    <definedName name="BEx990461P2YAJ7BRK25INFYZ7RQ" hidden="1">#REF!</definedName>
    <definedName name="BEx9915UVD4G7RA3IMLFZ0LG3UA2" localSheetId="8" hidden="1">#REF!</definedName>
    <definedName name="BEx9915UVD4G7RA3IMLFZ0LG3UA2" localSheetId="9" hidden="1">#REF!</definedName>
    <definedName name="BEx9915UVD4G7RA3IMLFZ0LG3UA2" hidden="1">#REF!</definedName>
    <definedName name="BEx991M410V3S2PKCJGQ30O6JT6H" localSheetId="8" hidden="1">#REF!</definedName>
    <definedName name="BEx991M410V3S2PKCJGQ30O6JT6H" localSheetId="9" hidden="1">#REF!</definedName>
    <definedName name="BEx991M410V3S2PKCJGQ30O6JT6H" hidden="1">#REF!</definedName>
    <definedName name="BEx992CZON8AO7U7V88VN1JBO0MG" localSheetId="8" hidden="1">#REF!</definedName>
    <definedName name="BEx992CZON8AO7U7V88VN1JBO0MG" localSheetId="9" hidden="1">#REF!</definedName>
    <definedName name="BEx992CZON8AO7U7V88VN1JBO0MG" hidden="1">#REF!</definedName>
    <definedName name="BEx9952469XMFGSPXL7CMXHPJF90" localSheetId="8" hidden="1">#REF!</definedName>
    <definedName name="BEx9952469XMFGSPXL7CMXHPJF90" localSheetId="9" hidden="1">#REF!</definedName>
    <definedName name="BEx9952469XMFGSPXL7CMXHPJF90" hidden="1">#REF!</definedName>
    <definedName name="BEx99B77I7TUSHRR4HIZ9FU2EIUT" localSheetId="8" hidden="1">#REF!</definedName>
    <definedName name="BEx99B77I7TUSHRR4HIZ9FU2EIUT" localSheetId="9" hidden="1">#REF!</definedName>
    <definedName name="BEx99B77I7TUSHRR4HIZ9FU2EIUT" hidden="1">#REF!</definedName>
    <definedName name="BEx99EHWKKHZB66Q30C7QIXU3BVM" localSheetId="8" hidden="1">#REF!</definedName>
    <definedName name="BEx99EHWKKHZB66Q30C7QIXU3BVM" localSheetId="9" hidden="1">#REF!</definedName>
    <definedName name="BEx99EHWKKHZB66Q30C7QIXU3BVM" hidden="1">#REF!</definedName>
    <definedName name="BEx99IE6TEODZ443HP0AYCXVTNOV" localSheetId="8" hidden="1">#REF!</definedName>
    <definedName name="BEx99IE6TEODZ443HP0AYCXVTNOV" localSheetId="9" hidden="1">#REF!</definedName>
    <definedName name="BEx99IE6TEODZ443HP0AYCXVTNOV" hidden="1">#REF!</definedName>
    <definedName name="BEx99Q6PH5F3OQKCCAAO75PYDEFN" localSheetId="8" hidden="1">#REF!</definedName>
    <definedName name="BEx99Q6PH5F3OQKCCAAO75PYDEFN" localSheetId="9" hidden="1">#REF!</definedName>
    <definedName name="BEx99Q6PH5F3OQKCCAAO75PYDEFN" hidden="1">#REF!</definedName>
    <definedName name="BEx99RU5I4O0109P2FW9DN4IU3QX" localSheetId="8" hidden="1">#REF!</definedName>
    <definedName name="BEx99RU5I4O0109P2FW9DN4IU3QX" localSheetId="9" hidden="1">#REF!</definedName>
    <definedName name="BEx99RU5I4O0109P2FW9DN4IU3QX" hidden="1">#REF!</definedName>
    <definedName name="BEx99WBYT2D6UUC1PT7A40ENYID4" localSheetId="8" hidden="1">#REF!</definedName>
    <definedName name="BEx99WBYT2D6UUC1PT7A40ENYID4" localSheetId="9" hidden="1">#REF!</definedName>
    <definedName name="BEx99WBYT2D6UUC1PT7A40ENYID4" hidden="1">#REF!</definedName>
    <definedName name="BEx99WS2X3RTQE9O764SS5G2FPE6" localSheetId="8" hidden="1">#REF!</definedName>
    <definedName name="BEx99WS2X3RTQE9O764SS5G2FPE6" localSheetId="9" hidden="1">#REF!</definedName>
    <definedName name="BEx99WS2X3RTQE9O764SS5G2FPE6" hidden="1">#REF!</definedName>
    <definedName name="BEx99ZRZ4I7FHDPGRAT5VW7NVBPU" localSheetId="8" hidden="1">#REF!</definedName>
    <definedName name="BEx99ZRZ4I7FHDPGRAT5VW7NVBPU" localSheetId="9" hidden="1">#REF!</definedName>
    <definedName name="BEx99ZRZ4I7FHDPGRAT5VW7NVBPU" hidden="1">#REF!</definedName>
    <definedName name="BEx9AT5E3ZSHKSOL35O38L8HF9TH" localSheetId="8" hidden="1">#REF!</definedName>
    <definedName name="BEx9AT5E3ZSHKSOL35O38L8HF9TH" localSheetId="9" hidden="1">#REF!</definedName>
    <definedName name="BEx9AT5E3ZSHKSOL35O38L8HF9TH" hidden="1">#REF!</definedName>
    <definedName name="BEx9ATW9WB5CNKQR5HKK7Y2GHYGR" localSheetId="8" hidden="1">#REF!</definedName>
    <definedName name="BEx9ATW9WB5CNKQR5HKK7Y2GHYGR" localSheetId="9" hidden="1">#REF!</definedName>
    <definedName name="BEx9ATW9WB5CNKQR5HKK7Y2GHYGR" hidden="1">#REF!</definedName>
    <definedName name="BEx9AV8W1FAWF5BHATYEN47X12JN" localSheetId="8" hidden="1">#REF!</definedName>
    <definedName name="BEx9AV8W1FAWF5BHATYEN47X12JN" localSheetId="9" hidden="1">#REF!</definedName>
    <definedName name="BEx9AV8W1FAWF5BHATYEN47X12JN" hidden="1">#REF!</definedName>
    <definedName name="BEx9B8A5186FNTQQNLIO5LK02ABI" localSheetId="8" hidden="1">#REF!</definedName>
    <definedName name="BEx9B8A5186FNTQQNLIO5LK02ABI" localSheetId="9" hidden="1">#REF!</definedName>
    <definedName name="BEx9B8A5186FNTQQNLIO5LK02ABI" hidden="1">#REF!</definedName>
    <definedName name="BEx9B8VR20E2CILU4CDQUQQ9ONXK" localSheetId="8" hidden="1">#REF!</definedName>
    <definedName name="BEx9B8VR20E2CILU4CDQUQQ9ONXK" localSheetId="9" hidden="1">#REF!</definedName>
    <definedName name="BEx9B8VR20E2CILU4CDQUQQ9ONXK" hidden="1">#REF!</definedName>
    <definedName name="BEx9B917EUP13X6FQ3NPQL76XM5V" localSheetId="8" hidden="1">#REF!</definedName>
    <definedName name="BEx9B917EUP13X6FQ3NPQL76XM5V" localSheetId="9" hidden="1">#REF!</definedName>
    <definedName name="BEx9B917EUP13X6FQ3NPQL76XM5V" hidden="1">#REF!</definedName>
    <definedName name="BEx9BAJ5WYEQ623HUT9NNCMP3RUG" localSheetId="8" hidden="1">#REF!</definedName>
    <definedName name="BEx9BAJ5WYEQ623HUT9NNCMP3RUG" localSheetId="9" hidden="1">#REF!</definedName>
    <definedName name="BEx9BAJ5WYEQ623HUT9NNCMP3RUG" hidden="1">#REF!</definedName>
    <definedName name="BEx9BE9Z7EFJCFDYJJOY5KFTGDF4" localSheetId="8" hidden="1">#REF!</definedName>
    <definedName name="BEx9BE9Z7EFJCFDYJJOY5KFTGDF4" localSheetId="9" hidden="1">#REF!</definedName>
    <definedName name="BEx9BE9Z7EFJCFDYJJOY5KFTGDF4" hidden="1">#REF!</definedName>
    <definedName name="BEx9BSIJN2O0MG8CXAMCAOADEMTO" localSheetId="8" hidden="1">#REF!</definedName>
    <definedName name="BEx9BSIJN2O0MG8CXAMCAOADEMTO" localSheetId="9" hidden="1">#REF!</definedName>
    <definedName name="BEx9BSIJN2O0MG8CXAMCAOADEMTO" hidden="1">#REF!</definedName>
    <definedName name="BEx9BU0BBJO3ITPCO4T9FIVEVJY7" localSheetId="8" hidden="1">#REF!</definedName>
    <definedName name="BEx9BU0BBJO3ITPCO4T9FIVEVJY7" localSheetId="9" hidden="1">#REF!</definedName>
    <definedName name="BEx9BU0BBJO3ITPCO4T9FIVEVJY7" hidden="1">#REF!</definedName>
    <definedName name="BEx9BYSYW7QCPXS2NAVLFAU5Y2Z2" localSheetId="8" hidden="1">#REF!</definedName>
    <definedName name="BEx9BYSYW7QCPXS2NAVLFAU5Y2Z2" localSheetId="9" hidden="1">#REF!</definedName>
    <definedName name="BEx9BYSYW7QCPXS2NAVLFAU5Y2Z2" hidden="1">#REF!</definedName>
    <definedName name="BEx9C590HJ2O31IWJB73C1HR74AI" localSheetId="8" hidden="1">#REF!</definedName>
    <definedName name="BEx9C590HJ2O31IWJB73C1HR74AI" localSheetId="9" hidden="1">#REF!</definedName>
    <definedName name="BEx9C590HJ2O31IWJB73C1HR74AI" hidden="1">#REF!</definedName>
    <definedName name="BEx9CCQRMYYOGIOYTOM73VKDIPS1" localSheetId="8" hidden="1">#REF!</definedName>
    <definedName name="BEx9CCQRMYYOGIOYTOM73VKDIPS1" localSheetId="9" hidden="1">#REF!</definedName>
    <definedName name="BEx9CCQRMYYOGIOYTOM73VKDIPS1" hidden="1">#REF!</definedName>
    <definedName name="BEx9CM6JVXIG9S6EAZMR899UW190" localSheetId="8" hidden="1">#REF!</definedName>
    <definedName name="BEx9CM6JVXIG9S6EAZMR899UW190" localSheetId="9" hidden="1">#REF!</definedName>
    <definedName name="BEx9CM6JVXIG9S6EAZMR899UW190" hidden="1">#REF!</definedName>
    <definedName name="BEx9D160NRGTDVT2ML4H9A7UKR4T" localSheetId="8" hidden="1">#REF!</definedName>
    <definedName name="BEx9D160NRGTDVT2ML4H9A7UKR4T" localSheetId="9" hidden="1">#REF!</definedName>
    <definedName name="BEx9D160NRGTDVT2ML4H9A7UKR4T" hidden="1">#REF!</definedName>
    <definedName name="BEx9D1BC9FT19KY0INAABNDBAMR1" localSheetId="8" hidden="1">#REF!</definedName>
    <definedName name="BEx9D1BC9FT19KY0INAABNDBAMR1" localSheetId="9" hidden="1">#REF!</definedName>
    <definedName name="BEx9D1BC9FT19KY0INAABNDBAMR1" hidden="1">#REF!</definedName>
    <definedName name="BEx9D1MB15VSARB7IKBMZYU0JJBI" localSheetId="8" hidden="1">#REF!</definedName>
    <definedName name="BEx9D1MB15VSARB7IKBMZYU0JJBI" localSheetId="9" hidden="1">#REF!</definedName>
    <definedName name="BEx9D1MB15VSARB7IKBMZYU0JJBI" hidden="1">#REF!</definedName>
    <definedName name="BEx9DN6ZMF18Q39MPMXSDJTZQNJ3" localSheetId="8" hidden="1">#REF!</definedName>
    <definedName name="BEx9DN6ZMF18Q39MPMXSDJTZQNJ3" localSheetId="9" hidden="1">#REF!</definedName>
    <definedName name="BEx9DN6ZMF18Q39MPMXSDJTZQNJ3" hidden="1">#REF!</definedName>
    <definedName name="BEx9DZXN85O544CD9O60K126YYAU" localSheetId="8" hidden="1">#REF!</definedName>
    <definedName name="BEx9DZXN85O544CD9O60K126YYAU" localSheetId="9" hidden="1">#REF!</definedName>
    <definedName name="BEx9DZXN85O544CD9O60K126YYAU" hidden="1">#REF!</definedName>
    <definedName name="BEx9E14TDNSEMI784W0OTIEQMWN6" localSheetId="8" hidden="1">#REF!</definedName>
    <definedName name="BEx9E14TDNSEMI784W0OTIEQMWN6" localSheetId="9" hidden="1">#REF!</definedName>
    <definedName name="BEx9E14TDNSEMI784W0OTIEQMWN6" hidden="1">#REF!</definedName>
    <definedName name="BEx9E14TGNBYGMDDG9NETDK4SYAW" localSheetId="8" hidden="1">#REF!</definedName>
    <definedName name="BEx9E14TGNBYGMDDG9NETDK4SYAW" localSheetId="9" hidden="1">#REF!</definedName>
    <definedName name="BEx9E14TGNBYGMDDG9NETDK4SYAW" hidden="1">#REF!</definedName>
    <definedName name="BEx9E2BZ2B1R41FMGJCJ7JLGLUAJ" localSheetId="8" hidden="1">#REF!</definedName>
    <definedName name="BEx9E2BZ2B1R41FMGJCJ7JLGLUAJ" localSheetId="9" hidden="1">#REF!</definedName>
    <definedName name="BEx9E2BZ2B1R41FMGJCJ7JLGLUAJ" hidden="1">#REF!</definedName>
    <definedName name="BEx9EG9KBJ77M8LEOR9ITOKN5KXY" localSheetId="8" hidden="1">#REF!</definedName>
    <definedName name="BEx9EG9KBJ77M8LEOR9ITOKN5KXY" localSheetId="9" hidden="1">#REF!</definedName>
    <definedName name="BEx9EG9KBJ77M8LEOR9ITOKN5KXY" hidden="1">#REF!</definedName>
    <definedName name="BEx9EL27NGDBCTVPW97K42QANS5K" localSheetId="8" hidden="1">#REF!</definedName>
    <definedName name="BEx9EL27NGDBCTVPW97K42QANS5K" hidden="1">#REF!</definedName>
    <definedName name="BEx9EMK6HAJJMVYZTN5AUIV7O1E6" localSheetId="8" hidden="1">#REF!</definedName>
    <definedName name="BEx9EMK6HAJJMVYZTN5AUIV7O1E6" localSheetId="9" hidden="1">#REF!</definedName>
    <definedName name="BEx9EMK6HAJJMVYZTN5AUIV7O1E6" hidden="1">#REF!</definedName>
    <definedName name="BEx9ENB8RPU9FA3QW16IGB6LK1CH" localSheetId="8" hidden="1">#REF!</definedName>
    <definedName name="BEx9ENB8RPU9FA3QW16IGB6LK1CH" localSheetId="9" hidden="1">#REF!</definedName>
    <definedName name="BEx9ENB8RPU9FA3QW16IGB6LK1CH" hidden="1">#REF!</definedName>
    <definedName name="BEx9EQLVZHYQ1TPX7WH3SOWXCZLE" localSheetId="8" hidden="1">#REF!</definedName>
    <definedName name="BEx9EQLVZHYQ1TPX7WH3SOWXCZLE" localSheetId="9" hidden="1">#REF!</definedName>
    <definedName name="BEx9EQLVZHYQ1TPX7WH3SOWXCZLE" hidden="1">#REF!</definedName>
    <definedName name="BEx9ETLU0EK5LGEM1QCNYN2S8O5F" localSheetId="8" hidden="1">#REF!</definedName>
    <definedName name="BEx9ETLU0EK5LGEM1QCNYN2S8O5F" localSheetId="9" hidden="1">#REF!</definedName>
    <definedName name="BEx9ETLU0EK5LGEM1QCNYN2S8O5F" hidden="1">#REF!</definedName>
    <definedName name="BEx9F0710LGLAU3161O0O346N58H" localSheetId="8" hidden="1">#REF!</definedName>
    <definedName name="BEx9F0710LGLAU3161O0O346N58H" localSheetId="9" hidden="1">#REF!</definedName>
    <definedName name="BEx9F0710LGLAU3161O0O346N58H" hidden="1">#REF!</definedName>
    <definedName name="BEx9F0Y2ESUNE3U7TQDLMPE9BO67" localSheetId="8" hidden="1">#REF!</definedName>
    <definedName name="BEx9F0Y2ESUNE3U7TQDLMPE9BO67" localSheetId="9" hidden="1">#REF!</definedName>
    <definedName name="BEx9F0Y2ESUNE3U7TQDLMPE9BO67" hidden="1">#REF!</definedName>
    <definedName name="BEx9F439L1R726MJFX2EP39XIBPY" localSheetId="8" hidden="1">#REF!</definedName>
    <definedName name="BEx9F439L1R726MJFX2EP39XIBPY" localSheetId="9" hidden="1">#REF!</definedName>
    <definedName name="BEx9F439L1R726MJFX2EP39XIBPY" hidden="1">#REF!</definedName>
    <definedName name="BEx9F5W18ZGFOKGRE8PR6T1MO6GT" localSheetId="8" hidden="1">#REF!</definedName>
    <definedName name="BEx9F5W18ZGFOKGRE8PR6T1MO6GT" localSheetId="9" hidden="1">#REF!</definedName>
    <definedName name="BEx9F5W18ZGFOKGRE8PR6T1MO6GT" hidden="1">#REF!</definedName>
    <definedName name="BEx9F78N4HY0XFGBQ4UJRD52L1EI" localSheetId="8" hidden="1">#REF!</definedName>
    <definedName name="BEx9F78N4HY0XFGBQ4UJRD52L1EI" localSheetId="9" hidden="1">#REF!</definedName>
    <definedName name="BEx9F78N4HY0XFGBQ4UJRD52L1EI" hidden="1">#REF!</definedName>
    <definedName name="BEx9FF16LOQP5QIR4UHW5EIFGQB8" localSheetId="8" hidden="1">#REF!</definedName>
    <definedName name="BEx9FF16LOQP5QIR4UHW5EIFGQB8" localSheetId="9" hidden="1">#REF!</definedName>
    <definedName name="BEx9FF16LOQP5QIR4UHW5EIFGQB8" hidden="1">#REF!</definedName>
    <definedName name="BEx9FJTSRCZ3ZXT3QVBJT5NF8T7V" localSheetId="8" hidden="1">#REF!</definedName>
    <definedName name="BEx9FJTSRCZ3ZXT3QVBJT5NF8T7V" localSheetId="9" hidden="1">#REF!</definedName>
    <definedName name="BEx9FJTSRCZ3ZXT3QVBJT5NF8T7V" hidden="1">#REF!</definedName>
    <definedName name="BEx9FRBEEYPS5HLS3XT34AKZN94G" localSheetId="8" hidden="1">#REF!</definedName>
    <definedName name="BEx9FRBEEYPS5HLS3XT34AKZN94G" localSheetId="9" hidden="1">#REF!</definedName>
    <definedName name="BEx9FRBEEYPS5HLS3XT34AKZN94G" hidden="1">#REF!</definedName>
    <definedName name="BEx9G5USBCNYNA7HGVW92D800SKX" localSheetId="8" hidden="1">#REF!</definedName>
    <definedName name="BEx9G5USBCNYNA7HGVW92D800SKX" localSheetId="9" hidden="1">#REF!</definedName>
    <definedName name="BEx9G5USBCNYNA7HGVW92D800SKX" hidden="1">#REF!</definedName>
    <definedName name="BEx9G7CPXG7HR6N6FHPU2DBBUIKG" localSheetId="8" hidden="1">#REF!</definedName>
    <definedName name="BEx9G7CPXG7HR6N6FHPU2DBBUIKG" localSheetId="9" hidden="1">#REF!</definedName>
    <definedName name="BEx9G7CPXG7HR6N6FHPU2DBBUIKG" hidden="1">#REF!</definedName>
    <definedName name="BEx9GDY4D8ZPQJCYFIMYM0V0C51Y" localSheetId="8" hidden="1">#REF!</definedName>
    <definedName name="BEx9GDY4D8ZPQJCYFIMYM0V0C51Y" localSheetId="9" hidden="1">#REF!</definedName>
    <definedName name="BEx9GDY4D8ZPQJCYFIMYM0V0C51Y" hidden="1">#REF!</definedName>
    <definedName name="BEx9GGY04V0ZWI6O9KZH4KSBB389" localSheetId="8" hidden="1">#REF!</definedName>
    <definedName name="BEx9GGY04V0ZWI6O9KZH4KSBB389" localSheetId="9" hidden="1">#REF!</definedName>
    <definedName name="BEx9GGY04V0ZWI6O9KZH4KSBB389" hidden="1">#REF!</definedName>
    <definedName name="BEx9GMC7TE8SDTCO5PHODBUF4SM1" localSheetId="8" hidden="1">#REF!</definedName>
    <definedName name="BEx9GMC7TE8SDTCO5PHODBUF4SM1" localSheetId="9" hidden="1">#REF!</definedName>
    <definedName name="BEx9GMC7TE8SDTCO5PHODBUF4SM1" hidden="1">#REF!</definedName>
    <definedName name="BEx9GMN0B495HEAOG6JQK9D7HUPC" localSheetId="8" hidden="1">#REF!</definedName>
    <definedName name="BEx9GMN0B495HEAOG6JQK9D7HUPC" localSheetId="9" hidden="1">#REF!</definedName>
    <definedName name="BEx9GMN0B495HEAOG6JQK9D7HUPC" hidden="1">#REF!</definedName>
    <definedName name="BEx9GNOPB6OZ2RH3FCDNJR38RJOS" localSheetId="8" hidden="1">#REF!</definedName>
    <definedName name="BEx9GNOPB6OZ2RH3FCDNJR38RJOS" localSheetId="9" hidden="1">#REF!</definedName>
    <definedName name="BEx9GNOPB6OZ2RH3FCDNJR38RJOS" hidden="1">#REF!</definedName>
    <definedName name="BEx9GUQALUWCD30UKUQGSWW8KBQ7" localSheetId="8" hidden="1">#REF!</definedName>
    <definedName name="BEx9GUQALUWCD30UKUQGSWW8KBQ7" localSheetId="9" hidden="1">#REF!</definedName>
    <definedName name="BEx9GUQALUWCD30UKUQGSWW8KBQ7" hidden="1">#REF!</definedName>
    <definedName name="BEx9GY6BVFQGCLMOWVT6PIC9WP5X" localSheetId="8" hidden="1">#REF!</definedName>
    <definedName name="BEx9GY6BVFQGCLMOWVT6PIC9WP5X" localSheetId="9" hidden="1">#REF!</definedName>
    <definedName name="BEx9GY6BVFQGCLMOWVT6PIC9WP5X" hidden="1">#REF!</definedName>
    <definedName name="BEx9GZ2P3FDHKXEBXX2VS0BG2NP2" localSheetId="8" hidden="1">#REF!</definedName>
    <definedName name="BEx9GZ2P3FDHKXEBXX2VS0BG2NP2" localSheetId="9" hidden="1">#REF!</definedName>
    <definedName name="BEx9GZ2P3FDHKXEBXX2VS0BG2NP2" hidden="1">#REF!</definedName>
    <definedName name="BEx9H04IB14E1437FF2OIRRWBSD7" localSheetId="8" hidden="1">#REF!</definedName>
    <definedName name="BEx9H04IB14E1437FF2OIRRWBSD7" localSheetId="9" hidden="1">#REF!</definedName>
    <definedName name="BEx9H04IB14E1437FF2OIRRWBSD7" hidden="1">#REF!</definedName>
    <definedName name="BEx9H5O1KDZJCW91Q29VRPY5YS6P" localSheetId="8" hidden="1">#REF!</definedName>
    <definedName name="BEx9H5O1KDZJCW91Q29VRPY5YS6P" localSheetId="9" hidden="1">#REF!</definedName>
    <definedName name="BEx9H5O1KDZJCW91Q29VRPY5YS6P" hidden="1">#REF!</definedName>
    <definedName name="BEx9H8YR0E906F1JXZMBX3LNT004" localSheetId="8" hidden="1">#REF!</definedName>
    <definedName name="BEx9H8YR0E906F1JXZMBX3LNT004" localSheetId="9" hidden="1">#REF!</definedName>
    <definedName name="BEx9H8YR0E906F1JXZMBX3LNT004" hidden="1">#REF!</definedName>
    <definedName name="BEx9I1QKLI6OOUPQLUQ0EF0355X6" localSheetId="8" hidden="1">#REF!</definedName>
    <definedName name="BEx9I1QKLI6OOUPQLUQ0EF0355X6" localSheetId="9" hidden="1">#REF!</definedName>
    <definedName name="BEx9I1QKLI6OOUPQLUQ0EF0355X6" hidden="1">#REF!</definedName>
    <definedName name="BEx9I8XIG7E5NB48QQHXP23FIN60" localSheetId="8" hidden="1">#REF!</definedName>
    <definedName name="BEx9I8XIG7E5NB48QQHXP23FIN60" localSheetId="9" hidden="1">#REF!</definedName>
    <definedName name="BEx9I8XIG7E5NB48QQHXP23FIN60" hidden="1">#REF!</definedName>
    <definedName name="BEx9IQRF01ATLVK0YE60ARKQJ68L" localSheetId="8" hidden="1">#REF!</definedName>
    <definedName name="BEx9IQRF01ATLVK0YE60ARKQJ68L" localSheetId="9" hidden="1">#REF!</definedName>
    <definedName name="BEx9IQRF01ATLVK0YE60ARKQJ68L" hidden="1">#REF!</definedName>
    <definedName name="BEx9IT5QNZWKM6YQ5WER0DC2PMMU" localSheetId="8" hidden="1">#REF!</definedName>
    <definedName name="BEx9IT5QNZWKM6YQ5WER0DC2PMMU" localSheetId="9" hidden="1">#REF!</definedName>
    <definedName name="BEx9IT5QNZWKM6YQ5WER0DC2PMMU" hidden="1">#REF!</definedName>
    <definedName name="BEx9IUICG3HZWG57MG3NXCEX4LQI" localSheetId="8" hidden="1">#REF!</definedName>
    <definedName name="BEx9IUICG3HZWG57MG3NXCEX4LQI" localSheetId="9" hidden="1">#REF!</definedName>
    <definedName name="BEx9IUICG3HZWG57MG3NXCEX4LQI" hidden="1">#REF!</definedName>
    <definedName name="BEx9IW5LYJF40GS78FJNXO9O667A" localSheetId="8" hidden="1">#REF!</definedName>
    <definedName name="BEx9IW5LYJF40GS78FJNXO9O667A" localSheetId="9" hidden="1">#REF!</definedName>
    <definedName name="BEx9IW5LYJF40GS78FJNXO9O667A" hidden="1">#REF!</definedName>
    <definedName name="BEx9IW5MFLXTVCJHVUZTUH93AXOS" localSheetId="8" hidden="1">#REF!</definedName>
    <definedName name="BEx9IW5MFLXTVCJHVUZTUH93AXOS" localSheetId="9" hidden="1">#REF!</definedName>
    <definedName name="BEx9IW5MFLXTVCJHVUZTUH93AXOS" hidden="1">#REF!</definedName>
    <definedName name="BEx9IXCSPSZC80YZUPRCYTG326KV" localSheetId="8" hidden="1">#REF!</definedName>
    <definedName name="BEx9IXCSPSZC80YZUPRCYTG326KV" localSheetId="9" hidden="1">#REF!</definedName>
    <definedName name="BEx9IXCSPSZC80YZUPRCYTG326KV" hidden="1">#REF!</definedName>
    <definedName name="BEx9IYUQSBZ0GG9ZT1QKX83F42F1" localSheetId="8" hidden="1">#REF!</definedName>
    <definedName name="BEx9IYUQSBZ0GG9ZT1QKX83F42F1" localSheetId="9" hidden="1">#REF!</definedName>
    <definedName name="BEx9IYUQSBZ0GG9ZT1QKX83F42F1" hidden="1">#REF!</definedName>
    <definedName name="BEx9IZR39NHDGOM97H4E6F81RTQW" localSheetId="8" hidden="1">#REF!</definedName>
    <definedName name="BEx9IZR39NHDGOM97H4E6F81RTQW" localSheetId="9" hidden="1">#REF!</definedName>
    <definedName name="BEx9IZR39NHDGOM97H4E6F81RTQW" hidden="1">#REF!</definedName>
    <definedName name="BEx9J6CH5E7YZPER7HXEIOIKGPCA" localSheetId="8" hidden="1">#REF!</definedName>
    <definedName name="BEx9J6CH5E7YZPER7HXEIOIKGPCA" localSheetId="9" hidden="1">#REF!</definedName>
    <definedName name="BEx9J6CH5E7YZPER7HXEIOIKGPCA" hidden="1">#REF!</definedName>
    <definedName name="BEx9JJTZKVUJAVPTRE0RAVTEH41G" localSheetId="8" hidden="1">#REF!</definedName>
    <definedName name="BEx9JJTZKVUJAVPTRE0RAVTEH41G" localSheetId="9" hidden="1">#REF!</definedName>
    <definedName name="BEx9JJTZKVUJAVPTRE0RAVTEH41G" hidden="1">#REF!</definedName>
    <definedName name="BEx9JLBYK239B3F841C7YG1GT7ST" localSheetId="8" hidden="1">#REF!</definedName>
    <definedName name="BEx9JLBYK239B3F841C7YG1GT7ST" localSheetId="9" hidden="1">#REF!</definedName>
    <definedName name="BEx9JLBYK239B3F841C7YG1GT7ST" hidden="1">#REF!</definedName>
    <definedName name="BExAW4IIW5D0MDY6TJ3G4FOLPYIR" localSheetId="8" hidden="1">#REF!</definedName>
    <definedName name="BExAW4IIW5D0MDY6TJ3G4FOLPYIR" localSheetId="9" hidden="1">#REF!</definedName>
    <definedName name="BExAW4IIW5D0MDY6TJ3G4FOLPYIR" hidden="1">#REF!</definedName>
    <definedName name="BExAWNP1B2E9Q88TW48NH41C0FTZ" localSheetId="8" hidden="1">#REF!</definedName>
    <definedName name="BExAWNP1B2E9Q88TW48NH41C0FTZ" localSheetId="9" hidden="1">#REF!</definedName>
    <definedName name="BExAWNP1B2E9Q88TW48NH41C0FTZ" hidden="1">#REF!</definedName>
    <definedName name="BExAWUFQXTIPQ308ERZPSVPTUMYN" localSheetId="8" hidden="1">#REF!</definedName>
    <definedName name="BExAWUFQXTIPQ308ERZPSVPTUMYN" localSheetId="9" hidden="1">#REF!</definedName>
    <definedName name="BExAWUFQXTIPQ308ERZPSVPTUMYN" hidden="1">#REF!</definedName>
    <definedName name="BExAWY6O96OQO2R036QK2DI37EKV" localSheetId="8" hidden="1">#REF!</definedName>
    <definedName name="BExAWY6O96OQO2R036QK2DI37EKV" localSheetId="9" hidden="1">#REF!</definedName>
    <definedName name="BExAWY6O96OQO2R036QK2DI37EKV" hidden="1">#REF!</definedName>
    <definedName name="BExAX410NB4F2XOB84OR2197H8M5" localSheetId="8" hidden="1">#REF!</definedName>
    <definedName name="BExAX410NB4F2XOB84OR2197H8M5" localSheetId="9" hidden="1">#REF!</definedName>
    <definedName name="BExAX410NB4F2XOB84OR2197H8M5" hidden="1">#REF!</definedName>
    <definedName name="BExAX8TNG8LQ5Q4904SAYQIPGBSV" localSheetId="8" hidden="1">#REF!</definedName>
    <definedName name="BExAX8TNG8LQ5Q4904SAYQIPGBSV" localSheetId="9" hidden="1">#REF!</definedName>
    <definedName name="BExAX8TNG8LQ5Q4904SAYQIPGBSV" hidden="1">#REF!</definedName>
    <definedName name="BExAX9KPAVIVUVU3XREDCV1BIYZL" localSheetId="8" hidden="1">#REF!</definedName>
    <definedName name="BExAX9KPAVIVUVU3XREDCV1BIYZL" localSheetId="9" hidden="1">#REF!</definedName>
    <definedName name="BExAX9KPAVIVUVU3XREDCV1BIYZL" hidden="1">#REF!</definedName>
    <definedName name="BExAXPB35BNVXZYF2XS6UP3LP0QH" localSheetId="8" hidden="1">#REF!</definedName>
    <definedName name="BExAXPB35BNVXZYF2XS6UP3LP0QH" localSheetId="9" hidden="1">#REF!</definedName>
    <definedName name="BExAXPB35BNVXZYF2XS6UP3LP0QH" hidden="1">#REF!</definedName>
    <definedName name="BExAXWSRVPK0GCZ2UFU10UOP01IY" localSheetId="8" hidden="1">#REF!</definedName>
    <definedName name="BExAXWSRVPK0GCZ2UFU10UOP01IY" localSheetId="9" hidden="1">#REF!</definedName>
    <definedName name="BExAXWSRVPK0GCZ2UFU10UOP01IY" hidden="1">#REF!</definedName>
    <definedName name="BExAY0EAT2LXR5MFGM0DLIB45PLO" localSheetId="8" hidden="1">#REF!</definedName>
    <definedName name="BExAY0EAT2LXR5MFGM0DLIB45PLO" localSheetId="9" hidden="1">#REF!</definedName>
    <definedName name="BExAY0EAT2LXR5MFGM0DLIB45PLO" hidden="1">#REF!</definedName>
    <definedName name="BExAY6JK0AK9EBIJSPEJNOIDE40W" localSheetId="8" hidden="1">#REF!</definedName>
    <definedName name="BExAY6JK0AK9EBIJSPEJNOIDE40W" localSheetId="9" hidden="1">#REF!</definedName>
    <definedName name="BExAY6JK0AK9EBIJSPEJNOIDE40W" hidden="1">#REF!</definedName>
    <definedName name="BExAYE6LNIEBR9DSNI5JGNITGKIT" localSheetId="8" hidden="1">#REF!</definedName>
    <definedName name="BExAYE6LNIEBR9DSNI5JGNITGKIT" localSheetId="9" hidden="1">#REF!</definedName>
    <definedName name="BExAYE6LNIEBR9DSNI5JGNITGKIT" hidden="1">#REF!</definedName>
    <definedName name="BExAYHMLXGGO25P8HYB2S75DEB4F" localSheetId="8" hidden="1">#REF!</definedName>
    <definedName name="BExAYHMLXGGO25P8HYB2S75DEB4F" localSheetId="9" hidden="1">#REF!</definedName>
    <definedName name="BExAYHMLXGGO25P8HYB2S75DEB4F" hidden="1">#REF!</definedName>
    <definedName name="BExAYKXAUWGDOPG952TEJ2UKZKWN" localSheetId="8" hidden="1">#REF!</definedName>
    <definedName name="BExAYKXAUWGDOPG952TEJ2UKZKWN" localSheetId="9" hidden="1">#REF!</definedName>
    <definedName name="BExAYKXAUWGDOPG952TEJ2UKZKWN" hidden="1">#REF!</definedName>
    <definedName name="BExAYP9TDTI2MBP6EYE0H39CPMXN" localSheetId="8" hidden="1">#REF!</definedName>
    <definedName name="BExAYP9TDTI2MBP6EYE0H39CPMXN" localSheetId="9" hidden="1">#REF!</definedName>
    <definedName name="BExAYP9TDTI2MBP6EYE0H39CPMXN" hidden="1">#REF!</definedName>
    <definedName name="BExAYPPWJPWDKU59O051WMGB7O0J" localSheetId="8" hidden="1">#REF!</definedName>
    <definedName name="BExAYPPWJPWDKU59O051WMGB7O0J" localSheetId="9" hidden="1">#REF!</definedName>
    <definedName name="BExAYPPWJPWDKU59O051WMGB7O0J" hidden="1">#REF!</definedName>
    <definedName name="BExAYR2JZCJBUH6F1LZC2A7JIVRJ" localSheetId="8" hidden="1">#REF!</definedName>
    <definedName name="BExAYR2JZCJBUH6F1LZC2A7JIVRJ" localSheetId="9" hidden="1">#REF!</definedName>
    <definedName name="BExAYR2JZCJBUH6F1LZC2A7JIVRJ" hidden="1">#REF!</definedName>
    <definedName name="BExAYTGVRD3DLKO75RFPMBKCIWB8" localSheetId="8" hidden="1">#REF!</definedName>
    <definedName name="BExAYTGVRD3DLKO75RFPMBKCIWB8" localSheetId="9" hidden="1">#REF!</definedName>
    <definedName name="BExAYTGVRD3DLKO75RFPMBKCIWB8" hidden="1">#REF!</definedName>
    <definedName name="BExAYY9H9COOT46HJLPVDLTO12UL" localSheetId="8" hidden="1">#REF!</definedName>
    <definedName name="BExAYY9H9COOT46HJLPVDLTO12UL" localSheetId="9" hidden="1">#REF!</definedName>
    <definedName name="BExAYY9H9COOT46HJLPVDLTO12UL" hidden="1">#REF!</definedName>
    <definedName name="BExAYYKAQA3KDMQ890FIE5M9SPBL" localSheetId="8" hidden="1">#REF!</definedName>
    <definedName name="BExAYYKAQA3KDMQ890FIE5M9SPBL" localSheetId="9" hidden="1">#REF!</definedName>
    <definedName name="BExAYYKAQA3KDMQ890FIE5M9SPBL" hidden="1">#REF!</definedName>
    <definedName name="BExAZ6SY0EU69GC3CWI5EOO0YLFG" localSheetId="8" hidden="1">#REF!</definedName>
    <definedName name="BExAZ6SY0EU69GC3CWI5EOO0YLFG" localSheetId="9" hidden="1">#REF!</definedName>
    <definedName name="BExAZ6SY0EU69GC3CWI5EOO0YLFG" hidden="1">#REF!</definedName>
    <definedName name="BExAZ6YEEBJV0PCKFE137K2Y3A8M" localSheetId="8" hidden="1">#REF!</definedName>
    <definedName name="BExAZ6YEEBJV0PCKFE137K2Y3A8M" localSheetId="9" hidden="1">#REF!</definedName>
    <definedName name="BExAZ6YEEBJV0PCKFE137K2Y3A8M" hidden="1">#REF!</definedName>
    <definedName name="BExAZAP844MJ4GSAIYNYHQ7FECC3" localSheetId="8" hidden="1">#REF!</definedName>
    <definedName name="BExAZAP844MJ4GSAIYNYHQ7FECC3" localSheetId="9" hidden="1">#REF!</definedName>
    <definedName name="BExAZAP844MJ4GSAIYNYHQ7FECC3" hidden="1">#REF!</definedName>
    <definedName name="BExAZCNEGB4JYHC8CZ51KTN890US" localSheetId="8" hidden="1">#REF!</definedName>
    <definedName name="BExAZCNEGB4JYHC8CZ51KTN890US" localSheetId="9" hidden="1">#REF!</definedName>
    <definedName name="BExAZCNEGB4JYHC8CZ51KTN890US" hidden="1">#REF!</definedName>
    <definedName name="BExAZFCI302YFYRDJYQDWQQL0Q0O" localSheetId="8" hidden="1">#REF!</definedName>
    <definedName name="BExAZFCI302YFYRDJYQDWQQL0Q0O" localSheetId="9" hidden="1">#REF!</definedName>
    <definedName name="BExAZFCI302YFYRDJYQDWQQL0Q0O" hidden="1">#REF!</definedName>
    <definedName name="BExAZJE2UOL40XUAU2RB53X5K20P" localSheetId="8" hidden="1">#REF!</definedName>
    <definedName name="BExAZJE2UOL40XUAU2RB53X5K20P" localSheetId="9" hidden="1">#REF!</definedName>
    <definedName name="BExAZJE2UOL40XUAU2RB53X5K20P" hidden="1">#REF!</definedName>
    <definedName name="BExAZLHLST9OP89R1HJMC1POQG8H" localSheetId="8" hidden="1">#REF!</definedName>
    <definedName name="BExAZLHLST9OP89R1HJMC1POQG8H" localSheetId="9" hidden="1">#REF!</definedName>
    <definedName name="BExAZLHLST9OP89R1HJMC1POQG8H" hidden="1">#REF!</definedName>
    <definedName name="BExAZMDYMIAA7RX1BMCKU1VLBRGY" localSheetId="8" hidden="1">#REF!</definedName>
    <definedName name="BExAZMDYMIAA7RX1BMCKU1VLBRGY" localSheetId="9" hidden="1">#REF!</definedName>
    <definedName name="BExAZMDYMIAA7RX1BMCKU1VLBRGY" hidden="1">#REF!</definedName>
    <definedName name="BExAZNL6BHI8DCQWXOX4I2P839UX" localSheetId="8" hidden="1">#REF!</definedName>
    <definedName name="BExAZNL6BHI8DCQWXOX4I2P839UX" localSheetId="9" hidden="1">#REF!</definedName>
    <definedName name="BExAZNL6BHI8DCQWXOX4I2P839UX" hidden="1">#REF!</definedName>
    <definedName name="BExAZRMWSONMCG9KDUM4KAQ7BONM" localSheetId="8" hidden="1">#REF!</definedName>
    <definedName name="BExAZRMWSONMCG9KDUM4KAQ7BONM" localSheetId="9" hidden="1">#REF!</definedName>
    <definedName name="BExAZRMWSONMCG9KDUM4KAQ7BONM" hidden="1">#REF!</definedName>
    <definedName name="BExAZSOJNQ5N3LM4XA17IH7NIY7G" localSheetId="8" hidden="1">#REF!</definedName>
    <definedName name="BExAZSOJNQ5N3LM4XA17IH7NIY7G" localSheetId="9" hidden="1">#REF!</definedName>
    <definedName name="BExAZSOJNQ5N3LM4XA17IH7NIY7G" hidden="1">#REF!</definedName>
    <definedName name="BExAZTFG4SJRG4TW6JXRF7N08JFI" localSheetId="8" hidden="1">#REF!</definedName>
    <definedName name="BExAZTFG4SJRG4TW6JXRF7N08JFI" localSheetId="9" hidden="1">#REF!</definedName>
    <definedName name="BExAZTFG4SJRG4TW6JXRF7N08JFI" hidden="1">#REF!</definedName>
    <definedName name="BExAZUS4A8OHDZK0MWAOCCCKTH73" localSheetId="8" hidden="1">#REF!</definedName>
    <definedName name="BExAZUS4A8OHDZK0MWAOCCCKTH73" localSheetId="9" hidden="1">#REF!</definedName>
    <definedName name="BExAZUS4A8OHDZK0MWAOCCCKTH73" hidden="1">#REF!</definedName>
    <definedName name="BExAZX6FECVK3E07KXM2XPYKGM6U" localSheetId="8" hidden="1">#REF!</definedName>
    <definedName name="BExAZX6FECVK3E07KXM2XPYKGM6U" localSheetId="9" hidden="1">#REF!</definedName>
    <definedName name="BExAZX6FECVK3E07KXM2XPYKGM6U" hidden="1">#REF!</definedName>
    <definedName name="BExB012NJ8GASTNNPBRRFTLHIOC9" localSheetId="8" hidden="1">#REF!</definedName>
    <definedName name="BExB012NJ8GASTNNPBRRFTLHIOC9" localSheetId="9" hidden="1">#REF!</definedName>
    <definedName name="BExB012NJ8GASTNNPBRRFTLHIOC9" hidden="1">#REF!</definedName>
    <definedName name="BExB072HHXVMUC0VYNGG48GRSH5Q" localSheetId="8" hidden="1">#REF!</definedName>
    <definedName name="BExB072HHXVMUC0VYNGG48GRSH5Q" localSheetId="9" hidden="1">#REF!</definedName>
    <definedName name="BExB072HHXVMUC0VYNGG48GRSH5Q" hidden="1">#REF!</definedName>
    <definedName name="BExB0FRDEYDEUEAB1W8KD6D965XA" localSheetId="8" hidden="1">#REF!</definedName>
    <definedName name="BExB0FRDEYDEUEAB1W8KD6D965XA" localSheetId="9" hidden="1">#REF!</definedName>
    <definedName name="BExB0FRDEYDEUEAB1W8KD6D965XA" hidden="1">#REF!</definedName>
    <definedName name="BExB0GIGLDV7P55ZR51C0HG15PA2" localSheetId="8" hidden="1">#REF!</definedName>
    <definedName name="BExB0GIGLDV7P55ZR51C0HG15PA2" localSheetId="9" hidden="1">#REF!</definedName>
    <definedName name="BExB0GIGLDV7P55ZR51C0HG15PA2" hidden="1">#REF!</definedName>
    <definedName name="BExB0KPCN7YJORQAYUCF4YKIKPMC" localSheetId="8" hidden="1">#REF!</definedName>
    <definedName name="BExB0KPCN7YJORQAYUCF4YKIKPMC" localSheetId="9" hidden="1">#REF!</definedName>
    <definedName name="BExB0KPCN7YJORQAYUCF4YKIKPMC" hidden="1">#REF!</definedName>
    <definedName name="BExB0VHQD6ORZS0MIC86QWHCE4UC" localSheetId="8" hidden="1">#REF!</definedName>
    <definedName name="BExB0VHQD6ORZS0MIC86QWHCE4UC" localSheetId="9" hidden="1">#REF!</definedName>
    <definedName name="BExB0VHQD6ORZS0MIC86QWHCE4UC" hidden="1">#REF!</definedName>
    <definedName name="BExB0WE4PI3NOBXXVO9CTEN4DIU2" localSheetId="8" hidden="1">#REF!</definedName>
    <definedName name="BExB0WE4PI3NOBXXVO9CTEN4DIU2" localSheetId="9" hidden="1">#REF!</definedName>
    <definedName name="BExB0WE4PI3NOBXXVO9CTEN4DIU2" hidden="1">#REF!</definedName>
    <definedName name="BExB0Z8O1CQF2CWFBBHE8SNISDAO" localSheetId="8" hidden="1">#REF!</definedName>
    <definedName name="BExB0Z8O1CQF2CWFBBHE8SNISDAO" localSheetId="9" hidden="1">#REF!</definedName>
    <definedName name="BExB0Z8O1CQF2CWFBBHE8SNISDAO" hidden="1">#REF!</definedName>
    <definedName name="BExB10QNIVITUYS55OAEKK3VLJFE" localSheetId="8" hidden="1">#REF!</definedName>
    <definedName name="BExB10QNIVITUYS55OAEKK3VLJFE" localSheetId="9" hidden="1">#REF!</definedName>
    <definedName name="BExB10QNIVITUYS55OAEKK3VLJFE" hidden="1">#REF!</definedName>
    <definedName name="BExB15ZDRY4CIJ911DONP0KCY9KU" localSheetId="8" hidden="1">#REF!</definedName>
    <definedName name="BExB15ZDRY4CIJ911DONP0KCY9KU" localSheetId="9" hidden="1">#REF!</definedName>
    <definedName name="BExB15ZDRY4CIJ911DONP0KCY9KU" hidden="1">#REF!</definedName>
    <definedName name="BExB16VQY0O0RLZYJFU3OFEONVTE" localSheetId="8" hidden="1">#REF!</definedName>
    <definedName name="BExB16VQY0O0RLZYJFU3OFEONVTE" localSheetId="9" hidden="1">#REF!</definedName>
    <definedName name="BExB16VQY0O0RLZYJFU3OFEONVTE" hidden="1">#REF!</definedName>
    <definedName name="BExB1FKNY2UO4W5FUGFHJOA2WFGG" localSheetId="8" hidden="1">#REF!</definedName>
    <definedName name="BExB1FKNY2UO4W5FUGFHJOA2WFGG" localSheetId="9" hidden="1">#REF!</definedName>
    <definedName name="BExB1FKNY2UO4W5FUGFHJOA2WFGG" hidden="1">#REF!</definedName>
    <definedName name="BExB1GMD0PIDGTFBGQOPRWQSP9I4" localSheetId="8" hidden="1">#REF!</definedName>
    <definedName name="BExB1GMD0PIDGTFBGQOPRWQSP9I4" localSheetId="9" hidden="1">#REF!</definedName>
    <definedName name="BExB1GMD0PIDGTFBGQOPRWQSP9I4" hidden="1">#REF!</definedName>
    <definedName name="BExB1HZ0FHGNOS2URJWFD5G55OMO" localSheetId="8" hidden="1">#REF!</definedName>
    <definedName name="BExB1HZ0FHGNOS2URJWFD5G55OMO" localSheetId="9" hidden="1">#REF!</definedName>
    <definedName name="BExB1HZ0FHGNOS2URJWFD5G55OMO" hidden="1">#REF!</definedName>
    <definedName name="BExB1Q29OO6LNFNT1EQLA3KYE7MX" localSheetId="8" hidden="1">#REF!</definedName>
    <definedName name="BExB1Q29OO6LNFNT1EQLA3KYE7MX" localSheetId="9" hidden="1">#REF!</definedName>
    <definedName name="BExB1Q29OO6LNFNT1EQLA3KYE7MX" hidden="1">#REF!</definedName>
    <definedName name="BExB1TNRV5EBWZEHYLHI76T0FVA7" localSheetId="8" hidden="1">#REF!</definedName>
    <definedName name="BExB1TNRV5EBWZEHYLHI76T0FVA7" localSheetId="9" hidden="1">#REF!</definedName>
    <definedName name="BExB1TNRV5EBWZEHYLHI76T0FVA7" hidden="1">#REF!</definedName>
    <definedName name="BExB1WI6M8I0EEP1ANUQZCFY24EV" localSheetId="8" hidden="1">#REF!</definedName>
    <definedName name="BExB1WI6M8I0EEP1ANUQZCFY24EV" localSheetId="9" hidden="1">#REF!</definedName>
    <definedName name="BExB1WI6M8I0EEP1ANUQZCFY24EV" hidden="1">#REF!</definedName>
    <definedName name="BExB203OWC9QZA3BYOKQ18L4FUJE" localSheetId="8" hidden="1">#REF!</definedName>
    <definedName name="BExB203OWC9QZA3BYOKQ18L4FUJE" localSheetId="9" hidden="1">#REF!</definedName>
    <definedName name="BExB203OWC9QZA3BYOKQ18L4FUJE" hidden="1">#REF!</definedName>
    <definedName name="BExB2CJHTU7C591BR4WRL5L2F2K6" localSheetId="8" hidden="1">#REF!</definedName>
    <definedName name="BExB2CJHTU7C591BR4WRL5L2F2K6" localSheetId="9" hidden="1">#REF!</definedName>
    <definedName name="BExB2CJHTU7C591BR4WRL5L2F2K6" hidden="1">#REF!</definedName>
    <definedName name="BExB2K1AV4PGNS1O6C7D7AO411AX" localSheetId="8" hidden="1">#REF!</definedName>
    <definedName name="BExB2K1AV4PGNS1O6C7D7AO411AX" localSheetId="9" hidden="1">#REF!</definedName>
    <definedName name="BExB2K1AV4PGNS1O6C7D7AO411AX" hidden="1">#REF!</definedName>
    <definedName name="BExB2O2UYHKI324YE324E1N7FVIB" localSheetId="8" hidden="1">#REF!</definedName>
    <definedName name="BExB2O2UYHKI324YE324E1N7FVIB" localSheetId="9" hidden="1">#REF!</definedName>
    <definedName name="BExB2O2UYHKI324YE324E1N7FVIB" hidden="1">#REF!</definedName>
    <definedName name="BExB2Q0VJ0MU2URO3JOVUAVHEI3V" localSheetId="8" hidden="1">#REF!</definedName>
    <definedName name="BExB2Q0VJ0MU2URO3JOVUAVHEI3V" localSheetId="9" hidden="1">#REF!</definedName>
    <definedName name="BExB2Q0VJ0MU2URO3JOVUAVHEI3V" hidden="1">#REF!</definedName>
    <definedName name="BExB30IP1DNKNQ6PZ5ERUGR5MK4Z" localSheetId="8" hidden="1">#REF!</definedName>
    <definedName name="BExB30IP1DNKNQ6PZ5ERUGR5MK4Z" localSheetId="9" hidden="1">#REF!</definedName>
    <definedName name="BExB30IP1DNKNQ6PZ5ERUGR5MK4Z" hidden="1">#REF!</definedName>
    <definedName name="BExB385QW2BSSBXS953SSQN2ISSW" localSheetId="8" hidden="1">#REF!</definedName>
    <definedName name="BExB385QW2BSSBXS953SSQN2ISSW" localSheetId="9" hidden="1">#REF!</definedName>
    <definedName name="BExB385QW2BSSBXS953SSQN2ISSW" hidden="1">#REF!</definedName>
    <definedName name="BExB3DEMEV5D9G8FDHD4NQ9X2YNT" localSheetId="8" hidden="1">#REF!</definedName>
    <definedName name="BExB3DEMEV5D9G8FDHD4NQ9X2YNT" localSheetId="9" hidden="1">#REF!</definedName>
    <definedName name="BExB3DEMEV5D9G8FDHD4NQ9X2YNT" hidden="1">#REF!</definedName>
    <definedName name="BExB3RXU8AJQ86I5RXEWLGGR7R7C" localSheetId="8" hidden="1">#REF!</definedName>
    <definedName name="BExB3RXU8AJQ86I5RXEWLGGR7R7C" localSheetId="9" hidden="1">#REF!</definedName>
    <definedName name="BExB3RXU8AJQ86I5RXEWLGGR7R7C" hidden="1">#REF!</definedName>
    <definedName name="BExB442RX0T3L6HUL6X5T21CENW6" localSheetId="8" hidden="1">#REF!</definedName>
    <definedName name="BExB442RX0T3L6HUL6X5T21CENW6" localSheetId="9" hidden="1">#REF!</definedName>
    <definedName name="BExB442RX0T3L6HUL6X5T21CENW6" hidden="1">#REF!</definedName>
    <definedName name="BExB4ADD0L7417CII901XTFKXD1J" localSheetId="8" hidden="1">#REF!</definedName>
    <definedName name="BExB4ADD0L7417CII901XTFKXD1J" localSheetId="9" hidden="1">#REF!</definedName>
    <definedName name="BExB4ADD0L7417CII901XTFKXD1J" hidden="1">#REF!</definedName>
    <definedName name="BExB4DYU06HCGRIPBSWRCXK804UM" localSheetId="8" hidden="1">#REF!</definedName>
    <definedName name="BExB4DYU06HCGRIPBSWRCXK804UM" localSheetId="9" hidden="1">#REF!</definedName>
    <definedName name="BExB4DYU06HCGRIPBSWRCXK804UM" hidden="1">#REF!</definedName>
    <definedName name="BExB4HEZO4E597Q5M4M10LT8TLY3" localSheetId="8" hidden="1">#REF!</definedName>
    <definedName name="BExB4HEZO4E597Q5M4M10LT8TLY3" localSheetId="9" hidden="1">#REF!</definedName>
    <definedName name="BExB4HEZO4E597Q5M4M10LT8TLY3" hidden="1">#REF!</definedName>
    <definedName name="BExB4X01APD3Z8ZW6MVX1P8NAO7G" localSheetId="8" hidden="1">#REF!</definedName>
    <definedName name="BExB4X01APD3Z8ZW6MVX1P8NAO7G" localSheetId="9" hidden="1">#REF!</definedName>
    <definedName name="BExB4X01APD3Z8ZW6MVX1P8NAO7G" hidden="1">#REF!</definedName>
    <definedName name="BExB4Z3EZBGYYI33U0KQ8NEIH8PY" localSheetId="8" hidden="1">#REF!</definedName>
    <definedName name="BExB4Z3EZBGYYI33U0KQ8NEIH8PY" localSheetId="9" hidden="1">#REF!</definedName>
    <definedName name="BExB4Z3EZBGYYI33U0KQ8NEIH8PY" hidden="1">#REF!</definedName>
    <definedName name="BExB4ZJOLU1PXBMG4TPCCLTRMNRE" localSheetId="8" hidden="1">#REF!</definedName>
    <definedName name="BExB4ZJOLU1PXBMG4TPCCLTRMNRE" localSheetId="9" hidden="1">#REF!</definedName>
    <definedName name="BExB4ZJOLU1PXBMG4TPCCLTRMNRE" hidden="1">#REF!</definedName>
    <definedName name="BExB4ZZSDPL4Q05BMVT5TUN0IGKT" localSheetId="8" hidden="1">#REF!</definedName>
    <definedName name="BExB4ZZSDPL4Q05BMVT5TUN0IGKT" localSheetId="9" hidden="1">#REF!</definedName>
    <definedName name="BExB4ZZSDPL4Q05BMVT5TUN0IGKT" hidden="1">#REF!</definedName>
    <definedName name="BExB55368XW7UX657ZSPC6BFE92S" localSheetId="8" hidden="1">#REF!</definedName>
    <definedName name="BExB55368XW7UX657ZSPC6BFE92S" localSheetId="9" hidden="1">#REF!</definedName>
    <definedName name="BExB55368XW7UX657ZSPC6BFE92S" hidden="1">#REF!</definedName>
    <definedName name="BExB57MZEPL2SA2ONPK66YFLZWJU" localSheetId="8" hidden="1">#REF!</definedName>
    <definedName name="BExB57MZEPL2SA2ONPK66YFLZWJU" localSheetId="9" hidden="1">#REF!</definedName>
    <definedName name="BExB57MZEPL2SA2ONPK66YFLZWJU" hidden="1">#REF!</definedName>
    <definedName name="BExB5833OAOJ22VK1YK47FHUSVK2" localSheetId="8" hidden="1">#REF!</definedName>
    <definedName name="BExB5833OAOJ22VK1YK47FHUSVK2" localSheetId="9" hidden="1">#REF!</definedName>
    <definedName name="BExB5833OAOJ22VK1YK47FHUSVK2" hidden="1">#REF!</definedName>
    <definedName name="BExB58JDIHS42JZT9DJJMKA8QFCO" localSheetId="8" hidden="1">#REF!</definedName>
    <definedName name="BExB58JDIHS42JZT9DJJMKA8QFCO" localSheetId="9" hidden="1">#REF!</definedName>
    <definedName name="BExB58JDIHS42JZT9DJJMKA8QFCO" hidden="1">#REF!</definedName>
    <definedName name="BExB58U5FQC5JWV9CGC83HLLZUZI" localSheetId="8" hidden="1">#REF!</definedName>
    <definedName name="BExB58U5FQC5JWV9CGC83HLLZUZI" localSheetId="9" hidden="1">#REF!</definedName>
    <definedName name="BExB58U5FQC5JWV9CGC83HLLZUZI" hidden="1">#REF!</definedName>
    <definedName name="BExB5EDO9XUKHF74X3HAU2WPPHZH" localSheetId="8" hidden="1">#REF!</definedName>
    <definedName name="BExB5EDO9XUKHF74X3HAU2WPPHZH" localSheetId="9" hidden="1">#REF!</definedName>
    <definedName name="BExB5EDO9XUKHF74X3HAU2WPPHZH" hidden="1">#REF!</definedName>
    <definedName name="BExB5EDOQKZIQXT13IG1KLCZ474G" localSheetId="8" hidden="1">#REF!</definedName>
    <definedName name="BExB5EDOQKZIQXT13IG1KLCZ474G" localSheetId="9" hidden="1">#REF!</definedName>
    <definedName name="BExB5EDOQKZIQXT13IG1KLCZ474G" hidden="1">#REF!</definedName>
    <definedName name="BExB5G6EH68AYEP1UT0GHUEL3SLN" localSheetId="8" hidden="1">#REF!</definedName>
    <definedName name="BExB5G6EH68AYEP1UT0GHUEL3SLN" localSheetId="9" hidden="1">#REF!</definedName>
    <definedName name="BExB5G6EH68AYEP1UT0GHUEL3SLN" hidden="1">#REF!</definedName>
    <definedName name="BExB5LVGGXMNUN3D3452G3J62MKF" localSheetId="8" hidden="1">#REF!</definedName>
    <definedName name="BExB5LVGGXMNUN3D3452G3J62MKF" localSheetId="9" hidden="1">#REF!</definedName>
    <definedName name="BExB5LVGGXMNUN3D3452G3J62MKF" hidden="1">#REF!</definedName>
    <definedName name="BExB5QYVEZWFE5DQVHAM760EV05X" localSheetId="8" hidden="1">#REF!</definedName>
    <definedName name="BExB5QYVEZWFE5DQVHAM760EV05X" localSheetId="9" hidden="1">#REF!</definedName>
    <definedName name="BExB5QYVEZWFE5DQVHAM760EV05X" hidden="1">#REF!</definedName>
    <definedName name="BExB5U9IRH14EMOE0YGIE3WIVLFS" localSheetId="8" hidden="1">#REF!</definedName>
    <definedName name="BExB5U9IRH14EMOE0YGIE3WIVLFS" localSheetId="9" hidden="1">#REF!</definedName>
    <definedName name="BExB5U9IRH14EMOE0YGIE3WIVLFS" hidden="1">#REF!</definedName>
    <definedName name="BExB5V5WWQYPK4GCSYZQALJYGC94" localSheetId="8" hidden="1">#REF!</definedName>
    <definedName name="BExB5V5WWQYPK4GCSYZQALJYGC94" localSheetId="9" hidden="1">#REF!</definedName>
    <definedName name="BExB5V5WWQYPK4GCSYZQALJYGC94" hidden="1">#REF!</definedName>
    <definedName name="BExB5VWYMOV6BAIH7XUBBVPU7MMD" localSheetId="8" hidden="1">#REF!</definedName>
    <definedName name="BExB5VWYMOV6BAIH7XUBBVPU7MMD" localSheetId="9" hidden="1">#REF!</definedName>
    <definedName name="BExB5VWYMOV6BAIH7XUBBVPU7MMD" hidden="1">#REF!</definedName>
    <definedName name="BExB610DZWIJP1B72U9QM42COH2B" localSheetId="8" hidden="1">#REF!</definedName>
    <definedName name="BExB610DZWIJP1B72U9QM42COH2B" localSheetId="9" hidden="1">#REF!</definedName>
    <definedName name="BExB610DZWIJP1B72U9QM42COH2B" hidden="1">#REF!</definedName>
    <definedName name="BExB64AX81KEVMGZDXB25NB459SW" localSheetId="8" hidden="1">#REF!</definedName>
    <definedName name="BExB64AX81KEVMGZDXB25NB459SW" localSheetId="9" hidden="1">#REF!</definedName>
    <definedName name="BExB64AX81KEVMGZDXB25NB459SW" hidden="1">#REF!</definedName>
    <definedName name="BExB6C3FUAKK9ML5T767NMWGA9YB" localSheetId="8" hidden="1">#REF!</definedName>
    <definedName name="BExB6C3FUAKK9ML5T767NMWGA9YB" localSheetId="9" hidden="1">#REF!</definedName>
    <definedName name="BExB6C3FUAKK9ML5T767NMWGA9YB" hidden="1">#REF!</definedName>
    <definedName name="BExB6C8X6JYRLKZKK17VE3QUNL3D" localSheetId="8" hidden="1">#REF!</definedName>
    <definedName name="BExB6C8X6JYRLKZKK17VE3QUNL3D" localSheetId="9" hidden="1">#REF!</definedName>
    <definedName name="BExB6C8X6JYRLKZKK17VE3QUNL3D" hidden="1">#REF!</definedName>
    <definedName name="BExB6HN3QRFPXM71MDUK21BKM7PF" localSheetId="8" hidden="1">#REF!</definedName>
    <definedName name="BExB6HN3QRFPXM71MDUK21BKM7PF" localSheetId="9" hidden="1">#REF!</definedName>
    <definedName name="BExB6HN3QRFPXM71MDUK21BKM7PF" hidden="1">#REF!</definedName>
    <definedName name="BExB6I39SKL5BMHHDD9EED7FQD9Z" localSheetId="8" hidden="1">#REF!</definedName>
    <definedName name="BExB6I39SKL5BMHHDD9EED7FQD9Z" localSheetId="9" hidden="1">#REF!</definedName>
    <definedName name="BExB6I39SKL5BMHHDD9EED7FQD9Z" hidden="1">#REF!</definedName>
    <definedName name="BExB6IZMHCZ3LB7N73KD90YB1HBZ" localSheetId="8" hidden="1">#REF!</definedName>
    <definedName name="BExB6IZMHCZ3LB7N73KD90YB1HBZ" localSheetId="9" hidden="1">#REF!</definedName>
    <definedName name="BExB6IZMHCZ3LB7N73KD90YB1HBZ" hidden="1">#REF!</definedName>
    <definedName name="BExB719SGNX4Y8NE6JEXC555K596" localSheetId="8" hidden="1">#REF!</definedName>
    <definedName name="BExB719SGNX4Y8NE6JEXC555K596" localSheetId="9" hidden="1">#REF!</definedName>
    <definedName name="BExB719SGNX4Y8NE6JEXC555K596" hidden="1">#REF!</definedName>
    <definedName name="BExB7265DCHKS7V2OWRBXCZTEIW9" localSheetId="8" hidden="1">#REF!</definedName>
    <definedName name="BExB7265DCHKS7V2OWRBXCZTEIW9" localSheetId="9" hidden="1">#REF!</definedName>
    <definedName name="BExB7265DCHKS7V2OWRBXCZTEIW9" hidden="1">#REF!</definedName>
    <definedName name="BExB74PS5P9G0P09Y6DZSCX0FLTJ" localSheetId="8" hidden="1">#REF!</definedName>
    <definedName name="BExB74PS5P9G0P09Y6DZSCX0FLTJ" localSheetId="9" hidden="1">#REF!</definedName>
    <definedName name="BExB74PS5P9G0P09Y6DZSCX0FLTJ" hidden="1">#REF!</definedName>
    <definedName name="BExB78RH79J0MIF7H8CAZ0CFE88Q" localSheetId="8" hidden="1">#REF!</definedName>
    <definedName name="BExB78RH79J0MIF7H8CAZ0CFE88Q" localSheetId="9" hidden="1">#REF!</definedName>
    <definedName name="BExB78RH79J0MIF7H8CAZ0CFE88Q" hidden="1">#REF!</definedName>
    <definedName name="BExB7ELT09HGDVO5BJC1ZY9D09GZ" localSheetId="8" hidden="1">#REF!</definedName>
    <definedName name="BExB7ELT09HGDVO5BJC1ZY9D09GZ" localSheetId="9" hidden="1">#REF!</definedName>
    <definedName name="BExB7ELT09HGDVO5BJC1ZY9D09GZ" hidden="1">#REF!</definedName>
    <definedName name="BExB7F7EIHG0MYMQYUVG9HIZPHMZ" localSheetId="8" hidden="1">#REF!</definedName>
    <definedName name="BExB7F7EIHG0MYMQYUVG9HIZPHMZ" localSheetId="9" hidden="1">#REF!</definedName>
    <definedName name="BExB7F7EIHG0MYMQYUVG9HIZPHMZ" hidden="1">#REF!</definedName>
    <definedName name="BExB806PAXX70XUTA3ZI7OORD78R" localSheetId="8" hidden="1">#REF!</definedName>
    <definedName name="BExB806PAXX70XUTA3ZI7OORD78R" localSheetId="9" hidden="1">#REF!</definedName>
    <definedName name="BExB806PAXX70XUTA3ZI7OORD78R" hidden="1">#REF!</definedName>
    <definedName name="BExB83199EQQS6I5HE7WADNCK8OE" localSheetId="8" hidden="1">#REF!</definedName>
    <definedName name="BExB83199EQQS6I5HE7WADNCK8OE" localSheetId="9" hidden="1">#REF!</definedName>
    <definedName name="BExB83199EQQS6I5HE7WADNCK8OE" hidden="1">#REF!</definedName>
    <definedName name="BExB8HF4UBVZKQCSRFRUQL2EE6VL" localSheetId="8" hidden="1">#REF!</definedName>
    <definedName name="BExB8HF4UBVZKQCSRFRUQL2EE6VL" localSheetId="9" hidden="1">#REF!</definedName>
    <definedName name="BExB8HF4UBVZKQCSRFRUQL2EE6VL" hidden="1">#REF!</definedName>
    <definedName name="BExB8HKHKZ1ORJZUYGG2M4VSCC39" localSheetId="8" hidden="1">#REF!</definedName>
    <definedName name="BExB8HKHKZ1ORJZUYGG2M4VSCC39" localSheetId="9" hidden="1">#REF!</definedName>
    <definedName name="BExB8HKHKZ1ORJZUYGG2M4VSCC39" hidden="1">#REF!</definedName>
    <definedName name="BExB8HV9YUS1Q77M9SNFRKDLU5HS" localSheetId="8" hidden="1">#REF!</definedName>
    <definedName name="BExB8HV9YUS1Q77M9SNFRKDLU5HS" localSheetId="9" hidden="1">#REF!</definedName>
    <definedName name="BExB8HV9YUS1Q77M9SNFRKDLU5HS" hidden="1">#REF!</definedName>
    <definedName name="BExB8QPH8DC5BESEVPSMBCWVN6PO" localSheetId="8" hidden="1">#REF!</definedName>
    <definedName name="BExB8QPH8DC5BESEVPSMBCWVN6PO" localSheetId="9" hidden="1">#REF!</definedName>
    <definedName name="BExB8QPH8DC5BESEVPSMBCWVN6PO" hidden="1">#REF!</definedName>
    <definedName name="BExB8U5N0D85YR8APKN3PPKG0FWP" localSheetId="8" hidden="1">#REF!</definedName>
    <definedName name="BExB8U5N0D85YR8APKN3PPKG0FWP" localSheetId="9" hidden="1">#REF!</definedName>
    <definedName name="BExB8U5N0D85YR8APKN3PPKG0FWP" hidden="1">#REF!</definedName>
    <definedName name="BExB93G413CK5DKO7925ZHSOBGIN" localSheetId="8" hidden="1">#REF!</definedName>
    <definedName name="BExB93G413CK5DKO7925ZHSOBGIN" localSheetId="9" hidden="1">#REF!</definedName>
    <definedName name="BExB93G413CK5DKO7925ZHSOBGIN" hidden="1">#REF!</definedName>
    <definedName name="BExB96LBXL1JW5A4PP93UJ9UDLKZ" localSheetId="8" hidden="1">#REF!</definedName>
    <definedName name="BExB96LBXL1JW5A4PP93UJ9UDLKZ" localSheetId="9" hidden="1">#REF!</definedName>
    <definedName name="BExB96LBXL1JW5A4PP93UJ9UDLKZ" hidden="1">#REF!</definedName>
    <definedName name="BExB9DHI5I2TJ2LXYPM98EE81L27" localSheetId="8" hidden="1">#REF!</definedName>
    <definedName name="BExB9DHI5I2TJ2LXYPM98EE81L27" localSheetId="9" hidden="1">#REF!</definedName>
    <definedName name="BExB9DHI5I2TJ2LXYPM98EE81L27" hidden="1">#REF!</definedName>
    <definedName name="BExB9G6LZG5OQUY0GZLHX066V3D4" localSheetId="8" hidden="1">#REF!</definedName>
    <definedName name="BExB9G6LZG5OQUY0GZLHX066V3D4" localSheetId="9" hidden="1">#REF!</definedName>
    <definedName name="BExB9G6LZG5OQUY0GZLHX066V3D4" hidden="1">#REF!</definedName>
    <definedName name="BExB9IFG9FW3RQUDIMDFKIYDB4HE" localSheetId="8" hidden="1">#REF!</definedName>
    <definedName name="BExB9IFG9FW3RQUDIMDFKIYDB4HE" localSheetId="9" hidden="1">#REF!</definedName>
    <definedName name="BExB9IFG9FW3RQUDIMDFKIYDB4HE" hidden="1">#REF!</definedName>
    <definedName name="BExB9NDIZ7LGMTL8351GRA6VK2K0" localSheetId="8" hidden="1">#REF!</definedName>
    <definedName name="BExB9NDIZ7LGMTL8351GRA6VK2K0" localSheetId="9" hidden="1">#REF!</definedName>
    <definedName name="BExB9NDIZ7LGMTL8351GRA6VK2K0" hidden="1">#REF!</definedName>
    <definedName name="BExB9Q2MZZHBGW8QQKVEYIMJBPIE" localSheetId="8" hidden="1">#REF!</definedName>
    <definedName name="BExB9Q2MZZHBGW8QQKVEYIMJBPIE" localSheetId="9" hidden="1">#REF!</definedName>
    <definedName name="BExB9Q2MZZHBGW8QQKVEYIMJBPIE" hidden="1">#REF!</definedName>
    <definedName name="BExBA1GON0EZRJ20UYPILAPLNQWM" localSheetId="8" hidden="1">#REF!</definedName>
    <definedName name="BExBA1GON0EZRJ20UYPILAPLNQWM" localSheetId="9" hidden="1">#REF!</definedName>
    <definedName name="BExBA1GON0EZRJ20UYPILAPLNQWM" hidden="1">#REF!</definedName>
    <definedName name="BExBA525BALJ5HMTDMMSM5WWJ1YW" localSheetId="8" hidden="1">#REF!</definedName>
    <definedName name="BExBA525BALJ5HMTDMMSM5WWJ1YW" localSheetId="9" hidden="1">#REF!</definedName>
    <definedName name="BExBA525BALJ5HMTDMMSM5WWJ1YW" hidden="1">#REF!</definedName>
    <definedName name="BExBA69ASGYRZW1G1DYIS9QRRTBN" localSheetId="8" hidden="1">#REF!</definedName>
    <definedName name="BExBA69ASGYRZW1G1DYIS9QRRTBN" localSheetId="9" hidden="1">#REF!</definedName>
    <definedName name="BExBA69ASGYRZW1G1DYIS9QRRTBN" hidden="1">#REF!</definedName>
    <definedName name="BExBA6K42582A14WFFWQ3Q8QQWB6" localSheetId="8" hidden="1">#REF!</definedName>
    <definedName name="BExBA6K42582A14WFFWQ3Q8QQWB6" localSheetId="9" hidden="1">#REF!</definedName>
    <definedName name="BExBA6K42582A14WFFWQ3Q8QQWB6" hidden="1">#REF!</definedName>
    <definedName name="BExBA8I5D4R8R2PYQ1K16TWGTOEP" localSheetId="8" hidden="1">#REF!</definedName>
    <definedName name="BExBA8I5D4R8R2PYQ1K16TWGTOEP" localSheetId="9" hidden="1">#REF!</definedName>
    <definedName name="BExBA8I5D4R8R2PYQ1K16TWGTOEP" hidden="1">#REF!</definedName>
    <definedName name="BExBA93PE0DGUUTA7LLSIGBIXWE5" localSheetId="8" hidden="1">#REF!</definedName>
    <definedName name="BExBA93PE0DGUUTA7LLSIGBIXWE5" localSheetId="9" hidden="1">#REF!</definedName>
    <definedName name="BExBA93PE0DGUUTA7LLSIGBIXWE5" hidden="1">#REF!</definedName>
    <definedName name="BExBABCQMR685CQ1SC8CECO7GTGB" localSheetId="8" hidden="1">#REF!</definedName>
    <definedName name="BExBABCQMR685CQ1SC8CECO7GTGB" localSheetId="9" hidden="1">#REF!</definedName>
    <definedName name="BExBABCQMR685CQ1SC8CECO7GTGB" hidden="1">#REF!</definedName>
    <definedName name="BExBAI8X0FKDQJ6YZJQDTTG4ZCWY" localSheetId="8" hidden="1">#REF!</definedName>
    <definedName name="BExBAI8X0FKDQJ6YZJQDTTG4ZCWY" localSheetId="9" hidden="1">#REF!</definedName>
    <definedName name="BExBAI8X0FKDQJ6YZJQDTTG4ZCWY" hidden="1">#REF!</definedName>
    <definedName name="BExBAKN7XIBAXCF9PCNVS038PCQO" localSheetId="8" hidden="1">#REF!</definedName>
    <definedName name="BExBAKN7XIBAXCF9PCNVS038PCQO" localSheetId="9" hidden="1">#REF!</definedName>
    <definedName name="BExBAKN7XIBAXCF9PCNVS038PCQO" hidden="1">#REF!</definedName>
    <definedName name="BExBAKXZ7PBW3DDKKA5MWC1ZUC7O" localSheetId="8" hidden="1">#REF!</definedName>
    <definedName name="BExBAKXZ7PBW3DDKKA5MWC1ZUC7O" localSheetId="9" hidden="1">#REF!</definedName>
    <definedName name="BExBAKXZ7PBW3DDKKA5MWC1ZUC7O" hidden="1">#REF!</definedName>
    <definedName name="BExBAO8NLXZXHO6KCIECSFCH3RR0" localSheetId="8" hidden="1">#REF!</definedName>
    <definedName name="BExBAO8NLXZXHO6KCIECSFCH3RR0" localSheetId="9" hidden="1">#REF!</definedName>
    <definedName name="BExBAO8NLXZXHO6KCIECSFCH3RR0" hidden="1">#REF!</definedName>
    <definedName name="BExBAOOT1KBSIEISN1ADL4RMY879" localSheetId="8" hidden="1">#REF!</definedName>
    <definedName name="BExBAOOT1KBSIEISN1ADL4RMY879" localSheetId="9" hidden="1">#REF!</definedName>
    <definedName name="BExBAOOT1KBSIEISN1ADL4RMY879" hidden="1">#REF!</definedName>
    <definedName name="BExBAVKX8Q09370X1GCZWJ4E91YJ" localSheetId="8" hidden="1">#REF!</definedName>
    <definedName name="BExBAVKX8Q09370X1GCZWJ4E91YJ" localSheetId="9" hidden="1">#REF!</definedName>
    <definedName name="BExBAVKX8Q09370X1GCZWJ4E91YJ" hidden="1">#REF!</definedName>
    <definedName name="BExBAX2X2ENJYO4QTR5VAIQ86L7B" localSheetId="8" hidden="1">#REF!</definedName>
    <definedName name="BExBAX2X2ENJYO4QTR5VAIQ86L7B" localSheetId="9" hidden="1">#REF!</definedName>
    <definedName name="BExBAX2X2ENJYO4QTR5VAIQ86L7B" hidden="1">#REF!</definedName>
    <definedName name="BExBAZ13D3F1DVJQ6YJ8JGUYEYJE" localSheetId="8" hidden="1">#REF!</definedName>
    <definedName name="BExBAZ13D3F1DVJQ6YJ8JGUYEYJE" localSheetId="9" hidden="1">#REF!</definedName>
    <definedName name="BExBAZ13D3F1DVJQ6YJ8JGUYEYJE" hidden="1">#REF!</definedName>
    <definedName name="BExBBMPCB1QOZY8WWEX4J21JDE6U" localSheetId="8" hidden="1">#REF!</definedName>
    <definedName name="BExBBMPCB1QOZY8WWEX4J21JDE6U" localSheetId="9" hidden="1">#REF!</definedName>
    <definedName name="BExBBMPCB1QOZY8WWEX4J21JDE6U" hidden="1">#REF!</definedName>
    <definedName name="BExBBU1QQWUE0YFG7O1TN0RFLSSG" localSheetId="8" hidden="1">#REF!</definedName>
    <definedName name="BExBBU1QQWUE0YFG7O1TN0RFLSSG" localSheetId="9" hidden="1">#REF!</definedName>
    <definedName name="BExBBU1QQWUE0YFG7O1TN0RFLSSG" hidden="1">#REF!</definedName>
    <definedName name="BExBBUCJQRR74Q7GPWDEZXYK2KJL" localSheetId="8" hidden="1">#REF!</definedName>
    <definedName name="BExBBUCJQRR74Q7GPWDEZXYK2KJL" localSheetId="9" hidden="1">#REF!</definedName>
    <definedName name="BExBBUCJQRR74Q7GPWDEZXYK2KJL" hidden="1">#REF!</definedName>
    <definedName name="BExBBV8XVMD9CKZY711T0BN7H3PM" localSheetId="8" hidden="1">#REF!</definedName>
    <definedName name="BExBBV8XVMD9CKZY711T0BN7H3PM" localSheetId="9" hidden="1">#REF!</definedName>
    <definedName name="BExBBV8XVMD9CKZY711T0BN7H3PM" hidden="1">#REF!</definedName>
    <definedName name="BExBC78HXWXHO3XAB6E8NVTBGLJS" localSheetId="8" hidden="1">#REF!</definedName>
    <definedName name="BExBC78HXWXHO3XAB6E8NVTBGLJS" localSheetId="9" hidden="1">#REF!</definedName>
    <definedName name="BExBC78HXWXHO3XAB6E8NVTBGLJS" hidden="1">#REF!</definedName>
    <definedName name="BExBCFH3SMGZ2IPHFB6BCM9O3W0H" localSheetId="8" hidden="1">#REF!</definedName>
    <definedName name="BExBCFH3SMGZ2IPHFB6BCM9O3W0H" localSheetId="9" hidden="1">#REF!</definedName>
    <definedName name="BExBCFH3SMGZ2IPHFB6BCM9O3W0H" hidden="1">#REF!</definedName>
    <definedName name="BExBCK9SCAABKOT9IP6TEPRR7YDT" localSheetId="8" hidden="1">#REF!</definedName>
    <definedName name="BExBCK9SCAABKOT9IP6TEPRR7YDT" localSheetId="9" hidden="1">#REF!</definedName>
    <definedName name="BExBCK9SCAABKOT9IP6TEPRR7YDT" hidden="1">#REF!</definedName>
    <definedName name="BExBCKKJFFT2RP50WNPKBT7X8PJ3" localSheetId="8" hidden="1">#REF!</definedName>
    <definedName name="BExBCKKJFFT2RP50WNPKBT7X8PJ3" hidden="1">#REF!</definedName>
    <definedName name="BExBCKKJTIRKC1RZJRTK65HHLX4W" localSheetId="8" hidden="1">#REF!</definedName>
    <definedName name="BExBCKKJTIRKC1RZJRTK65HHLX4W" localSheetId="9" hidden="1">#REF!</definedName>
    <definedName name="BExBCKKJTIRKC1RZJRTK65HHLX4W" hidden="1">#REF!</definedName>
    <definedName name="BExBCLMEPAN3XXX174TU8SS0627Q" localSheetId="8" hidden="1">#REF!</definedName>
    <definedName name="BExBCLMEPAN3XXX174TU8SS0627Q" localSheetId="9" hidden="1">#REF!</definedName>
    <definedName name="BExBCLMEPAN3XXX174TU8SS0627Q" hidden="1">#REF!</definedName>
    <definedName name="BExBCRBEYR2KZ8FAQFZ2NHY13WIY" localSheetId="8" hidden="1">#REF!</definedName>
    <definedName name="BExBCRBEYR2KZ8FAQFZ2NHY13WIY" localSheetId="9" hidden="1">#REF!</definedName>
    <definedName name="BExBCRBEYR2KZ8FAQFZ2NHY13WIY" hidden="1">#REF!</definedName>
    <definedName name="BExBD4I559NXSV6J07Q343TKYMVJ" localSheetId="8" hidden="1">#REF!</definedName>
    <definedName name="BExBD4I559NXSV6J07Q343TKYMVJ" localSheetId="9" hidden="1">#REF!</definedName>
    <definedName name="BExBD4I559NXSV6J07Q343TKYMVJ" hidden="1">#REF!</definedName>
    <definedName name="BExBD9W8C0W9N6L1AFL18JP4H94W" localSheetId="8" hidden="1">#REF!</definedName>
    <definedName name="BExBD9W8C0W9N6L1AFL18JP4H94W" localSheetId="9" hidden="1">#REF!</definedName>
    <definedName name="BExBD9W8C0W9N6L1AFL18JP4H94W" hidden="1">#REF!</definedName>
    <definedName name="BExBDBZQLTX3OGFYGULQFK5WEZU5" localSheetId="8" hidden="1">#REF!</definedName>
    <definedName name="BExBDBZQLTX3OGFYGULQFK5WEZU5" localSheetId="9" hidden="1">#REF!</definedName>
    <definedName name="BExBDBZQLTX3OGFYGULQFK5WEZU5" hidden="1">#REF!</definedName>
    <definedName name="BExBDJS9TUEU8Z84IV59E5V4T8K6" localSheetId="8" hidden="1">#REF!</definedName>
    <definedName name="BExBDJS9TUEU8Z84IV59E5V4T8K6" localSheetId="9" hidden="1">#REF!</definedName>
    <definedName name="BExBDJS9TUEU8Z84IV59E5V4T8K6" hidden="1">#REF!</definedName>
    <definedName name="BExBDKOMSVH4XMH52CFJ3F028I9R" localSheetId="8" hidden="1">#REF!</definedName>
    <definedName name="BExBDKOMSVH4XMH52CFJ3F028I9R" localSheetId="9" hidden="1">#REF!</definedName>
    <definedName name="BExBDKOMSVH4XMH52CFJ3F028I9R" hidden="1">#REF!</definedName>
    <definedName name="BExBDSRXVZQ0W5WXQMP5XD00GRRL" localSheetId="8" hidden="1">#REF!</definedName>
    <definedName name="BExBDSRXVZQ0W5WXQMP5XD00GRRL" localSheetId="9" hidden="1">#REF!</definedName>
    <definedName name="BExBDSRXVZQ0W5WXQMP5XD00GRRL" hidden="1">#REF!</definedName>
    <definedName name="BExBDTJ0J7XEHB9OATXFF5I8FZBJ" localSheetId="8" hidden="1">#REF!</definedName>
    <definedName name="BExBDTJ0J7XEHB9OATXFF5I8FZBJ" localSheetId="9" hidden="1">#REF!</definedName>
    <definedName name="BExBDTJ0J7XEHB9OATXFF5I8FZBJ" hidden="1">#REF!</definedName>
    <definedName name="BExBDUVGK3E1J4JY9ZYTS7V14BLY" localSheetId="8" hidden="1">#REF!</definedName>
    <definedName name="BExBDUVGK3E1J4JY9ZYTS7V14BLY" localSheetId="9" hidden="1">#REF!</definedName>
    <definedName name="BExBDUVGK3E1J4JY9ZYTS7V14BLY" hidden="1">#REF!</definedName>
    <definedName name="BExBE0KGY14GSWOGPU4HSJRLD2UD" localSheetId="8" hidden="1">#REF!</definedName>
    <definedName name="BExBE0KGY14GSWOGPU4HSJRLD2UD" localSheetId="9" hidden="1">#REF!</definedName>
    <definedName name="BExBE0KGY14GSWOGPU4HSJRLD2UD" hidden="1">#REF!</definedName>
    <definedName name="BExBE162OSBKD30I7T1DKKPT3I9I" localSheetId="8" hidden="1">#REF!</definedName>
    <definedName name="BExBE162OSBKD30I7T1DKKPT3I9I" localSheetId="9" hidden="1">#REF!</definedName>
    <definedName name="BExBE162OSBKD30I7T1DKKPT3I9I" hidden="1">#REF!</definedName>
    <definedName name="BExBEC9ATLQZF86W1M3APSM4HEOH" localSheetId="8" hidden="1">#REF!</definedName>
    <definedName name="BExBEC9ATLQZF86W1M3APSM4HEOH" localSheetId="9" hidden="1">#REF!</definedName>
    <definedName name="BExBEC9ATLQZF86W1M3APSM4HEOH" hidden="1">#REF!</definedName>
    <definedName name="BExBEXU4CFCM1P5CTZ4NE14PBGDA" localSheetId="8" hidden="1">#REF!</definedName>
    <definedName name="BExBEXU4CFCM1P5CTZ4NE14PBGDA" localSheetId="9" hidden="1">#REF!</definedName>
    <definedName name="BExBEXU4CFCM1P5CTZ4NE14PBGDA" hidden="1">#REF!</definedName>
    <definedName name="BExBEYFQJE9YK12A6JBMRFKEC7RN" localSheetId="8" hidden="1">#REF!</definedName>
    <definedName name="BExBEYFQJE9YK12A6JBMRFKEC7RN" localSheetId="9" hidden="1">#REF!</definedName>
    <definedName name="BExBEYFQJE9YK12A6JBMRFKEC7RN" hidden="1">#REF!</definedName>
    <definedName name="BExBG1ED81J2O4A2S5F5Y3BPHMCR" localSheetId="8" hidden="1">#REF!</definedName>
    <definedName name="BExBG1ED81J2O4A2S5F5Y3BPHMCR" localSheetId="9" hidden="1">#REF!</definedName>
    <definedName name="BExBG1ED81J2O4A2S5F5Y3BPHMCR" hidden="1">#REF!</definedName>
    <definedName name="BExCRK0K58VDM9V35DGI6VK8C92V" localSheetId="8" hidden="1">#REF!</definedName>
    <definedName name="BExCRK0K58VDM9V35DGI6VK8C92V" localSheetId="9" hidden="1">#REF!</definedName>
    <definedName name="BExCRK0K58VDM9V35DGI6VK8C92V" hidden="1">#REF!</definedName>
    <definedName name="BExCRLIHS7466WFJ3RPIUGGXYESZ" localSheetId="8" hidden="1">#REF!</definedName>
    <definedName name="BExCRLIHS7466WFJ3RPIUGGXYESZ" localSheetId="9" hidden="1">#REF!</definedName>
    <definedName name="BExCRLIHS7466WFJ3RPIUGGXYESZ" hidden="1">#REF!</definedName>
    <definedName name="BExCRXSXMF4LHAQZHN64FXJPMVZ7" localSheetId="8" hidden="1">#REF!</definedName>
    <definedName name="BExCRXSXMF4LHAQZHN64FXJPMVZ7" localSheetId="9" hidden="1">#REF!</definedName>
    <definedName name="BExCRXSXMF4LHAQZHN64FXJPMVZ7" hidden="1">#REF!</definedName>
    <definedName name="BExCS1EDDUEAEWHVYXHIP9I1WCJH" localSheetId="8" hidden="1">#REF!</definedName>
    <definedName name="BExCS1EDDUEAEWHVYXHIP9I1WCJH" localSheetId="9" hidden="1">#REF!</definedName>
    <definedName name="BExCS1EDDUEAEWHVYXHIP9I1WCJH" hidden="1">#REF!</definedName>
    <definedName name="BExCS1P5QG0X3OTHKX07RALOE5T5" localSheetId="8" hidden="1">#REF!</definedName>
    <definedName name="BExCS1P5QG0X3OTHKX07RALOE5T5" localSheetId="9" hidden="1">#REF!</definedName>
    <definedName name="BExCS1P5QG0X3OTHKX07RALOE5T5" hidden="1">#REF!</definedName>
    <definedName name="BExCS7ZPMHFJ4UJDAL8CQOLSZ13B" localSheetId="8" hidden="1">#REF!</definedName>
    <definedName name="BExCS7ZPMHFJ4UJDAL8CQOLSZ13B" localSheetId="9" hidden="1">#REF!</definedName>
    <definedName name="BExCS7ZPMHFJ4UJDAL8CQOLSZ13B" hidden="1">#REF!</definedName>
    <definedName name="BExCS8W4NJUZH9S1CYB6XSDLEPBW" localSheetId="8" hidden="1">#REF!</definedName>
    <definedName name="BExCS8W4NJUZH9S1CYB6XSDLEPBW" localSheetId="9" hidden="1">#REF!</definedName>
    <definedName name="BExCS8W4NJUZH9S1CYB6XSDLEPBW" hidden="1">#REF!</definedName>
    <definedName name="BExCSAE1M6G20R41J0Y24YNN0YC1" localSheetId="8" hidden="1">#REF!</definedName>
    <definedName name="BExCSAE1M6G20R41J0Y24YNN0YC1" localSheetId="9" hidden="1">#REF!</definedName>
    <definedName name="BExCSAE1M6G20R41J0Y24YNN0YC1" hidden="1">#REF!</definedName>
    <definedName name="BExCSAOUZOYKHN7HV511TO8VDJ02" localSheetId="8" hidden="1">#REF!</definedName>
    <definedName name="BExCSAOUZOYKHN7HV511TO8VDJ02" localSheetId="9" hidden="1">#REF!</definedName>
    <definedName name="BExCSAOUZOYKHN7HV511TO8VDJ02" hidden="1">#REF!</definedName>
    <definedName name="BExCSJ2XVKHN6ULCF7JML0TCRKEO" localSheetId="8" hidden="1">#REF!</definedName>
    <definedName name="BExCSJ2XVKHN6ULCF7JML0TCRKEO" localSheetId="9" hidden="1">#REF!</definedName>
    <definedName name="BExCSJ2XVKHN6ULCF7JML0TCRKEO" hidden="1">#REF!</definedName>
    <definedName name="BExCSMOFTXSUEC1T46LR1UPYRCX5" localSheetId="8" hidden="1">#REF!</definedName>
    <definedName name="BExCSMOFTXSUEC1T46LR1UPYRCX5" localSheetId="9" hidden="1">#REF!</definedName>
    <definedName name="BExCSMOFTXSUEC1T46LR1UPYRCX5" hidden="1">#REF!</definedName>
    <definedName name="BExCSSDG3TM6TPKS19E9QYJEELZ6" localSheetId="8" hidden="1">#REF!</definedName>
    <definedName name="BExCSSDG3TM6TPKS19E9QYJEELZ6" localSheetId="9" hidden="1">#REF!</definedName>
    <definedName name="BExCSSDG3TM6TPKS19E9QYJEELZ6" hidden="1">#REF!</definedName>
    <definedName name="BExCSZV7U67UWXL2HKJNM5W1E4OO" localSheetId="8" hidden="1">#REF!</definedName>
    <definedName name="BExCSZV7U67UWXL2HKJNM5W1E4OO" localSheetId="9" hidden="1">#REF!</definedName>
    <definedName name="BExCSZV7U67UWXL2HKJNM5W1E4OO" hidden="1">#REF!</definedName>
    <definedName name="BExCT4NSDT61OCH04Y2QIFIOP75H" localSheetId="8" hidden="1">#REF!</definedName>
    <definedName name="BExCT4NSDT61OCH04Y2QIFIOP75H" localSheetId="9" hidden="1">#REF!</definedName>
    <definedName name="BExCT4NSDT61OCH04Y2QIFIOP75H" hidden="1">#REF!</definedName>
    <definedName name="BExCTHZWIPJVLE56GATEFKPIKLK2" localSheetId="8" hidden="1">#REF!</definedName>
    <definedName name="BExCTHZWIPJVLE56GATEFKPIKLK2" localSheetId="9" hidden="1">#REF!</definedName>
    <definedName name="BExCTHZWIPJVLE56GATEFKPIKLK2" hidden="1">#REF!</definedName>
    <definedName name="BExCTW8G3VCZ55S09HTUGXKB1P2M" localSheetId="8" hidden="1">#REF!</definedName>
    <definedName name="BExCTW8G3VCZ55S09HTUGXKB1P2M" localSheetId="9" hidden="1">#REF!</definedName>
    <definedName name="BExCTW8G3VCZ55S09HTUGXKB1P2M" hidden="1">#REF!</definedName>
    <definedName name="BExCTYS2KX0QANOLT8LGZ9WV3S3T" localSheetId="8" hidden="1">#REF!</definedName>
    <definedName name="BExCTYS2KX0QANOLT8LGZ9WV3S3T" localSheetId="9" hidden="1">#REF!</definedName>
    <definedName name="BExCTYS2KX0QANOLT8LGZ9WV3S3T" hidden="1">#REF!</definedName>
    <definedName name="BExCTZ2V6H9TT6LFGK3SADZ2TIGQ" localSheetId="8" hidden="1">#REF!</definedName>
    <definedName name="BExCTZ2V6H9TT6LFGK3SADZ2TIGQ" localSheetId="9" hidden="1">#REF!</definedName>
    <definedName name="BExCTZ2V6H9TT6LFGK3SADZ2TIGQ" hidden="1">#REF!</definedName>
    <definedName name="BExCTZZ9JNES4EDHW97NP0EGQALX" localSheetId="8" hidden="1">#REF!</definedName>
    <definedName name="BExCTZZ9JNES4EDHW97NP0EGQALX" localSheetId="9" hidden="1">#REF!</definedName>
    <definedName name="BExCTZZ9JNES4EDHW97NP0EGQALX" hidden="1">#REF!</definedName>
    <definedName name="BExCU0A1V6NMZQ9ASYJ8QIVQ5UR2" localSheetId="8" hidden="1">#REF!</definedName>
    <definedName name="BExCU0A1V6NMZQ9ASYJ8QIVQ5UR2" localSheetId="9" hidden="1">#REF!</definedName>
    <definedName name="BExCU0A1V6NMZQ9ASYJ8QIVQ5UR2" hidden="1">#REF!</definedName>
    <definedName name="BExCU2834920JBHSPCRC4UF80OLL" localSheetId="8" hidden="1">#REF!</definedName>
    <definedName name="BExCU2834920JBHSPCRC4UF80OLL" localSheetId="9" hidden="1">#REF!</definedName>
    <definedName name="BExCU2834920JBHSPCRC4UF80OLL" hidden="1">#REF!</definedName>
    <definedName name="BExCU8O54I3P3WRYWY1CRP3S78QY" localSheetId="8" hidden="1">#REF!</definedName>
    <definedName name="BExCU8O54I3P3WRYWY1CRP3S78QY" localSheetId="9" hidden="1">#REF!</definedName>
    <definedName name="BExCU8O54I3P3WRYWY1CRP3S78QY" hidden="1">#REF!</definedName>
    <definedName name="BExCUDRJO23YOKT8GPWOVQ4XEHF5" localSheetId="8" hidden="1">#REF!</definedName>
    <definedName name="BExCUDRJO23YOKT8GPWOVQ4XEHF5" localSheetId="9" hidden="1">#REF!</definedName>
    <definedName name="BExCUDRJO23YOKT8GPWOVQ4XEHF5" hidden="1">#REF!</definedName>
    <definedName name="BExCULEOALM7SEHVMQC4B4N25MRM" localSheetId="8" hidden="1">#REF!</definedName>
    <definedName name="BExCULEOALM7SEHVMQC4B4N25MRM" localSheetId="9" hidden="1">#REF!</definedName>
    <definedName name="BExCULEOALM7SEHVMQC4B4N25MRM" hidden="1">#REF!</definedName>
    <definedName name="BExCUPAXFR16YMWL30ME3F3BSRDZ" localSheetId="8" hidden="1">#REF!</definedName>
    <definedName name="BExCUPAXFR16YMWL30ME3F3BSRDZ" localSheetId="9" hidden="1">#REF!</definedName>
    <definedName name="BExCUPAXFR16YMWL30ME3F3BSRDZ" hidden="1">#REF!</definedName>
    <definedName name="BExCUR94DHCE47PUUWEMT5QZOYR2" localSheetId="8" hidden="1">#REF!</definedName>
    <definedName name="BExCUR94DHCE47PUUWEMT5QZOYR2" localSheetId="9" hidden="1">#REF!</definedName>
    <definedName name="BExCUR94DHCE47PUUWEMT5QZOYR2" hidden="1">#REF!</definedName>
    <definedName name="BExCV5HJSTBNPQZVGYJY9AZ4IJ26" localSheetId="8" hidden="1">#REF!</definedName>
    <definedName name="BExCV5HJSTBNPQZVGYJY9AZ4IJ26" localSheetId="9" hidden="1">#REF!</definedName>
    <definedName name="BExCV5HJSTBNPQZVGYJY9AZ4IJ26" hidden="1">#REF!</definedName>
    <definedName name="BExCV634L7SVHGB0UDDTRRQ2Q72H" localSheetId="8" hidden="1">#REF!</definedName>
    <definedName name="BExCV634L7SVHGB0UDDTRRQ2Q72H" localSheetId="9" hidden="1">#REF!</definedName>
    <definedName name="BExCV634L7SVHGB0UDDTRRQ2Q72H" hidden="1">#REF!</definedName>
    <definedName name="BExCVBXGSXT9FWJRG62PX9S1RK83" localSheetId="8" hidden="1">#REF!</definedName>
    <definedName name="BExCVBXGSXT9FWJRG62PX9S1RK83" localSheetId="9" hidden="1">#REF!</definedName>
    <definedName name="BExCVBXGSXT9FWJRG62PX9S1RK83" hidden="1">#REF!</definedName>
    <definedName name="BExCVHBNLOHNFS0JAV3I1XGPNH9W" localSheetId="8" hidden="1">#REF!</definedName>
    <definedName name="BExCVHBNLOHNFS0JAV3I1XGPNH9W" localSheetId="9" hidden="1">#REF!</definedName>
    <definedName name="BExCVHBNLOHNFS0JAV3I1XGPNH9W" hidden="1">#REF!</definedName>
    <definedName name="BExCVI86R31A2IOZIEBY1FJLVILD" localSheetId="8" hidden="1">#REF!</definedName>
    <definedName name="BExCVI86R31A2IOZIEBY1FJLVILD" localSheetId="9" hidden="1">#REF!</definedName>
    <definedName name="BExCVI86R31A2IOZIEBY1FJLVILD" hidden="1">#REF!</definedName>
    <definedName name="BExCVKGZXE0I9EIXKBZVSGSEY2RR" localSheetId="8" hidden="1">#REF!</definedName>
    <definedName name="BExCVKGZXE0I9EIXKBZVSGSEY2RR" localSheetId="9" hidden="1">#REF!</definedName>
    <definedName name="BExCVKGZXE0I9EIXKBZVSGSEY2RR" hidden="1">#REF!</definedName>
    <definedName name="BExCVNROVORCSNX9HKHKPHY0URS3" localSheetId="8" hidden="1">#REF!</definedName>
    <definedName name="BExCVNROVORCSNX9HKHKPHY0URS3" localSheetId="9" hidden="1">#REF!</definedName>
    <definedName name="BExCVNROVORCSNX9HKHKPHY0URS3" hidden="1">#REF!</definedName>
    <definedName name="BExCVPEZON7VV6NOWII8VZMONPCJ" localSheetId="8" hidden="1">#REF!</definedName>
    <definedName name="BExCVPEZON7VV6NOWII8VZMONPCJ" localSheetId="9" hidden="1">#REF!</definedName>
    <definedName name="BExCVPEZON7VV6NOWII8VZMONPCJ" hidden="1">#REF!</definedName>
    <definedName name="BExCVV44WY5807WGMTGKPW0GT256" localSheetId="8" hidden="1">#REF!</definedName>
    <definedName name="BExCVV44WY5807WGMTGKPW0GT256" localSheetId="9" hidden="1">#REF!</definedName>
    <definedName name="BExCVV44WY5807WGMTGKPW0GT256" hidden="1">#REF!</definedName>
    <definedName name="BExCVZ5PN4V6MRBZ04PZJW3GEF8S" localSheetId="8" hidden="1">#REF!</definedName>
    <definedName name="BExCVZ5PN4V6MRBZ04PZJW3GEF8S" localSheetId="9" hidden="1">#REF!</definedName>
    <definedName name="BExCVZ5PN4V6MRBZ04PZJW3GEF8S" hidden="1">#REF!</definedName>
    <definedName name="BExCW13R0GWJYGXZBNCPAHQN4NR2" localSheetId="8" hidden="1">#REF!</definedName>
    <definedName name="BExCW13R0GWJYGXZBNCPAHQN4NR2" localSheetId="9" hidden="1">#REF!</definedName>
    <definedName name="BExCW13R0GWJYGXZBNCPAHQN4NR2" hidden="1">#REF!</definedName>
    <definedName name="BExCW9Y5HWU4RJTNX74O6L24VGCK" localSheetId="8" hidden="1">#REF!</definedName>
    <definedName name="BExCW9Y5HWU4RJTNX74O6L24VGCK" localSheetId="9" hidden="1">#REF!</definedName>
    <definedName name="BExCW9Y5HWU4RJTNX74O6L24VGCK" hidden="1">#REF!</definedName>
    <definedName name="BExCWHADQJRXWFDGV2KMANWIY1YN" localSheetId="8" hidden="1">#REF!</definedName>
    <definedName name="BExCWHADQJRXWFDGV2KMANWIY1YN" localSheetId="9" hidden="1">#REF!</definedName>
    <definedName name="BExCWHADQJRXWFDGV2KMANWIY1YN" hidden="1">#REF!</definedName>
    <definedName name="BExCWPDPESGZS07QGBLSBWDNVJLZ" localSheetId="8" hidden="1">#REF!</definedName>
    <definedName name="BExCWPDPESGZS07QGBLSBWDNVJLZ" localSheetId="9" hidden="1">#REF!</definedName>
    <definedName name="BExCWPDPESGZS07QGBLSBWDNVJLZ" hidden="1">#REF!</definedName>
    <definedName name="BExCWTVKHIVCRHF8GC39KI58YM5K" localSheetId="8" hidden="1">#REF!</definedName>
    <definedName name="BExCWTVKHIVCRHF8GC39KI58YM5K" localSheetId="9" hidden="1">#REF!</definedName>
    <definedName name="BExCWTVKHIVCRHF8GC39KI58YM5K" hidden="1">#REF!</definedName>
    <definedName name="BExCX2KGRZBRVLZNM8SUSIE6A0RL" localSheetId="8" hidden="1">#REF!</definedName>
    <definedName name="BExCX2KGRZBRVLZNM8SUSIE6A0RL" localSheetId="9" hidden="1">#REF!</definedName>
    <definedName name="BExCX2KGRZBRVLZNM8SUSIE6A0RL" hidden="1">#REF!</definedName>
    <definedName name="BExCX3X451T70LZ1VF95L7W4Y4TM" localSheetId="8" hidden="1">#REF!</definedName>
    <definedName name="BExCX3X451T70LZ1VF95L7W4Y4TM" localSheetId="9" hidden="1">#REF!</definedName>
    <definedName name="BExCX3X451T70LZ1VF95L7W4Y4TM" hidden="1">#REF!</definedName>
    <definedName name="BExCX4NZ2N1OUGXM7EV0U7VULJMM" localSheetId="8" hidden="1">#REF!</definedName>
    <definedName name="BExCX4NZ2N1OUGXM7EV0U7VULJMM" localSheetId="9" hidden="1">#REF!</definedName>
    <definedName name="BExCX4NZ2N1OUGXM7EV0U7VULJMM" hidden="1">#REF!</definedName>
    <definedName name="BExCXILMURGYMAH6N5LF5DV6K3GM" localSheetId="8" hidden="1">#REF!</definedName>
    <definedName name="BExCXILMURGYMAH6N5LF5DV6K3GM" localSheetId="9" hidden="1">#REF!</definedName>
    <definedName name="BExCXILMURGYMAH6N5LF5DV6K3GM" hidden="1">#REF!</definedName>
    <definedName name="BExCXQUFBMXQ1650735H48B1AZT3" localSheetId="8" hidden="1">#REF!</definedName>
    <definedName name="BExCXQUFBMXQ1650735H48B1AZT3" localSheetId="9" hidden="1">#REF!</definedName>
    <definedName name="BExCXQUFBMXQ1650735H48B1AZT3" hidden="1">#REF!</definedName>
    <definedName name="BExCXYSBKJ9SZQD7XS2WUS6SVBJO" localSheetId="8" hidden="1">#REF!</definedName>
    <definedName name="BExCXYSBKJ9SZQD7XS2WUS6SVBJO" localSheetId="9" hidden="1">#REF!</definedName>
    <definedName name="BExCXYSBKJ9SZQD7XS2WUS6SVBJO" hidden="1">#REF!</definedName>
    <definedName name="BExCXZ8DGK5ZE8467LFEHX6JNQHJ" localSheetId="8" hidden="1">#REF!</definedName>
    <definedName name="BExCXZ8DGK5ZE8467LFEHX6JNQHJ" localSheetId="9" hidden="1">#REF!</definedName>
    <definedName name="BExCXZ8DGK5ZE8467LFEHX6JNQHJ" hidden="1">#REF!</definedName>
    <definedName name="BExCY2DQO9VLA77Q7EG3T0XNXX4F" localSheetId="8" hidden="1">#REF!</definedName>
    <definedName name="BExCY2DQO9VLA77Q7EG3T0XNXX4F" localSheetId="9" hidden="1">#REF!</definedName>
    <definedName name="BExCY2DQO9VLA77Q7EG3T0XNXX4F" hidden="1">#REF!</definedName>
    <definedName name="BExCY5Z7X93Z8XUOEASK50W08S36" localSheetId="8" hidden="1">#REF!</definedName>
    <definedName name="BExCY5Z7X93Z8XUOEASK50W08S36" localSheetId="9" hidden="1">#REF!</definedName>
    <definedName name="BExCY5Z7X93Z8XUOEASK50W08S36" hidden="1">#REF!</definedName>
    <definedName name="BExCY6VMJ68MX3C981R5Q0BX5791" localSheetId="8" hidden="1">#REF!</definedName>
    <definedName name="BExCY6VMJ68MX3C981R5Q0BX5791" localSheetId="9" hidden="1">#REF!</definedName>
    <definedName name="BExCY6VMJ68MX3C981R5Q0BX5791" hidden="1">#REF!</definedName>
    <definedName name="BExCYAH2SAZCPW6XCB7V7PMMCAWO" localSheetId="8" hidden="1">#REF!</definedName>
    <definedName name="BExCYAH2SAZCPW6XCB7V7PMMCAWO" localSheetId="9" hidden="1">#REF!</definedName>
    <definedName name="BExCYAH2SAZCPW6XCB7V7PMMCAWO" hidden="1">#REF!</definedName>
    <definedName name="BExCYDGYM1UGUNTB331L2E4L5F34" localSheetId="8" hidden="1">#REF!</definedName>
    <definedName name="BExCYDGYM1UGUNTB331L2E4L5F34" localSheetId="9" hidden="1">#REF!</definedName>
    <definedName name="BExCYDGYM1UGUNTB331L2E4L5F34" hidden="1">#REF!</definedName>
    <definedName name="BExCYN7KCKU1F6EXMNPQPTKNOT6A" localSheetId="8" hidden="1">#REF!</definedName>
    <definedName name="BExCYN7KCKU1F6EXMNPQPTKNOT6A" localSheetId="9" hidden="1">#REF!</definedName>
    <definedName name="BExCYN7KCKU1F6EXMNPQPTKNOT6A" hidden="1">#REF!</definedName>
    <definedName name="BExCYPRC5HJE6N2XQTHCT6NXGP8N" localSheetId="8" hidden="1">#REF!</definedName>
    <definedName name="BExCYPRC5HJE6N2XQTHCT6NXGP8N" localSheetId="9" hidden="1">#REF!</definedName>
    <definedName name="BExCYPRC5HJE6N2XQTHCT6NXGP8N" hidden="1">#REF!</definedName>
    <definedName name="BExCYQCX9ES8ZWW2L35B12WDNT73" localSheetId="8" hidden="1">#REF!</definedName>
    <definedName name="BExCYQCX9ES8ZWW2L35B12WDNT73" localSheetId="9" hidden="1">#REF!</definedName>
    <definedName name="BExCYQCX9ES8ZWW2L35B12WDNT73" hidden="1">#REF!</definedName>
    <definedName name="BExCYSLQY2CYU7DQ3QI07UGGS6OW" localSheetId="8" hidden="1">#REF!</definedName>
    <definedName name="BExCYSLQY2CYU7DQ3QI07UGGS6OW" localSheetId="9" hidden="1">#REF!</definedName>
    <definedName name="BExCYSLQY2CYU7DQ3QI07UGGS6OW" hidden="1">#REF!</definedName>
    <definedName name="BExCYUK0I3UEXZNFDW71G6Z6D8XR" localSheetId="8" hidden="1">#REF!</definedName>
    <definedName name="BExCYUK0I3UEXZNFDW71G6Z6D8XR" localSheetId="9" hidden="1">#REF!</definedName>
    <definedName name="BExCYUK0I3UEXZNFDW71G6Z6D8XR" hidden="1">#REF!</definedName>
    <definedName name="BExCZFZCXMLY5DWESYJ9NGTJYQ8M" localSheetId="8" hidden="1">#REF!</definedName>
    <definedName name="BExCZFZCXMLY5DWESYJ9NGTJYQ8M" localSheetId="9" hidden="1">#REF!</definedName>
    <definedName name="BExCZFZCXMLY5DWESYJ9NGTJYQ8M" hidden="1">#REF!</definedName>
    <definedName name="BExCZJ4P8WS0BDT31WDXI0ROE7D6" localSheetId="8" hidden="1">#REF!</definedName>
    <definedName name="BExCZJ4P8WS0BDT31WDXI0ROE7D6" localSheetId="9" hidden="1">#REF!</definedName>
    <definedName name="BExCZJ4P8WS0BDT31WDXI0ROE7D6" hidden="1">#REF!</definedName>
    <definedName name="BExCZKH6NI0EE02L995IFVBD1J59" localSheetId="8" hidden="1">#REF!</definedName>
    <definedName name="BExCZKH6NI0EE02L995IFVBD1J59" localSheetId="9" hidden="1">#REF!</definedName>
    <definedName name="BExCZKH6NI0EE02L995IFVBD1J59" hidden="1">#REF!</definedName>
    <definedName name="BExCZNRWARGGHWLSC1PEDZFLF3JV" localSheetId="8" hidden="1">#REF!</definedName>
    <definedName name="BExCZNRWARGGHWLSC1PEDZFLF3JV" localSheetId="9" hidden="1">#REF!</definedName>
    <definedName name="BExCZNRWARGGHWLSC1PEDZFLF3JV" hidden="1">#REF!</definedName>
    <definedName name="BExCZP9TBB61HISZ2U5QMQSO2LBE" localSheetId="8" hidden="1">#REF!</definedName>
    <definedName name="BExCZP9TBB61HISZ2U5QMQSO2LBE" localSheetId="9" hidden="1">#REF!</definedName>
    <definedName name="BExCZP9TBB61HISZ2U5QMQSO2LBE" hidden="1">#REF!</definedName>
    <definedName name="BExCZUD9FEOJBKDJ51Z3JON9LKJ8" localSheetId="8" hidden="1">#REF!</definedName>
    <definedName name="BExCZUD9FEOJBKDJ51Z3JON9LKJ8" localSheetId="9" hidden="1">#REF!</definedName>
    <definedName name="BExCZUD9FEOJBKDJ51Z3JON9LKJ8" hidden="1">#REF!</definedName>
    <definedName name="BExD0AUOVQT3UL53T2KUVJNGD0QF" localSheetId="8" hidden="1">#REF!</definedName>
    <definedName name="BExD0AUOVQT3UL53T2KUVJNGD0QF" localSheetId="9" hidden="1">#REF!</definedName>
    <definedName name="BExD0AUOVQT3UL53T2KUVJNGD0QF" hidden="1">#REF!</definedName>
    <definedName name="BExD0HALIN0JR4JTPGDEVAEE5EX5" localSheetId="8" hidden="1">#REF!</definedName>
    <definedName name="BExD0HALIN0JR4JTPGDEVAEE5EX5" localSheetId="9" hidden="1">#REF!</definedName>
    <definedName name="BExD0HALIN0JR4JTPGDEVAEE5EX5" hidden="1">#REF!</definedName>
    <definedName name="BExD0LCCDPG16YLY5WQSZF1XI5DA" localSheetId="8" hidden="1">#REF!</definedName>
    <definedName name="BExD0LCCDPG16YLY5WQSZF1XI5DA" localSheetId="9" hidden="1">#REF!</definedName>
    <definedName name="BExD0LCCDPG16YLY5WQSZF1XI5DA" hidden="1">#REF!</definedName>
    <definedName name="BExD0RMWSB4TRECEHTH6NN4K9DFZ" localSheetId="8" hidden="1">#REF!</definedName>
    <definedName name="BExD0RMWSB4TRECEHTH6NN4K9DFZ" localSheetId="9" hidden="1">#REF!</definedName>
    <definedName name="BExD0RMWSB4TRECEHTH6NN4K9DFZ" hidden="1">#REF!</definedName>
    <definedName name="BExD0U6KG10QGVDI1XSHK0J10A2V" localSheetId="8" hidden="1">#REF!</definedName>
    <definedName name="BExD0U6KG10QGVDI1XSHK0J10A2V" localSheetId="9" hidden="1">#REF!</definedName>
    <definedName name="BExD0U6KG10QGVDI1XSHK0J10A2V" hidden="1">#REF!</definedName>
    <definedName name="BExD0WQ6EQ2G82IAJI3FDQKGZH18" localSheetId="8" hidden="1">#REF!</definedName>
    <definedName name="BExD0WQ6EQ2G82IAJI3FDQKGZH18" localSheetId="9" hidden="1">#REF!</definedName>
    <definedName name="BExD0WQ6EQ2G82IAJI3FDQKGZH18" hidden="1">#REF!</definedName>
    <definedName name="BExD13RUIBGRXDL4QDZ305UKUR12" localSheetId="8" hidden="1">#REF!</definedName>
    <definedName name="BExD13RUIBGRXDL4QDZ305UKUR12" localSheetId="9" hidden="1">#REF!</definedName>
    <definedName name="BExD13RUIBGRXDL4QDZ305UKUR12" hidden="1">#REF!</definedName>
    <definedName name="BExD14DETV5R4OOTMAXD5NAKWRO3" localSheetId="8" hidden="1">#REF!</definedName>
    <definedName name="BExD14DETV5R4OOTMAXD5NAKWRO3" localSheetId="9" hidden="1">#REF!</definedName>
    <definedName name="BExD14DETV5R4OOTMAXD5NAKWRO3" hidden="1">#REF!</definedName>
    <definedName name="BExD1MI40YRCBI7KT4S9YHQJUO06" localSheetId="8" hidden="1">#REF!</definedName>
    <definedName name="BExD1MI40YRCBI7KT4S9YHQJUO06" localSheetId="9" hidden="1">#REF!</definedName>
    <definedName name="BExD1MI40YRCBI7KT4S9YHQJUO06" hidden="1">#REF!</definedName>
    <definedName name="BExD1OAU9OXQAZA4D70HP72CU6GB" localSheetId="8" hidden="1">#REF!</definedName>
    <definedName name="BExD1OAU9OXQAZA4D70HP72CU6GB" localSheetId="9" hidden="1">#REF!</definedName>
    <definedName name="BExD1OAU9OXQAZA4D70HP72CU6GB" hidden="1">#REF!</definedName>
    <definedName name="BExD1T8WPV0G6YOX7WMAIZD8XNBK" localSheetId="8" hidden="1">#REF!</definedName>
    <definedName name="BExD1T8WPV0G6YOX7WMAIZD8XNBK" localSheetId="9" hidden="1">#REF!</definedName>
    <definedName name="BExD1T8WPV0G6YOX7WMAIZD8XNBK" hidden="1">#REF!</definedName>
    <definedName name="BExD1Y1JV61416YA1XRQHKWPZIE7" localSheetId="8" hidden="1">#REF!</definedName>
    <definedName name="BExD1Y1JV61416YA1XRQHKWPZIE7" localSheetId="9" hidden="1">#REF!</definedName>
    <definedName name="BExD1Y1JV61416YA1XRQHKWPZIE7" hidden="1">#REF!</definedName>
    <definedName name="BExD2CFHIRMBKN5KXE5QP4XXEWFS" localSheetId="8" hidden="1">#REF!</definedName>
    <definedName name="BExD2CFHIRMBKN5KXE5QP4XXEWFS" localSheetId="9" hidden="1">#REF!</definedName>
    <definedName name="BExD2CFHIRMBKN5KXE5QP4XXEWFS" hidden="1">#REF!</definedName>
    <definedName name="BExD2DMHH1HWXQ9W0YYMDP8AAX8Q" localSheetId="8" hidden="1">#REF!</definedName>
    <definedName name="BExD2DMHH1HWXQ9W0YYMDP8AAX8Q" localSheetId="9" hidden="1">#REF!</definedName>
    <definedName name="BExD2DMHH1HWXQ9W0YYMDP8AAX8Q" hidden="1">#REF!</definedName>
    <definedName name="BExD2HTPC7IWBAU6OSQ67MQA8BYZ" localSheetId="8" hidden="1">#REF!</definedName>
    <definedName name="BExD2HTPC7IWBAU6OSQ67MQA8BYZ" localSheetId="9" hidden="1">#REF!</definedName>
    <definedName name="BExD2HTPC7IWBAU6OSQ67MQA8BYZ" hidden="1">#REF!</definedName>
    <definedName name="BExD2PWTVQ2CXNG6B7UDL8FIMXBH" localSheetId="8" hidden="1">#REF!</definedName>
    <definedName name="BExD2PWTVQ2CXNG6B7UDL8FIMXBH" localSheetId="9" hidden="1">#REF!</definedName>
    <definedName name="BExD2PWTVQ2CXNG6B7UDL8FIMXBH" hidden="1">#REF!</definedName>
    <definedName name="BExD2X9AQ03EX1AVVX44CXLXRPTI" localSheetId="8" hidden="1">#REF!</definedName>
    <definedName name="BExD2X9AQ03EX1AVVX44CXLXRPTI" localSheetId="9" hidden="1">#REF!</definedName>
    <definedName name="BExD2X9AQ03EX1AVVX44CXLXRPTI" hidden="1">#REF!</definedName>
    <definedName name="BExD2ZNL9MWJOEL2575KJZBDP2A6" localSheetId="8" hidden="1">#REF!</definedName>
    <definedName name="BExD2ZNL9MWJOEL2575KJZBDP2A6" localSheetId="9" hidden="1">#REF!</definedName>
    <definedName name="BExD2ZNL9MWJOEL2575KJZBDP2A6" hidden="1">#REF!</definedName>
    <definedName name="BExD34G79JRMB8BZRVN81P1H9MSB" localSheetId="8" hidden="1">#REF!</definedName>
    <definedName name="BExD34G79JRMB8BZRVN81P1H9MSB" localSheetId="9" hidden="1">#REF!</definedName>
    <definedName name="BExD34G79JRMB8BZRVN81P1H9MSB" hidden="1">#REF!</definedName>
    <definedName name="BExD35CL2NULPPEHAM954ETQIJA2" localSheetId="8" hidden="1">#REF!</definedName>
    <definedName name="BExD35CL2NULPPEHAM954ETQIJA2" localSheetId="9" hidden="1">#REF!</definedName>
    <definedName name="BExD35CL2NULPPEHAM954ETQIJA2" hidden="1">#REF!</definedName>
    <definedName name="BExD363H2VGFIQUCE6LS4AC5J0ZT" localSheetId="8" hidden="1">#REF!</definedName>
    <definedName name="BExD363H2VGFIQUCE6LS4AC5J0ZT" localSheetId="9" hidden="1">#REF!</definedName>
    <definedName name="BExD363H2VGFIQUCE6LS4AC5J0ZT" hidden="1">#REF!</definedName>
    <definedName name="BExD3A588E939V61P1XEW0FI5Q0S" localSheetId="8" hidden="1">#REF!</definedName>
    <definedName name="BExD3A588E939V61P1XEW0FI5Q0S" localSheetId="9" hidden="1">#REF!</definedName>
    <definedName name="BExD3A588E939V61P1XEW0FI5Q0S" hidden="1">#REF!</definedName>
    <definedName name="BExD3CJJDKVR9M18XI3WDZH80WL6" localSheetId="8" hidden="1">#REF!</definedName>
    <definedName name="BExD3CJJDKVR9M18XI3WDZH80WL6" localSheetId="9" hidden="1">#REF!</definedName>
    <definedName name="BExD3CJJDKVR9M18XI3WDZH80WL6" hidden="1">#REF!</definedName>
    <definedName name="BExD3ESD9WYJIB3TRDPJ1CKXRAVL" localSheetId="8" hidden="1">#REF!</definedName>
    <definedName name="BExD3ESD9WYJIB3TRDPJ1CKXRAVL" localSheetId="9" hidden="1">#REF!</definedName>
    <definedName name="BExD3ESD9WYJIB3TRDPJ1CKXRAVL" hidden="1">#REF!</definedName>
    <definedName name="BExD3F368X5S25MWSUNIV57RDB57" localSheetId="8" hidden="1">#REF!</definedName>
    <definedName name="BExD3F368X5S25MWSUNIV57RDB57" localSheetId="9" hidden="1">#REF!</definedName>
    <definedName name="BExD3F368X5S25MWSUNIV57RDB57" hidden="1">#REF!</definedName>
    <definedName name="BExD3I8JTNF4LTMFY6GRVDJ6VLGG" localSheetId="8" hidden="1">#REF!</definedName>
    <definedName name="BExD3I8JTNF4LTMFY6GRVDJ6VLGG" localSheetId="9" hidden="1">#REF!</definedName>
    <definedName name="BExD3I8JTNF4LTMFY6GRVDJ6VLGG" hidden="1">#REF!</definedName>
    <definedName name="BExD3IJ5IT335SOSNV9L85WKAOSI" localSheetId="8" hidden="1">#REF!</definedName>
    <definedName name="BExD3IJ5IT335SOSNV9L85WKAOSI" localSheetId="9" hidden="1">#REF!</definedName>
    <definedName name="BExD3IJ5IT335SOSNV9L85WKAOSI" hidden="1">#REF!</definedName>
    <definedName name="BExD3KBVUY57GMMQTOFEU6S6G1AY" localSheetId="8" hidden="1">#REF!</definedName>
    <definedName name="BExD3KBVUY57GMMQTOFEU6S6G1AY" localSheetId="9" hidden="1">#REF!</definedName>
    <definedName name="BExD3KBVUY57GMMQTOFEU6S6G1AY" hidden="1">#REF!</definedName>
    <definedName name="BExD3NMR7AW2Z6V8SC79VQR37NA6" localSheetId="8" hidden="1">#REF!</definedName>
    <definedName name="BExD3NMR7AW2Z6V8SC79VQR37NA6" localSheetId="9" hidden="1">#REF!</definedName>
    <definedName name="BExD3NMR7AW2Z6V8SC79VQR37NA6" hidden="1">#REF!</definedName>
    <definedName name="BExD3QXA2UQ2W4N7NYLUEOG40BZB" localSheetId="8" hidden="1">#REF!</definedName>
    <definedName name="BExD3QXA2UQ2W4N7NYLUEOG40BZB" localSheetId="9" hidden="1">#REF!</definedName>
    <definedName name="BExD3QXA2UQ2W4N7NYLUEOG40BZB" hidden="1">#REF!</definedName>
    <definedName name="BExD3U2N041TEJ7GCN005UTPHNXY" localSheetId="8" hidden="1">#REF!</definedName>
    <definedName name="BExD3U2N041TEJ7GCN005UTPHNXY" localSheetId="9" hidden="1">#REF!</definedName>
    <definedName name="BExD3U2N041TEJ7GCN005UTPHNXY" hidden="1">#REF!</definedName>
    <definedName name="BExD3VPY5VEI1LLQ4I16T16251DT" localSheetId="8" hidden="1">#REF!</definedName>
    <definedName name="BExD3VPY5VEI1LLQ4I16T16251DT" localSheetId="9" hidden="1">#REF!</definedName>
    <definedName name="BExD3VPY5VEI1LLQ4I16T16251DT" hidden="1">#REF!</definedName>
    <definedName name="BExD3XIUEZZ1KIHV7CPS7DKUGIN8" localSheetId="8" hidden="1">#REF!</definedName>
    <definedName name="BExD3XIUEZZ1KIHV7CPS7DKUGIN8" localSheetId="9" hidden="1">#REF!</definedName>
    <definedName name="BExD3XIUEZZ1KIHV7CPS7DKUGIN8" hidden="1">#REF!</definedName>
    <definedName name="BExD40O0CFTNJFOFMMM1KH0P7BUI" localSheetId="8" hidden="1">#REF!</definedName>
    <definedName name="BExD40O0CFTNJFOFMMM1KH0P7BUI" localSheetId="9" hidden="1">#REF!</definedName>
    <definedName name="BExD40O0CFTNJFOFMMM1KH0P7BUI" hidden="1">#REF!</definedName>
    <definedName name="BExD47UYINTJY1PDIW2S1FZ8ZMIO" localSheetId="8" hidden="1">#REF!</definedName>
    <definedName name="BExD47UYINTJY1PDIW2S1FZ8ZMIO" localSheetId="9" hidden="1">#REF!</definedName>
    <definedName name="BExD47UYINTJY1PDIW2S1FZ8ZMIO" hidden="1">#REF!</definedName>
    <definedName name="BExD4BR9HJ3MWWZ5KLVZWX9FJAUS" localSheetId="8" hidden="1">#REF!</definedName>
    <definedName name="BExD4BR9HJ3MWWZ5KLVZWX9FJAUS" localSheetId="9" hidden="1">#REF!</definedName>
    <definedName name="BExD4BR9HJ3MWWZ5KLVZWX9FJAUS" hidden="1">#REF!</definedName>
    <definedName name="BExD4F1WTKT3H0N9MF4H1LX7MBSY" localSheetId="8" hidden="1">#REF!</definedName>
    <definedName name="BExD4F1WTKT3H0N9MF4H1LX7MBSY" localSheetId="9" hidden="1">#REF!</definedName>
    <definedName name="BExD4F1WTKT3H0N9MF4H1LX7MBSY" hidden="1">#REF!</definedName>
    <definedName name="BExD4H5GQWXBS6LUL3TSP36DVO38" localSheetId="8" hidden="1">#REF!</definedName>
    <definedName name="BExD4H5GQWXBS6LUL3TSP36DVO38" localSheetId="9" hidden="1">#REF!</definedName>
    <definedName name="BExD4H5GQWXBS6LUL3TSP36DVO38" hidden="1">#REF!</definedName>
    <definedName name="BExD4JJSS3QDBLABCJCHD45SRNPI" localSheetId="8" hidden="1">#REF!</definedName>
    <definedName name="BExD4JJSS3QDBLABCJCHD45SRNPI" localSheetId="9" hidden="1">#REF!</definedName>
    <definedName name="BExD4JJSS3QDBLABCJCHD45SRNPI" hidden="1">#REF!</definedName>
    <definedName name="BExD4QQQ7V9LH5WWBJA3HKJXLVP6" localSheetId="8" hidden="1">#REF!</definedName>
    <definedName name="BExD4QQQ7V9LH5WWBJA3HKJXLVP6" localSheetId="9" hidden="1">#REF!</definedName>
    <definedName name="BExD4QQQ7V9LH5WWBJA3HKJXLVP6" hidden="1">#REF!</definedName>
    <definedName name="BExD4R1I0MKF033I5LPUYIMTZ6E8" localSheetId="8" hidden="1">#REF!</definedName>
    <definedName name="BExD4R1I0MKF033I5LPUYIMTZ6E8" localSheetId="9" hidden="1">#REF!</definedName>
    <definedName name="BExD4R1I0MKF033I5LPUYIMTZ6E8" hidden="1">#REF!</definedName>
    <definedName name="BExD50MT3M6XZLNUP9JL93EG6D9R" localSheetId="8" hidden="1">#REF!</definedName>
    <definedName name="BExD50MT3M6XZLNUP9JL93EG6D9R" localSheetId="9" hidden="1">#REF!</definedName>
    <definedName name="BExD50MT3M6XZLNUP9JL93EG6D9R" hidden="1">#REF!</definedName>
    <definedName name="BExD5EV7KDSVF1CJT38M4IBPFLPY" localSheetId="8" hidden="1">#REF!</definedName>
    <definedName name="BExD5EV7KDSVF1CJT38M4IBPFLPY" localSheetId="9" hidden="1">#REF!</definedName>
    <definedName name="BExD5EV7KDSVF1CJT38M4IBPFLPY" hidden="1">#REF!</definedName>
    <definedName name="BExD5FRK547OESJRYAW574DZEZ7J" localSheetId="8" hidden="1">#REF!</definedName>
    <definedName name="BExD5FRK547OESJRYAW574DZEZ7J" localSheetId="9" hidden="1">#REF!</definedName>
    <definedName name="BExD5FRK547OESJRYAW574DZEZ7J" hidden="1">#REF!</definedName>
    <definedName name="BExD5I5X2YA2YNCTCDSMEL4CWF4N" localSheetId="8" hidden="1">#REF!</definedName>
    <definedName name="BExD5I5X2YA2YNCTCDSMEL4CWF4N" localSheetId="9" hidden="1">#REF!</definedName>
    <definedName name="BExD5I5X2YA2YNCTCDSMEL4CWF4N" hidden="1">#REF!</definedName>
    <definedName name="BExD5QUSRFJWRQ1ZM50WYLCF74DF" localSheetId="8" hidden="1">#REF!</definedName>
    <definedName name="BExD5QUSRFJWRQ1ZM50WYLCF74DF" localSheetId="9" hidden="1">#REF!</definedName>
    <definedName name="BExD5QUSRFJWRQ1ZM50WYLCF74DF" hidden="1">#REF!</definedName>
    <definedName name="BExD5SSUIF6AJQHBHK8PNMFBPRYB" localSheetId="8" hidden="1">#REF!</definedName>
    <definedName name="BExD5SSUIF6AJQHBHK8PNMFBPRYB" localSheetId="9" hidden="1">#REF!</definedName>
    <definedName name="BExD5SSUIF6AJQHBHK8PNMFBPRYB" hidden="1">#REF!</definedName>
    <definedName name="BExD623C9LRX18BE0W2V6SZLQUXX" localSheetId="8" hidden="1">#REF!</definedName>
    <definedName name="BExD623C9LRX18BE0W2V6SZLQUXX" localSheetId="9" hidden="1">#REF!</definedName>
    <definedName name="BExD623C9LRX18BE0W2V6SZLQUXX" hidden="1">#REF!</definedName>
    <definedName name="BExD6CQA7UMJBXV7AIFAIHUF2ICX" localSheetId="8" hidden="1">#REF!</definedName>
    <definedName name="BExD6CQA7UMJBXV7AIFAIHUF2ICX" localSheetId="9" hidden="1">#REF!</definedName>
    <definedName name="BExD6CQA7UMJBXV7AIFAIHUF2ICX" hidden="1">#REF!</definedName>
    <definedName name="BExD6D18MCF5R8YJMPG21WE3GPJQ" localSheetId="8" hidden="1">#REF!</definedName>
    <definedName name="BExD6D18MCF5R8YJMPG21WE3GPJQ" localSheetId="9" hidden="1">#REF!</definedName>
    <definedName name="BExD6D18MCF5R8YJMPG21WE3GPJQ" hidden="1">#REF!</definedName>
    <definedName name="BExD6FKVK8WJWNYPVENR7Q8Q30PK" localSheetId="8" hidden="1">#REF!</definedName>
    <definedName name="BExD6FKVK8WJWNYPVENR7Q8Q30PK" localSheetId="9" hidden="1">#REF!</definedName>
    <definedName name="BExD6FKVK8WJWNYPVENR7Q8Q30PK" hidden="1">#REF!</definedName>
    <definedName name="BExD6GMP0LK8WKVWMIT1NNH8CHLF" localSheetId="8" hidden="1">#REF!</definedName>
    <definedName name="BExD6GMP0LK8WKVWMIT1NNH8CHLF" localSheetId="9" hidden="1">#REF!</definedName>
    <definedName name="BExD6GMP0LK8WKVWMIT1NNH8CHLF" hidden="1">#REF!</definedName>
    <definedName name="BExD6H2TE0WWAUIWVSSCLPZ6B88N" localSheetId="8" hidden="1">#REF!</definedName>
    <definedName name="BExD6H2TE0WWAUIWVSSCLPZ6B88N" localSheetId="9" hidden="1">#REF!</definedName>
    <definedName name="BExD6H2TE0WWAUIWVSSCLPZ6B88N" hidden="1">#REF!</definedName>
    <definedName name="BExD71LTOE015TV5RSAHM8NT8GVW" localSheetId="8" hidden="1">#REF!</definedName>
    <definedName name="BExD71LTOE015TV5RSAHM8NT8GVW" localSheetId="9" hidden="1">#REF!</definedName>
    <definedName name="BExD71LTOE015TV5RSAHM8NT8GVW" hidden="1">#REF!</definedName>
    <definedName name="BExD73USXVADC7EHGHVTQNCT06ZA" localSheetId="8" hidden="1">#REF!</definedName>
    <definedName name="BExD73USXVADC7EHGHVTQNCT06ZA" localSheetId="9" hidden="1">#REF!</definedName>
    <definedName name="BExD73USXVADC7EHGHVTQNCT06ZA" hidden="1">#REF!</definedName>
    <definedName name="BExD7GAIGULTB3YHM1OS9RBQOTEC" localSheetId="8" hidden="1">#REF!</definedName>
    <definedName name="BExD7GAIGULTB3YHM1OS9RBQOTEC" localSheetId="9" hidden="1">#REF!</definedName>
    <definedName name="BExD7GAIGULTB3YHM1OS9RBQOTEC" hidden="1">#REF!</definedName>
    <definedName name="BExD7IE1DHIS52UFDCTSKPJQNRD5" localSheetId="8" hidden="1">#REF!</definedName>
    <definedName name="BExD7IE1DHIS52UFDCTSKPJQNRD5" localSheetId="9" hidden="1">#REF!</definedName>
    <definedName name="BExD7IE1DHIS52UFDCTSKPJQNRD5" hidden="1">#REF!</definedName>
    <definedName name="BExD7IUBGUWHYC9UNZ1IY5XFYKQN" localSheetId="8" hidden="1">#REF!</definedName>
    <definedName name="BExD7IUBGUWHYC9UNZ1IY5XFYKQN" localSheetId="9" hidden="1">#REF!</definedName>
    <definedName name="BExD7IUBGUWHYC9UNZ1IY5XFYKQN" hidden="1">#REF!</definedName>
    <definedName name="BExD7JQOJ35HGL8U2OCEI2P2JT7I" localSheetId="8" hidden="1">#REF!</definedName>
    <definedName name="BExD7JQOJ35HGL8U2OCEI2P2JT7I" localSheetId="9" hidden="1">#REF!</definedName>
    <definedName name="BExD7JQOJ35HGL8U2OCEI2P2JT7I" hidden="1">#REF!</definedName>
    <definedName name="BExD7KSDKNDNH95NDT3S7GM3MUU2" localSheetId="8" hidden="1">#REF!</definedName>
    <definedName name="BExD7KSDKNDNH95NDT3S7GM3MUU2" localSheetId="9" hidden="1">#REF!</definedName>
    <definedName name="BExD7KSDKNDNH95NDT3S7GM3MUU2" hidden="1">#REF!</definedName>
    <definedName name="BExD8H5O087KQVWIVPUUID5VMGMS" localSheetId="8" hidden="1">#REF!</definedName>
    <definedName name="BExD8H5O087KQVWIVPUUID5VMGMS" localSheetId="9" hidden="1">#REF!</definedName>
    <definedName name="BExD8H5O087KQVWIVPUUID5VMGMS" hidden="1">#REF!</definedName>
    <definedName name="BExD8HLWJHFK6566YQLGOAPIWD7G" localSheetId="8" hidden="1">#REF!</definedName>
    <definedName name="BExD8HLWJHFK6566YQLGOAPIWD7G" localSheetId="9" hidden="1">#REF!</definedName>
    <definedName name="BExD8HLWJHFK6566YQLGOAPIWD7G" hidden="1">#REF!</definedName>
    <definedName name="BExD8OCLZMFN5K3VZYI4Q4ITVKUA" localSheetId="8" hidden="1">#REF!</definedName>
    <definedName name="BExD8OCLZMFN5K3VZYI4Q4ITVKUA" localSheetId="9" hidden="1">#REF!</definedName>
    <definedName name="BExD8OCLZMFN5K3VZYI4Q4ITVKUA" hidden="1">#REF!</definedName>
    <definedName name="BExD93C1R6LC0631ECHVFYH0R0PD" localSheetId="8" hidden="1">#REF!</definedName>
    <definedName name="BExD93C1R6LC0631ECHVFYH0R0PD" localSheetId="9" hidden="1">#REF!</definedName>
    <definedName name="BExD93C1R6LC0631ECHVFYH0R0PD" hidden="1">#REF!</definedName>
    <definedName name="BExD97TXIO0COVNN4OH3DEJ33YLM" localSheetId="8" hidden="1">#REF!</definedName>
    <definedName name="BExD97TXIO0COVNN4OH3DEJ33YLM" localSheetId="9" hidden="1">#REF!</definedName>
    <definedName name="BExD97TXIO0COVNN4OH3DEJ33YLM" hidden="1">#REF!</definedName>
    <definedName name="BExD99RZ1RFIMK6O1ZHSPJ68X9Y5" localSheetId="8" hidden="1">#REF!</definedName>
    <definedName name="BExD99RZ1RFIMK6O1ZHSPJ68X9Y5" localSheetId="9" hidden="1">#REF!</definedName>
    <definedName name="BExD99RZ1RFIMK6O1ZHSPJ68X9Y5" hidden="1">#REF!</definedName>
    <definedName name="BExD9ATSNNU6SJVYYUCUG2AFS57W" localSheetId="8" hidden="1">#REF!</definedName>
    <definedName name="BExD9ATSNNU6SJVYYUCUG2AFS57W" localSheetId="9" hidden="1">#REF!</definedName>
    <definedName name="BExD9ATSNNU6SJVYYUCUG2AFS57W" hidden="1">#REF!</definedName>
    <definedName name="BExD9JO1QOKHUKL6DOEKDLUBPPKZ" localSheetId="8" hidden="1">#REF!</definedName>
    <definedName name="BExD9JO1QOKHUKL6DOEKDLUBPPKZ" localSheetId="9" hidden="1">#REF!</definedName>
    <definedName name="BExD9JO1QOKHUKL6DOEKDLUBPPKZ" hidden="1">#REF!</definedName>
    <definedName name="BExD9L0ID3VSOU609GKWYTA5BFMA" localSheetId="8" hidden="1">#REF!</definedName>
    <definedName name="BExD9L0ID3VSOU609GKWYTA5BFMA" localSheetId="9" hidden="1">#REF!</definedName>
    <definedName name="BExD9L0ID3VSOU609GKWYTA5BFMA" hidden="1">#REF!</definedName>
    <definedName name="BExD9M7SEMG0JK2FUTTZXWIEBTKB" localSheetId="8" hidden="1">#REF!</definedName>
    <definedName name="BExD9M7SEMG0JK2FUTTZXWIEBTKB" localSheetId="9" hidden="1">#REF!</definedName>
    <definedName name="BExD9M7SEMG0JK2FUTTZXWIEBTKB" hidden="1">#REF!</definedName>
    <definedName name="BExD9MNYBYB1AICQL5165G472IE2" localSheetId="8" hidden="1">#REF!</definedName>
    <definedName name="BExD9MNYBYB1AICQL5165G472IE2" localSheetId="9" hidden="1">#REF!</definedName>
    <definedName name="BExD9MNYBYB1AICQL5165G472IE2" hidden="1">#REF!</definedName>
    <definedName name="BExD9PNSYT7GASEGUVL48MUQ02WO" localSheetId="8" hidden="1">#REF!</definedName>
    <definedName name="BExD9PNSYT7GASEGUVL48MUQ02WO" localSheetId="9" hidden="1">#REF!</definedName>
    <definedName name="BExD9PNSYT7GASEGUVL48MUQ02WO" hidden="1">#REF!</definedName>
    <definedName name="BExD9TK2MIWFH5SKUYU9ZKF4NPHQ" localSheetId="8" hidden="1">#REF!</definedName>
    <definedName name="BExD9TK2MIWFH5SKUYU9ZKF4NPHQ" localSheetId="9" hidden="1">#REF!</definedName>
    <definedName name="BExD9TK2MIWFH5SKUYU9ZKF4NPHQ" hidden="1">#REF!</definedName>
    <definedName name="BExDA23J1UL1EN1K0BLX2TKAX4U0" localSheetId="8" hidden="1">#REF!</definedName>
    <definedName name="BExDA23J1UL1EN1K0BLX2TKAX4U0" localSheetId="9" hidden="1">#REF!</definedName>
    <definedName name="BExDA23J1UL1EN1K0BLX2TKAX4U0" hidden="1">#REF!</definedName>
    <definedName name="BExDA6594R2INH5X2F55YRZSKRND" localSheetId="8" hidden="1">#REF!</definedName>
    <definedName name="BExDA6594R2INH5X2F55YRZSKRND" localSheetId="9" hidden="1">#REF!</definedName>
    <definedName name="BExDA6594R2INH5X2F55YRZSKRND" hidden="1">#REF!</definedName>
    <definedName name="BExDA6LD9061UULVKUUI4QP8SK13" localSheetId="8" hidden="1">#REF!</definedName>
    <definedName name="BExDA6LD9061UULVKUUI4QP8SK13" localSheetId="9" hidden="1">#REF!</definedName>
    <definedName name="BExDA6LD9061UULVKUUI4QP8SK13" hidden="1">#REF!</definedName>
    <definedName name="BExDAGMVMNLQ6QXASB9R6D8DIT12" localSheetId="8" hidden="1">#REF!</definedName>
    <definedName name="BExDAGMVMNLQ6QXASB9R6D8DIT12" localSheetId="9" hidden="1">#REF!</definedName>
    <definedName name="BExDAGMVMNLQ6QXASB9R6D8DIT12" hidden="1">#REF!</definedName>
    <definedName name="BExDAYBHU9ADLXI8VRC7F608RVGM" localSheetId="8" hidden="1">#REF!</definedName>
    <definedName name="BExDAYBHU9ADLXI8VRC7F608RVGM" localSheetId="9" hidden="1">#REF!</definedName>
    <definedName name="BExDAYBHU9ADLXI8VRC7F608RVGM" hidden="1">#REF!</definedName>
    <definedName name="BExDBDR1XR0FV0CYUCB2OJ7CJCZU" localSheetId="8" hidden="1">#REF!</definedName>
    <definedName name="BExDBDR1XR0FV0CYUCB2OJ7CJCZU" localSheetId="9" hidden="1">#REF!</definedName>
    <definedName name="BExDBDR1XR0FV0CYUCB2OJ7CJCZU" hidden="1">#REF!</definedName>
    <definedName name="BExDC7F818VN0S18ID7XRCRVYPJ4" localSheetId="8" hidden="1">#REF!</definedName>
    <definedName name="BExDC7F818VN0S18ID7XRCRVYPJ4" localSheetId="9" hidden="1">#REF!</definedName>
    <definedName name="BExDC7F818VN0S18ID7XRCRVYPJ4" hidden="1">#REF!</definedName>
    <definedName name="BExDCL7K96PC9VZYB70ZW3QPVIJE" localSheetId="8" hidden="1">#REF!</definedName>
    <definedName name="BExDCL7K96PC9VZYB70ZW3QPVIJE" localSheetId="9" hidden="1">#REF!</definedName>
    <definedName name="BExDCL7K96PC9VZYB70ZW3QPVIJE" hidden="1">#REF!</definedName>
    <definedName name="BExDCP3UZ3C2O4C1F7KMU0Z9U32N" localSheetId="8" hidden="1">#REF!</definedName>
    <definedName name="BExDCP3UZ3C2O4C1F7KMU0Z9U32N" localSheetId="9" hidden="1">#REF!</definedName>
    <definedName name="BExDCP3UZ3C2O4C1F7KMU0Z9U32N" hidden="1">#REF!</definedName>
    <definedName name="BExENU8ISP26W97JG63CN1XT9KB4" localSheetId="8" hidden="1">#REF!</definedName>
    <definedName name="BExENU8ISP26W97JG63CN1XT9KB4" hidden="1">#REF!</definedName>
    <definedName name="BExEO14OTKLVDBTNB2ONGZ4YB20H" localSheetId="8" hidden="1">#REF!</definedName>
    <definedName name="BExEO14OTKLVDBTNB2ONGZ4YB20H" localSheetId="9" hidden="1">#REF!</definedName>
    <definedName name="BExEO14OTKLVDBTNB2ONGZ4YB20H" hidden="1">#REF!</definedName>
    <definedName name="BExEO80UUNTK4DX33Z5TYLM8NYZM" localSheetId="8" hidden="1">#REF!</definedName>
    <definedName name="BExEO80UUNTK4DX33Z5TYLM8NYZM" localSheetId="9" hidden="1">#REF!</definedName>
    <definedName name="BExEO80UUNTK4DX33Z5TYLM8NYZM" hidden="1">#REF!</definedName>
    <definedName name="BExEOBX3WECDMYCV9RLN49APTXMM" localSheetId="8" hidden="1">#REF!</definedName>
    <definedName name="BExEOBX3WECDMYCV9RLN49APTXMM" localSheetId="9" hidden="1">#REF!</definedName>
    <definedName name="BExEOBX3WECDMYCV9RLN49APTXMM" hidden="1">#REF!</definedName>
    <definedName name="BExEPN9VIYI0FVL0HLZQXJFO6TT0" localSheetId="8" hidden="1">#REF!</definedName>
    <definedName name="BExEPN9VIYI0FVL0HLZQXJFO6TT0" localSheetId="9" hidden="1">#REF!</definedName>
    <definedName name="BExEPN9VIYI0FVL0HLZQXJFO6TT0" hidden="1">#REF!</definedName>
    <definedName name="BExEPQPUOD4B6H60DKEB9159F7DR" localSheetId="8" hidden="1">#REF!</definedName>
    <definedName name="BExEPQPUOD4B6H60DKEB9159F7DR" localSheetId="9" hidden="1">#REF!</definedName>
    <definedName name="BExEPQPUOD4B6H60DKEB9159F7DR" hidden="1">#REF!</definedName>
    <definedName name="BExEPYT6VDSMR8MU2341Q5GM2Y9V" localSheetId="8" hidden="1">#REF!</definedName>
    <definedName name="BExEPYT6VDSMR8MU2341Q5GM2Y9V" localSheetId="9" hidden="1">#REF!</definedName>
    <definedName name="BExEPYT6VDSMR8MU2341Q5GM2Y9V" hidden="1">#REF!</definedName>
    <definedName name="BExEQ2ENYLMY8K1796XBB31CJHNN" localSheetId="8" hidden="1">#REF!</definedName>
    <definedName name="BExEQ2ENYLMY8K1796XBB31CJHNN" localSheetId="9" hidden="1">#REF!</definedName>
    <definedName name="BExEQ2ENYLMY8K1796XBB31CJHNN" hidden="1">#REF!</definedName>
    <definedName name="BExEQ2PFE4N40LEPGDPS90WDL6BN" localSheetId="8" hidden="1">#REF!</definedName>
    <definedName name="BExEQ2PFE4N40LEPGDPS90WDL6BN" localSheetId="9" hidden="1">#REF!</definedName>
    <definedName name="BExEQ2PFE4N40LEPGDPS90WDL6BN" hidden="1">#REF!</definedName>
    <definedName name="BExEQ2PFURT24NQYGYVE8NKX1EGA" localSheetId="8" hidden="1">#REF!</definedName>
    <definedName name="BExEQ2PFURT24NQYGYVE8NKX1EGA" localSheetId="9" hidden="1">#REF!</definedName>
    <definedName name="BExEQ2PFURT24NQYGYVE8NKX1EGA" hidden="1">#REF!</definedName>
    <definedName name="BExEQB8ZWXO6IIGOEPWTLOJGE2NR" localSheetId="8" hidden="1">#REF!</definedName>
    <definedName name="BExEQB8ZWXO6IIGOEPWTLOJGE2NR" localSheetId="9" hidden="1">#REF!</definedName>
    <definedName name="BExEQB8ZWXO6IIGOEPWTLOJGE2NR" hidden="1">#REF!</definedName>
    <definedName name="BExEQBZX0EL6LIKPY01197ACK65H" localSheetId="8" hidden="1">#REF!</definedName>
    <definedName name="BExEQBZX0EL6LIKPY01197ACK65H" localSheetId="9" hidden="1">#REF!</definedName>
    <definedName name="BExEQBZX0EL6LIKPY01197ACK65H" hidden="1">#REF!</definedName>
    <definedName name="BExEQDXZALJLD4OBF74IKZBR13SR" localSheetId="8" hidden="1">#REF!</definedName>
    <definedName name="BExEQDXZALJLD4OBF74IKZBR13SR" localSheetId="9" hidden="1">#REF!</definedName>
    <definedName name="BExEQDXZALJLD4OBF74IKZBR13SR" hidden="1">#REF!</definedName>
    <definedName name="BExEQFLE2RPWGMWQAI4JMKUEFRPT" localSheetId="8" hidden="1">#REF!</definedName>
    <definedName name="BExEQFLE2RPWGMWQAI4JMKUEFRPT" localSheetId="9" hidden="1">#REF!</definedName>
    <definedName name="BExEQFLE2RPWGMWQAI4JMKUEFRPT" hidden="1">#REF!</definedName>
    <definedName name="BExEQJHNJV9U65F5VGIGX0VM02VF" localSheetId="8" hidden="1">#REF!</definedName>
    <definedName name="BExEQJHNJV9U65F5VGIGX0VM02VF" localSheetId="9" hidden="1">#REF!</definedName>
    <definedName name="BExEQJHNJV9U65F5VGIGX0VM02VF" hidden="1">#REF!</definedName>
    <definedName name="BExEQTZAP8R69U31W4LKGTKKGKQE" localSheetId="8" hidden="1">#REF!</definedName>
    <definedName name="BExEQTZAP8R69U31W4LKGTKKGKQE" localSheetId="9" hidden="1">#REF!</definedName>
    <definedName name="BExEQTZAP8R69U31W4LKGTKKGKQE" hidden="1">#REF!</definedName>
    <definedName name="BExER2O72H1F9WV6S1J04C15PXX7" localSheetId="8" hidden="1">#REF!</definedName>
    <definedName name="BExER2O72H1F9WV6S1J04C15PXX7" localSheetId="9" hidden="1">#REF!</definedName>
    <definedName name="BExER2O72H1F9WV6S1J04C15PXX7" hidden="1">#REF!</definedName>
    <definedName name="BExERIPCI7N2NW7JRL59DVT0TTSU" localSheetId="8" hidden="1">#REF!</definedName>
    <definedName name="BExERIPCI7N2NW7JRL59DVT0TTSU" localSheetId="9" hidden="1">#REF!</definedName>
    <definedName name="BExERIPCI7N2NW7JRL59DVT0TTSU" hidden="1">#REF!</definedName>
    <definedName name="BExERRUIKIOATPZ9U4HQ0V52RJAU" localSheetId="8" hidden="1">#REF!</definedName>
    <definedName name="BExERRUIKIOATPZ9U4HQ0V52RJAU" localSheetId="9" hidden="1">#REF!</definedName>
    <definedName name="BExERRUIKIOATPZ9U4HQ0V52RJAU" hidden="1">#REF!</definedName>
    <definedName name="BExERSANFNM1O7T65PC5MJ301YET" localSheetId="8" hidden="1">#REF!</definedName>
    <definedName name="BExERSANFNM1O7T65PC5MJ301YET" localSheetId="9" hidden="1">#REF!</definedName>
    <definedName name="BExERSANFNM1O7T65PC5MJ301YET" hidden="1">#REF!</definedName>
    <definedName name="BExERU8P606C6QQZZL55U0ZQYQF1" localSheetId="8" hidden="1">#REF!</definedName>
    <definedName name="BExERU8P606C6QQZZL55U0ZQYQF1" localSheetId="9" hidden="1">#REF!</definedName>
    <definedName name="BExERU8P606C6QQZZL55U0ZQYQF1" hidden="1">#REF!</definedName>
    <definedName name="BExERWCEBKQRYWRQLYJ4UCMMKTHG" localSheetId="8" hidden="1">#REF!</definedName>
    <definedName name="BExERWCEBKQRYWRQLYJ4UCMMKTHG" localSheetId="9" hidden="1">#REF!</definedName>
    <definedName name="BExERWCEBKQRYWRQLYJ4UCMMKTHG" hidden="1">[35]ZZCOOM_M03_Q005!#REF!</definedName>
    <definedName name="BExERXE1QW042A2T25RI4DVUU59O" localSheetId="8" hidden="1">#REF!</definedName>
    <definedName name="BExERXE1QW042A2T25RI4DVUU59O" localSheetId="9" hidden="1">#REF!</definedName>
    <definedName name="BExERXE1QW042A2T25RI4DVUU59O" hidden="1">#REF!</definedName>
    <definedName name="BExES44RHHDL3V7FLV6M20834WF1" localSheetId="8" hidden="1">#REF!</definedName>
    <definedName name="BExES44RHHDL3V7FLV6M20834WF1" localSheetId="9" hidden="1">#REF!</definedName>
    <definedName name="BExES44RHHDL3V7FLV6M20834WF1" hidden="1">#REF!</definedName>
    <definedName name="BExES4A7VE2X3RYYTVRLKZD4I7WU" localSheetId="8" hidden="1">#REF!</definedName>
    <definedName name="BExES4A7VE2X3RYYTVRLKZD4I7WU" localSheetId="9" hidden="1">#REF!</definedName>
    <definedName name="BExES4A7VE2X3RYYTVRLKZD4I7WU" hidden="1">#REF!</definedName>
    <definedName name="BExESLYUFDACMPARVY264HKBCXLX" localSheetId="8" hidden="1">#REF!</definedName>
    <definedName name="BExESLYUFDACMPARVY264HKBCXLX" localSheetId="9" hidden="1">#REF!</definedName>
    <definedName name="BExESLYUFDACMPARVY264HKBCXLX" hidden="1">#REF!</definedName>
    <definedName name="BExESMKD95A649M0WRSG6CXXP326" localSheetId="8" hidden="1">#REF!</definedName>
    <definedName name="BExESMKD95A649M0WRSG6CXXP326" localSheetId="9" hidden="1">#REF!</definedName>
    <definedName name="BExESMKD95A649M0WRSG6CXXP326" hidden="1">#REF!</definedName>
    <definedName name="BExESR27ZXJG5VMY4PR9D940VS7T" localSheetId="8" hidden="1">#REF!</definedName>
    <definedName name="BExESR27ZXJG5VMY4PR9D940VS7T" localSheetId="9" hidden="1">#REF!</definedName>
    <definedName name="BExESR27ZXJG5VMY4PR9D940VS7T" hidden="1">#REF!</definedName>
    <definedName name="BExESVK1YRJM6UG6FBYOF9CNX29X" localSheetId="8" hidden="1">#REF!</definedName>
    <definedName name="BExESVK1YRJM6UG6FBYOF9CNX29X" localSheetId="9" hidden="1">#REF!</definedName>
    <definedName name="BExESVK1YRJM6UG6FBYOF9CNX29X" hidden="1">#REF!</definedName>
    <definedName name="BExESZ03KXL8DQ2591HLR56ZML94" localSheetId="8" hidden="1">#REF!</definedName>
    <definedName name="BExESZ03KXL8DQ2591HLR56ZML94" localSheetId="9" hidden="1">#REF!</definedName>
    <definedName name="BExESZ03KXL8DQ2591HLR56ZML94" hidden="1">#REF!</definedName>
    <definedName name="BExESZAW5N443NRTKIP59OEI1CR6" localSheetId="8" hidden="1">#REF!</definedName>
    <definedName name="BExESZAW5N443NRTKIP59OEI1CR6" localSheetId="9" hidden="1">#REF!</definedName>
    <definedName name="BExESZAW5N443NRTKIP59OEI1CR6" hidden="1">#REF!</definedName>
    <definedName name="BExET3HXQ60A4O2OLKX8QNXRI6LQ" localSheetId="8" hidden="1">#REF!</definedName>
    <definedName name="BExET3HXQ60A4O2OLKX8QNXRI6LQ" localSheetId="9" hidden="1">#REF!</definedName>
    <definedName name="BExET3HXQ60A4O2OLKX8QNXRI6LQ" hidden="1">#REF!</definedName>
    <definedName name="BExET4EAH366GROMVVMDCSUI1018" localSheetId="8" hidden="1">#REF!</definedName>
    <definedName name="BExET4EAH366GROMVVMDCSUI1018" localSheetId="9" hidden="1">#REF!</definedName>
    <definedName name="BExET4EAH366GROMVVMDCSUI1018" hidden="1">#REF!</definedName>
    <definedName name="BExETA3B1FCIOA80H94K90FWXQKE" localSheetId="8" hidden="1">#REF!</definedName>
    <definedName name="BExETA3B1FCIOA80H94K90FWXQKE" localSheetId="9" hidden="1">#REF!</definedName>
    <definedName name="BExETA3B1FCIOA80H94K90FWXQKE" hidden="1">#REF!</definedName>
    <definedName name="BExETAZOYT4CJIT8RRKC9F2HJG1D" localSheetId="8" hidden="1">#REF!</definedName>
    <definedName name="BExETAZOYT4CJIT8RRKC9F2HJG1D" localSheetId="9" hidden="1">#REF!</definedName>
    <definedName name="BExETAZOYT4CJIT8RRKC9F2HJG1D" hidden="1">#REF!</definedName>
    <definedName name="BExETB55BNG40G9YOI2H6UHIR9WU" localSheetId="8" hidden="1">#REF!</definedName>
    <definedName name="BExETB55BNG40G9YOI2H6UHIR9WU" localSheetId="9" hidden="1">#REF!</definedName>
    <definedName name="BExETB55BNG40G9YOI2H6UHIR9WU" hidden="1">#REF!</definedName>
    <definedName name="BExETF6QD5A9GEINE1KZRRC2LXWM" localSheetId="8" hidden="1">#REF!</definedName>
    <definedName name="BExETF6QD5A9GEINE1KZRRC2LXWM" localSheetId="9" hidden="1">#REF!</definedName>
    <definedName name="BExETF6QD5A9GEINE1KZRRC2LXWM" hidden="1">#REF!</definedName>
    <definedName name="BExETQ9XRXLUACN82805SPSPNKHI" localSheetId="8" hidden="1">#REF!</definedName>
    <definedName name="BExETQ9XRXLUACN82805SPSPNKHI" localSheetId="9" hidden="1">#REF!</definedName>
    <definedName name="BExETQ9XRXLUACN82805SPSPNKHI" hidden="1">#REF!</definedName>
    <definedName name="BExETR0YRMOR63E6DHLEHV9QVVON" localSheetId="8" hidden="1">#REF!</definedName>
    <definedName name="BExETR0YRMOR63E6DHLEHV9QVVON" localSheetId="9" hidden="1">#REF!</definedName>
    <definedName name="BExETR0YRMOR63E6DHLEHV9QVVON" hidden="1">#REF!</definedName>
    <definedName name="BExETVO51BGF7GGNGB21UD7OIF15" localSheetId="8" hidden="1">#REF!</definedName>
    <definedName name="BExETVO51BGF7GGNGB21UD7OIF15" localSheetId="9" hidden="1">#REF!</definedName>
    <definedName name="BExETVO51BGF7GGNGB21UD7OIF15" hidden="1">#REF!</definedName>
    <definedName name="BExETVTGY38YXYYF7N73OYN6FYY3" localSheetId="8" hidden="1">#REF!</definedName>
    <definedName name="BExETVTGY38YXYYF7N73OYN6FYY3" localSheetId="9" hidden="1">#REF!</definedName>
    <definedName name="BExETVTGY38YXYYF7N73OYN6FYY3" hidden="1">#REF!</definedName>
    <definedName name="BExETVTH8RADW05P2XUUV7V44TWW" localSheetId="8" hidden="1">#REF!</definedName>
    <definedName name="BExETVTH8RADW05P2XUUV7V44TWW" localSheetId="9" hidden="1">#REF!</definedName>
    <definedName name="BExETVTH8RADW05P2XUUV7V44TWW" hidden="1">#REF!</definedName>
    <definedName name="BExETW9PYUAV5QY6A4VCYZRIOUX4" localSheetId="8" hidden="1">#REF!</definedName>
    <definedName name="BExETW9PYUAV5QY6A4VCYZRIOUX4" localSheetId="9" hidden="1">#REF!</definedName>
    <definedName name="BExETW9PYUAV5QY6A4VCYZRIOUX4" hidden="1">#REF!</definedName>
    <definedName name="BExEUGNELLVZ7K2PYWP2TG8T65XQ" localSheetId="8" hidden="1">#REF!</definedName>
    <definedName name="BExEUGNELLVZ7K2PYWP2TG8T65XQ" localSheetId="9" hidden="1">#REF!</definedName>
    <definedName name="BExEUGNELLVZ7K2PYWP2TG8T65XQ" hidden="1">#REF!</definedName>
    <definedName name="BExEUHUG1NGJGB6F1UH5IKFZ9B9M" localSheetId="8" hidden="1">#REF!</definedName>
    <definedName name="BExEUHUG1NGJGB6F1UH5IKFZ9B9M" localSheetId="9" hidden="1">#REF!</definedName>
    <definedName name="BExEUHUG1NGJGB6F1UH5IKFZ9B9M" hidden="1">#REF!</definedName>
    <definedName name="BExEUNE4T242Y59C6MS28MXEUGCP" localSheetId="8" hidden="1">#REF!</definedName>
    <definedName name="BExEUNE4T242Y59C6MS28MXEUGCP" localSheetId="9" hidden="1">#REF!</definedName>
    <definedName name="BExEUNE4T242Y59C6MS28MXEUGCP" hidden="1">#REF!</definedName>
    <definedName name="BExEUNU7FYVTR4DD1D31SS7PNXX2" localSheetId="8" hidden="1">#REF!</definedName>
    <definedName name="BExEUNU7FYVTR4DD1D31SS7PNXX2" localSheetId="9" hidden="1">#REF!</definedName>
    <definedName name="BExEUNU7FYVTR4DD1D31SS7PNXX2" hidden="1">#REF!</definedName>
    <definedName name="BExEUOAHB0OT3BACAHNZ3B905C0P" localSheetId="8" hidden="1">#REF!</definedName>
    <definedName name="BExEUOAHB0OT3BACAHNZ3B905C0P" hidden="1">#REF!</definedName>
    <definedName name="BExEV2TP7NA3ZR6RJGH5ER370OUM" localSheetId="8" hidden="1">#REF!</definedName>
    <definedName name="BExEV2TP7NA3ZR6RJGH5ER370OUM" localSheetId="9" hidden="1">#REF!</definedName>
    <definedName name="BExEV2TP7NA3ZR6RJGH5ER370OUM" hidden="1">#REF!</definedName>
    <definedName name="BExEV3Q7M5YTX3CY3QCP1SUIEP2E" localSheetId="8" hidden="1">#REF!</definedName>
    <definedName name="BExEV3Q7M5YTX3CY3QCP1SUIEP2E" localSheetId="9" hidden="1">#REF!</definedName>
    <definedName name="BExEV3Q7M5YTX3CY3QCP1SUIEP2E" hidden="1">#REF!</definedName>
    <definedName name="BExEV69USLNYO2QRJRC0J92XUF00" localSheetId="8" hidden="1">#REF!</definedName>
    <definedName name="BExEV69USLNYO2QRJRC0J92XUF00" localSheetId="9" hidden="1">#REF!</definedName>
    <definedName name="BExEV69USLNYO2QRJRC0J92XUF00" hidden="1">#REF!</definedName>
    <definedName name="BExEV6KNTQOCFD7GV726XQEVQ7R6" localSheetId="8" hidden="1">#REF!</definedName>
    <definedName name="BExEV6KNTQOCFD7GV726XQEVQ7R6" localSheetId="9" hidden="1">#REF!</definedName>
    <definedName name="BExEV6KNTQOCFD7GV726XQEVQ7R6" hidden="1">#REF!</definedName>
    <definedName name="BExEV6VGM4POO9QT9KH3QA3VYCWM" localSheetId="8" hidden="1">#REF!</definedName>
    <definedName name="BExEV6VGM4POO9QT9KH3QA3VYCWM" localSheetId="9" hidden="1">#REF!</definedName>
    <definedName name="BExEV6VGM4POO9QT9KH3QA3VYCWM" hidden="1">#REF!</definedName>
    <definedName name="BExEVCEYMOI0PGO7HAEOS9CVMU2O" localSheetId="8" hidden="1">#REF!</definedName>
    <definedName name="BExEVCEYMOI0PGO7HAEOS9CVMU2O" localSheetId="9" hidden="1">#REF!</definedName>
    <definedName name="BExEVCEYMOI0PGO7HAEOS9CVMU2O" hidden="1">#REF!</definedName>
    <definedName name="BExEVET98G3FU6QBF9LHYWSAMV0O" localSheetId="8" hidden="1">#REF!</definedName>
    <definedName name="BExEVET98G3FU6QBF9LHYWSAMV0O" localSheetId="9" hidden="1">#REF!</definedName>
    <definedName name="BExEVET98G3FU6QBF9LHYWSAMV0O" hidden="1">#REF!</definedName>
    <definedName name="BExEVNCUT0PDUYNJH7G6BSEWZOT2" localSheetId="8" hidden="1">#REF!</definedName>
    <definedName name="BExEVNCUT0PDUYNJH7G6BSEWZOT2" localSheetId="9" hidden="1">#REF!</definedName>
    <definedName name="BExEVNCUT0PDUYNJH7G6BSEWZOT2" hidden="1">#REF!</definedName>
    <definedName name="BExEVPGF4V5J0WQRZKUM8F9TTKZJ" localSheetId="8" hidden="1">#REF!</definedName>
    <definedName name="BExEVPGF4V5J0WQRZKUM8F9TTKZJ" localSheetId="9" hidden="1">#REF!</definedName>
    <definedName name="BExEVPGF4V5J0WQRZKUM8F9TTKZJ" hidden="1">#REF!</definedName>
    <definedName name="BExEVVLIEVWYRF2UUC1H0H5QU1CP" localSheetId="8" hidden="1">#REF!</definedName>
    <definedName name="BExEVVLIEVWYRF2UUC1H0H5QU1CP" localSheetId="9" hidden="1">#REF!</definedName>
    <definedName name="BExEVVLIEVWYRF2UUC1H0H5QU1CP" hidden="1">#REF!</definedName>
    <definedName name="BExEVWCKO8T84GW9Z3X47915XKSH" localSheetId="8" hidden="1">#REF!</definedName>
    <definedName name="BExEVWCKO8T84GW9Z3X47915XKSH" localSheetId="9" hidden="1">#REF!</definedName>
    <definedName name="BExEVWCKO8T84GW9Z3X47915XKSH" hidden="1">#REF!</definedName>
    <definedName name="BExEVZSJWMZ5L2ZE7AZC57CXKW6T" localSheetId="8" hidden="1">#REF!</definedName>
    <definedName name="BExEVZSJWMZ5L2ZE7AZC57CXKW6T" localSheetId="9" hidden="1">#REF!</definedName>
    <definedName name="BExEVZSJWMZ5L2ZE7AZC57CXKW6T" hidden="1">#REF!</definedName>
    <definedName name="BExEW0JL1GFFCXMDGW54CI7Y8FZN" localSheetId="8" hidden="1">#REF!</definedName>
    <definedName name="BExEW0JL1GFFCXMDGW54CI7Y8FZN" localSheetId="9" hidden="1">#REF!</definedName>
    <definedName name="BExEW0JL1GFFCXMDGW54CI7Y8FZN" hidden="1">#REF!</definedName>
    <definedName name="BExEW68M9WL8214QH9C7VCK7BN08" localSheetId="8" hidden="1">#REF!</definedName>
    <definedName name="BExEW68M9WL8214QH9C7VCK7BN08" localSheetId="9" hidden="1">#REF!</definedName>
    <definedName name="BExEW68M9WL8214QH9C7VCK7BN08" hidden="1">#REF!</definedName>
    <definedName name="BExEW8HFKH6F47KIHYBDRUEFZ2ZZ" localSheetId="8" hidden="1">#REF!</definedName>
    <definedName name="BExEW8HFKH6F47KIHYBDRUEFZ2ZZ" localSheetId="9" hidden="1">#REF!</definedName>
    <definedName name="BExEW8HFKH6F47KIHYBDRUEFZ2ZZ" hidden="1">#REF!</definedName>
    <definedName name="BExEWB6JHMITZPXHB6JATOCLLKLJ" localSheetId="8" hidden="1">#REF!</definedName>
    <definedName name="BExEWB6JHMITZPXHB6JATOCLLKLJ" localSheetId="9" hidden="1">#REF!</definedName>
    <definedName name="BExEWB6JHMITZPXHB6JATOCLLKLJ" hidden="1">#REF!</definedName>
    <definedName name="BExEWNBGQS1U2LW3W84T4LSJ9K00" localSheetId="8" hidden="1">#REF!</definedName>
    <definedName name="BExEWNBGQS1U2LW3W84T4LSJ9K00" localSheetId="9" hidden="1">#REF!</definedName>
    <definedName name="BExEWNBGQS1U2LW3W84T4LSJ9K00" hidden="1">#REF!</definedName>
    <definedName name="BExEWO7STL7HNZSTY8VQBPTX1WK6" localSheetId="8" hidden="1">#REF!</definedName>
    <definedName name="BExEWO7STL7HNZSTY8VQBPTX1WK6" localSheetId="9" hidden="1">#REF!</definedName>
    <definedName name="BExEWO7STL7HNZSTY8VQBPTX1WK6" hidden="1">#REF!</definedName>
    <definedName name="BExEWQ0M1N3KMKTDJ73H10QSG4W1" localSheetId="8" hidden="1">#REF!</definedName>
    <definedName name="BExEWQ0M1N3KMKTDJ73H10QSG4W1" localSheetId="9" hidden="1">#REF!</definedName>
    <definedName name="BExEWQ0M1N3KMKTDJ73H10QSG4W1" hidden="1">#REF!</definedName>
    <definedName name="BExEX43OR6NH8GF32YY2ZB6Y8WGP" localSheetId="8" hidden="1">#REF!</definedName>
    <definedName name="BExEX43OR6NH8GF32YY2ZB6Y8WGP" localSheetId="9" hidden="1">#REF!</definedName>
    <definedName name="BExEX43OR6NH8GF32YY2ZB6Y8WGP" hidden="1">#REF!</definedName>
    <definedName name="BExEX85F3OSW8NSCYGYPS9372Z1Q" localSheetId="8" hidden="1">#REF!</definedName>
    <definedName name="BExEX85F3OSW8NSCYGYPS9372Z1Q" localSheetId="9" hidden="1">#REF!</definedName>
    <definedName name="BExEX85F3OSW8NSCYGYPS9372Z1Q" hidden="1">#REF!</definedName>
    <definedName name="BExEX9HWY2G6928ZVVVQF77QCM2C" localSheetId="8" hidden="1">#REF!</definedName>
    <definedName name="BExEX9HWY2G6928ZVVVQF77QCM2C" localSheetId="9" hidden="1">#REF!</definedName>
    <definedName name="BExEX9HWY2G6928ZVVVQF77QCM2C" hidden="1">#REF!</definedName>
    <definedName name="BExEXBQWAYKMVBRJRHB8PFCSYFVN" localSheetId="8" hidden="1">#REF!</definedName>
    <definedName name="BExEXBQWAYKMVBRJRHB8PFCSYFVN" localSheetId="9" hidden="1">#REF!</definedName>
    <definedName name="BExEXBQWAYKMVBRJRHB8PFCSYFVN" hidden="1">#REF!</definedName>
    <definedName name="BExEXGE2TE9MQWLQVHL7XGQWL102" localSheetId="8" hidden="1">#REF!</definedName>
    <definedName name="BExEXGE2TE9MQWLQVHL7XGQWL102" localSheetId="9" hidden="1">#REF!</definedName>
    <definedName name="BExEXGE2TE9MQWLQVHL7XGQWL102" hidden="1">#REF!</definedName>
    <definedName name="BExEXRBZ0DI9E2UFLLKYWGN66B61" localSheetId="8" hidden="1">#REF!</definedName>
    <definedName name="BExEXRBZ0DI9E2UFLLKYWGN66B61" localSheetId="9" hidden="1">#REF!</definedName>
    <definedName name="BExEXRBZ0DI9E2UFLLKYWGN66B61" hidden="1">#REF!</definedName>
    <definedName name="BExEXW4FSOZ9C2SZSQIAA3W82I5K" localSheetId="8" hidden="1">#REF!</definedName>
    <definedName name="BExEXW4FSOZ9C2SZSQIAA3W82I5K" localSheetId="9" hidden="1">#REF!</definedName>
    <definedName name="BExEXW4FSOZ9C2SZSQIAA3W82I5K" hidden="1">#REF!</definedName>
    <definedName name="BExEXZ4H2ZUNEW5I6I74GK08QAQC" localSheetId="8" hidden="1">#REF!</definedName>
    <definedName name="BExEXZ4H2ZUNEW5I6I74GK08QAQC" localSheetId="9" hidden="1">#REF!</definedName>
    <definedName name="BExEXZ4H2ZUNEW5I6I74GK08QAQC" hidden="1">#REF!</definedName>
    <definedName name="BExEY42GK80HA9M84NTZ3NV9K2VI" localSheetId="8" hidden="1">#REF!</definedName>
    <definedName name="BExEY42GK80HA9M84NTZ3NV9K2VI" localSheetId="9" hidden="1">#REF!</definedName>
    <definedName name="BExEY42GK80HA9M84NTZ3NV9K2VI" hidden="1">#REF!</definedName>
    <definedName name="BExEYLG9FL9V1JPPNZ3FUDNSEJ4V" localSheetId="8" hidden="1">#REF!</definedName>
    <definedName name="BExEYLG9FL9V1JPPNZ3FUDNSEJ4V" localSheetId="9" hidden="1">#REF!</definedName>
    <definedName name="BExEYLG9FL9V1JPPNZ3FUDNSEJ4V" hidden="1">#REF!</definedName>
    <definedName name="BExEYOW8C1B3OUUCIGEC7L8OOW1Z" localSheetId="8" hidden="1">#REF!</definedName>
    <definedName name="BExEYOW8C1B3OUUCIGEC7L8OOW1Z" localSheetId="9" hidden="1">#REF!</definedName>
    <definedName name="BExEYOW8C1B3OUUCIGEC7L8OOW1Z" hidden="1">#REF!</definedName>
    <definedName name="BExEYPCI2LT224YS4M3T50V85FAG" localSheetId="8" hidden="1">#REF!</definedName>
    <definedName name="BExEYPCI2LT224YS4M3T50V85FAG" localSheetId="9" hidden="1">#REF!</definedName>
    <definedName name="BExEYPCI2LT224YS4M3T50V85FAG" hidden="1">#REF!</definedName>
    <definedName name="BExEYUQJXZT6N5HJH8ACJF6SRWEE" localSheetId="8" hidden="1">#REF!</definedName>
    <definedName name="BExEYUQJXZT6N5HJH8ACJF6SRWEE" localSheetId="9" hidden="1">#REF!</definedName>
    <definedName name="BExEYUQJXZT6N5HJH8ACJF6SRWEE" hidden="1">#REF!</definedName>
    <definedName name="BExEYYC7KLO4XJQW9GMGVVJQXF4C" localSheetId="8" hidden="1">#REF!</definedName>
    <definedName name="BExEYYC7KLO4XJQW9GMGVVJQXF4C" localSheetId="9" hidden="1">#REF!</definedName>
    <definedName name="BExEYYC7KLO4XJQW9GMGVVJQXF4C" hidden="1">#REF!</definedName>
    <definedName name="BExEZ1S6VZCG01ZPLBSS9Z1SBOJ2" localSheetId="8" hidden="1">#REF!</definedName>
    <definedName name="BExEZ1S6VZCG01ZPLBSS9Z1SBOJ2" localSheetId="9" hidden="1">#REF!</definedName>
    <definedName name="BExEZ1S6VZCG01ZPLBSS9Z1SBOJ2" hidden="1">#REF!</definedName>
    <definedName name="BExEZ6KV8TDKOO0Y66LSH9DCFW5M" localSheetId="8" hidden="1">#REF!</definedName>
    <definedName name="BExEZ6KV8TDKOO0Y66LSH9DCFW5M" localSheetId="9" hidden="1">#REF!</definedName>
    <definedName name="BExEZ6KV8TDKOO0Y66LSH9DCFW5M" hidden="1">#REF!</definedName>
    <definedName name="BExEZGBFNJR8DLPN0V11AU22L6WY" localSheetId="8" hidden="1">#REF!</definedName>
    <definedName name="BExEZGBFNJR8DLPN0V11AU22L6WY" localSheetId="9" hidden="1">#REF!</definedName>
    <definedName name="BExEZGBFNJR8DLPN0V11AU22L6WY" hidden="1">#REF!</definedName>
    <definedName name="BExEZVR61GWO1ZM3XHWUKRJJMQXV" localSheetId="8" hidden="1">#REF!</definedName>
    <definedName name="BExEZVR61GWO1ZM3XHWUKRJJMQXV" localSheetId="9" hidden="1">#REF!</definedName>
    <definedName name="BExEZVR61GWO1ZM3XHWUKRJJMQXV" hidden="1">#REF!</definedName>
    <definedName name="BExF02Y3V3QEPO2XLDSK47APK9XJ" localSheetId="8" hidden="1">#REF!</definedName>
    <definedName name="BExF02Y3V3QEPO2XLDSK47APK9XJ" localSheetId="9" hidden="1">#REF!</definedName>
    <definedName name="BExF02Y3V3QEPO2XLDSK47APK9XJ" hidden="1">#REF!</definedName>
    <definedName name="BExF03E824NHBODFUZ3PZ5HLF85X" localSheetId="8" hidden="1">#REF!</definedName>
    <definedName name="BExF03E824NHBODFUZ3PZ5HLF85X" localSheetId="9" hidden="1">#REF!</definedName>
    <definedName name="BExF03E824NHBODFUZ3PZ5HLF85X" hidden="1">#REF!</definedName>
    <definedName name="BExF09OS91RT7N7IW8JLMZ121ZP3" localSheetId="8" hidden="1">#REF!</definedName>
    <definedName name="BExF09OS91RT7N7IW8JLMZ121ZP3" localSheetId="9" hidden="1">#REF!</definedName>
    <definedName name="BExF09OS91RT7N7IW8JLMZ121ZP3" hidden="1">#REF!</definedName>
    <definedName name="BExF0D4SEQ7RRCAER8UQKUJ4HH0Q" localSheetId="8" hidden="1">#REF!</definedName>
    <definedName name="BExF0D4SEQ7RRCAER8UQKUJ4HH0Q" localSheetId="9" hidden="1">#REF!</definedName>
    <definedName name="BExF0D4SEQ7RRCAER8UQKUJ4HH0Q" hidden="1">#REF!</definedName>
    <definedName name="BExF0D4Z97PCG5JI9CC2TFB553AX" localSheetId="8" hidden="1">#REF!</definedName>
    <definedName name="BExF0D4Z97PCG5JI9CC2TFB553AX" localSheetId="9" hidden="1">#REF!</definedName>
    <definedName name="BExF0D4Z97PCG5JI9CC2TFB553AX" hidden="1">#REF!</definedName>
    <definedName name="BExF0DAB1PUE0V936NFEK68CCKTJ" localSheetId="8" hidden="1">#REF!</definedName>
    <definedName name="BExF0DAB1PUE0V936NFEK68CCKTJ" localSheetId="9" hidden="1">#REF!</definedName>
    <definedName name="BExF0DAB1PUE0V936NFEK68CCKTJ" hidden="1">#REF!</definedName>
    <definedName name="BExF0LOEHV42P2DV7QL8O7HOQ3N9" localSheetId="8" hidden="1">#REF!</definedName>
    <definedName name="BExF0LOEHV42P2DV7QL8O7HOQ3N9" localSheetId="9" hidden="1">#REF!</definedName>
    <definedName name="BExF0LOEHV42P2DV7QL8O7HOQ3N9" hidden="1">#REF!</definedName>
    <definedName name="BExF0QRT0ZP2578DKKC9SRW40F5L" localSheetId="8" hidden="1">#REF!</definedName>
    <definedName name="BExF0QRT0ZP2578DKKC9SRW40F5L" localSheetId="9" hidden="1">#REF!</definedName>
    <definedName name="BExF0QRT0ZP2578DKKC9SRW40F5L" hidden="1">#REF!</definedName>
    <definedName name="BExF0WRM9VO25RLSO03ZOCE8H7K5" localSheetId="8" hidden="1">#REF!</definedName>
    <definedName name="BExF0WRM9VO25RLSO03ZOCE8H7K5" localSheetId="9" hidden="1">#REF!</definedName>
    <definedName name="BExF0WRM9VO25RLSO03ZOCE8H7K5" hidden="1">#REF!</definedName>
    <definedName name="BExF0ZRI7W4RSLIDLHTSM0AWXO3S" localSheetId="8" hidden="1">#REF!</definedName>
    <definedName name="BExF0ZRI7W4RSLIDLHTSM0AWXO3S" localSheetId="9" hidden="1">#REF!</definedName>
    <definedName name="BExF0ZRI7W4RSLIDLHTSM0AWXO3S" hidden="1">#REF!</definedName>
    <definedName name="BExF19CT3MMZZ2T5EWMDNG3UOJ01" localSheetId="8" hidden="1">#REF!</definedName>
    <definedName name="BExF19CT3MMZZ2T5EWMDNG3UOJ01" localSheetId="9" hidden="1">#REF!</definedName>
    <definedName name="BExF19CT3MMZZ2T5EWMDNG3UOJ01" hidden="1">#REF!</definedName>
    <definedName name="BExF1C1VNHJBRW2XQKVSL1KSLFZ8" localSheetId="8" hidden="1">#REF!</definedName>
    <definedName name="BExF1C1VNHJBRW2XQKVSL1KSLFZ8" localSheetId="9" hidden="1">#REF!</definedName>
    <definedName name="BExF1C1VNHJBRW2XQKVSL1KSLFZ8" hidden="1">#REF!</definedName>
    <definedName name="BExF1M38U6NX17YJA8YU359B5Z4M" localSheetId="8" hidden="1">#REF!</definedName>
    <definedName name="BExF1M38U6NX17YJA8YU359B5Z4M" localSheetId="9" hidden="1">#REF!</definedName>
    <definedName name="BExF1M38U6NX17YJA8YU359B5Z4M" hidden="1">#REF!</definedName>
    <definedName name="BExF1MU4W3NPEY0OHRDWP5IANCBB" localSheetId="8" hidden="1">#REF!</definedName>
    <definedName name="BExF1MU4W3NPEY0OHRDWP5IANCBB" localSheetId="9" hidden="1">#REF!</definedName>
    <definedName name="BExF1MU4W3NPEY0OHRDWP5IANCBB" hidden="1">#REF!</definedName>
    <definedName name="BExF1MZN8MWMOKOARHJ1QAF9HPGT" localSheetId="8" hidden="1">#REF!</definedName>
    <definedName name="BExF1MZN8MWMOKOARHJ1QAF9HPGT" localSheetId="9" hidden="1">#REF!</definedName>
    <definedName name="BExF1MZN8MWMOKOARHJ1QAF9HPGT" hidden="1">#REF!</definedName>
    <definedName name="BExF1US4ZIQYSU5LBFYNRA9N0K2O" localSheetId="8" hidden="1">#REF!</definedName>
    <definedName name="BExF1US4ZIQYSU5LBFYNRA9N0K2O" localSheetId="9" hidden="1">#REF!</definedName>
    <definedName name="BExF1US4ZIQYSU5LBFYNRA9N0K2O" hidden="1">#REF!</definedName>
    <definedName name="BExF272JNPJCK1XLBG016XXBVFO8" localSheetId="8" hidden="1">#REF!</definedName>
    <definedName name="BExF272JNPJCK1XLBG016XXBVFO8" localSheetId="9" hidden="1">#REF!</definedName>
    <definedName name="BExF272JNPJCK1XLBG016XXBVFO8" hidden="1">#REF!</definedName>
    <definedName name="BExF2CWZN6E87RGTBMD4YQI2QT7R" localSheetId="8" hidden="1">#REF!</definedName>
    <definedName name="BExF2CWZN6E87RGTBMD4YQI2QT7R" localSheetId="9" hidden="1">#REF!</definedName>
    <definedName name="BExF2CWZN6E87RGTBMD4YQI2QT7R" hidden="1">#REF!</definedName>
    <definedName name="BExF2DYO1WQ7GMXSTAQRDBW1NSFG" localSheetId="8" hidden="1">#REF!</definedName>
    <definedName name="BExF2DYO1WQ7GMXSTAQRDBW1NSFG" localSheetId="9" hidden="1">#REF!</definedName>
    <definedName name="BExF2DYO1WQ7GMXSTAQRDBW1NSFG" hidden="1">#REF!</definedName>
    <definedName name="BExF2H9D3MC9XKLPZ6VIP4F7G4YN" localSheetId="8" hidden="1">#REF!</definedName>
    <definedName name="BExF2H9D3MC9XKLPZ6VIP4F7G4YN" localSheetId="9" hidden="1">#REF!</definedName>
    <definedName name="BExF2H9D3MC9XKLPZ6VIP4F7G4YN" hidden="1">#REF!</definedName>
    <definedName name="BExF2MSWNUY9Z6BZJQZ538PPTION" localSheetId="8" hidden="1">#REF!</definedName>
    <definedName name="BExF2MSWNUY9Z6BZJQZ538PPTION" localSheetId="9" hidden="1">#REF!</definedName>
    <definedName name="BExF2MSWNUY9Z6BZJQZ538PPTION" hidden="1">#REF!</definedName>
    <definedName name="BExF2QZYWHTYGUTTXR15CKCV3LS7" localSheetId="8" hidden="1">#REF!</definedName>
    <definedName name="BExF2QZYWHTYGUTTXR15CKCV3LS7" localSheetId="9" hidden="1">#REF!</definedName>
    <definedName name="BExF2QZYWHTYGUTTXR15CKCV3LS7" hidden="1">#REF!</definedName>
    <definedName name="BExF2T8Y6TSJ74RMSZOA9CEH4OZ6" localSheetId="8" hidden="1">#REF!</definedName>
    <definedName name="BExF2T8Y6TSJ74RMSZOA9CEH4OZ6" localSheetId="9" hidden="1">#REF!</definedName>
    <definedName name="BExF2T8Y6TSJ74RMSZOA9CEH4OZ6" hidden="1">#REF!</definedName>
    <definedName name="BExF31N3YM4F37EOOY8M8VI1KXN8" localSheetId="8" hidden="1">#REF!</definedName>
    <definedName name="BExF31N3YM4F37EOOY8M8VI1KXN8" localSheetId="9" hidden="1">#REF!</definedName>
    <definedName name="BExF31N3YM4F37EOOY8M8VI1KXN8" hidden="1">#REF!</definedName>
    <definedName name="BExF37C1YKBT79Z9SOJAG5MXQGTU" localSheetId="8" hidden="1">#REF!</definedName>
    <definedName name="BExF37C1YKBT79Z9SOJAG5MXQGTU" localSheetId="9" hidden="1">#REF!</definedName>
    <definedName name="BExF37C1YKBT79Z9SOJAG5MXQGTU" hidden="1">#REF!</definedName>
    <definedName name="BExF3A6HPA6DGYALZNHHJPMCUYZR" localSheetId="8" hidden="1">#REF!</definedName>
    <definedName name="BExF3A6HPA6DGYALZNHHJPMCUYZR" localSheetId="9" hidden="1">#REF!</definedName>
    <definedName name="BExF3A6HPA6DGYALZNHHJPMCUYZR" hidden="1">#REF!</definedName>
    <definedName name="BExF3GMJW5D7066GYKTMM3CVH1HE" localSheetId="8" hidden="1">#REF!</definedName>
    <definedName name="BExF3GMJW5D7066GYKTMM3CVH1HE" localSheetId="9" hidden="1">#REF!</definedName>
    <definedName name="BExF3GMJW5D7066GYKTMM3CVH1HE" hidden="1">#REF!</definedName>
    <definedName name="BExF3I9T44X7DV9HHV51DVDDPPZG" localSheetId="8" hidden="1">#REF!</definedName>
    <definedName name="BExF3I9T44X7DV9HHV51DVDDPPZG" localSheetId="9" hidden="1">#REF!</definedName>
    <definedName name="BExF3I9T44X7DV9HHV51DVDDPPZG" hidden="1">#REF!</definedName>
    <definedName name="BExF3IKLZ35F2D4DI7R7P7NZLVC3" localSheetId="8" hidden="1">#REF!</definedName>
    <definedName name="BExF3IKLZ35F2D4DI7R7P7NZLVC3" localSheetId="9" hidden="1">#REF!</definedName>
    <definedName name="BExF3IKLZ35F2D4DI7R7P7NZLVC3" hidden="1">#REF!</definedName>
    <definedName name="BExF3JMFX5DILOIFUDIO1HZUK875" localSheetId="8" hidden="1">#REF!</definedName>
    <definedName name="BExF3JMFX5DILOIFUDIO1HZUK875" localSheetId="9" hidden="1">#REF!</definedName>
    <definedName name="BExF3JMFX5DILOIFUDIO1HZUK875" hidden="1">#REF!</definedName>
    <definedName name="BExF3KIO2G9LJYXZ61H8PJJ6OQXV" localSheetId="8" hidden="1">#REF!</definedName>
    <definedName name="BExF3KIO2G9LJYXZ61H8PJJ6OQXV" localSheetId="9" hidden="1">#REF!</definedName>
    <definedName name="BExF3KIO2G9LJYXZ61H8PJJ6OQXV" hidden="1">#REF!</definedName>
    <definedName name="BExF3MGVCZHXDAUDZAGUYESZ3RC8" localSheetId="8" hidden="1">#REF!</definedName>
    <definedName name="BExF3MGVCZHXDAUDZAGUYESZ3RC8" localSheetId="9" hidden="1">#REF!</definedName>
    <definedName name="BExF3MGVCZHXDAUDZAGUYESZ3RC8" hidden="1">#REF!</definedName>
    <definedName name="BExF3NTC4BGZEM6B87TCFX277QCS" localSheetId="8" hidden="1">#REF!</definedName>
    <definedName name="BExF3NTC4BGZEM6B87TCFX277QCS" localSheetId="9" hidden="1">#REF!</definedName>
    <definedName name="BExF3NTC4BGZEM6B87TCFX277QCS" hidden="1">#REF!</definedName>
    <definedName name="BExF3Q2DOSQI9SIAXB522CN0WBZ7" localSheetId="8" hidden="1">#REF!</definedName>
    <definedName name="BExF3Q2DOSQI9SIAXB522CN0WBZ7" localSheetId="9" hidden="1">#REF!</definedName>
    <definedName name="BExF3Q2DOSQI9SIAXB522CN0WBZ7" hidden="1">#REF!</definedName>
    <definedName name="BExF3Q7NI90WT31QHYSJDIG0LLLJ" localSheetId="8" hidden="1">#REF!</definedName>
    <definedName name="BExF3Q7NI90WT31QHYSJDIG0LLLJ" localSheetId="9" hidden="1">#REF!</definedName>
    <definedName name="BExF3Q7NI90WT31QHYSJDIG0LLLJ" hidden="1">#REF!</definedName>
    <definedName name="BExF3QD55TIY1MSBSRK9TUJKBEWO" localSheetId="8" hidden="1">#REF!</definedName>
    <definedName name="BExF3QD55TIY1MSBSRK9TUJKBEWO" localSheetId="9" hidden="1">#REF!</definedName>
    <definedName name="BExF3QD55TIY1MSBSRK9TUJKBEWO" hidden="1">#REF!</definedName>
    <definedName name="BExF3QT8J6RIF1L3R700MBSKIOKW" localSheetId="8" hidden="1">#REF!</definedName>
    <definedName name="BExF3QT8J6RIF1L3R700MBSKIOKW" localSheetId="9" hidden="1">#REF!</definedName>
    <definedName name="BExF3QT8J6RIF1L3R700MBSKIOKW" hidden="1">#REF!</definedName>
    <definedName name="BExF42SSBVPMLK2UB3B7FPEIY9TU" localSheetId="8" hidden="1">#REF!</definedName>
    <definedName name="BExF42SSBVPMLK2UB3B7FPEIY9TU" localSheetId="9" hidden="1">#REF!</definedName>
    <definedName name="BExF42SSBVPMLK2UB3B7FPEIY9TU" hidden="1">#REF!</definedName>
    <definedName name="BExF4HXSWB50BKYPWA0HTT8W56H6" localSheetId="8" hidden="1">#REF!</definedName>
    <definedName name="BExF4HXSWB50BKYPWA0HTT8W56H6" localSheetId="9" hidden="1">#REF!</definedName>
    <definedName name="BExF4HXSWB50BKYPWA0HTT8W56H6" hidden="1">#REF!</definedName>
    <definedName name="BExF4J4Y60OUA8GY6YN8XVRUX80A" localSheetId="8" hidden="1">#REF!</definedName>
    <definedName name="BExF4J4Y60OUA8GY6YN8XVRUX80A" localSheetId="9" hidden="1">#REF!</definedName>
    <definedName name="BExF4J4Y60OUA8GY6YN8XVRUX80A" hidden="1">#REF!</definedName>
    <definedName name="BExF4KHF04IWW4LQ95FHQPFE4Y9K" localSheetId="8" hidden="1">#REF!</definedName>
    <definedName name="BExF4KHF04IWW4LQ95FHQPFE4Y9K" localSheetId="9" hidden="1">#REF!</definedName>
    <definedName name="BExF4KHF04IWW4LQ95FHQPFE4Y9K" hidden="1">#REF!</definedName>
    <definedName name="BExF4MVQM5Y0QRDLDFSKWWTF709C" localSheetId="8" hidden="1">#REF!</definedName>
    <definedName name="BExF4MVQM5Y0QRDLDFSKWWTF709C" localSheetId="9" hidden="1">#REF!</definedName>
    <definedName name="BExF4MVQM5Y0QRDLDFSKWWTF709C" hidden="1">#REF!</definedName>
    <definedName name="BExF4PVMZYV36E8HOYY06J81AMBI" localSheetId="8" hidden="1">#REF!</definedName>
    <definedName name="BExF4PVMZYV36E8HOYY06J81AMBI" localSheetId="9" hidden="1">#REF!</definedName>
    <definedName name="BExF4PVMZYV36E8HOYY06J81AMBI" hidden="1">#REF!</definedName>
    <definedName name="BExF4SF9NEX1FZE9N8EXT89PM54D" localSheetId="8" hidden="1">#REF!</definedName>
    <definedName name="BExF4SF9NEX1FZE9N8EXT89PM54D" localSheetId="9" hidden="1">#REF!</definedName>
    <definedName name="BExF4SF9NEX1FZE9N8EXT89PM54D" hidden="1">#REF!</definedName>
    <definedName name="BExF52GTGP8MHGII4KJ8TJGR8W8U" localSheetId="8" hidden="1">#REF!</definedName>
    <definedName name="BExF52GTGP8MHGII4KJ8TJGR8W8U" localSheetId="9" hidden="1">#REF!</definedName>
    <definedName name="BExF52GTGP8MHGII4KJ8TJGR8W8U" hidden="1">#REF!</definedName>
    <definedName name="BExF57K7L3UC1I2FSAWURR4SN0UN" localSheetId="8" hidden="1">#REF!</definedName>
    <definedName name="BExF57K7L3UC1I2FSAWURR4SN0UN" localSheetId="9" hidden="1">#REF!</definedName>
    <definedName name="BExF57K7L3UC1I2FSAWURR4SN0UN" hidden="1">#REF!</definedName>
    <definedName name="BExF5HR2GFV7O8LKG9SJ4BY78LYA" localSheetId="8" hidden="1">#REF!</definedName>
    <definedName name="BExF5HR2GFV7O8LKG9SJ4BY78LYA" localSheetId="9" hidden="1">#REF!</definedName>
    <definedName name="BExF5HR2GFV7O8LKG9SJ4BY78LYA" hidden="1">#REF!</definedName>
    <definedName name="BExF5ZFO2A29GHWR5ES64Z9OS16J" localSheetId="8" hidden="1">#REF!</definedName>
    <definedName name="BExF5ZFO2A29GHWR5ES64Z9OS16J" localSheetId="9" hidden="1">#REF!</definedName>
    <definedName name="BExF5ZFO2A29GHWR5ES64Z9OS16J" hidden="1">#REF!</definedName>
    <definedName name="BExF63S045JO7H2ZJCBTBVH3SUIF" localSheetId="8" hidden="1">#REF!</definedName>
    <definedName name="BExF63S045JO7H2ZJCBTBVH3SUIF" localSheetId="9" hidden="1">#REF!</definedName>
    <definedName name="BExF63S045JO7H2ZJCBTBVH3SUIF" hidden="1">#REF!</definedName>
    <definedName name="BExF642TEGTXCI9A61ZOONJCB0U1" localSheetId="8" hidden="1">#REF!</definedName>
    <definedName name="BExF642TEGTXCI9A61ZOONJCB0U1" localSheetId="9" hidden="1">#REF!</definedName>
    <definedName name="BExF642TEGTXCI9A61ZOONJCB0U1" hidden="1">#REF!</definedName>
    <definedName name="BExF67O951CF8UJF3KBDNR0E83C1" localSheetId="8" hidden="1">#REF!</definedName>
    <definedName name="BExF67O951CF8UJF3KBDNR0E83C1" localSheetId="9" hidden="1">#REF!</definedName>
    <definedName name="BExF67O951CF8UJF3KBDNR0E83C1" hidden="1">#REF!</definedName>
    <definedName name="BExF6EV7I35NVMIJGYTB6E24YVPA" localSheetId="8" hidden="1">#REF!</definedName>
    <definedName name="BExF6EV7I35NVMIJGYTB6E24YVPA" localSheetId="9" hidden="1">#REF!</definedName>
    <definedName name="BExF6EV7I35NVMIJGYTB6E24YVPA" hidden="1">#REF!</definedName>
    <definedName name="BExF6FGUF393KTMBT40S5BYAFG00" localSheetId="8" hidden="1">#REF!</definedName>
    <definedName name="BExF6FGUF393KTMBT40S5BYAFG00" localSheetId="9" hidden="1">#REF!</definedName>
    <definedName name="BExF6FGUF393KTMBT40S5BYAFG00" hidden="1">#REF!</definedName>
    <definedName name="BExF6GNYXWY8A0SY4PW1B6KJMMTM" localSheetId="8" hidden="1">#REF!</definedName>
    <definedName name="BExF6GNYXWY8A0SY4PW1B6KJMMTM" localSheetId="9" hidden="1">#REF!</definedName>
    <definedName name="BExF6GNYXWY8A0SY4PW1B6KJMMTM" hidden="1">#REF!</definedName>
    <definedName name="BExF6IB8K74Z0AFT05GPOKKZW7C9" localSheetId="8" hidden="1">#REF!</definedName>
    <definedName name="BExF6IB8K74Z0AFT05GPOKKZW7C9" localSheetId="9" hidden="1">#REF!</definedName>
    <definedName name="BExF6IB8K74Z0AFT05GPOKKZW7C9" hidden="1">#REF!</definedName>
    <definedName name="BExF6NUXJI11W2IAZNAM1QWC0459" localSheetId="8" hidden="1">#REF!</definedName>
    <definedName name="BExF6NUXJI11W2IAZNAM1QWC0459" localSheetId="9" hidden="1">#REF!</definedName>
    <definedName name="BExF6NUXJI11W2IAZNAM1QWC0459" hidden="1">#REF!</definedName>
    <definedName name="BExF6RR76KNVIXGJOVFO8GDILKGZ" localSheetId="8" hidden="1">#REF!</definedName>
    <definedName name="BExF6RR76KNVIXGJOVFO8GDILKGZ" localSheetId="9" hidden="1">#REF!</definedName>
    <definedName name="BExF6RR76KNVIXGJOVFO8GDILKGZ" hidden="1">#REF!</definedName>
    <definedName name="BExF6ZE8D5CMPJPRWT6S4HM56LPF" localSheetId="8" hidden="1">#REF!</definedName>
    <definedName name="BExF6ZE8D5CMPJPRWT6S4HM56LPF" localSheetId="9" hidden="1">#REF!</definedName>
    <definedName name="BExF6ZE8D5CMPJPRWT6S4HM56LPF" hidden="1">#REF!</definedName>
    <definedName name="BExF76FV8SF7AJK7B35AL7VTZF6D" localSheetId="8" hidden="1">#REF!</definedName>
    <definedName name="BExF76FV8SF7AJK7B35AL7VTZF6D" localSheetId="9" hidden="1">#REF!</definedName>
    <definedName name="BExF76FV8SF7AJK7B35AL7VTZF6D" hidden="1">#REF!</definedName>
    <definedName name="BExF7EOIMC1OYL1N7835KGOI0FIZ" localSheetId="8" hidden="1">#REF!</definedName>
    <definedName name="BExF7EOIMC1OYL1N7835KGOI0FIZ" localSheetId="9" hidden="1">#REF!</definedName>
    <definedName name="BExF7EOIMC1OYL1N7835KGOI0FIZ" hidden="1">#REF!</definedName>
    <definedName name="BExF7K88K7ASGV6RAOAGH52G04VR" localSheetId="8" hidden="1">#REF!</definedName>
    <definedName name="BExF7K88K7ASGV6RAOAGH52G04VR" localSheetId="9" hidden="1">#REF!</definedName>
    <definedName name="BExF7K88K7ASGV6RAOAGH52G04VR" hidden="1">#REF!</definedName>
    <definedName name="BExF7OVDRP3LHNAF2CX4V84CKKIR" localSheetId="8" hidden="1">#REF!</definedName>
    <definedName name="BExF7OVDRP3LHNAF2CX4V84CKKIR" localSheetId="9" hidden="1">#REF!</definedName>
    <definedName name="BExF7OVDRP3LHNAF2CX4V84CKKIR" hidden="1">#REF!</definedName>
    <definedName name="BExF7QO41X2A2SL8UXDNP99GY7U9" localSheetId="8" hidden="1">#REF!</definedName>
    <definedName name="BExF7QO41X2A2SL8UXDNP99GY7U9" localSheetId="9" hidden="1">#REF!</definedName>
    <definedName name="BExF7QO41X2A2SL8UXDNP99GY7U9" hidden="1">#REF!</definedName>
    <definedName name="BExF7QYWRJ8S4SID84VVXH3TN7X8" localSheetId="8" hidden="1">#REF!</definedName>
    <definedName name="BExF7QYWRJ8S4SID84VVXH3TN7X8" localSheetId="9" hidden="1">#REF!</definedName>
    <definedName name="BExF7QYWRJ8S4SID84VVXH3TN7X8" hidden="1">#REF!</definedName>
    <definedName name="BExF81GI8B8WBHXFTET68A9358BR" localSheetId="8" hidden="1">#REF!</definedName>
    <definedName name="BExF81GI8B8WBHXFTET68A9358BR" localSheetId="9" hidden="1">#REF!</definedName>
    <definedName name="BExF81GI8B8WBHXFTET68A9358BR" hidden="1">#REF!</definedName>
    <definedName name="BExGKN1EUJWHOYSSFY4XX6T9QVV5" localSheetId="8" hidden="1">#REF!</definedName>
    <definedName name="BExGKN1EUJWHOYSSFY4XX6T9QVV5" localSheetId="9" hidden="1">#REF!</definedName>
    <definedName name="BExGKN1EUJWHOYSSFY4XX6T9QVV5" hidden="1">#REF!</definedName>
    <definedName name="BExGL97US0Y3KXXASUTVR26XLT70" localSheetId="8" hidden="1">#REF!</definedName>
    <definedName name="BExGL97US0Y3KXXASUTVR26XLT70" localSheetId="9" hidden="1">#REF!</definedName>
    <definedName name="BExGL97US0Y3KXXASUTVR26XLT70" hidden="1">#REF!</definedName>
    <definedName name="BExGL9TEJAX73AMCXKXTMRO9T6QA" localSheetId="8" hidden="1">#REF!</definedName>
    <definedName name="BExGL9TEJAX73AMCXKXTMRO9T6QA" localSheetId="9" hidden="1">#REF!</definedName>
    <definedName name="BExGL9TEJAX73AMCXKXTMRO9T6QA" hidden="1">#REF!</definedName>
    <definedName name="BExGLBM5GKGBJDTZSMMBZBAVQ7N1" localSheetId="8" hidden="1">#REF!</definedName>
    <definedName name="BExGLBM5GKGBJDTZSMMBZBAVQ7N1" localSheetId="9" hidden="1">#REF!</definedName>
    <definedName name="BExGLBM5GKGBJDTZSMMBZBAVQ7N1" hidden="1">#REF!</definedName>
    <definedName name="BExGLC7R4C33RO0PID97ZPPVCW4M" localSheetId="8" hidden="1">#REF!</definedName>
    <definedName name="BExGLC7R4C33RO0PID97ZPPVCW4M" localSheetId="9" hidden="1">#REF!</definedName>
    <definedName name="BExGLC7R4C33RO0PID97ZPPVCW4M" hidden="1">#REF!</definedName>
    <definedName name="BExGLFIF7HCFSHNQHKEV6RY0WCO3" localSheetId="8" hidden="1">#REF!</definedName>
    <definedName name="BExGLFIF7HCFSHNQHKEV6RY0WCO3" localSheetId="9" hidden="1">#REF!</definedName>
    <definedName name="BExGLFIF7HCFSHNQHKEV6RY0WCO3" hidden="1">#REF!</definedName>
    <definedName name="BExGLPP9Z6SH15N8AV0F7H58S14K" localSheetId="8" hidden="1">#REF!</definedName>
    <definedName name="BExGLPP9Z6SH15N8AV0F7H58S14K" localSheetId="9" hidden="1">#REF!</definedName>
    <definedName name="BExGLPP9Z6SH15N8AV0F7H58S14K" hidden="1">#REF!</definedName>
    <definedName name="BExGLQATG820J44V2O4JEICPUUTR" localSheetId="8" hidden="1">#REF!</definedName>
    <definedName name="BExGLQATG820J44V2O4JEICPUUTR" localSheetId="9" hidden="1">#REF!</definedName>
    <definedName name="BExGLQATG820J44V2O4JEICPUUTR" hidden="1">#REF!</definedName>
    <definedName name="BExGLTARRL0J772UD2TXEYAVPY6E" localSheetId="8" hidden="1">#REF!</definedName>
    <definedName name="BExGLTARRL0J772UD2TXEYAVPY6E" localSheetId="9" hidden="1">#REF!</definedName>
    <definedName name="BExGLTARRL0J772UD2TXEYAVPY6E" hidden="1">#REF!</definedName>
    <definedName name="BExGLYE6RZTAAWHJBG2QFJPTDS2Q" localSheetId="8" hidden="1">#REF!</definedName>
    <definedName name="BExGLYE6RZTAAWHJBG2QFJPTDS2Q" localSheetId="9" hidden="1">#REF!</definedName>
    <definedName name="BExGLYE6RZTAAWHJBG2QFJPTDS2Q" hidden="1">#REF!</definedName>
    <definedName name="BExGM4DZ65OAQP7MA4LN6QMYZOFF" localSheetId="8" hidden="1">#REF!</definedName>
    <definedName name="BExGM4DZ65OAQP7MA4LN6QMYZOFF" localSheetId="9" hidden="1">#REF!</definedName>
    <definedName name="BExGM4DZ65OAQP7MA4LN6QMYZOFF" hidden="1">#REF!</definedName>
    <definedName name="BExGMCXCWEC9XNUOEMZ61TMI6CUO" localSheetId="8" hidden="1">#REF!</definedName>
    <definedName name="BExGMCXCWEC9XNUOEMZ61TMI6CUO" localSheetId="9" hidden="1">#REF!</definedName>
    <definedName name="BExGMCXCWEC9XNUOEMZ61TMI6CUO" hidden="1">#REF!</definedName>
    <definedName name="BExGMJDGIH0MEPC2TUSFUCY2ROTB" localSheetId="8" hidden="1">#REF!</definedName>
    <definedName name="BExGMJDGIH0MEPC2TUSFUCY2ROTB" localSheetId="9" hidden="1">#REF!</definedName>
    <definedName name="BExGMJDGIH0MEPC2TUSFUCY2ROTB" hidden="1">#REF!</definedName>
    <definedName name="BExGMKPW2HPKN0M0XKF3AZ8YP0D6" localSheetId="8" hidden="1">#REF!</definedName>
    <definedName name="BExGMKPW2HPKN0M0XKF3AZ8YP0D6" localSheetId="9" hidden="1">#REF!</definedName>
    <definedName name="BExGMKPW2HPKN0M0XKF3AZ8YP0D6" hidden="1">#REF!</definedName>
    <definedName name="BExGMOGUOL3NATNV0TIZH2J6DLLD" localSheetId="8" hidden="1">#REF!</definedName>
    <definedName name="BExGMOGUOL3NATNV0TIZH2J6DLLD" localSheetId="9" hidden="1">#REF!</definedName>
    <definedName name="BExGMOGUOL3NATNV0TIZH2J6DLLD" hidden="1">#REF!</definedName>
    <definedName name="BExGMP2F175LGL6QVSJGP6GKYHHA" localSheetId="8" hidden="1">#REF!</definedName>
    <definedName name="BExGMP2F175LGL6QVSJGP6GKYHHA" localSheetId="9" hidden="1">#REF!</definedName>
    <definedName name="BExGMP2F175LGL6QVSJGP6GKYHHA" hidden="1">#REF!</definedName>
    <definedName name="BExGMPIIP8GKML2VVA8OEFL43NCS" localSheetId="8" hidden="1">#REF!</definedName>
    <definedName name="BExGMPIIP8GKML2VVA8OEFL43NCS" localSheetId="9" hidden="1">#REF!</definedName>
    <definedName name="BExGMPIIP8GKML2VVA8OEFL43NCS" hidden="1">#REF!</definedName>
    <definedName name="BExGMZ3SRIXLXMWBVOXXV3M4U4YL" localSheetId="8" hidden="1">#REF!</definedName>
    <definedName name="BExGMZ3SRIXLXMWBVOXXV3M4U4YL" localSheetId="9" hidden="1">#REF!</definedName>
    <definedName name="BExGMZ3SRIXLXMWBVOXXV3M4U4YL" hidden="1">#REF!</definedName>
    <definedName name="BExGMZ3UBN48IXU1ZEFYECEMZ1IM" localSheetId="8" hidden="1">#REF!</definedName>
    <definedName name="BExGMZ3UBN48IXU1ZEFYECEMZ1IM" localSheetId="9" hidden="1">#REF!</definedName>
    <definedName name="BExGMZ3UBN48IXU1ZEFYECEMZ1IM" hidden="1">#REF!</definedName>
    <definedName name="BExGN4I0QATXNZCLZJM1KH1OIJQH" localSheetId="8" hidden="1">#REF!</definedName>
    <definedName name="BExGN4I0QATXNZCLZJM1KH1OIJQH" localSheetId="9" hidden="1">#REF!</definedName>
    <definedName name="BExGN4I0QATXNZCLZJM1KH1OIJQH" hidden="1">#REF!</definedName>
    <definedName name="BExGN9FZ2RWCMSY1YOBJKZMNIM9R" localSheetId="8" hidden="1">#REF!</definedName>
    <definedName name="BExGN9FZ2RWCMSY1YOBJKZMNIM9R" localSheetId="9" hidden="1">#REF!</definedName>
    <definedName name="BExGN9FZ2RWCMSY1YOBJKZMNIM9R" hidden="1">#REF!</definedName>
    <definedName name="BExGNDSIMTHOCXXG6QOGR6DA8SGG" localSheetId="8" hidden="1">#REF!</definedName>
    <definedName name="BExGNDSIMTHOCXXG6QOGR6DA8SGG" localSheetId="9" hidden="1">#REF!</definedName>
    <definedName name="BExGNDSIMTHOCXXG6QOGR6DA8SGG" hidden="1">#REF!</definedName>
    <definedName name="BExGNHOS7RBERG1J2M2HVGSRZL5G" localSheetId="8" hidden="1">#REF!</definedName>
    <definedName name="BExGNHOS7RBERG1J2M2HVGSRZL5G" localSheetId="9" hidden="1">#REF!</definedName>
    <definedName name="BExGNHOS7RBERG1J2M2HVGSRZL5G" hidden="1">#REF!</definedName>
    <definedName name="BExGNJ18W3Q55XAXY8XTFB80IVMV" localSheetId="8" hidden="1">#REF!</definedName>
    <definedName name="BExGNJ18W3Q55XAXY8XTFB80IVMV" localSheetId="9" hidden="1">#REF!</definedName>
    <definedName name="BExGNJ18W3Q55XAXY8XTFB80IVMV" hidden="1">#REF!</definedName>
    <definedName name="BExGNN2YQ9BDAZXT2GLCSAPXKIM7" localSheetId="8" hidden="1">#REF!</definedName>
    <definedName name="BExGNN2YQ9BDAZXT2GLCSAPXKIM7" localSheetId="9" hidden="1">#REF!</definedName>
    <definedName name="BExGNN2YQ9BDAZXT2GLCSAPXKIM7" hidden="1">#REF!</definedName>
    <definedName name="BExGNP6INLF5NZFP5ME6K7C9Y0NH" localSheetId="8" hidden="1">#REF!</definedName>
    <definedName name="BExGNP6INLF5NZFP5ME6K7C9Y0NH" localSheetId="9" hidden="1">#REF!</definedName>
    <definedName name="BExGNP6INLF5NZFP5ME6K7C9Y0NH" hidden="1">#REF!</definedName>
    <definedName name="BExGNSS0CKRPKHO25R3TDBEL2NHX" localSheetId="8" hidden="1">#REF!</definedName>
    <definedName name="BExGNSS0CKRPKHO25R3TDBEL2NHX" localSheetId="9" hidden="1">#REF!</definedName>
    <definedName name="BExGNSS0CKRPKHO25R3TDBEL2NHX" hidden="1">#REF!</definedName>
    <definedName name="BExGNYH0MO8NOVS85L15G0RWX4GW" localSheetId="8" hidden="1">#REF!</definedName>
    <definedName name="BExGNYH0MO8NOVS85L15G0RWX4GW" localSheetId="9" hidden="1">#REF!</definedName>
    <definedName name="BExGNYH0MO8NOVS85L15G0RWX4GW" hidden="1">#REF!</definedName>
    <definedName name="BExGNZO44DEG8CGIDYSEGDUQ531R" localSheetId="8" hidden="1">#REF!</definedName>
    <definedName name="BExGNZO44DEG8CGIDYSEGDUQ531R" localSheetId="9" hidden="1">#REF!</definedName>
    <definedName name="BExGNZO44DEG8CGIDYSEGDUQ531R" hidden="1">#REF!</definedName>
    <definedName name="BExGO22GMMPZVQY9RQ8MDKZDP5G3" localSheetId="8" hidden="1">#REF!</definedName>
    <definedName name="BExGO22GMMPZVQY9RQ8MDKZDP5G3" localSheetId="9" hidden="1">#REF!</definedName>
    <definedName name="BExGO22GMMPZVQY9RQ8MDKZDP5G3" hidden="1">#REF!</definedName>
    <definedName name="BExGO2O0V6UYDY26AX8OSN72F77N" localSheetId="8" hidden="1">#REF!</definedName>
    <definedName name="BExGO2O0V6UYDY26AX8OSN72F77N" localSheetId="9" hidden="1">#REF!</definedName>
    <definedName name="BExGO2O0V6UYDY26AX8OSN72F77N" hidden="1">#REF!</definedName>
    <definedName name="BExGO2YUBOVLYHY1QSIHRE1KLAFV" localSheetId="8" hidden="1">#REF!</definedName>
    <definedName name="BExGO2YUBOVLYHY1QSIHRE1KLAFV" localSheetId="9" hidden="1">#REF!</definedName>
    <definedName name="BExGO2YUBOVLYHY1QSIHRE1KLAFV" hidden="1">#REF!</definedName>
    <definedName name="BExGO70E2O70LF46V8T26YFPL4V8" localSheetId="8" hidden="1">#REF!</definedName>
    <definedName name="BExGO70E2O70LF46V8T26YFPL4V8" localSheetId="9" hidden="1">#REF!</definedName>
    <definedName name="BExGO70E2O70LF46V8T26YFPL4V8" hidden="1">#REF!</definedName>
    <definedName name="BExGOB25QJMQCQE76MRW9X58OIOO" localSheetId="8" hidden="1">#REF!</definedName>
    <definedName name="BExGOB25QJMQCQE76MRW9X58OIOO" localSheetId="9" hidden="1">#REF!</definedName>
    <definedName name="BExGOB25QJMQCQE76MRW9X58OIOO" hidden="1">#REF!</definedName>
    <definedName name="BExGODAZKJ9EXMQZNQR5YDBSS525" localSheetId="8" hidden="1">#REF!</definedName>
    <definedName name="BExGODAZKJ9EXMQZNQR5YDBSS525" localSheetId="9" hidden="1">#REF!</definedName>
    <definedName name="BExGODAZKJ9EXMQZNQR5YDBSS525" hidden="1">#REF!</definedName>
    <definedName name="BExGODR8ZSMUC11I56QHSZ686XV5" localSheetId="8" hidden="1">#REF!</definedName>
    <definedName name="BExGODR8ZSMUC11I56QHSZ686XV5" localSheetId="9" hidden="1">#REF!</definedName>
    <definedName name="BExGODR8ZSMUC11I56QHSZ686XV5" hidden="1">#REF!</definedName>
    <definedName name="BExGOXJDHUDPDT8I8IVGVW9J0R5Q" localSheetId="8" hidden="1">#REF!</definedName>
    <definedName name="BExGOXJDHUDPDT8I8IVGVW9J0R5Q" localSheetId="9" hidden="1">#REF!</definedName>
    <definedName name="BExGOXJDHUDPDT8I8IVGVW9J0R5Q" hidden="1">#REF!</definedName>
    <definedName name="BExGPAPYI1N5W3IH8H485BHSVOY3" localSheetId="8" hidden="1">#REF!</definedName>
    <definedName name="BExGPAPYI1N5W3IH8H485BHSVOY3" localSheetId="9" hidden="1">#REF!</definedName>
    <definedName name="BExGPAPYI1N5W3IH8H485BHSVOY3" hidden="1">#REF!</definedName>
    <definedName name="BExGPFO3GOKYO2922Y91GMQRCMOA" localSheetId="8" hidden="1">#REF!</definedName>
    <definedName name="BExGPFO3GOKYO2922Y91GMQRCMOA" localSheetId="9" hidden="1">#REF!</definedName>
    <definedName name="BExGPFO3GOKYO2922Y91GMQRCMOA" hidden="1">#REF!</definedName>
    <definedName name="BExGPHGT5KDOCMV2EFS4OVKTWBRD" localSheetId="8" hidden="1">#REF!</definedName>
    <definedName name="BExGPHGT5KDOCMV2EFS4OVKTWBRD" localSheetId="9" hidden="1">#REF!</definedName>
    <definedName name="BExGPHGT5KDOCMV2EFS4OVKTWBRD" hidden="1">#REF!</definedName>
    <definedName name="BExGPID72Y4Y619LWASUQZKZHJNC" localSheetId="8" hidden="1">#REF!</definedName>
    <definedName name="BExGPID72Y4Y619LWASUQZKZHJNC" localSheetId="9" hidden="1">#REF!</definedName>
    <definedName name="BExGPID72Y4Y619LWASUQZKZHJNC" hidden="1">#REF!</definedName>
    <definedName name="BExGPPENQIANVGLVQJ77DK5JPRTB" localSheetId="8" hidden="1">#REF!</definedName>
    <definedName name="BExGPPENQIANVGLVQJ77DK5JPRTB" localSheetId="9" hidden="1">#REF!</definedName>
    <definedName name="BExGPPENQIANVGLVQJ77DK5JPRTB" hidden="1">#REF!</definedName>
    <definedName name="BExGPSUUG7TL5F5PTYU6G4HPJV1B" localSheetId="8" hidden="1">#REF!</definedName>
    <definedName name="BExGPSUUG7TL5F5PTYU6G4HPJV1B" localSheetId="9" hidden="1">#REF!</definedName>
    <definedName name="BExGPSUUG7TL5F5PTYU6G4HPJV1B" hidden="1">#REF!</definedName>
    <definedName name="BExGQ1E950UYXYWQ84EZEQPWHVYY" localSheetId="8" hidden="1">#REF!</definedName>
    <definedName name="BExGQ1E950UYXYWQ84EZEQPWHVYY" localSheetId="9" hidden="1">#REF!</definedName>
    <definedName name="BExGQ1E950UYXYWQ84EZEQPWHVYY" hidden="1">#REF!</definedName>
    <definedName name="BExGQ1ZU4967P72AHF4V1D0FOL5C" localSheetId="8" hidden="1">#REF!</definedName>
    <definedName name="BExGQ1ZU4967P72AHF4V1D0FOL5C" localSheetId="9" hidden="1">#REF!</definedName>
    <definedName name="BExGQ1ZU4967P72AHF4V1D0FOL5C" hidden="1">#REF!</definedName>
    <definedName name="BExGQ36ZOMR9GV8T05M605MMOY3Y" localSheetId="8" hidden="1">#REF!</definedName>
    <definedName name="BExGQ36ZOMR9GV8T05M605MMOY3Y" localSheetId="9" hidden="1">#REF!</definedName>
    <definedName name="BExGQ36ZOMR9GV8T05M605MMOY3Y" hidden="1">#REF!</definedName>
    <definedName name="BExGQ4ZP0PPMLDNVBUG12W9FFVI9" localSheetId="8" hidden="1">#REF!</definedName>
    <definedName name="BExGQ4ZP0PPMLDNVBUG12W9FFVI9" localSheetId="9" hidden="1">#REF!</definedName>
    <definedName name="BExGQ4ZP0PPMLDNVBUG12W9FFVI9" hidden="1">#REF!</definedName>
    <definedName name="BExGQ61DTJ0SBFMDFBAK3XZ9O0ZO" localSheetId="8" hidden="1">#REF!</definedName>
    <definedName name="BExGQ61DTJ0SBFMDFBAK3XZ9O0ZO" localSheetId="9" hidden="1">#REF!</definedName>
    <definedName name="BExGQ61DTJ0SBFMDFBAK3XZ9O0ZO" hidden="1">#REF!</definedName>
    <definedName name="BExGQ6SG9XEOD0VMBAR22YPZWSTA" localSheetId="8" hidden="1">#REF!</definedName>
    <definedName name="BExGQ6SG9XEOD0VMBAR22YPZWSTA" localSheetId="9" hidden="1">#REF!</definedName>
    <definedName name="BExGQ6SG9XEOD0VMBAR22YPZWSTA" hidden="1">#REF!</definedName>
    <definedName name="BExGQ8FQN3FRAGH5H2V74848P5JX" localSheetId="8" hidden="1">#REF!</definedName>
    <definedName name="BExGQ8FQN3FRAGH5H2V74848P5JX" localSheetId="9" hidden="1">#REF!</definedName>
    <definedName name="BExGQ8FQN3FRAGH5H2V74848P5JX" hidden="1">#REF!</definedName>
    <definedName name="BExGQGJ1A7LNZUS8QSMOG8UNGLMK" localSheetId="8" hidden="1">#REF!</definedName>
    <definedName name="BExGQGJ1A7LNZUS8QSMOG8UNGLMK" localSheetId="9" hidden="1">#REF!</definedName>
    <definedName name="BExGQGJ1A7LNZUS8QSMOG8UNGLMK" hidden="1">#REF!</definedName>
    <definedName name="BExGQLBNZ35IK2VK33HJUAE4ADX2" localSheetId="8" hidden="1">#REF!</definedName>
    <definedName name="BExGQLBNZ35IK2VK33HJUAE4ADX2" localSheetId="9" hidden="1">#REF!</definedName>
    <definedName name="BExGQLBNZ35IK2VK33HJUAE4ADX2" hidden="1">#REF!</definedName>
    <definedName name="BExGQPO7ENFEQC0NC6MC9OZR2LHY" localSheetId="8" hidden="1">#REF!</definedName>
    <definedName name="BExGQPO7ENFEQC0NC6MC9OZR2LHY" localSheetId="9" hidden="1">#REF!</definedName>
    <definedName name="BExGQPO7ENFEQC0NC6MC9OZR2LHY" hidden="1">#REF!</definedName>
    <definedName name="BExGQX0H4EZMXBJTKJJE4ICJWN5O" localSheetId="8" hidden="1">#REF!</definedName>
    <definedName name="BExGQX0H4EZMXBJTKJJE4ICJWN5O" localSheetId="9" hidden="1">#REF!</definedName>
    <definedName name="BExGQX0H4EZMXBJTKJJE4ICJWN5O" hidden="1">#REF!</definedName>
    <definedName name="BExGR4CW3WRIID17GGX4MI9ZDHFE" localSheetId="8" hidden="1">#REF!</definedName>
    <definedName name="BExGR4CW3WRIID17GGX4MI9ZDHFE" localSheetId="9" hidden="1">#REF!</definedName>
    <definedName name="BExGR4CW3WRIID17GGX4MI9ZDHFE" hidden="1">#REF!</definedName>
    <definedName name="BExGR65GJX27MU2OL6NI5PB8XVB4" localSheetId="8" hidden="1">#REF!</definedName>
    <definedName name="BExGR65GJX27MU2OL6NI5PB8XVB4" localSheetId="9" hidden="1">#REF!</definedName>
    <definedName name="BExGR65GJX27MU2OL6NI5PB8XVB4" hidden="1">#REF!</definedName>
    <definedName name="BExGR6LQ97HETGS3CT96L4IK0JSH" localSheetId="8" hidden="1">#REF!</definedName>
    <definedName name="BExGR6LQ97HETGS3CT96L4IK0JSH" localSheetId="9" hidden="1">#REF!</definedName>
    <definedName name="BExGR6LQ97HETGS3CT96L4IK0JSH" hidden="1">#REF!</definedName>
    <definedName name="BExGR9ATP2LVT7B9OCPSLJ11H9SX" localSheetId="8" hidden="1">#REF!</definedName>
    <definedName name="BExGR9ATP2LVT7B9OCPSLJ11H9SX" localSheetId="9" hidden="1">#REF!</definedName>
    <definedName name="BExGR9ATP2LVT7B9OCPSLJ11H9SX" hidden="1">#REF!</definedName>
    <definedName name="BExGRILCZ3BMTGDY72B1Q9BUGW0J" localSheetId="8" hidden="1">#REF!</definedName>
    <definedName name="BExGRILCZ3BMTGDY72B1Q9BUGW0J" localSheetId="9" hidden="1">#REF!</definedName>
    <definedName name="BExGRILCZ3BMTGDY72B1Q9BUGW0J" hidden="1">#REF!</definedName>
    <definedName name="BExGRNZJ74Y6OYJB9F9Y9T3CAHOS" localSheetId="8" hidden="1">#REF!</definedName>
    <definedName name="BExGRNZJ74Y6OYJB9F9Y9T3CAHOS" localSheetId="9" hidden="1">#REF!</definedName>
    <definedName name="BExGRNZJ74Y6OYJB9F9Y9T3CAHOS" hidden="1">#REF!</definedName>
    <definedName name="BExGRPC5QJQ7UGQ4P7CFWVGRQGFW" localSheetId="8" hidden="1">#REF!</definedName>
    <definedName name="BExGRPC5QJQ7UGQ4P7CFWVGRQGFW" localSheetId="9" hidden="1">#REF!</definedName>
    <definedName name="BExGRPC5QJQ7UGQ4P7CFWVGRQGFW" hidden="1">#REF!</definedName>
    <definedName name="BExGRSMULUXOBEN8G0TK90PRKQ9O" localSheetId="8" hidden="1">#REF!</definedName>
    <definedName name="BExGRSMULUXOBEN8G0TK90PRKQ9O" localSheetId="9" hidden="1">#REF!</definedName>
    <definedName name="BExGRSMULUXOBEN8G0TK90PRKQ9O" hidden="1">#REF!</definedName>
    <definedName name="BExGRUKVVKDL8483WI70VN2QZDGD" localSheetId="8" hidden="1">#REF!</definedName>
    <definedName name="BExGRUKVVKDL8483WI70VN2QZDGD" localSheetId="9" hidden="1">#REF!</definedName>
    <definedName name="BExGRUKVVKDL8483WI70VN2QZDGD" hidden="1">#REF!</definedName>
    <definedName name="BExGS2IWR5DUNJ1U9PAKIV8CMBNI" localSheetId="8" hidden="1">#REF!</definedName>
    <definedName name="BExGS2IWR5DUNJ1U9PAKIV8CMBNI" localSheetId="9" hidden="1">#REF!</definedName>
    <definedName name="BExGS2IWR5DUNJ1U9PAKIV8CMBNI" hidden="1">#REF!</definedName>
    <definedName name="BExGS69P9FFTEOPDS0MWFKF45G47" localSheetId="8" hidden="1">#REF!</definedName>
    <definedName name="BExGS69P9FFTEOPDS0MWFKF45G47" localSheetId="9" hidden="1">#REF!</definedName>
    <definedName name="BExGS69P9FFTEOPDS0MWFKF45G47" hidden="1">#REF!</definedName>
    <definedName name="BExGS6F1JFHM5MUJ1RFO50WP6D05" localSheetId="8" hidden="1">#REF!</definedName>
    <definedName name="BExGS6F1JFHM5MUJ1RFO50WP6D05" localSheetId="9" hidden="1">#REF!</definedName>
    <definedName name="BExGS6F1JFHM5MUJ1RFO50WP6D05" hidden="1">#REF!</definedName>
    <definedName name="BExGSA5YB5ZGE4NHDVCZ55TQAJTL" localSheetId="8" hidden="1">#REF!</definedName>
    <definedName name="BExGSA5YB5ZGE4NHDVCZ55TQAJTL" localSheetId="9" hidden="1">#REF!</definedName>
    <definedName name="BExGSA5YB5ZGE4NHDVCZ55TQAJTL" hidden="1">#REF!</definedName>
    <definedName name="BExGSBYPYOBOB218ABCIM2X63GJ8" localSheetId="8" hidden="1">#REF!</definedName>
    <definedName name="BExGSBYPYOBOB218ABCIM2X63GJ8" localSheetId="9" hidden="1">#REF!</definedName>
    <definedName name="BExGSBYPYOBOB218ABCIM2X63GJ8" hidden="1">#REF!</definedName>
    <definedName name="BExGSCEUCQQVDEEKWJ677QTGUVTE" localSheetId="8" hidden="1">#REF!</definedName>
    <definedName name="BExGSCEUCQQVDEEKWJ677QTGUVTE" localSheetId="9" hidden="1">#REF!</definedName>
    <definedName name="BExGSCEUCQQVDEEKWJ677QTGUVTE" hidden="1">#REF!</definedName>
    <definedName name="BExGSQY65LH1PCKKM5WHDW83F35O" localSheetId="8" hidden="1">#REF!</definedName>
    <definedName name="BExGSQY65LH1PCKKM5WHDW83F35O" localSheetId="9" hidden="1">#REF!</definedName>
    <definedName name="BExGSQY65LH1PCKKM5WHDW83F35O" hidden="1">#REF!</definedName>
    <definedName name="BExGSYW1GKISF0PMUAK3XJK9PEW9" localSheetId="8" hidden="1">#REF!</definedName>
    <definedName name="BExGSYW1GKISF0PMUAK3XJK9PEW9" localSheetId="9" hidden="1">#REF!</definedName>
    <definedName name="BExGSYW1GKISF0PMUAK3XJK9PEW9" hidden="1">#REF!</definedName>
    <definedName name="BExGT0DZJB6LSF6L693UUB9EY1VQ" localSheetId="8" hidden="1">#REF!</definedName>
    <definedName name="BExGT0DZJB6LSF6L693UUB9EY1VQ" localSheetId="9" hidden="1">#REF!</definedName>
    <definedName name="BExGT0DZJB6LSF6L693UUB9EY1VQ" hidden="1">#REF!</definedName>
    <definedName name="BExGTEMKIEF46KBIDWCAOAN5U718" localSheetId="8" hidden="1">#REF!</definedName>
    <definedName name="BExGTEMKIEF46KBIDWCAOAN5U718" localSheetId="9" hidden="1">#REF!</definedName>
    <definedName name="BExGTEMKIEF46KBIDWCAOAN5U718" hidden="1">#REF!</definedName>
    <definedName name="BExGTGVFIF8HOQXR54SK065A8M4K" localSheetId="8" hidden="1">#REF!</definedName>
    <definedName name="BExGTGVFIF8HOQXR54SK065A8M4K" localSheetId="9" hidden="1">#REF!</definedName>
    <definedName name="BExGTGVFIF8HOQXR54SK065A8M4K" hidden="1">#REF!</definedName>
    <definedName name="BExGTIYX3OWPIINOGY1E4QQYSKHP" localSheetId="8" hidden="1">#REF!</definedName>
    <definedName name="BExGTIYX3OWPIINOGY1E4QQYSKHP" localSheetId="9" hidden="1">#REF!</definedName>
    <definedName name="BExGTIYX3OWPIINOGY1E4QQYSKHP" hidden="1">#REF!</definedName>
    <definedName name="BExGTKGUN0KUU3C0RL2LK98D8MEK" localSheetId="8" hidden="1">#REF!</definedName>
    <definedName name="BExGTKGUN0KUU3C0RL2LK98D8MEK" localSheetId="9" hidden="1">#REF!</definedName>
    <definedName name="BExGTKGUN0KUU3C0RL2LK98D8MEK" hidden="1">#REF!</definedName>
    <definedName name="BExGTV3U5SZUPLTWEMEY3IIN1L4L" localSheetId="8" hidden="1">#REF!</definedName>
    <definedName name="BExGTV3U5SZUPLTWEMEY3IIN1L4L" localSheetId="9" hidden="1">#REF!</definedName>
    <definedName name="BExGTV3U5SZUPLTWEMEY3IIN1L4L" hidden="1">#REF!</definedName>
    <definedName name="BExGTZ046J7VMUG4YPKFN2K8TWB7" localSheetId="8" hidden="1">#REF!</definedName>
    <definedName name="BExGTZ046J7VMUG4YPKFN2K8TWB7" localSheetId="9" hidden="1">#REF!</definedName>
    <definedName name="BExGTZ046J7VMUG4YPKFN2K8TWB7" hidden="1">#REF!</definedName>
    <definedName name="BExGTZ04EFFQ3Z3JMM0G35JYWUK3" localSheetId="8" hidden="1">#REF!</definedName>
    <definedName name="BExGTZ04EFFQ3Z3JMM0G35JYWUK3" localSheetId="9" hidden="1">#REF!</definedName>
    <definedName name="BExGTZ04EFFQ3Z3JMM0G35JYWUK3" hidden="1">#REF!</definedName>
    <definedName name="BExGU2G9OPRZRIU9YGF6NX9FUW0J" localSheetId="8" hidden="1">#REF!</definedName>
    <definedName name="BExGU2G9OPRZRIU9YGF6NX9FUW0J" localSheetId="9" hidden="1">#REF!</definedName>
    <definedName name="BExGU2G9OPRZRIU9YGF6NX9FUW0J" hidden="1">#REF!</definedName>
    <definedName name="BExGU6HTKLRZO8UOI3DTAM5RFDBA" localSheetId="8" hidden="1">#REF!</definedName>
    <definedName name="BExGU6HTKLRZO8UOI3DTAM5RFDBA" localSheetId="9" hidden="1">#REF!</definedName>
    <definedName name="BExGU6HTKLRZO8UOI3DTAM5RFDBA" hidden="1">#REF!</definedName>
    <definedName name="BExGUDDZXFFQHAF4UZF8ZB1HO7H6" localSheetId="8" hidden="1">#REF!</definedName>
    <definedName name="BExGUDDZXFFQHAF4UZF8ZB1HO7H6" localSheetId="9" hidden="1">#REF!</definedName>
    <definedName name="BExGUDDZXFFQHAF4UZF8ZB1HO7H6" hidden="1">#REF!</definedName>
    <definedName name="BExGUI6NCRHY7EAB6SK6EPPMWFG1" localSheetId="8" hidden="1">#REF!</definedName>
    <definedName name="BExGUI6NCRHY7EAB6SK6EPPMWFG1" localSheetId="9" hidden="1">#REF!</definedName>
    <definedName name="BExGUI6NCRHY7EAB6SK6EPPMWFG1" hidden="1">#REF!</definedName>
    <definedName name="BExGUIBXBRHGM97ZX6GBA4ZDQ79C" localSheetId="8" hidden="1">#REF!</definedName>
    <definedName name="BExGUIBXBRHGM97ZX6GBA4ZDQ79C" localSheetId="9" hidden="1">#REF!</definedName>
    <definedName name="BExGUIBXBRHGM97ZX6GBA4ZDQ79C" hidden="1">#REF!</definedName>
    <definedName name="BExGUM8D91UNPCOO4TKP9FGX85TF" localSheetId="8" hidden="1">#REF!</definedName>
    <definedName name="BExGUM8D91UNPCOO4TKP9FGX85TF" localSheetId="9" hidden="1">#REF!</definedName>
    <definedName name="BExGUM8D91UNPCOO4TKP9FGX85TF" hidden="1">#REF!</definedName>
    <definedName name="BExGUMDP0WYFBZL2MCB36WWJIC04" localSheetId="8" hidden="1">#REF!</definedName>
    <definedName name="BExGUMDP0WYFBZL2MCB36WWJIC04" localSheetId="9" hidden="1">#REF!</definedName>
    <definedName name="BExGUMDP0WYFBZL2MCB36WWJIC04" hidden="1">#REF!</definedName>
    <definedName name="BExGUQF9N9FKI7S0H30WUAEB5LPD" localSheetId="8" hidden="1">#REF!</definedName>
    <definedName name="BExGUQF9N9FKI7S0H30WUAEB5LPD" localSheetId="9" hidden="1">#REF!</definedName>
    <definedName name="BExGUQF9N9FKI7S0H30WUAEB5LPD" hidden="1">#REF!</definedName>
    <definedName name="BExGUR6BA03XPBK60SQUW197GJ5X" localSheetId="8" hidden="1">#REF!</definedName>
    <definedName name="BExGUR6BA03XPBK60SQUW197GJ5X" localSheetId="9" hidden="1">#REF!</definedName>
    <definedName name="BExGUR6BA03XPBK60SQUW197GJ5X" hidden="1">#REF!</definedName>
    <definedName name="BExGUVIP60TA4B7X2PFGMBFUSKGX" localSheetId="8" hidden="1">#REF!</definedName>
    <definedName name="BExGUVIP60TA4B7X2PFGMBFUSKGX" localSheetId="9" hidden="1">#REF!</definedName>
    <definedName name="BExGUVIP60TA4B7X2PFGMBFUSKGX" hidden="1">#REF!</definedName>
    <definedName name="BExGUVTIIWAK5T0F5FD428QDO46W" localSheetId="8" hidden="1">#REF!</definedName>
    <definedName name="BExGUVTIIWAK5T0F5FD428QDO46W" localSheetId="9" hidden="1">#REF!</definedName>
    <definedName name="BExGUVTIIWAK5T0F5FD428QDO46W" hidden="1">#REF!</definedName>
    <definedName name="BExGUZKF06F209XL1IZWVJEQ82EE" localSheetId="8" hidden="1">#REF!</definedName>
    <definedName name="BExGUZKF06F209XL1IZWVJEQ82EE" localSheetId="9" hidden="1">#REF!</definedName>
    <definedName name="BExGUZKF06F209XL1IZWVJEQ82EE" hidden="1">#REF!</definedName>
    <definedName name="BExGUZPWM950OZ8P1A3N86LXK97U" localSheetId="8" hidden="1">#REF!</definedName>
    <definedName name="BExGUZPWM950OZ8P1A3N86LXK97U" localSheetId="9" hidden="1">#REF!</definedName>
    <definedName name="BExGUZPWM950OZ8P1A3N86LXK97U" hidden="1">#REF!</definedName>
    <definedName name="BExGV2EVT380QHD4AP2RL9MR8L5L" localSheetId="8" hidden="1">#REF!</definedName>
    <definedName name="BExGV2EVT380QHD4AP2RL9MR8L5L" localSheetId="9" hidden="1">#REF!</definedName>
    <definedName name="BExGV2EVT380QHD4AP2RL9MR8L5L" hidden="1">#REF!</definedName>
    <definedName name="BExGVBUSKOI7KB24K40PTXJE6MER" localSheetId="8" hidden="1">#REF!</definedName>
    <definedName name="BExGVBUSKOI7KB24K40PTXJE6MER" localSheetId="9" hidden="1">#REF!</definedName>
    <definedName name="BExGVBUSKOI7KB24K40PTXJE6MER" hidden="1">#REF!</definedName>
    <definedName name="BExGVGSQSVWTL2MNI6TT8Y92W3KA" localSheetId="8" hidden="1">#REF!</definedName>
    <definedName name="BExGVGSQSVWTL2MNI6TT8Y92W3KA" localSheetId="9" hidden="1">#REF!</definedName>
    <definedName name="BExGVGSQSVWTL2MNI6TT8Y92W3KA" hidden="1">#REF!</definedName>
    <definedName name="BExGVHP63K0GSYU17R73XGX6W2U6" localSheetId="8" hidden="1">#REF!</definedName>
    <definedName name="BExGVHP63K0GSYU17R73XGX6W2U6" localSheetId="9" hidden="1">#REF!</definedName>
    <definedName name="BExGVHP63K0GSYU17R73XGX6W2U6" hidden="1">#REF!</definedName>
    <definedName name="BExGVN3DDSLKWSP9MVJS9QMNEUIK" localSheetId="8" hidden="1">#REF!</definedName>
    <definedName name="BExGVN3DDSLKWSP9MVJS9QMNEUIK" localSheetId="9" hidden="1">#REF!</definedName>
    <definedName name="BExGVN3DDSLKWSP9MVJS9QMNEUIK" hidden="1">#REF!</definedName>
    <definedName name="BExGVUVVMLOCR9DPVUZSQ141EE4J" localSheetId="8" hidden="1">#REF!</definedName>
    <definedName name="BExGVUVVMLOCR9DPVUZSQ141EE4J" localSheetId="9" hidden="1">#REF!</definedName>
    <definedName name="BExGVUVVMLOCR9DPVUZSQ141EE4J" hidden="1">#REF!</definedName>
    <definedName name="BExGVV6OOLDQ3TXZK51TTF3YX0WN" localSheetId="8" hidden="1">#REF!</definedName>
    <definedName name="BExGVV6OOLDQ3TXZK51TTF3YX0WN" localSheetId="9" hidden="1">#REF!</definedName>
    <definedName name="BExGVV6OOLDQ3TXZK51TTF3YX0WN" hidden="1">#REF!</definedName>
    <definedName name="BExGW0KVS7U0C87XFZ78QW991IEV" localSheetId="8" hidden="1">#REF!</definedName>
    <definedName name="BExGW0KVS7U0C87XFZ78QW991IEV" localSheetId="9" hidden="1">#REF!</definedName>
    <definedName name="BExGW0KVS7U0C87XFZ78QW991IEV" hidden="1">#REF!</definedName>
    <definedName name="BExGW0Q7QHE29TGNWAWQ6GR0V6TQ" localSheetId="8" hidden="1">#REF!</definedName>
    <definedName name="BExGW0Q7QHE29TGNWAWQ6GR0V6TQ" localSheetId="9" hidden="1">#REF!</definedName>
    <definedName name="BExGW0Q7QHE29TGNWAWQ6GR0V6TQ" hidden="1">#REF!</definedName>
    <definedName name="BExGW2Z7AMPG6H9EXA9ML6EZVGGA" localSheetId="8" hidden="1">#REF!</definedName>
    <definedName name="BExGW2Z7AMPG6H9EXA9ML6EZVGGA" localSheetId="9" hidden="1">#REF!</definedName>
    <definedName name="BExGW2Z7AMPG6H9EXA9ML6EZVGGA" hidden="1">#REF!</definedName>
    <definedName name="BExGWABG5VT5XO1A196RK61AXA8C" localSheetId="8" hidden="1">#REF!</definedName>
    <definedName name="BExGWABG5VT5XO1A196RK61AXA8C" localSheetId="9" hidden="1">#REF!</definedName>
    <definedName name="BExGWABG5VT5XO1A196RK61AXA8C" hidden="1">#REF!</definedName>
    <definedName name="BExGWEO0JDG84NYLEAV5NSOAGMJZ" localSheetId="8" hidden="1">#REF!</definedName>
    <definedName name="BExGWEO0JDG84NYLEAV5NSOAGMJZ" localSheetId="9" hidden="1">#REF!</definedName>
    <definedName name="BExGWEO0JDG84NYLEAV5NSOAGMJZ" hidden="1">#REF!</definedName>
    <definedName name="BExGWLEOC70Z8QAJTPT2PDHTNM4L" localSheetId="8" hidden="1">#REF!</definedName>
    <definedName name="BExGWLEOC70Z8QAJTPT2PDHTNM4L" localSheetId="9" hidden="1">#REF!</definedName>
    <definedName name="BExGWLEOC70Z8QAJTPT2PDHTNM4L" hidden="1">#REF!</definedName>
    <definedName name="BExGWNCXLCRTLBVMTXYJ5PHQI6SS" localSheetId="8" hidden="1">#REF!</definedName>
    <definedName name="BExGWNCXLCRTLBVMTXYJ5PHQI6SS" localSheetId="9" hidden="1">#REF!</definedName>
    <definedName name="BExGWNCXLCRTLBVMTXYJ5PHQI6SS" hidden="1">#REF!</definedName>
    <definedName name="BExGX4L8N6ERT0Q4EVVNA97EGD80" localSheetId="8" hidden="1">#REF!</definedName>
    <definedName name="BExGX4L8N6ERT0Q4EVVNA97EGD80" localSheetId="9" hidden="1">#REF!</definedName>
    <definedName name="BExGX4L8N6ERT0Q4EVVNA97EGD80" hidden="1">#REF!</definedName>
    <definedName name="BExGX5MWTL78XM0QCP4NT564ML39" localSheetId="8" hidden="1">#REF!</definedName>
    <definedName name="BExGX5MWTL78XM0QCP4NT564ML39" localSheetId="9" hidden="1">#REF!</definedName>
    <definedName name="BExGX5MWTL78XM0QCP4NT564ML39" hidden="1">#REF!</definedName>
    <definedName name="BExGX6U988MCFIGDA1282F92U9AA" localSheetId="8" hidden="1">#REF!</definedName>
    <definedName name="BExGX6U988MCFIGDA1282F92U9AA" localSheetId="9" hidden="1">#REF!</definedName>
    <definedName name="BExGX6U988MCFIGDA1282F92U9AA" hidden="1">#REF!</definedName>
    <definedName name="BExGX7FTB1CKAT5HUW6H531FIY6I" localSheetId="8" hidden="1">#REF!</definedName>
    <definedName name="BExGX7FTB1CKAT5HUW6H531FIY6I" localSheetId="9" hidden="1">#REF!</definedName>
    <definedName name="BExGX7FTB1CKAT5HUW6H531FIY6I" hidden="1">#REF!</definedName>
    <definedName name="BExGX9DVACJQIZ4GH6YAD2A7F70O" localSheetId="8" hidden="1">#REF!</definedName>
    <definedName name="BExGX9DVACJQIZ4GH6YAD2A7F70O" localSheetId="9" hidden="1">#REF!</definedName>
    <definedName name="BExGX9DVACJQIZ4GH6YAD2A7F70O" hidden="1">#REF!</definedName>
    <definedName name="BExGXCZBQISQ3IMF6DJH1OXNAQP8" localSheetId="8" hidden="1">#REF!</definedName>
    <definedName name="BExGXCZBQISQ3IMF6DJH1OXNAQP8" localSheetId="9" hidden="1">#REF!</definedName>
    <definedName name="BExGXCZBQISQ3IMF6DJH1OXNAQP8" hidden="1">#REF!</definedName>
    <definedName name="BExGXDVP2S2Y8Z8Q43I78RCIK3DD" localSheetId="8" hidden="1">#REF!</definedName>
    <definedName name="BExGXDVP2S2Y8Z8Q43I78RCIK3DD" localSheetId="9" hidden="1">#REF!</definedName>
    <definedName name="BExGXDVP2S2Y8Z8Q43I78RCIK3DD" hidden="1">#REF!</definedName>
    <definedName name="BExGXJ9W5JU7TT9S0BKL5Y6VVB39" localSheetId="8" hidden="1">#REF!</definedName>
    <definedName name="BExGXJ9W5JU7TT9S0BKL5Y6VVB39" localSheetId="9" hidden="1">#REF!</definedName>
    <definedName name="BExGXJ9W5JU7TT9S0BKL5Y6VVB39" hidden="1">#REF!</definedName>
    <definedName name="BExGXWB73RJ4BASBQTQ8EY0EC1EB" localSheetId="8" hidden="1">#REF!</definedName>
    <definedName name="BExGXWB73RJ4BASBQTQ8EY0EC1EB" localSheetId="9" hidden="1">#REF!</definedName>
    <definedName name="BExGXWB73RJ4BASBQTQ8EY0EC1EB" hidden="1">#REF!</definedName>
    <definedName name="BExGXZ0ABB43C7SMRKZHWOSU9EQX" localSheetId="8" hidden="1">#REF!</definedName>
    <definedName name="BExGXZ0ABB43C7SMRKZHWOSU9EQX" localSheetId="9" hidden="1">#REF!</definedName>
    <definedName name="BExGXZ0ABB43C7SMRKZHWOSU9EQX" hidden="1">#REF!</definedName>
    <definedName name="BExGY6SU3SYVCJ3AG2ITY59SAZ5A" localSheetId="8" hidden="1">#REF!</definedName>
    <definedName name="BExGY6SU3SYVCJ3AG2ITY59SAZ5A" localSheetId="9" hidden="1">#REF!</definedName>
    <definedName name="BExGY6SU3SYVCJ3AG2ITY59SAZ5A" hidden="1">#REF!</definedName>
    <definedName name="BExGY6YA4P5KMY2VHT0DYK3YTFAX" localSheetId="8" hidden="1">#REF!</definedName>
    <definedName name="BExGY6YA4P5KMY2VHT0DYK3YTFAX" localSheetId="9" hidden="1">#REF!</definedName>
    <definedName name="BExGY6YA4P5KMY2VHT0DYK3YTFAX" hidden="1">#REF!</definedName>
    <definedName name="BExGY8G88PVVRYHPHRPJZFSX6HSC" localSheetId="8" hidden="1">#REF!</definedName>
    <definedName name="BExGY8G88PVVRYHPHRPJZFSX6HSC" localSheetId="9" hidden="1">#REF!</definedName>
    <definedName name="BExGY8G88PVVRYHPHRPJZFSX6HSC" hidden="1">#REF!</definedName>
    <definedName name="BExGYC718HTZ80PNKYPVIYGRJVF6" localSheetId="8" hidden="1">#REF!</definedName>
    <definedName name="BExGYC718HTZ80PNKYPVIYGRJVF6" localSheetId="9" hidden="1">#REF!</definedName>
    <definedName name="BExGYC718HTZ80PNKYPVIYGRJVF6" hidden="1">#REF!</definedName>
    <definedName name="BExGYCNATXZY2FID93B17YWIPPRD" localSheetId="8" hidden="1">#REF!</definedName>
    <definedName name="BExGYCNATXZY2FID93B17YWIPPRD" localSheetId="9" hidden="1">#REF!</definedName>
    <definedName name="BExGYCNATXZY2FID93B17YWIPPRD" hidden="1">#REF!</definedName>
    <definedName name="BExGYGJJJ3BBCQAOA51WHP01HN73" localSheetId="8" hidden="1">#REF!</definedName>
    <definedName name="BExGYGJJJ3BBCQAOA51WHP01HN73" localSheetId="9" hidden="1">#REF!</definedName>
    <definedName name="BExGYGJJJ3BBCQAOA51WHP01HN73" hidden="1">#REF!</definedName>
    <definedName name="BExGYOS6TV2C72PLRFU8RP1I58GY" localSheetId="8" hidden="1">#REF!</definedName>
    <definedName name="BExGYOS6TV2C72PLRFU8RP1I58GY" localSheetId="9" hidden="1">#REF!</definedName>
    <definedName name="BExGYOS6TV2C72PLRFU8RP1I58GY" hidden="1">#REF!</definedName>
    <definedName name="BExGYXBM828PX0KPDVAZBWDL6MJZ" localSheetId="8" hidden="1">#REF!</definedName>
    <definedName name="BExGYXBM828PX0KPDVAZBWDL6MJZ" localSheetId="9" hidden="1">#REF!</definedName>
    <definedName name="BExGYXBM828PX0KPDVAZBWDL6MJZ" hidden="1">#REF!</definedName>
    <definedName name="BExGZJ78ZWZCVHZ3BKEKFJZ6MAEO" localSheetId="8" hidden="1">#REF!</definedName>
    <definedName name="BExGZJ78ZWZCVHZ3BKEKFJZ6MAEO" localSheetId="9" hidden="1">#REF!</definedName>
    <definedName name="BExGZJ78ZWZCVHZ3BKEKFJZ6MAEO" hidden="1">#REF!</definedName>
    <definedName name="BExGZOLH2QV73J3M9IWDDPA62TP4" localSheetId="8" hidden="1">#REF!</definedName>
    <definedName name="BExGZOLH2QV73J3M9IWDDPA62TP4" localSheetId="9" hidden="1">#REF!</definedName>
    <definedName name="BExGZOLH2QV73J3M9IWDDPA62TP4" hidden="1">#REF!</definedName>
    <definedName name="BExGZP1PWGFKVVVN4YDIS22DZPCR" localSheetId="8" hidden="1">#REF!</definedName>
    <definedName name="BExGZP1PWGFKVVVN4YDIS22DZPCR" localSheetId="9" hidden="1">#REF!</definedName>
    <definedName name="BExGZP1PWGFKVVVN4YDIS22DZPCR" hidden="1">#REF!</definedName>
    <definedName name="BExGZQUHCPM6G5U9OM8JU339JAG6" localSheetId="8" hidden="1">#REF!</definedName>
    <definedName name="BExGZQUHCPM6G5U9OM8JU339JAG6" localSheetId="9" hidden="1">#REF!</definedName>
    <definedName name="BExGZQUHCPM6G5U9OM8JU339JAG6" hidden="1">#REF!</definedName>
    <definedName name="BExH00FQKX09BD5WU4DB5KPXAUYA" localSheetId="8" hidden="1">#REF!</definedName>
    <definedName name="BExH00FQKX09BD5WU4DB5KPXAUYA" localSheetId="9" hidden="1">#REF!</definedName>
    <definedName name="BExH00FQKX09BD5WU4DB5KPXAUYA" hidden="1">#REF!</definedName>
    <definedName name="BExH00L21GZX5YJJGVMOAWBERLP5" localSheetId="8" hidden="1">#REF!</definedName>
    <definedName name="BExH00L21GZX5YJJGVMOAWBERLP5" localSheetId="9" hidden="1">#REF!</definedName>
    <definedName name="BExH00L21GZX5YJJGVMOAWBERLP5" hidden="1">#REF!</definedName>
    <definedName name="BExH02ZD6VAY1KQLAQYBBI6WWIZB" localSheetId="8" hidden="1">#REF!</definedName>
    <definedName name="BExH02ZD6VAY1KQLAQYBBI6WWIZB" localSheetId="9" hidden="1">#REF!</definedName>
    <definedName name="BExH02ZD6VAY1KQLAQYBBI6WWIZB" hidden="1">#REF!</definedName>
    <definedName name="BExH08Z6LQCGGSGSAILMHX4X7JMD" localSheetId="8" hidden="1">#REF!</definedName>
    <definedName name="BExH08Z6LQCGGSGSAILMHX4X7JMD" localSheetId="9" hidden="1">#REF!</definedName>
    <definedName name="BExH08Z6LQCGGSGSAILMHX4X7JMD" hidden="1">#REF!</definedName>
    <definedName name="BExH0KT9Z8HEVRRQRGQ8YHXRLIJA" localSheetId="8" hidden="1">#REF!</definedName>
    <definedName name="BExH0KT9Z8HEVRRQRGQ8YHXRLIJA" localSheetId="9" hidden="1">#REF!</definedName>
    <definedName name="BExH0KT9Z8HEVRRQRGQ8YHXRLIJA" hidden="1">#REF!</definedName>
    <definedName name="BExH0M0FDN12YBOCKL3XL2Z7T7Y8" localSheetId="8" hidden="1">#REF!</definedName>
    <definedName name="BExH0M0FDN12YBOCKL3XL2Z7T7Y8" localSheetId="9" hidden="1">#REF!</definedName>
    <definedName name="BExH0M0FDN12YBOCKL3XL2Z7T7Y8" hidden="1">#REF!</definedName>
    <definedName name="BExH0O9G06YPZ5TN9RYT326I1CP2" localSheetId="8" hidden="1">#REF!</definedName>
    <definedName name="BExH0O9G06YPZ5TN9RYT326I1CP2" localSheetId="9" hidden="1">#REF!</definedName>
    <definedName name="BExH0O9G06YPZ5TN9RYT326I1CP2" hidden="1">#REF!</definedName>
    <definedName name="BExH0PGM6RG0F3AAGULBIGOH91C2" localSheetId="8" hidden="1">#REF!</definedName>
    <definedName name="BExH0PGM6RG0F3AAGULBIGOH91C2" localSheetId="9" hidden="1">#REF!</definedName>
    <definedName name="BExH0PGM6RG0F3AAGULBIGOH91C2" hidden="1">#REF!</definedName>
    <definedName name="BExH0QIB3F0YZLM5XYHBCU5F0OVR" localSheetId="8" hidden="1">#REF!</definedName>
    <definedName name="BExH0QIB3F0YZLM5XYHBCU5F0OVR" localSheetId="9" hidden="1">#REF!</definedName>
    <definedName name="BExH0QIB3F0YZLM5XYHBCU5F0OVR" hidden="1">#REF!</definedName>
    <definedName name="BExH0RK5LJAAP7O67ZFB4RG6WPPL" localSheetId="8" hidden="1">#REF!</definedName>
    <definedName name="BExH0RK5LJAAP7O67ZFB4RG6WPPL" localSheetId="9" hidden="1">#REF!</definedName>
    <definedName name="BExH0RK5LJAAP7O67ZFB4RG6WPPL" hidden="1">#REF!</definedName>
    <definedName name="BExH0WNJAKTJRCKMTX8O4KNMIIJM" localSheetId="8" hidden="1">#REF!</definedName>
    <definedName name="BExH0WNJAKTJRCKMTX8O4KNMIIJM" localSheetId="9" hidden="1">#REF!</definedName>
    <definedName name="BExH0WNJAKTJRCKMTX8O4KNMIIJM" hidden="1">#REF!</definedName>
    <definedName name="BExH12Y4WX542WI3ZEM15AK4UM9J" localSheetId="8" hidden="1">#REF!</definedName>
    <definedName name="BExH12Y4WX542WI3ZEM15AK4UM9J" localSheetId="9" hidden="1">#REF!</definedName>
    <definedName name="BExH12Y4WX542WI3ZEM15AK4UM9J" hidden="1">#REF!</definedName>
    <definedName name="BExH18CCU7B8JWO8AWGEQRLWZG6J" localSheetId="8" hidden="1">#REF!</definedName>
    <definedName name="BExH18CCU7B8JWO8AWGEQRLWZG6J" localSheetId="9" hidden="1">#REF!</definedName>
    <definedName name="BExH18CCU7B8JWO8AWGEQRLWZG6J" hidden="1">#REF!</definedName>
    <definedName name="BExH1BN2H92IQKKP5IREFSS9FBF2" localSheetId="8" hidden="1">#REF!</definedName>
    <definedName name="BExH1BN2H92IQKKP5IREFSS9FBF2" localSheetId="9" hidden="1">#REF!</definedName>
    <definedName name="BExH1BN2H92IQKKP5IREFSS9FBF2" hidden="1">#REF!</definedName>
    <definedName name="BExH1FDTQXR9QQ31WDB7OPXU7MPT" localSheetId="8" hidden="1">#REF!</definedName>
    <definedName name="BExH1FDTQXR9QQ31WDB7OPXU7MPT" localSheetId="9" hidden="1">#REF!</definedName>
    <definedName name="BExH1FDTQXR9QQ31WDB7OPXU7MPT" hidden="1">#REF!</definedName>
    <definedName name="BExH1FOMEUIJNIDJAUY0ZQFBJSY9" localSheetId="8" hidden="1">#REF!</definedName>
    <definedName name="BExH1FOMEUIJNIDJAUY0ZQFBJSY9" localSheetId="9" hidden="1">#REF!</definedName>
    <definedName name="BExH1FOMEUIJNIDJAUY0ZQFBJSY9" hidden="1">#REF!</definedName>
    <definedName name="BExH1GA6TT290OTIZ8C3N610CYZ1" localSheetId="8" hidden="1">#REF!</definedName>
    <definedName name="BExH1GA6TT290OTIZ8C3N610CYZ1" localSheetId="9" hidden="1">#REF!</definedName>
    <definedName name="BExH1GA6TT290OTIZ8C3N610CYZ1" hidden="1">#REF!</definedName>
    <definedName name="BExH1I8E3HJSZLFRZZ1ZKX7TBJEP" localSheetId="8" hidden="1">#REF!</definedName>
    <definedName name="BExH1I8E3HJSZLFRZZ1ZKX7TBJEP" localSheetId="9" hidden="1">#REF!</definedName>
    <definedName name="BExH1I8E3HJSZLFRZZ1ZKX7TBJEP" hidden="1">#REF!</definedName>
    <definedName name="BExH1JFFHEBFX9BWJMNIA3N66R3Z" localSheetId="8" hidden="1">#REF!</definedName>
    <definedName name="BExH1JFFHEBFX9BWJMNIA3N66R3Z" localSheetId="9" hidden="1">#REF!</definedName>
    <definedName name="BExH1JFFHEBFX9BWJMNIA3N66R3Z" hidden="1">#REF!</definedName>
    <definedName name="BExH1XYRKX51T571O1SRBP9J1D98" localSheetId="8" hidden="1">#REF!</definedName>
    <definedName name="BExH1XYRKX51T571O1SRBP9J1D98" localSheetId="9" hidden="1">#REF!</definedName>
    <definedName name="BExH1XYRKX51T571O1SRBP9J1D98" hidden="1">#REF!</definedName>
    <definedName name="BExH1Z0GIUSVTF2H1G1I3PDGBNK2" localSheetId="8" hidden="1">#REF!</definedName>
    <definedName name="BExH1Z0GIUSVTF2H1G1I3PDGBNK2" localSheetId="9" hidden="1">#REF!</definedName>
    <definedName name="BExH1Z0GIUSVTF2H1G1I3PDGBNK2" hidden="1">#REF!</definedName>
    <definedName name="BExH225UTM6S9FW4MUDZS7F1PQSH" localSheetId="8" hidden="1">#REF!</definedName>
    <definedName name="BExH225UTM6S9FW4MUDZS7F1PQSH" localSheetId="9" hidden="1">#REF!</definedName>
    <definedName name="BExH225UTM6S9FW4MUDZS7F1PQSH" hidden="1">#REF!</definedName>
    <definedName name="BExH23271RF7AYZ542KHQTH68GQ7" localSheetId="8" hidden="1">#REF!</definedName>
    <definedName name="BExH23271RF7AYZ542KHQTH68GQ7" localSheetId="9" hidden="1">#REF!</definedName>
    <definedName name="BExH23271RF7AYZ542KHQTH68GQ7" hidden="1">#REF!</definedName>
    <definedName name="BExH2DP58R7D1BGUFBM2FHESVRF0" localSheetId="8" hidden="1">#REF!</definedName>
    <definedName name="BExH2DP58R7D1BGUFBM2FHESVRF0" localSheetId="9" hidden="1">#REF!</definedName>
    <definedName name="BExH2DP58R7D1BGUFBM2FHESVRF0" hidden="1">#REF!</definedName>
    <definedName name="BExH2GJQR4JALNB314RY0LDI49VH" localSheetId="8" hidden="1">#REF!</definedName>
    <definedName name="BExH2GJQR4JALNB314RY0LDI49VH" localSheetId="9" hidden="1">#REF!</definedName>
    <definedName name="BExH2GJQR4JALNB314RY0LDI49VH" hidden="1">#REF!</definedName>
    <definedName name="BExH2JZR49T7644JFVE7B3N7RZM9" localSheetId="8" hidden="1">#REF!</definedName>
    <definedName name="BExH2JZR49T7644JFVE7B3N7RZM9" localSheetId="9" hidden="1">#REF!</definedName>
    <definedName name="BExH2JZR49T7644JFVE7B3N7RZM9" hidden="1">#REF!</definedName>
    <definedName name="BExH2QVWL3AXHSB9EK2GQRD0DBRH" localSheetId="8" hidden="1">#REF!</definedName>
    <definedName name="BExH2QVWL3AXHSB9EK2GQRD0DBRH" localSheetId="9" hidden="1">#REF!</definedName>
    <definedName name="BExH2QVWL3AXHSB9EK2GQRD0DBRH" hidden="1">#REF!</definedName>
    <definedName name="BExH2WKXV8X5S2GSBBTWGI0NLNAH" localSheetId="8" hidden="1">#REF!</definedName>
    <definedName name="BExH2WKXV8X5S2GSBBTWGI0NLNAH" localSheetId="9" hidden="1">#REF!</definedName>
    <definedName name="BExH2WKXV8X5S2GSBBTWGI0NLNAH" hidden="1">#REF!</definedName>
    <definedName name="BExH2XS1UFYFGU0S0EBXX90W2WE8" localSheetId="8" hidden="1">#REF!</definedName>
    <definedName name="BExH2XS1UFYFGU0S0EBXX90W2WE8" localSheetId="9" hidden="1">#REF!</definedName>
    <definedName name="BExH2XS1UFYFGU0S0EBXX90W2WE8" hidden="1">#REF!</definedName>
    <definedName name="BExH2XS1X04DMUN544K5RU4XPDCI" localSheetId="8" hidden="1">#REF!</definedName>
    <definedName name="BExH2XS1X04DMUN544K5RU4XPDCI" localSheetId="9" hidden="1">#REF!</definedName>
    <definedName name="BExH2XS1X04DMUN544K5RU4XPDCI" hidden="1">#REF!</definedName>
    <definedName name="BExH2XS2TND9SB0GC295R4FP6K5Y" localSheetId="8" hidden="1">#REF!</definedName>
    <definedName name="BExH2XS2TND9SB0GC295R4FP6K5Y" localSheetId="9" hidden="1">#REF!</definedName>
    <definedName name="BExH2XS2TND9SB0GC295R4FP6K5Y" hidden="1">#REF!</definedName>
    <definedName name="BExH2ZA0SZ4SSITL50NA8LZ3OEX6" localSheetId="8" hidden="1">#REF!</definedName>
    <definedName name="BExH2ZA0SZ4SSITL50NA8LZ3OEX6" localSheetId="9" hidden="1">#REF!</definedName>
    <definedName name="BExH2ZA0SZ4SSITL50NA8LZ3OEX6" hidden="1">#REF!</definedName>
    <definedName name="BExH31Z3JNVJPESWKXHILGXZHP2M" localSheetId="8" hidden="1">#REF!</definedName>
    <definedName name="BExH31Z3JNVJPESWKXHILGXZHP2M" localSheetId="9" hidden="1">#REF!</definedName>
    <definedName name="BExH31Z3JNVJPESWKXHILGXZHP2M" hidden="1">#REF!</definedName>
    <definedName name="BExH3E9HZ3QJCDZW7WI7YACFQCHE" localSheetId="8" hidden="1">#REF!</definedName>
    <definedName name="BExH3E9HZ3QJCDZW7WI7YACFQCHE" localSheetId="9" hidden="1">#REF!</definedName>
    <definedName name="BExH3E9HZ3QJCDZW7WI7YACFQCHE" hidden="1">#REF!</definedName>
    <definedName name="BExH3IRB6764RQ5HBYRLH6XCT29X" localSheetId="8" hidden="1">#REF!</definedName>
    <definedName name="BExH3IRB6764RQ5HBYRLH6XCT29X" localSheetId="9" hidden="1">#REF!</definedName>
    <definedName name="BExH3IRB6764RQ5HBYRLH6XCT29X" hidden="1">#REF!</definedName>
    <definedName name="BExIG2U8V6RSB47SXLCQG3Q68YRO" localSheetId="8" hidden="1">#REF!</definedName>
    <definedName name="BExIG2U8V6RSB47SXLCQG3Q68YRO" localSheetId="9" hidden="1">#REF!</definedName>
    <definedName name="BExIG2U8V6RSB47SXLCQG3Q68YRO" hidden="1">#REF!</definedName>
    <definedName name="BExIGJBO8R13LV7CZ7C1YCP974NN" localSheetId="8" hidden="1">#REF!</definedName>
    <definedName name="BExIGJBO8R13LV7CZ7C1YCP974NN" localSheetId="9" hidden="1">#REF!</definedName>
    <definedName name="BExIGJBO8R13LV7CZ7C1YCP974NN" hidden="1">#REF!</definedName>
    <definedName name="BExIGWT86FPOEYTI8GXCGU5Y3KGK" localSheetId="8" hidden="1">#REF!</definedName>
    <definedName name="BExIGWT86FPOEYTI8GXCGU5Y3KGK" localSheetId="9" hidden="1">#REF!</definedName>
    <definedName name="BExIGWT86FPOEYTI8GXCGU5Y3KGK" hidden="1">#REF!</definedName>
    <definedName name="BExIHBHXA7E7VUTBVHXXXCH3A5CL" localSheetId="8" hidden="1">#REF!</definedName>
    <definedName name="BExIHBHXA7E7VUTBVHXXXCH3A5CL" localSheetId="9" hidden="1">#REF!</definedName>
    <definedName name="BExIHBHXA7E7VUTBVHXXXCH3A5CL" hidden="1">#REF!</definedName>
    <definedName name="BExIHBSOGRSH1GKS6GKBRAJ7GXFQ" localSheetId="8" hidden="1">#REF!</definedName>
    <definedName name="BExIHBSOGRSH1GKS6GKBRAJ7GXFQ" localSheetId="9" hidden="1">#REF!</definedName>
    <definedName name="BExIHBSOGRSH1GKS6GKBRAJ7GXFQ" hidden="1">#REF!</definedName>
    <definedName name="BExIHDFY73YM0AHAR2Z5OJTFKSL2" localSheetId="8" hidden="1">#REF!</definedName>
    <definedName name="BExIHDFY73YM0AHAR2Z5OJTFKSL2" localSheetId="9" hidden="1">#REF!</definedName>
    <definedName name="BExIHDFY73YM0AHAR2Z5OJTFKSL2" hidden="1">#REF!</definedName>
    <definedName name="BExIHPQCQTGEW8QOJVIQ4VX0P6DX" localSheetId="8" hidden="1">#REF!</definedName>
    <definedName name="BExIHPQCQTGEW8QOJVIQ4VX0P6DX" localSheetId="9" hidden="1">#REF!</definedName>
    <definedName name="BExIHPQCQTGEW8QOJVIQ4VX0P6DX" hidden="1">#REF!</definedName>
    <definedName name="BExII1KN91Q7DLW0UB7W2TJ5ACT9" localSheetId="8" hidden="1">#REF!</definedName>
    <definedName name="BExII1KN91Q7DLW0UB7W2TJ5ACT9" localSheetId="9" hidden="1">#REF!</definedName>
    <definedName name="BExII1KN91Q7DLW0UB7W2TJ5ACT9" hidden="1">#REF!</definedName>
    <definedName name="BExII50LI8I0CDOOZEMIVHVA2V95" localSheetId="8" hidden="1">#REF!</definedName>
    <definedName name="BExII50LI8I0CDOOZEMIVHVA2V95" localSheetId="9" hidden="1">#REF!</definedName>
    <definedName name="BExII50LI8I0CDOOZEMIVHVA2V95" hidden="1">#REF!</definedName>
    <definedName name="BExIINQWABWRGYDT02DOJQ5L7BQF" localSheetId="8" hidden="1">#REF!</definedName>
    <definedName name="BExIINQWABWRGYDT02DOJQ5L7BQF" localSheetId="9" hidden="1">#REF!</definedName>
    <definedName name="BExIINQWABWRGYDT02DOJQ5L7BQF" hidden="1">#REF!</definedName>
    <definedName name="BExIIXMY38TQD12CVV4S57L3I809" localSheetId="8" hidden="1">#REF!</definedName>
    <definedName name="BExIIXMY38TQD12CVV4S57L3I809" localSheetId="9" hidden="1">#REF!</definedName>
    <definedName name="BExIIXMY38TQD12CVV4S57L3I809" hidden="1">#REF!</definedName>
    <definedName name="BExIIY37NEVU2LGS1JE4VR9AN6W4" localSheetId="8" hidden="1">#REF!</definedName>
    <definedName name="BExIIY37NEVU2LGS1JE4VR9AN6W4" localSheetId="9" hidden="1">#REF!</definedName>
    <definedName name="BExIIY37NEVU2LGS1JE4VR9AN6W4" hidden="1">#REF!</definedName>
    <definedName name="BExIIYJAGXR8TPZ1KCYM7EGJ79UW" localSheetId="8" hidden="1">#REF!</definedName>
    <definedName name="BExIIYJAGXR8TPZ1KCYM7EGJ79UW" localSheetId="9" hidden="1">#REF!</definedName>
    <definedName name="BExIIYJAGXR8TPZ1KCYM7EGJ79UW" hidden="1">#REF!</definedName>
    <definedName name="BExIJ3160YCWGAVEU0208ZGXXG3P" localSheetId="8" hidden="1">#REF!</definedName>
    <definedName name="BExIJ3160YCWGAVEU0208ZGXXG3P" localSheetId="9" hidden="1">#REF!</definedName>
    <definedName name="BExIJ3160YCWGAVEU0208ZGXXG3P" hidden="1">#REF!</definedName>
    <definedName name="BExIJFGZJ5ED9D6KAY4PGQYLELAX" localSheetId="8" hidden="1">#REF!</definedName>
    <definedName name="BExIJFGZJ5ED9D6KAY4PGQYLELAX" localSheetId="9" hidden="1">#REF!</definedName>
    <definedName name="BExIJFGZJ5ED9D6KAY4PGQYLELAX" hidden="1">#REF!</definedName>
    <definedName name="BExIJQK80ZEKSTV62E59AYJYUNLI" localSheetId="8" hidden="1">#REF!</definedName>
    <definedName name="BExIJQK80ZEKSTV62E59AYJYUNLI" localSheetId="9" hidden="1">#REF!</definedName>
    <definedName name="BExIJQK80ZEKSTV62E59AYJYUNLI" hidden="1">#REF!</definedName>
    <definedName name="BExIJRLX3M0YQLU1D5Y9V7HM5QNM" localSheetId="8" hidden="1">#REF!</definedName>
    <definedName name="BExIJRLX3M0YQLU1D5Y9V7HM5QNM" localSheetId="9" hidden="1">#REF!</definedName>
    <definedName name="BExIJRLX3M0YQLU1D5Y9V7HM5QNM" hidden="1">#REF!</definedName>
    <definedName name="BExIJV22J0QA7286KNPMHO1ZUCB3" localSheetId="8" hidden="1">#REF!</definedName>
    <definedName name="BExIJV22J0QA7286KNPMHO1ZUCB3" localSheetId="9" hidden="1">#REF!</definedName>
    <definedName name="BExIJV22J0QA7286KNPMHO1ZUCB3" hidden="1">#REF!</definedName>
    <definedName name="BExIJVI6OC7B6ZE9V4PAOYZXKNER" localSheetId="8" hidden="1">#REF!</definedName>
    <definedName name="BExIJVI6OC7B6ZE9V4PAOYZXKNER" localSheetId="9" hidden="1">#REF!</definedName>
    <definedName name="BExIJVI6OC7B6ZE9V4PAOYZXKNER" hidden="1">#REF!</definedName>
    <definedName name="BExIJWK0NGTGQ4X7D5VIVXD14JHI" localSheetId="8" hidden="1">#REF!</definedName>
    <definedName name="BExIJWK0NGTGQ4X7D5VIVXD14JHI" localSheetId="9" hidden="1">#REF!</definedName>
    <definedName name="BExIJWK0NGTGQ4X7D5VIVXD14JHI" hidden="1">#REF!</definedName>
    <definedName name="BExIJWPCIYINEJUTXU74VK7WG031" localSheetId="8" hidden="1">#REF!</definedName>
    <definedName name="BExIJWPCIYINEJUTXU74VK7WG031" localSheetId="9" hidden="1">#REF!</definedName>
    <definedName name="BExIJWPCIYINEJUTXU74VK7WG031" hidden="1">#REF!</definedName>
    <definedName name="BExIKHTXPZR5A8OHB6HDP6QWDHAD" localSheetId="8" hidden="1">#REF!</definedName>
    <definedName name="BExIKHTXPZR5A8OHB6HDP6QWDHAD" localSheetId="9" hidden="1">#REF!</definedName>
    <definedName name="BExIKHTXPZR5A8OHB6HDP6QWDHAD" hidden="1">#REF!</definedName>
    <definedName name="BExIKMMJOETSAXJYY1SIKM58LMA2" localSheetId="8" hidden="1">#REF!</definedName>
    <definedName name="BExIKMMJOETSAXJYY1SIKM58LMA2" localSheetId="9" hidden="1">#REF!</definedName>
    <definedName name="BExIKMMJOETSAXJYY1SIKM58LMA2" hidden="1">#REF!</definedName>
    <definedName name="BExIKRF6AQ6VOO9KCIWSM6FY8M7D" localSheetId="8" hidden="1">#REF!</definedName>
    <definedName name="BExIKRF6AQ6VOO9KCIWSM6FY8M7D" localSheetId="9" hidden="1">#REF!</definedName>
    <definedName name="BExIKRF6AQ6VOO9KCIWSM6FY8M7D" hidden="1">#REF!</definedName>
    <definedName name="BExIKTYZESFT3LC0ASFMFKSE0D1X" localSheetId="8" hidden="1">#REF!</definedName>
    <definedName name="BExIKTYZESFT3LC0ASFMFKSE0D1X" localSheetId="9" hidden="1">#REF!</definedName>
    <definedName name="BExIKTYZESFT3LC0ASFMFKSE0D1X" hidden="1">#REF!</definedName>
    <definedName name="BExIKXVA6M8K0PTRYAGXS666L335" localSheetId="8" hidden="1">#REF!</definedName>
    <definedName name="BExIKXVA6M8K0PTRYAGXS666L335" localSheetId="9" hidden="1">#REF!</definedName>
    <definedName name="BExIKXVA6M8K0PTRYAGXS666L335" hidden="1">#REF!</definedName>
    <definedName name="BExIL0PMZ2SXK9R6MLP43KBU1J2P" localSheetId="8" hidden="1">#REF!</definedName>
    <definedName name="BExIL0PMZ2SXK9R6MLP43KBU1J2P" localSheetId="9" hidden="1">#REF!</definedName>
    <definedName name="BExIL0PMZ2SXK9R6MLP43KBU1J2P" hidden="1">#REF!</definedName>
    <definedName name="BExIL1WSMNNQQK98YHWHV5HVONIZ" localSheetId="8" hidden="1">#REF!</definedName>
    <definedName name="BExIL1WSMNNQQK98YHWHV5HVONIZ" localSheetId="9" hidden="1">#REF!</definedName>
    <definedName name="BExIL1WSMNNQQK98YHWHV5HVONIZ" hidden="1">#REF!</definedName>
    <definedName name="BExILAAXRTRAD18K74M6MGUEEPUM" localSheetId="8" hidden="1">#REF!</definedName>
    <definedName name="BExILAAXRTRAD18K74M6MGUEEPUM" localSheetId="9" hidden="1">#REF!</definedName>
    <definedName name="BExILAAXRTRAD18K74M6MGUEEPUM" hidden="1">#REF!</definedName>
    <definedName name="BExILG5F338C0FFLMVOKMKF8X5ZP" localSheetId="8" hidden="1">#REF!</definedName>
    <definedName name="BExILG5F338C0FFLMVOKMKF8X5ZP" localSheetId="9" hidden="1">#REF!</definedName>
    <definedName name="BExILG5F338C0FFLMVOKMKF8X5ZP" hidden="1">#REF!</definedName>
    <definedName name="BExILGQTQM0HOD0BJI90YO7GOIN3" localSheetId="8" hidden="1">#REF!</definedName>
    <definedName name="BExILGQTQM0HOD0BJI90YO7GOIN3" localSheetId="9" hidden="1">#REF!</definedName>
    <definedName name="BExILGQTQM0HOD0BJI90YO7GOIN3" hidden="1">#REF!</definedName>
    <definedName name="BExILPL7P2BNCD7MYCGTQ9F0R5JX" localSheetId="8" hidden="1">#REF!</definedName>
    <definedName name="BExILPL7P2BNCD7MYCGTQ9F0R5JX" localSheetId="9" hidden="1">#REF!</definedName>
    <definedName name="BExILPL7P2BNCD7MYCGTQ9F0R5JX" hidden="1">#REF!</definedName>
    <definedName name="BExILVVS4B1B4G7IO0LPUDWY9K8W" localSheetId="8" hidden="1">#REF!</definedName>
    <definedName name="BExILVVS4B1B4G7IO0LPUDWY9K8W" localSheetId="9" hidden="1">#REF!</definedName>
    <definedName name="BExILVVS4B1B4G7IO0LPUDWY9K8W" hidden="1">#REF!</definedName>
    <definedName name="BExIM9DBUB7ZGF4B20FVUO9QGOX2" localSheetId="8" hidden="1">#REF!</definedName>
    <definedName name="BExIM9DBUB7ZGF4B20FVUO9QGOX2" localSheetId="9" hidden="1">#REF!</definedName>
    <definedName name="BExIM9DBUB7ZGF4B20FVUO9QGOX2" hidden="1">#REF!</definedName>
    <definedName name="BExIMCTBZ4WAESGCDWJ64SB4F0L1" localSheetId="8" hidden="1">#REF!</definedName>
    <definedName name="BExIMCTBZ4WAESGCDWJ64SB4F0L1" localSheetId="9" hidden="1">#REF!</definedName>
    <definedName name="BExIMCTBZ4WAESGCDWJ64SB4F0L1" hidden="1">#REF!</definedName>
    <definedName name="BExIMGK9Z94TFPWWZFMD10HV0IF6" localSheetId="8" hidden="1">#REF!</definedName>
    <definedName name="BExIMGK9Z94TFPWWZFMD10HV0IF6" localSheetId="9" hidden="1">#REF!</definedName>
    <definedName name="BExIMGK9Z94TFPWWZFMD10HV0IF6" hidden="1">#REF!</definedName>
    <definedName name="BExIMPEGKG18TELVC33T4OQTNBWC" localSheetId="8" hidden="1">#REF!</definedName>
    <definedName name="BExIMPEGKG18TELVC33T4OQTNBWC" localSheetId="9" hidden="1">#REF!</definedName>
    <definedName name="BExIMPEGKG18TELVC33T4OQTNBWC" hidden="1">#REF!</definedName>
    <definedName name="BExIN4OR435DL1US13JQPOQK8GD5" localSheetId="8" hidden="1">#REF!</definedName>
    <definedName name="BExIN4OR435DL1US13JQPOQK8GD5" localSheetId="9" hidden="1">#REF!</definedName>
    <definedName name="BExIN4OR435DL1US13JQPOQK8GD5" hidden="1">#REF!</definedName>
    <definedName name="BExINI6A7H3KSFRFA6UBBDPKW37F" localSheetId="8" hidden="1">#REF!</definedName>
    <definedName name="BExINI6A7H3KSFRFA6UBBDPKW37F" localSheetId="9" hidden="1">#REF!</definedName>
    <definedName name="BExINI6A7H3KSFRFA6UBBDPKW37F" hidden="1">#REF!</definedName>
    <definedName name="BExINIMK8XC3JOBT2EXYFHHH52H0" localSheetId="8" hidden="1">#REF!</definedName>
    <definedName name="BExINIMK8XC3JOBT2EXYFHHH52H0" localSheetId="9" hidden="1">#REF!</definedName>
    <definedName name="BExINIMK8XC3JOBT2EXYFHHH52H0" hidden="1">#REF!</definedName>
    <definedName name="BExINLX401ZKEGWU168DS4JUM2J6" localSheetId="8" hidden="1">#REF!</definedName>
    <definedName name="BExINLX401ZKEGWU168DS4JUM2J6" localSheetId="9" hidden="1">#REF!</definedName>
    <definedName name="BExINLX401ZKEGWU168DS4JUM2J6" hidden="1">#REF!</definedName>
    <definedName name="BExINMYYJO1FTV1CZF6O5XCFAMQX" localSheetId="8" hidden="1">#REF!</definedName>
    <definedName name="BExINMYYJO1FTV1CZF6O5XCFAMQX" localSheetId="9" hidden="1">#REF!</definedName>
    <definedName name="BExINMYYJO1FTV1CZF6O5XCFAMQX" hidden="1">#REF!</definedName>
    <definedName name="BExINP2H4KI05FRFV5PKZFE00HKO" localSheetId="8" hidden="1">#REF!</definedName>
    <definedName name="BExINP2H4KI05FRFV5PKZFE00HKO" localSheetId="9" hidden="1">#REF!</definedName>
    <definedName name="BExINP2H4KI05FRFV5PKZFE00HKO" hidden="1">#REF!</definedName>
    <definedName name="BExINPTCEJ9RPDEBJEJH80NATGUQ" localSheetId="8" hidden="1">#REF!</definedName>
    <definedName name="BExINPTCEJ9RPDEBJEJH80NATGUQ" localSheetId="9" hidden="1">#REF!</definedName>
    <definedName name="BExINPTCEJ9RPDEBJEJH80NATGUQ" hidden="1">#REF!</definedName>
    <definedName name="BExINWEQMNJ70A6JRXC2LACBX1GX" localSheetId="8" hidden="1">#REF!</definedName>
    <definedName name="BExINWEQMNJ70A6JRXC2LACBX1GX" localSheetId="9" hidden="1">#REF!</definedName>
    <definedName name="BExINWEQMNJ70A6JRXC2LACBX1GX" hidden="1">#REF!</definedName>
    <definedName name="BExINZELVWYGU876QUUZCIMXPBQC" localSheetId="8" hidden="1">#REF!</definedName>
    <definedName name="BExINZELVWYGU876QUUZCIMXPBQC" localSheetId="9" hidden="1">#REF!</definedName>
    <definedName name="BExINZELVWYGU876QUUZCIMXPBQC" hidden="1">#REF!</definedName>
    <definedName name="BExIO9QZ59ZHRA8SX6QICH2AY8A2" localSheetId="8" hidden="1">#REF!</definedName>
    <definedName name="BExIO9QZ59ZHRA8SX6QICH2AY8A2" localSheetId="9" hidden="1">#REF!</definedName>
    <definedName name="BExIO9QZ59ZHRA8SX6QICH2AY8A2" hidden="1">#REF!</definedName>
    <definedName name="BExIOAHV525SMMGFDJFE7456JPBD" localSheetId="8" hidden="1">#REF!</definedName>
    <definedName name="BExIOAHV525SMMGFDJFE7456JPBD" localSheetId="9" hidden="1">#REF!</definedName>
    <definedName name="BExIOAHV525SMMGFDJFE7456JPBD" hidden="1">#REF!</definedName>
    <definedName name="BExIOCQUQHKUU1KONGSDOLQTQEIC" localSheetId="8" hidden="1">#REF!</definedName>
    <definedName name="BExIOCQUQHKUU1KONGSDOLQTQEIC" localSheetId="9" hidden="1">#REF!</definedName>
    <definedName name="BExIOCQUQHKUU1KONGSDOLQTQEIC" hidden="1">#REF!</definedName>
    <definedName name="BExIOFAGCDQQKALMX3V0KU94KUQO" localSheetId="8" hidden="1">#REF!</definedName>
    <definedName name="BExIOFAGCDQQKALMX3V0KU94KUQO" localSheetId="9" hidden="1">#REF!</definedName>
    <definedName name="BExIOFAGCDQQKALMX3V0KU94KUQO" hidden="1">#REF!</definedName>
    <definedName name="BExIOFL8Y5O61VLKTB4H20IJNWS1" localSheetId="8" hidden="1">#REF!</definedName>
    <definedName name="BExIOFL8Y5O61VLKTB4H20IJNWS1" localSheetId="9" hidden="1">#REF!</definedName>
    <definedName name="BExIOFL8Y5O61VLKTB4H20IJNWS1" hidden="1">#REF!</definedName>
    <definedName name="BExIOMBXRW5NS4ZPYX9G5QREZ5J6" localSheetId="8" hidden="1">#REF!</definedName>
    <definedName name="BExIOMBXRW5NS4ZPYX9G5QREZ5J6" localSheetId="9" hidden="1">#REF!</definedName>
    <definedName name="BExIOMBXRW5NS4ZPYX9G5QREZ5J6" hidden="1">#REF!</definedName>
    <definedName name="BExIORA3GK78T7C7SNBJJUONJ0LS" localSheetId="8" hidden="1">#REF!</definedName>
    <definedName name="BExIORA3GK78T7C7SNBJJUONJ0LS" localSheetId="9" hidden="1">#REF!</definedName>
    <definedName name="BExIORA3GK78T7C7SNBJJUONJ0LS" hidden="1">#REF!</definedName>
    <definedName name="BExIORFDXP4AVIEBLSTZ8ETSXMNM" localSheetId="8" hidden="1">#REF!</definedName>
    <definedName name="BExIORFDXP4AVIEBLSTZ8ETSXMNM" localSheetId="9" hidden="1">#REF!</definedName>
    <definedName name="BExIORFDXP4AVIEBLSTZ8ETSXMNM" hidden="1">#REF!</definedName>
    <definedName name="BExIOTZ5EFZ2NASVQ05RH15HRSW6" localSheetId="8" hidden="1">#REF!</definedName>
    <definedName name="BExIOTZ5EFZ2NASVQ05RH15HRSW6" localSheetId="9" hidden="1">#REF!</definedName>
    <definedName name="BExIOTZ5EFZ2NASVQ05RH15HRSW6" hidden="1">#REF!</definedName>
    <definedName name="BExIP8YNN6UUE1GZ223SWH7DLGKO" localSheetId="8" hidden="1">#REF!</definedName>
    <definedName name="BExIP8YNN6UUE1GZ223SWH7DLGKO" localSheetId="9" hidden="1">#REF!</definedName>
    <definedName name="BExIP8YNN6UUE1GZ223SWH7DLGKO" hidden="1">#REF!</definedName>
    <definedName name="BExIPAB4AOL592OJCC1CFAXTLF1A" localSheetId="8" hidden="1">#REF!</definedName>
    <definedName name="BExIPAB4AOL592OJCC1CFAXTLF1A" localSheetId="9" hidden="1">#REF!</definedName>
    <definedName name="BExIPAB4AOL592OJCC1CFAXTLF1A" hidden="1">#REF!</definedName>
    <definedName name="BExIPB25DKX4S2ZCKQN7KWSC3JBF" localSheetId="8" hidden="1">#REF!</definedName>
    <definedName name="BExIPB25DKX4S2ZCKQN7KWSC3JBF" localSheetId="9" hidden="1">#REF!</definedName>
    <definedName name="BExIPB25DKX4S2ZCKQN7KWSC3JBF" hidden="1">#REF!</definedName>
    <definedName name="BExIPCUX4I4S2N50TLMMLALYLH9S" localSheetId="8" hidden="1">#REF!</definedName>
    <definedName name="BExIPCUX4I4S2N50TLMMLALYLH9S" localSheetId="9" hidden="1">#REF!</definedName>
    <definedName name="BExIPCUX4I4S2N50TLMMLALYLH9S" hidden="1">#REF!</definedName>
    <definedName name="BExIPDLT8JYAMGE5HTN4D1YHZF3V" localSheetId="8" hidden="1">#REF!</definedName>
    <definedName name="BExIPDLT8JYAMGE5HTN4D1YHZF3V" localSheetId="9" hidden="1">#REF!</definedName>
    <definedName name="BExIPDLT8JYAMGE5HTN4D1YHZF3V" hidden="1">#REF!</definedName>
    <definedName name="BExIPG040Q08EWIWL6CAVR3GRI43" localSheetId="8" hidden="1">#REF!</definedName>
    <definedName name="BExIPG040Q08EWIWL6CAVR3GRI43" localSheetId="9" hidden="1">#REF!</definedName>
    <definedName name="BExIPG040Q08EWIWL6CAVR3GRI43" hidden="1">#REF!</definedName>
    <definedName name="BExIPKNFUDPDKOSH5GHDVNA8D66S" localSheetId="8" hidden="1">#REF!</definedName>
    <definedName name="BExIPKNFUDPDKOSH5GHDVNA8D66S" localSheetId="9" hidden="1">#REF!</definedName>
    <definedName name="BExIPKNFUDPDKOSH5GHDVNA8D66S" hidden="1">#REF!</definedName>
    <definedName name="BExIPVL5VEVK9Q7AYB7EC2VZWBEZ" localSheetId="8" hidden="1">#REF!</definedName>
    <definedName name="BExIPVL5VEVK9Q7AYB7EC2VZWBEZ" hidden="1">#REF!</definedName>
    <definedName name="BExIQ1VS9A2FHVD9TUHKG9K8EVVP" localSheetId="8" hidden="1">#REF!</definedName>
    <definedName name="BExIQ1VS9A2FHVD9TUHKG9K8EVVP" localSheetId="9" hidden="1">#REF!</definedName>
    <definedName name="BExIQ1VS9A2FHVD9TUHKG9K8EVVP" hidden="1">#REF!</definedName>
    <definedName name="BExIQ3J19L30PSQ2CXNT6IHW0I7V" localSheetId="8" hidden="1">#REF!</definedName>
    <definedName name="BExIQ3J19L30PSQ2CXNT6IHW0I7V" localSheetId="9" hidden="1">#REF!</definedName>
    <definedName name="BExIQ3J19L30PSQ2CXNT6IHW0I7V" hidden="1">#REF!</definedName>
    <definedName name="BExIQ3OJ7M04XCY276IO0LJA5XUK" localSheetId="8" hidden="1">#REF!</definedName>
    <definedName name="BExIQ3OJ7M04XCY276IO0LJA5XUK" localSheetId="9" hidden="1">#REF!</definedName>
    <definedName name="BExIQ3OJ7M04XCY276IO0LJA5XUK" hidden="1">#REF!</definedName>
    <definedName name="BExIQ5S19ITB0NDRUN4XV7B905ED" localSheetId="8" hidden="1">#REF!</definedName>
    <definedName name="BExIQ5S19ITB0NDRUN4XV7B905ED" localSheetId="9" hidden="1">#REF!</definedName>
    <definedName name="BExIQ5S19ITB0NDRUN4XV7B905ED" hidden="1">#REF!</definedName>
    <definedName name="BExIQ810MMN2UN0EQ9CRQAFWA19X" localSheetId="8" hidden="1">#REF!</definedName>
    <definedName name="BExIQ810MMN2UN0EQ9CRQAFWA19X" localSheetId="9" hidden="1">#REF!</definedName>
    <definedName name="BExIQ810MMN2UN0EQ9CRQAFWA19X" hidden="1">#REF!</definedName>
    <definedName name="BExIQ9TMQT2EIXSVQW7GVSOAW2VJ" localSheetId="8" hidden="1">#REF!</definedName>
    <definedName name="BExIQ9TMQT2EIXSVQW7GVSOAW2VJ" localSheetId="9" hidden="1">#REF!</definedName>
    <definedName name="BExIQ9TMQT2EIXSVQW7GVSOAW2VJ" hidden="1">#REF!</definedName>
    <definedName name="BExIQBMDE1L6J4H27K1FMSHQKDSE" localSheetId="8" hidden="1">#REF!</definedName>
    <definedName name="BExIQBMDE1L6J4H27K1FMSHQKDSE" localSheetId="9" hidden="1">#REF!</definedName>
    <definedName name="BExIQBMDE1L6J4H27K1FMSHQKDSE" hidden="1">#REF!</definedName>
    <definedName name="BExIQE65LVXUOF3UZFO7SDHFJH22" localSheetId="8" hidden="1">#REF!</definedName>
    <definedName name="BExIQE65LVXUOF3UZFO7SDHFJH22" localSheetId="9" hidden="1">#REF!</definedName>
    <definedName name="BExIQE65LVXUOF3UZFO7SDHFJH22" hidden="1">#REF!</definedName>
    <definedName name="BExIQG9OO2KKBOWTMD1OXY36TEGA" localSheetId="8" hidden="1">#REF!</definedName>
    <definedName name="BExIQG9OO2KKBOWTMD1OXY36TEGA" localSheetId="9" hidden="1">#REF!</definedName>
    <definedName name="BExIQG9OO2KKBOWTMD1OXY36TEGA" hidden="1">#REF!</definedName>
    <definedName name="BExIQHWZ65ALA9VAFCJEGIL1145G" localSheetId="8" hidden="1">#REF!</definedName>
    <definedName name="BExIQHWZ65ALA9VAFCJEGIL1145G" localSheetId="9" hidden="1">#REF!</definedName>
    <definedName name="BExIQHWZ65ALA9VAFCJEGIL1145G" hidden="1">#REF!</definedName>
    <definedName name="BExIQX1XBB31HZTYEEVOBSE3C5A6" localSheetId="8" hidden="1">#REF!</definedName>
    <definedName name="BExIQX1XBB31HZTYEEVOBSE3C5A6" localSheetId="9" hidden="1">#REF!</definedName>
    <definedName name="BExIQX1XBB31HZTYEEVOBSE3C5A6" hidden="1">#REF!</definedName>
    <definedName name="BExIR2ALYRP9FW99DK2084J7IIDC" localSheetId="8" hidden="1">#REF!</definedName>
    <definedName name="BExIR2ALYRP9FW99DK2084J7IIDC" localSheetId="9" hidden="1">#REF!</definedName>
    <definedName name="BExIR2ALYRP9FW99DK2084J7IIDC" hidden="1">#REF!</definedName>
    <definedName name="BExIR8FQETPTQYW37DBVDWG3J4JW" localSheetId="8" hidden="1">#REF!</definedName>
    <definedName name="BExIR8FQETPTQYW37DBVDWG3J4JW" localSheetId="9" hidden="1">#REF!</definedName>
    <definedName name="BExIR8FQETPTQYW37DBVDWG3J4JW" hidden="1">#REF!</definedName>
    <definedName name="BExIRHKWQB1PP4ZLB0C3AVUBAFMD" localSheetId="8" hidden="1">#REF!</definedName>
    <definedName name="BExIRHKWQB1PP4ZLB0C3AVUBAFMD" localSheetId="9" hidden="1">#REF!</definedName>
    <definedName name="BExIRHKWQB1PP4ZLB0C3AVUBAFMD" hidden="1">#REF!</definedName>
    <definedName name="BExIRJTRJPQR3OTAGAV7JTA4VMPS" localSheetId="8" hidden="1">#REF!</definedName>
    <definedName name="BExIRJTRJPQR3OTAGAV7JTA4VMPS" localSheetId="9" hidden="1">#REF!</definedName>
    <definedName name="BExIRJTRJPQR3OTAGAV7JTA4VMPS" hidden="1">#REF!</definedName>
    <definedName name="BExIROH27RJOG6VI7ZHR0RZGAZZ4" localSheetId="8" hidden="1">#REF!</definedName>
    <definedName name="BExIROH27RJOG6VI7ZHR0RZGAZZ4" localSheetId="9" hidden="1">#REF!</definedName>
    <definedName name="BExIROH27RJOG6VI7ZHR0RZGAZZ4" hidden="1">#REF!</definedName>
    <definedName name="BExIRRBGTY01OQOI3U5SW59RFDFI" localSheetId="8" hidden="1">#REF!</definedName>
    <definedName name="BExIRRBGTY01OQOI3U5SW59RFDFI" localSheetId="9" hidden="1">#REF!</definedName>
    <definedName name="BExIRRBGTY01OQOI3U5SW59RFDFI" hidden="1">#REF!</definedName>
    <definedName name="BExIS4T0DRF57HYO7OGG72KBOFOI" localSheetId="8" hidden="1">#REF!</definedName>
    <definedName name="BExIS4T0DRF57HYO7OGG72KBOFOI" localSheetId="9" hidden="1">#REF!</definedName>
    <definedName name="BExIS4T0DRF57HYO7OGG72KBOFOI" hidden="1">#REF!</definedName>
    <definedName name="BExIS77BJDDK18PGI9DSEYZPIL7P" localSheetId="8" hidden="1">#REF!</definedName>
    <definedName name="BExIS77BJDDK18PGI9DSEYZPIL7P" localSheetId="9" hidden="1">#REF!</definedName>
    <definedName name="BExIS77BJDDK18PGI9DSEYZPIL7P" hidden="1">#REF!</definedName>
    <definedName name="BExIS8USL1T3Z97CZ30HJ98E2GXQ" localSheetId="8" hidden="1">#REF!</definedName>
    <definedName name="BExIS8USL1T3Z97CZ30HJ98E2GXQ" localSheetId="9" hidden="1">#REF!</definedName>
    <definedName name="BExIS8USL1T3Z97CZ30HJ98E2GXQ" hidden="1">#REF!</definedName>
    <definedName name="BExISC5B700MZUBFTQ9K4IKTF7HR" localSheetId="8" hidden="1">#REF!</definedName>
    <definedName name="BExISC5B700MZUBFTQ9K4IKTF7HR" localSheetId="9" hidden="1">#REF!</definedName>
    <definedName name="BExISC5B700MZUBFTQ9K4IKTF7HR" hidden="1">#REF!</definedName>
    <definedName name="BExISDHXS49S1H56ENBPRF1NLD5C" localSheetId="8" hidden="1">#REF!</definedName>
    <definedName name="BExISDHXS49S1H56ENBPRF1NLD5C" localSheetId="9" hidden="1">#REF!</definedName>
    <definedName name="BExISDHXS49S1H56ENBPRF1NLD5C" hidden="1">#REF!</definedName>
    <definedName name="BExISM1JLV54A21A164IURMPGUMU" localSheetId="8" hidden="1">#REF!</definedName>
    <definedName name="BExISM1JLV54A21A164IURMPGUMU" localSheetId="9" hidden="1">#REF!</definedName>
    <definedName name="BExISM1JLV54A21A164IURMPGUMU" hidden="1">#REF!</definedName>
    <definedName name="BExISRFKJYUZ4AKW44IJF7RF9Y90" localSheetId="8" hidden="1">#REF!</definedName>
    <definedName name="BExISRFKJYUZ4AKW44IJF7RF9Y90" localSheetId="9" hidden="1">#REF!</definedName>
    <definedName name="BExISRFKJYUZ4AKW44IJF7RF9Y90" hidden="1">#REF!</definedName>
    <definedName name="BExISSMVV57JAUB6CSGBMBFVNGWK" localSheetId="8" hidden="1">#REF!</definedName>
    <definedName name="BExISSMVV57JAUB6CSGBMBFVNGWK" localSheetId="9" hidden="1">#REF!</definedName>
    <definedName name="BExISSMVV57JAUB6CSGBMBFVNGWK" hidden="1">#REF!</definedName>
    <definedName name="BExIT16AD4HCD0WQCCA72AKLQHK1" localSheetId="8" hidden="1">#REF!</definedName>
    <definedName name="BExIT16AD4HCD0WQCCA72AKLQHK1" localSheetId="9" hidden="1">#REF!</definedName>
    <definedName name="BExIT16AD4HCD0WQCCA72AKLQHK1" hidden="1">#REF!</definedName>
    <definedName name="BExIT1MK8TBAK3SNP36A8FKDQSOK" localSheetId="8" hidden="1">#REF!</definedName>
    <definedName name="BExIT1MK8TBAK3SNP36A8FKDQSOK" localSheetId="9" hidden="1">#REF!</definedName>
    <definedName name="BExIT1MK8TBAK3SNP36A8FKDQSOK" hidden="1">#REF!</definedName>
    <definedName name="BExIT9PPVL7XGGIZS7G6QI6L7H9U" localSheetId="8" hidden="1">#REF!</definedName>
    <definedName name="BExIT9PPVL7XGGIZS7G6QI6L7H9U" localSheetId="9" hidden="1">#REF!</definedName>
    <definedName name="BExIT9PPVL7XGGIZS7G6QI6L7H9U" hidden="1">#REF!</definedName>
    <definedName name="BExITBNYANV2S8KD56GOGCKW393R" localSheetId="8" hidden="1">#REF!</definedName>
    <definedName name="BExITBNYANV2S8KD56GOGCKW393R" localSheetId="9" hidden="1">#REF!</definedName>
    <definedName name="BExITBNYANV2S8KD56GOGCKW393R" hidden="1">#REF!</definedName>
    <definedName name="BExITGB4FVAV0LE88D7JMX7FBYXI" localSheetId="8" hidden="1">#REF!</definedName>
    <definedName name="BExITGB4FVAV0LE88D7JMX7FBYXI" localSheetId="9" hidden="1">#REF!</definedName>
    <definedName name="BExITGB4FVAV0LE88D7JMX7FBYXI" hidden="1">#REF!</definedName>
    <definedName name="BExITI3TQ14K842P38QF0PNWSWNO" localSheetId="8" hidden="1">#REF!</definedName>
    <definedName name="BExITI3TQ14K842P38QF0PNWSWNO" localSheetId="9" hidden="1">#REF!</definedName>
    <definedName name="BExITI3TQ14K842P38QF0PNWSWNO" hidden="1">#REF!</definedName>
    <definedName name="BExIU9OGER4TPMETACWUEP1UENK0" localSheetId="8" hidden="1">#REF!</definedName>
    <definedName name="BExIU9OGER4TPMETACWUEP1UENK0" localSheetId="9" hidden="1">#REF!</definedName>
    <definedName name="BExIU9OGER4TPMETACWUEP1UENK0" hidden="1">#REF!</definedName>
    <definedName name="BExIUD4OJGH65NFNQ4VMCE3R4J1X" localSheetId="8" hidden="1">#REF!</definedName>
    <definedName name="BExIUD4OJGH65NFNQ4VMCE3R4J1X" localSheetId="9" hidden="1">#REF!</definedName>
    <definedName name="BExIUD4OJGH65NFNQ4VMCE3R4J1X" hidden="1">#REF!</definedName>
    <definedName name="BExIUQM0XWNNW3MJD26EOVIT7FSU" localSheetId="8" hidden="1">#REF!</definedName>
    <definedName name="BExIUQM0XWNNW3MJD26EOVIT7FSU" localSheetId="9" hidden="1">#REF!</definedName>
    <definedName name="BExIUQM0XWNNW3MJD26EOVIT7FSU" hidden="1">#REF!</definedName>
    <definedName name="BExIUTB5OAAXYW0OFMP0PS40SPOB" localSheetId="8" hidden="1">#REF!</definedName>
    <definedName name="BExIUTB5OAAXYW0OFMP0PS40SPOB" localSheetId="9" hidden="1">#REF!</definedName>
    <definedName name="BExIUTB5OAAXYW0OFMP0PS40SPOB" hidden="1">#REF!</definedName>
    <definedName name="BExIUUT2MHIOV6R3WHA0DPM1KBKY" localSheetId="8" hidden="1">#REF!</definedName>
    <definedName name="BExIUUT2MHIOV6R3WHA0DPM1KBKY" localSheetId="9" hidden="1">#REF!</definedName>
    <definedName name="BExIUUT2MHIOV6R3WHA0DPM1KBKY" hidden="1">#REF!</definedName>
    <definedName name="BExIUYPDT1AM6MWGWQS646PIZIWC" localSheetId="8" hidden="1">#REF!</definedName>
    <definedName name="BExIUYPDT1AM6MWGWQS646PIZIWC" localSheetId="9" hidden="1">#REF!</definedName>
    <definedName name="BExIUYPDT1AM6MWGWQS646PIZIWC" hidden="1">#REF!</definedName>
    <definedName name="BExIV0I2O9F8D1UK1SI8AEYR6U0A" localSheetId="8" hidden="1">#REF!</definedName>
    <definedName name="BExIV0I2O9F8D1UK1SI8AEYR6U0A" localSheetId="9" hidden="1">#REF!</definedName>
    <definedName name="BExIV0I2O9F8D1UK1SI8AEYR6U0A" hidden="1">#REF!</definedName>
    <definedName name="BExIV2LM38XPLRTWT0R44TMQ59E5" localSheetId="8" hidden="1">#REF!</definedName>
    <definedName name="BExIV2LM38XPLRTWT0R44TMQ59E5" localSheetId="9" hidden="1">#REF!</definedName>
    <definedName name="BExIV2LM38XPLRTWT0R44TMQ59E5" hidden="1">#REF!</definedName>
    <definedName name="BExIV3HY4S0YRV1F7XEMF2YHAR2I" localSheetId="8" hidden="1">#REF!</definedName>
    <definedName name="BExIV3HY4S0YRV1F7XEMF2YHAR2I" localSheetId="9" hidden="1">#REF!</definedName>
    <definedName name="BExIV3HY4S0YRV1F7XEMF2YHAR2I" hidden="1">#REF!</definedName>
    <definedName name="BExIV6HUZFRIFLXW2SICKGTAH1PV" localSheetId="8" hidden="1">#REF!</definedName>
    <definedName name="BExIV6HUZFRIFLXW2SICKGTAH1PV" localSheetId="9" hidden="1">#REF!</definedName>
    <definedName name="BExIV6HUZFRIFLXW2SICKGTAH1PV" hidden="1">#REF!</definedName>
    <definedName name="BExIVCXWL6H5LD9DHDIA4F5U9TQL" localSheetId="8" hidden="1">#REF!</definedName>
    <definedName name="BExIVCXWL6H5LD9DHDIA4F5U9TQL" localSheetId="9" hidden="1">#REF!</definedName>
    <definedName name="BExIVCXWL6H5LD9DHDIA4F5U9TQL" hidden="1">#REF!</definedName>
    <definedName name="BExIVEVYJ7KL8QNR5ZTOSD11I5A6" localSheetId="8" hidden="1">#REF!</definedName>
    <definedName name="BExIVEVYJ7KL8QNR5ZTOSD11I5A6" localSheetId="9" hidden="1">#REF!</definedName>
    <definedName name="BExIVEVYJ7KL8QNR5ZTOSD11I5A6" hidden="1">#REF!</definedName>
    <definedName name="BExIVJ30S9U8MA1TUBRND8DGF96D" localSheetId="8" hidden="1">#REF!</definedName>
    <definedName name="BExIVJ30S9U8MA1TUBRND8DGF96D" localSheetId="9" hidden="1">#REF!</definedName>
    <definedName name="BExIVJ30S9U8MA1TUBRND8DGF96D" hidden="1">#REF!</definedName>
    <definedName name="BExIVMOIPSEWSIHIDDLOXESQ28A0" localSheetId="8" hidden="1">#REF!</definedName>
    <definedName name="BExIVMOIPSEWSIHIDDLOXESQ28A0" localSheetId="9" hidden="1">#REF!</definedName>
    <definedName name="BExIVMOIPSEWSIHIDDLOXESQ28A0" hidden="1">#REF!</definedName>
    <definedName name="BExIVNVNJX9BYDLC88NG09YF5XQ6" localSheetId="8" hidden="1">#REF!</definedName>
    <definedName name="BExIVNVNJX9BYDLC88NG09YF5XQ6" localSheetId="9" hidden="1">#REF!</definedName>
    <definedName name="BExIVNVNJX9BYDLC88NG09YF5XQ6" hidden="1">#REF!</definedName>
    <definedName name="BExIVQVKLMGSRYT1LFZH0KUIA4OR" localSheetId="8" hidden="1">#REF!</definedName>
    <definedName name="BExIVQVKLMGSRYT1LFZH0KUIA4OR" localSheetId="9" hidden="1">#REF!</definedName>
    <definedName name="BExIVQVKLMGSRYT1LFZH0KUIA4OR" hidden="1">#REF!</definedName>
    <definedName name="BExIVYTFI35KNR2XSA6N8OJYUTUR" localSheetId="8" hidden="1">#REF!</definedName>
    <definedName name="BExIVYTFI35KNR2XSA6N8OJYUTUR" localSheetId="9" hidden="1">#REF!</definedName>
    <definedName name="BExIVYTFI35KNR2XSA6N8OJYUTUR" hidden="1">#REF!</definedName>
    <definedName name="BExIVZF05SNB8DE7VLQOFG9S41HS" localSheetId="8" hidden="1">#REF!</definedName>
    <definedName name="BExIVZF05SNB8DE7VLQOFG9S41HS" localSheetId="9" hidden="1">#REF!</definedName>
    <definedName name="BExIVZF05SNB8DE7VLQOFG9S41HS" hidden="1">#REF!</definedName>
    <definedName name="BExIWB3SY3WRIVIOF988DNNODBOA" localSheetId="8" hidden="1">#REF!</definedName>
    <definedName name="BExIWB3SY3WRIVIOF988DNNODBOA" localSheetId="9" hidden="1">#REF!</definedName>
    <definedName name="BExIWB3SY3WRIVIOF988DNNODBOA" hidden="1">#REF!</definedName>
    <definedName name="BExIWB99CG0H52LRD6QWPN4L6DV2" localSheetId="8" hidden="1">#REF!</definedName>
    <definedName name="BExIWB99CG0H52LRD6QWPN4L6DV2" localSheetId="9" hidden="1">#REF!</definedName>
    <definedName name="BExIWB99CG0H52LRD6QWPN4L6DV2" hidden="1">#REF!</definedName>
    <definedName name="BExIWG1W7XP9DFYYSZAIOSHM0QLQ" localSheetId="8" hidden="1">#REF!</definedName>
    <definedName name="BExIWG1W7XP9DFYYSZAIOSHM0QLQ" localSheetId="9" hidden="1">#REF!</definedName>
    <definedName name="BExIWG1W7XP9DFYYSZAIOSHM0QLQ" hidden="1">#REF!</definedName>
    <definedName name="BExIWH3KUK94B7833DD4TB0Y6KP9" localSheetId="8" hidden="1">#REF!</definedName>
    <definedName name="BExIWH3KUK94B7833DD4TB0Y6KP9" localSheetId="9" hidden="1">#REF!</definedName>
    <definedName name="BExIWH3KUK94B7833DD4TB0Y6KP9" hidden="1">#REF!</definedName>
    <definedName name="BExIWHZXYAALPLS8CSHZHJ82LBOH" localSheetId="8" hidden="1">#REF!</definedName>
    <definedName name="BExIWHZXYAALPLS8CSHZHJ82LBOH" localSheetId="9" hidden="1">#REF!</definedName>
    <definedName name="BExIWHZXYAALPLS8CSHZHJ82LBOH" hidden="1">#REF!</definedName>
    <definedName name="BExIWJY6FHR6KOO0P8U4IZ7VD42D" localSheetId="8" hidden="1">#REF!</definedName>
    <definedName name="BExIWJY6FHR6KOO0P8U4IZ7VD42D" localSheetId="9" hidden="1">#REF!</definedName>
    <definedName name="BExIWJY6FHR6KOO0P8U4IZ7VD42D" hidden="1">#REF!</definedName>
    <definedName name="BExIWKE9MGIDWORBI43AWTUNYFAN" localSheetId="8" hidden="1">#REF!</definedName>
    <definedName name="BExIWKE9MGIDWORBI43AWTUNYFAN" localSheetId="9" hidden="1">#REF!</definedName>
    <definedName name="BExIWKE9MGIDWORBI43AWTUNYFAN" hidden="1">#REF!</definedName>
    <definedName name="BExIWPHOYLSNGZKVD3RRKOEALEUG" localSheetId="8" hidden="1">#REF!</definedName>
    <definedName name="BExIWPHOYLSNGZKVD3RRKOEALEUG" localSheetId="9" hidden="1">#REF!</definedName>
    <definedName name="BExIWPHOYLSNGZKVD3RRKOEALEUG" hidden="1">#REF!</definedName>
    <definedName name="BExIWSHLD1QIZPL5ARLXOJ9Y2CAA" localSheetId="8" hidden="1">#REF!</definedName>
    <definedName name="BExIWSHLD1QIZPL5ARLXOJ9Y2CAA" localSheetId="9" hidden="1">#REF!</definedName>
    <definedName name="BExIWSHLD1QIZPL5ARLXOJ9Y2CAA" hidden="1">#REF!</definedName>
    <definedName name="BExIX34PM5DBTRHRQWP6PL6WIX88" localSheetId="8" hidden="1">#REF!</definedName>
    <definedName name="BExIX34PM5DBTRHRQWP6PL6WIX88" localSheetId="9" hidden="1">#REF!</definedName>
    <definedName name="BExIX34PM5DBTRHRQWP6PL6WIX88" hidden="1">#REF!</definedName>
    <definedName name="BExIX5OAP9KSUE5SIZCW9P39Q4WE" localSheetId="8" hidden="1">#REF!</definedName>
    <definedName name="BExIX5OAP9KSUE5SIZCW9P39Q4WE" localSheetId="9" hidden="1">#REF!</definedName>
    <definedName name="BExIX5OAP9KSUE5SIZCW9P39Q4WE" hidden="1">#REF!</definedName>
    <definedName name="BExIXGRJPVJMUDGSG7IHPXPNO69B" localSheetId="8" hidden="1">#REF!</definedName>
    <definedName name="BExIXGRJPVJMUDGSG7IHPXPNO69B" localSheetId="9" hidden="1">#REF!</definedName>
    <definedName name="BExIXGRJPVJMUDGSG7IHPXPNO69B" hidden="1">#REF!</definedName>
    <definedName name="BExIXGWVQ9WOO0NCJLXAU4PJPOPM" localSheetId="8" hidden="1">#REF!</definedName>
    <definedName name="BExIXGWVQ9WOO0NCJLXAU4PJPOPM" localSheetId="9" hidden="1">#REF!</definedName>
    <definedName name="BExIXGWVQ9WOO0NCJLXAU4PJPOPM" hidden="1">#REF!</definedName>
    <definedName name="BExIXLK6SEOTUWQVNLCH4SAKTVGQ" localSheetId="8" hidden="1">#REF!</definedName>
    <definedName name="BExIXLK6SEOTUWQVNLCH4SAKTVGQ" localSheetId="9" hidden="1">#REF!</definedName>
    <definedName name="BExIXLK6SEOTUWQVNLCH4SAKTVGQ" hidden="1">#REF!</definedName>
    <definedName name="BExIXM5R87ZL3FHALWZXYCPHGX3E" localSheetId="8" hidden="1">#REF!</definedName>
    <definedName name="BExIXM5R87ZL3FHALWZXYCPHGX3E" localSheetId="9" hidden="1">#REF!</definedName>
    <definedName name="BExIXM5R87ZL3FHALWZXYCPHGX3E" hidden="1">#REF!</definedName>
    <definedName name="BExIXN24YK8MIB3OZ905DHU9CDH1" localSheetId="8" hidden="1">#REF!</definedName>
    <definedName name="BExIXN24YK8MIB3OZ905DHU9CDH1" localSheetId="9" hidden="1">#REF!</definedName>
    <definedName name="BExIXN24YK8MIB3OZ905DHU9CDH1" hidden="1">#REF!</definedName>
    <definedName name="BExIXS036ZCKT2Z8XZKLZ8PFWQGL" localSheetId="8" hidden="1">#REF!</definedName>
    <definedName name="BExIXS036ZCKT2Z8XZKLZ8PFWQGL" localSheetId="9" hidden="1">#REF!</definedName>
    <definedName name="BExIXS036ZCKT2Z8XZKLZ8PFWQGL" hidden="1">#REF!</definedName>
    <definedName name="BExIXY5CF9PFM0P40AZ4U51TMWV0" localSheetId="8" hidden="1">#REF!</definedName>
    <definedName name="BExIXY5CF9PFM0P40AZ4U51TMWV0" localSheetId="9" hidden="1">#REF!</definedName>
    <definedName name="BExIXY5CF9PFM0P40AZ4U51TMWV0" hidden="1">#REF!</definedName>
    <definedName name="BExIYEXJBK8JDWIRSVV4RJSKZVV1" localSheetId="8" hidden="1">#REF!</definedName>
    <definedName name="BExIYEXJBK8JDWIRSVV4RJSKZVV1" localSheetId="9" hidden="1">#REF!</definedName>
    <definedName name="BExIYEXJBK8JDWIRSVV4RJSKZVV1" hidden="1">#REF!</definedName>
    <definedName name="BExIYFJ59KLIPRTGIHX9X07UVGT3" localSheetId="8" hidden="1">#REF!</definedName>
    <definedName name="BExIYFJ59KLIPRTGIHX9X07UVGT3" localSheetId="9" hidden="1">#REF!</definedName>
    <definedName name="BExIYFJ59KLIPRTGIHX9X07UVGT3" hidden="1">#REF!</definedName>
    <definedName name="BExIYHH7GZO6BU3DC4GRLH3FD3ZS" localSheetId="8" hidden="1">#REF!</definedName>
    <definedName name="BExIYHH7GZO6BU3DC4GRLH3FD3ZS" localSheetId="9" hidden="1">#REF!</definedName>
    <definedName name="BExIYHH7GZO6BU3DC4GRLH3FD3ZS" hidden="1">#REF!</definedName>
    <definedName name="BExIYHMPBTD67ZNUL9O76FZQHYPT" localSheetId="8" hidden="1">#REF!</definedName>
    <definedName name="BExIYHMPBTD67ZNUL9O76FZQHYPT" localSheetId="9" hidden="1">#REF!</definedName>
    <definedName name="BExIYHMPBTD67ZNUL9O76FZQHYPT" hidden="1">#REF!</definedName>
    <definedName name="BExIYI2RH0K4225XO970K2IQ1E79" localSheetId="8" hidden="1">#REF!</definedName>
    <definedName name="BExIYI2RH0K4225XO970K2IQ1E79" localSheetId="9" hidden="1">#REF!</definedName>
    <definedName name="BExIYI2RH0K4225XO970K2IQ1E79" hidden="1">#REF!</definedName>
    <definedName name="BExIYMPZ0KS2KOJFQAUQJ77L7701" localSheetId="8" hidden="1">#REF!</definedName>
    <definedName name="BExIYMPZ0KS2KOJFQAUQJ77L7701" localSheetId="9" hidden="1">#REF!</definedName>
    <definedName name="BExIYMPZ0KS2KOJFQAUQJ77L7701" hidden="1">#REF!</definedName>
    <definedName name="BExIYP9Q6FV9T0R9G3UDKLS4TTYX" localSheetId="8" hidden="1">#REF!</definedName>
    <definedName name="BExIYP9Q6FV9T0R9G3UDKLS4TTYX" localSheetId="9" hidden="1">#REF!</definedName>
    <definedName name="BExIYP9Q6FV9T0R9G3UDKLS4TTYX" hidden="1">#REF!</definedName>
    <definedName name="BExIYZGLDQ1TN7BIIN4RLDP31GIM" localSheetId="8" hidden="1">#REF!</definedName>
    <definedName name="BExIYZGLDQ1TN7BIIN4RLDP31GIM" localSheetId="9" hidden="1">#REF!</definedName>
    <definedName name="BExIYZGLDQ1TN7BIIN4RLDP31GIM" hidden="1">#REF!</definedName>
    <definedName name="BExIZ4K0EZJK6PW3L8SVKTJFSWW9" localSheetId="8" hidden="1">#REF!</definedName>
    <definedName name="BExIZ4K0EZJK6PW3L8SVKTJFSWW9" localSheetId="9" hidden="1">#REF!</definedName>
    <definedName name="BExIZ4K0EZJK6PW3L8SVKTJFSWW9" hidden="1">#REF!</definedName>
    <definedName name="BExIZAECOEZGBAO29QMV14E6XDIV" localSheetId="8" hidden="1">#REF!</definedName>
    <definedName name="BExIZAECOEZGBAO29QMV14E6XDIV" localSheetId="9" hidden="1">#REF!</definedName>
    <definedName name="BExIZAECOEZGBAO29QMV14E6XDIV" hidden="1">#REF!</definedName>
    <definedName name="BExIZHQR3N1546MQS83ZJ8I6SPZ3" localSheetId="8" hidden="1">#REF!</definedName>
    <definedName name="BExIZHQR3N1546MQS83ZJ8I6SPZ3" localSheetId="9" hidden="1">#REF!</definedName>
    <definedName name="BExIZHQR3N1546MQS83ZJ8I6SPZ3" hidden="1">#REF!</definedName>
    <definedName name="BExIZKVXYD5O2JBU81F2UFJZLLSI" localSheetId="8" hidden="1">#REF!</definedName>
    <definedName name="BExIZKVXYD5O2JBU81F2UFJZLLSI" localSheetId="9" hidden="1">#REF!</definedName>
    <definedName name="BExIZKVXYD5O2JBU81F2UFJZLLSI" hidden="1">#REF!</definedName>
    <definedName name="BExIZPZDHC8HGER83WHCZAHOX7LK" localSheetId="8" hidden="1">#REF!</definedName>
    <definedName name="BExIZPZDHC8HGER83WHCZAHOX7LK" localSheetId="9" hidden="1">#REF!</definedName>
    <definedName name="BExIZPZDHC8HGER83WHCZAHOX7LK" hidden="1">#REF!</definedName>
    <definedName name="BExIZQA5XCS39QKXMYR1MH2ZIGPS" localSheetId="8" hidden="1">#REF!</definedName>
    <definedName name="BExIZQA5XCS39QKXMYR1MH2ZIGPS" localSheetId="9" hidden="1">#REF!</definedName>
    <definedName name="BExIZQA5XCS39QKXMYR1MH2ZIGPS" hidden="1">#REF!</definedName>
    <definedName name="BExIZVDLRUNAL32D9KO9X7Y4PB3O" localSheetId="8" hidden="1">#REF!</definedName>
    <definedName name="BExIZVDLRUNAL32D9KO9X7Y4PB3O" localSheetId="9" hidden="1">#REF!</definedName>
    <definedName name="BExIZVDLRUNAL32D9KO9X7Y4PB3O" hidden="1">#REF!</definedName>
    <definedName name="BExIZY2PUZ0OF9YKK1B13IW0VS6G" localSheetId="8" hidden="1">#REF!</definedName>
    <definedName name="BExIZY2PUZ0OF9YKK1B13IW0VS6G" localSheetId="9" hidden="1">#REF!</definedName>
    <definedName name="BExIZY2PUZ0OF9YKK1B13IW0VS6G" hidden="1">#REF!</definedName>
    <definedName name="BExJ08KBRR2XMWW3VZMPSQKXHZUH" localSheetId="8" hidden="1">#REF!</definedName>
    <definedName name="BExJ08KBRR2XMWW3VZMPSQKXHZUH" localSheetId="9" hidden="1">#REF!</definedName>
    <definedName name="BExJ08KBRR2XMWW3VZMPSQKXHZUH" hidden="1">#REF!</definedName>
    <definedName name="BExJ0DYJWXGE7DA39PYL3WM05U9O" localSheetId="8" hidden="1">#REF!</definedName>
    <definedName name="BExJ0DYJWXGE7DA39PYL3WM05U9O" localSheetId="9" hidden="1">#REF!</definedName>
    <definedName name="BExJ0DYJWXGE7DA39PYL3WM05U9O" hidden="1">#REF!</definedName>
    <definedName name="BExJ0JYDEZPM2303TRBXOZ74M7N6" localSheetId="8" hidden="1">#REF!</definedName>
    <definedName name="BExJ0JYDEZPM2303TRBXOZ74M7N6" localSheetId="9" hidden="1">#REF!</definedName>
    <definedName name="BExJ0JYDEZPM2303TRBXOZ74M7N6" hidden="1">#REF!</definedName>
    <definedName name="BExJ0MY8SY5J5V50H3UKE78ODTVB" localSheetId="8" hidden="1">#REF!</definedName>
    <definedName name="BExJ0MY8SY5J5V50H3UKE78ODTVB" localSheetId="9" hidden="1">#REF!</definedName>
    <definedName name="BExJ0MY8SY5J5V50H3UKE78ODTVB" hidden="1">#REF!</definedName>
    <definedName name="BExJ0YC98G37ML4N8FLP8D95EFRF" localSheetId="8" hidden="1">#REF!</definedName>
    <definedName name="BExJ0YC98G37ML4N8FLP8D95EFRF" localSheetId="9" hidden="1">#REF!</definedName>
    <definedName name="BExJ0YC98G37ML4N8FLP8D95EFRF" hidden="1">#REF!</definedName>
    <definedName name="BExKCDYKAEV45AFXHVHZZ62E5BM3" localSheetId="8" hidden="1">#REF!</definedName>
    <definedName name="BExKCDYKAEV45AFXHVHZZ62E5BM3" localSheetId="9" hidden="1">#REF!</definedName>
    <definedName name="BExKCDYKAEV45AFXHVHZZ62E5BM3" hidden="1">#REF!</definedName>
    <definedName name="BExKCYXU0W2VQVDI3N3N37K2598P" localSheetId="8" hidden="1">#REF!</definedName>
    <definedName name="BExKCYXU0W2VQVDI3N3N37K2598P" localSheetId="9" hidden="1">#REF!</definedName>
    <definedName name="BExKCYXU0W2VQVDI3N3N37K2598P" hidden="1">#REF!</definedName>
    <definedName name="BExKDJX3Z1TS0WFDD9EAO42JHL9G" localSheetId="8" hidden="1">#REF!</definedName>
    <definedName name="BExKDJX3Z1TS0WFDD9EAO42JHL9G" localSheetId="9" hidden="1">#REF!</definedName>
    <definedName name="BExKDJX3Z1TS0WFDD9EAO42JHL9G" hidden="1">#REF!</definedName>
    <definedName name="BExKDK7WVA5I2WBACAZHAHN35D0I" localSheetId="8" hidden="1">#REF!</definedName>
    <definedName name="BExKDK7WVA5I2WBACAZHAHN35D0I" localSheetId="9" hidden="1">#REF!</definedName>
    <definedName name="BExKDK7WVA5I2WBACAZHAHN35D0I" hidden="1">#REF!</definedName>
    <definedName name="BExKDKO0W4AGQO1V7K6Q4VM750FT" localSheetId="8" hidden="1">#REF!</definedName>
    <definedName name="BExKDKO0W4AGQO1V7K6Q4VM750FT" localSheetId="9" hidden="1">#REF!</definedName>
    <definedName name="BExKDKO0W4AGQO1V7K6Q4VM750FT" hidden="1">#REF!</definedName>
    <definedName name="BExKDLF10G7W77J87QWH3ZGLUCLW" localSheetId="8" hidden="1">#REF!</definedName>
    <definedName name="BExKDLF10G7W77J87QWH3ZGLUCLW" localSheetId="9" hidden="1">#REF!</definedName>
    <definedName name="BExKDLF10G7W77J87QWH3ZGLUCLW" hidden="1">#REF!</definedName>
    <definedName name="BExKE2NDBQ14HOJH945N4W9ZZFJO" localSheetId="8" hidden="1">#REF!</definedName>
    <definedName name="BExKE2NDBQ14HOJH945N4W9ZZFJO" localSheetId="9" hidden="1">#REF!</definedName>
    <definedName name="BExKE2NDBQ14HOJH945N4W9ZZFJO" hidden="1">#REF!</definedName>
    <definedName name="BExKEFE0I3MT6ZLC4T1L9465HKTN" localSheetId="8" hidden="1">#REF!</definedName>
    <definedName name="BExKEFE0I3MT6ZLC4T1L9465HKTN" localSheetId="9" hidden="1">#REF!</definedName>
    <definedName name="BExKEFE0I3MT6ZLC4T1L9465HKTN" hidden="1">#REF!</definedName>
    <definedName name="BExKEK6O5BVJP4VY02FY7JNAZ6BT" localSheetId="8" hidden="1">#REF!</definedName>
    <definedName name="BExKEK6O5BVJP4VY02FY7JNAZ6BT" localSheetId="9" hidden="1">#REF!</definedName>
    <definedName name="BExKEK6O5BVJP4VY02FY7JNAZ6BT" hidden="1">#REF!</definedName>
    <definedName name="BExKEKXK6E6QX339ELPXDIRZSJE0" localSheetId="8" hidden="1">#REF!</definedName>
    <definedName name="BExKEKXK6E6QX339ELPXDIRZSJE0" localSheetId="9" hidden="1">#REF!</definedName>
    <definedName name="BExKEKXK6E6QX339ELPXDIRZSJE0" hidden="1">#REF!</definedName>
    <definedName name="BExKEMFI35R0D4WN4A59V9QH7I5S" localSheetId="8" hidden="1">#REF!</definedName>
    <definedName name="BExKEMFI35R0D4WN4A59V9QH7I5S" localSheetId="9" hidden="1">#REF!</definedName>
    <definedName name="BExKEMFI35R0D4WN4A59V9QH7I5S" hidden="1">#REF!</definedName>
    <definedName name="BExKEOOIBMP7N8033EY2CJYCBX6H" localSheetId="8" hidden="1">#REF!</definedName>
    <definedName name="BExKEOOIBMP7N8033EY2CJYCBX6H" localSheetId="9" hidden="1">#REF!</definedName>
    <definedName name="BExKEOOIBMP7N8033EY2CJYCBX6H" hidden="1">#REF!</definedName>
    <definedName name="BExKEW0RR5LA3VC46A2BEOOMQE56" localSheetId="8" hidden="1">#REF!</definedName>
    <definedName name="BExKEW0RR5LA3VC46A2BEOOMQE56" localSheetId="9" hidden="1">#REF!</definedName>
    <definedName name="BExKEW0RR5LA3VC46A2BEOOMQE56" hidden="1">#REF!</definedName>
    <definedName name="BExKF37PTJB4PE1PUQWG20ASBX4E" localSheetId="8" hidden="1">#REF!</definedName>
    <definedName name="BExKF37PTJB4PE1PUQWG20ASBX4E" localSheetId="9" hidden="1">#REF!</definedName>
    <definedName name="BExKF37PTJB4PE1PUQWG20ASBX4E" hidden="1">#REF!</definedName>
    <definedName name="BExKFA3VI1CZK21SM0N3LZWT9LA1" localSheetId="8" hidden="1">#REF!</definedName>
    <definedName name="BExKFA3VI1CZK21SM0N3LZWT9LA1" localSheetId="9" hidden="1">#REF!</definedName>
    <definedName name="BExKFA3VI1CZK21SM0N3LZWT9LA1" hidden="1">#REF!</definedName>
    <definedName name="BExKFBB29XXT9A2LVUXYSIVKPWGB" localSheetId="8" hidden="1">#REF!</definedName>
    <definedName name="BExKFBB29XXT9A2LVUXYSIVKPWGB" localSheetId="9" hidden="1">#REF!</definedName>
    <definedName name="BExKFBB29XXT9A2LVUXYSIVKPWGB" hidden="1">#REF!</definedName>
    <definedName name="BExKFINBFV5J2NFRCL4YUO3YF0ZE" localSheetId="8" hidden="1">#REF!</definedName>
    <definedName name="BExKFINBFV5J2NFRCL4YUO3YF0ZE" localSheetId="9" hidden="1">#REF!</definedName>
    <definedName name="BExKFINBFV5J2NFRCL4YUO3YF0ZE" hidden="1">#REF!</definedName>
    <definedName name="BExKFISRBFACTAMJSALEYMY66F6X" localSheetId="8" hidden="1">#REF!</definedName>
    <definedName name="BExKFISRBFACTAMJSALEYMY66F6X" localSheetId="9" hidden="1">#REF!</definedName>
    <definedName name="BExKFISRBFACTAMJSALEYMY66F6X" hidden="1">#REF!</definedName>
    <definedName name="BExKFOSK5DJ151C4E8544UWMYTOC" localSheetId="8" hidden="1">#REF!</definedName>
    <definedName name="BExKFOSK5DJ151C4E8544UWMYTOC" localSheetId="9" hidden="1">#REF!</definedName>
    <definedName name="BExKFOSK5DJ151C4E8544UWMYTOC" hidden="1">#REF!</definedName>
    <definedName name="BExKFWL3DE1V1VOVHAFYBE85QUB7" localSheetId="8" hidden="1">#REF!</definedName>
    <definedName name="BExKFWL3DE1V1VOVHAFYBE85QUB7" localSheetId="9" hidden="1">#REF!</definedName>
    <definedName name="BExKFWL3DE1V1VOVHAFYBE85QUB7" hidden="1">#REF!</definedName>
    <definedName name="BExKFXS9NDEWPZDVGLTMOM3CFO7N" localSheetId="8" hidden="1">#REF!</definedName>
    <definedName name="BExKFXS9NDEWPZDVGLTMOM3CFO7N" localSheetId="9" hidden="1">#REF!</definedName>
    <definedName name="BExKFXS9NDEWPZDVGLTMOM3CFO7N" hidden="1">#REF!</definedName>
    <definedName name="BExKFYJC4EVEV54F82K6VKP7Q3OU" localSheetId="8" hidden="1">#REF!</definedName>
    <definedName name="BExKFYJC4EVEV54F82K6VKP7Q3OU" localSheetId="9" hidden="1">#REF!</definedName>
    <definedName name="BExKFYJC4EVEV54F82K6VKP7Q3OU" hidden="1">#REF!</definedName>
    <definedName name="BExKG4IYHBKQQ8J8FN10GB2IKO33" localSheetId="8" hidden="1">#REF!</definedName>
    <definedName name="BExKG4IYHBKQQ8J8FN10GB2IKO33" localSheetId="9" hidden="1">#REF!</definedName>
    <definedName name="BExKG4IYHBKQQ8J8FN10GB2IKO33" hidden="1">#REF!</definedName>
    <definedName name="BExKGBVDO2JNJUFOFQMF0RJG03ZK" localSheetId="8" hidden="1">#REF!</definedName>
    <definedName name="BExKGBVDO2JNJUFOFQMF0RJG03ZK" localSheetId="9" hidden="1">#REF!</definedName>
    <definedName name="BExKGBVDO2JNJUFOFQMF0RJG03ZK" hidden="1">#REF!</definedName>
    <definedName name="BExKGF0L44S78D33WMQ1A75TRKB9" localSheetId="8" hidden="1">#REF!</definedName>
    <definedName name="BExKGF0L44S78D33WMQ1A75TRKB9" localSheetId="9" hidden="1">#REF!</definedName>
    <definedName name="BExKGF0L44S78D33WMQ1A75TRKB9" hidden="1">#REF!</definedName>
    <definedName name="BExKGFRN31B3G20LMQ4LRF879J68" localSheetId="8" hidden="1">#REF!</definedName>
    <definedName name="BExKGFRN31B3G20LMQ4LRF879J68" localSheetId="9" hidden="1">#REF!</definedName>
    <definedName name="BExKGFRN31B3G20LMQ4LRF879J68" hidden="1">#REF!</definedName>
    <definedName name="BExKGJD3U3ADZILP20U3EURP0UQP" localSheetId="8" hidden="1">#REF!</definedName>
    <definedName name="BExKGJD3U3ADZILP20U3EURP0UQP" localSheetId="9" hidden="1">#REF!</definedName>
    <definedName name="BExKGJD3U3ADZILP20U3EURP0UQP" hidden="1">#REF!</definedName>
    <definedName name="BExKGNK5YGKP0YHHTAAOV17Z9EIM" localSheetId="8" hidden="1">#REF!</definedName>
    <definedName name="BExKGNK5YGKP0YHHTAAOV17Z9EIM" localSheetId="9" hidden="1">#REF!</definedName>
    <definedName name="BExKGNK5YGKP0YHHTAAOV17Z9EIM" hidden="1">#REF!</definedName>
    <definedName name="BExKGQ3T3TWGZUSNVWJE1XWXHGRQ" localSheetId="8" hidden="1">#REF!</definedName>
    <definedName name="BExKGQ3T3TWGZUSNVWJE1XWXHGRQ" hidden="1">#REF!</definedName>
    <definedName name="BExKGV77YH9YXIQTRKK2331QGYKF" localSheetId="8" hidden="1">#REF!</definedName>
    <definedName name="BExKGV77YH9YXIQTRKK2331QGYKF" localSheetId="9" hidden="1">#REF!</definedName>
    <definedName name="BExKGV77YH9YXIQTRKK2331QGYKF" hidden="1">#REF!</definedName>
    <definedName name="BExKH3FTZ5VGTB86W9M4AB39R0G8" localSheetId="8" hidden="1">#REF!</definedName>
    <definedName name="BExKH3FTZ5VGTB86W9M4AB39R0G8" localSheetId="9" hidden="1">#REF!</definedName>
    <definedName name="BExKH3FTZ5VGTB86W9M4AB39R0G8" hidden="1">#REF!</definedName>
    <definedName name="BExKH3FV5U5O6XZM7STS3NZKQFGJ" localSheetId="8" hidden="1">#REF!</definedName>
    <definedName name="BExKH3FV5U5O6XZM7STS3NZKQFGJ" localSheetId="9" hidden="1">#REF!</definedName>
    <definedName name="BExKH3FV5U5O6XZM7STS3NZKQFGJ" hidden="1">#REF!</definedName>
    <definedName name="BExKH3W5435VN8DZ68OCKI93SEO4" localSheetId="8" hidden="1">#REF!</definedName>
    <definedName name="BExKH3W5435VN8DZ68OCKI93SEO4" localSheetId="9" hidden="1">#REF!</definedName>
    <definedName name="BExKH3W5435VN8DZ68OCKI93SEO4" hidden="1">#REF!</definedName>
    <definedName name="BExKH9L4L5ZUAA98QAZ7DB7YH4QE" localSheetId="8" hidden="1">#REF!</definedName>
    <definedName name="BExKH9L4L5ZUAA98QAZ7DB7YH4QE" localSheetId="9" hidden="1">#REF!</definedName>
    <definedName name="BExKH9L4L5ZUAA98QAZ7DB7YH4QE" hidden="1">#REF!</definedName>
    <definedName name="BExKHAMUH8NR3HRV0V6FHJE3ROLN" localSheetId="8" hidden="1">#REF!</definedName>
    <definedName name="BExKHAMUH8NR3HRV0V6FHJE3ROLN" localSheetId="9" hidden="1">#REF!</definedName>
    <definedName name="BExKHAMUH8NR3HRV0V6FHJE3ROLN" hidden="1">#REF!</definedName>
    <definedName name="BExKHCFKOWFHO2WW0N7Y5XDXEWAO" localSheetId="8" hidden="1">#REF!</definedName>
    <definedName name="BExKHCFKOWFHO2WW0N7Y5XDXEWAO" localSheetId="9" hidden="1">#REF!</definedName>
    <definedName name="BExKHCFKOWFHO2WW0N7Y5XDXEWAO" hidden="1">#REF!</definedName>
    <definedName name="BExKHIVLONZ46HLMR50DEXKEUNEP" localSheetId="8" hidden="1">#REF!</definedName>
    <definedName name="BExKHIVLONZ46HLMR50DEXKEUNEP" localSheetId="9" hidden="1">#REF!</definedName>
    <definedName name="BExKHIVLONZ46HLMR50DEXKEUNEP" hidden="1">#REF!</definedName>
    <definedName name="BExKHPM9XA0ADDK7TUR0N38EXWEP" localSheetId="8" hidden="1">#REF!</definedName>
    <definedName name="BExKHPM9XA0ADDK7TUR0N38EXWEP" localSheetId="9" hidden="1">#REF!</definedName>
    <definedName name="BExKHPM9XA0ADDK7TUR0N38EXWEP" hidden="1">#REF!</definedName>
    <definedName name="BExKHQYXEM47TMIQRQVHE4T5LT8K" localSheetId="8" hidden="1">#REF!</definedName>
    <definedName name="BExKHQYXEM47TMIQRQVHE4T5LT8K" localSheetId="9" hidden="1">#REF!</definedName>
    <definedName name="BExKHQYXEM47TMIQRQVHE4T5LT8K" hidden="1">#REF!</definedName>
    <definedName name="BExKI4076KXCDE5KXL79KT36OKLO" localSheetId="8" hidden="1">#REF!</definedName>
    <definedName name="BExKI4076KXCDE5KXL79KT36OKLO" localSheetId="9" hidden="1">#REF!</definedName>
    <definedName name="BExKI4076KXCDE5KXL79KT36OKLO" hidden="1">#REF!</definedName>
    <definedName name="BExKI7AUWXBP1WBLFRIYSNQZDWCY" localSheetId="8" hidden="1">#REF!</definedName>
    <definedName name="BExKI7AUWXBP1WBLFRIYSNQZDWCY" localSheetId="9" hidden="1">#REF!</definedName>
    <definedName name="BExKI7AUWXBP1WBLFRIYSNQZDWCY" hidden="1">#REF!</definedName>
    <definedName name="BExKI7LO70WYISR7Q0Y1ZDWO9M3B" localSheetId="8" hidden="1">#REF!</definedName>
    <definedName name="BExKI7LO70WYISR7Q0Y1ZDWO9M3B" localSheetId="9" hidden="1">#REF!</definedName>
    <definedName name="BExKI7LO70WYISR7Q0Y1ZDWO9M3B" hidden="1">#REF!</definedName>
    <definedName name="BExKIF3EIT434ZQKMDXUBJCRLMK8" localSheetId="8" hidden="1">#REF!</definedName>
    <definedName name="BExKIF3EIT434ZQKMDXUBJCRLMK8" localSheetId="9" hidden="1">#REF!</definedName>
    <definedName name="BExKIF3EIT434ZQKMDXUBJCRLMK8" hidden="1">#REF!</definedName>
    <definedName name="BExKIGQV6TXIZG039HBOJU62WP2U" localSheetId="8" hidden="1">#REF!</definedName>
    <definedName name="BExKIGQV6TXIZG039HBOJU62WP2U" localSheetId="9" hidden="1">#REF!</definedName>
    <definedName name="BExKIGQV6TXIZG039HBOJU62WP2U" hidden="1">#REF!</definedName>
    <definedName name="BExKILE008SF3KTAN8WML3XKI1NZ" localSheetId="8" hidden="1">#REF!</definedName>
    <definedName name="BExKILE008SF3KTAN8WML3XKI1NZ" localSheetId="9" hidden="1">#REF!</definedName>
    <definedName name="BExKILE008SF3KTAN8WML3XKI1NZ" hidden="1">#REF!</definedName>
    <definedName name="BExKINSBB6RS7I489QHMCOMU4Z2X" localSheetId="8" hidden="1">#REF!</definedName>
    <definedName name="BExKINSBB6RS7I489QHMCOMU4Z2X" localSheetId="9" hidden="1">#REF!</definedName>
    <definedName name="BExKINSBB6RS7I489QHMCOMU4Z2X" hidden="1">#REF!</definedName>
    <definedName name="BExKINXMPEA03CETGL1VOW1XRJIR" localSheetId="8" hidden="1">#REF!</definedName>
    <definedName name="BExKINXMPEA03CETGL1VOW1XRJIR" localSheetId="9" hidden="1">#REF!</definedName>
    <definedName name="BExKINXMPEA03CETGL1VOW1XRJIR" hidden="1">#REF!</definedName>
    <definedName name="BExKITBU5LXLZYDJS3D3BAVWEY3U" localSheetId="8" hidden="1">#REF!</definedName>
    <definedName name="BExKITBU5LXLZYDJS3D3BAVWEY3U" localSheetId="9" hidden="1">#REF!</definedName>
    <definedName name="BExKITBU5LXLZYDJS3D3BAVWEY3U" hidden="1">#REF!</definedName>
    <definedName name="BExKIU87ZKSOC2DYZWFK6SAK9I8E" localSheetId="8" hidden="1">#REF!</definedName>
    <definedName name="BExKIU87ZKSOC2DYZWFK6SAK9I8E" localSheetId="9" hidden="1">#REF!</definedName>
    <definedName name="BExKIU87ZKSOC2DYZWFK6SAK9I8E" hidden="1">#REF!</definedName>
    <definedName name="BExKJ449HLYX2DJ9UF0H9GTPSQ73" localSheetId="8" hidden="1">#REF!</definedName>
    <definedName name="BExKJ449HLYX2DJ9UF0H9GTPSQ73" localSheetId="9" hidden="1">#REF!</definedName>
    <definedName name="BExKJ449HLYX2DJ9UF0H9GTPSQ73" hidden="1">#REF!</definedName>
    <definedName name="BExKJ5649R9IC0GKQD6QI2G7C99Q" localSheetId="8" hidden="1">#REF!</definedName>
    <definedName name="BExKJ5649R9IC0GKQD6QI2G7C99Q" localSheetId="9" hidden="1">#REF!</definedName>
    <definedName name="BExKJ5649R9IC0GKQD6QI2G7C99Q" hidden="1">#REF!</definedName>
    <definedName name="BExKJEB4FXIMV2AAE9S3FCGRK1R0" localSheetId="8" hidden="1">#REF!</definedName>
    <definedName name="BExKJEB4FXIMV2AAE9S3FCGRK1R0" localSheetId="9" hidden="1">#REF!</definedName>
    <definedName name="BExKJEB4FXIMV2AAE9S3FCGRK1R0" hidden="1">#REF!</definedName>
    <definedName name="BExKJELX2RUC8UEC56IZPYYZXHA7" localSheetId="8" hidden="1">#REF!</definedName>
    <definedName name="BExKJELX2RUC8UEC56IZPYYZXHA7" localSheetId="9" hidden="1">#REF!</definedName>
    <definedName name="BExKJELX2RUC8UEC56IZPYYZXHA7" hidden="1">#REF!</definedName>
    <definedName name="BExKJI7CV9I6ILFIZ3SVO4DGK64J" localSheetId="8" hidden="1">#REF!</definedName>
    <definedName name="BExKJI7CV9I6ILFIZ3SVO4DGK64J" localSheetId="9" hidden="1">#REF!</definedName>
    <definedName name="BExKJI7CV9I6ILFIZ3SVO4DGK64J" hidden="1">#REF!</definedName>
    <definedName name="BExKJINMXS61G2TZEXCJAWVV4F57" localSheetId="8" hidden="1">#REF!</definedName>
    <definedName name="BExKJINMXS61G2TZEXCJAWVV4F57" localSheetId="9" hidden="1">#REF!</definedName>
    <definedName name="BExKJINMXS61G2TZEXCJAWVV4F57" hidden="1">#REF!</definedName>
    <definedName name="BExKJK5ME8KB7HA0180L7OUZDDGV" localSheetId="8" hidden="1">#REF!</definedName>
    <definedName name="BExKJK5ME8KB7HA0180L7OUZDDGV" localSheetId="9" hidden="1">#REF!</definedName>
    <definedName name="BExKJK5ME8KB7HA0180L7OUZDDGV" hidden="1">#REF!</definedName>
    <definedName name="BExKJLY652HI5GNEEWQXOB08K2C1" localSheetId="8" hidden="1">#REF!</definedName>
    <definedName name="BExKJLY652HI5GNEEWQXOB08K2C1" localSheetId="9" hidden="1">#REF!</definedName>
    <definedName name="BExKJLY652HI5GNEEWQXOB08K2C1" hidden="1">#REF!</definedName>
    <definedName name="BExKJN5IF0VMDILJ5K8ZENF2QYV1" localSheetId="8" hidden="1">#REF!</definedName>
    <definedName name="BExKJN5IF0VMDILJ5K8ZENF2QYV1" localSheetId="9" hidden="1">#REF!</definedName>
    <definedName name="BExKJN5IF0VMDILJ5K8ZENF2QYV1" hidden="1">#REF!</definedName>
    <definedName name="BExKJUSJPFUIK20FTVAFJWR2OUYX" localSheetId="8" hidden="1">#REF!</definedName>
    <definedName name="BExKJUSJPFUIK20FTVAFJWR2OUYX" localSheetId="9" hidden="1">#REF!</definedName>
    <definedName name="BExKJUSJPFUIK20FTVAFJWR2OUYX" hidden="1">#REF!</definedName>
    <definedName name="BExKJXHNZTE5OMRQ1KTVM1DIQE9I" localSheetId="8" hidden="1">#REF!</definedName>
    <definedName name="BExKJXHNZTE5OMRQ1KTVM1DIQE9I" localSheetId="9" hidden="1">#REF!</definedName>
    <definedName name="BExKJXHNZTE5OMRQ1KTVM1DIQE9I" hidden="1">#REF!</definedName>
    <definedName name="BExKK8VP5RS3D0UXZVKA37C4SYBP" localSheetId="8" hidden="1">#REF!</definedName>
    <definedName name="BExKK8VP5RS3D0UXZVKA37C4SYBP" localSheetId="9" hidden="1">#REF!</definedName>
    <definedName name="BExKK8VP5RS3D0UXZVKA37C4SYBP" hidden="1">#REF!</definedName>
    <definedName name="BExKKIM9NPF6B3SPMPIQB27HQME4" localSheetId="8" hidden="1">#REF!</definedName>
    <definedName name="BExKKIM9NPF6B3SPMPIQB27HQME4" localSheetId="9" hidden="1">#REF!</definedName>
    <definedName name="BExKKIM9NPF6B3SPMPIQB27HQME4" hidden="1">#REF!</definedName>
    <definedName name="BExKKIX1BCBQ4R3K41QD8NTV0OV0" localSheetId="8" hidden="1">#REF!</definedName>
    <definedName name="BExKKIX1BCBQ4R3K41QD8NTV0OV0" localSheetId="9" hidden="1">#REF!</definedName>
    <definedName name="BExKKIX1BCBQ4R3K41QD8NTV0OV0" hidden="1">#REF!</definedName>
    <definedName name="BExKKJ2IHMOO66DQ0V2YABR4GV05" localSheetId="8" hidden="1">#REF!</definedName>
    <definedName name="BExKKJ2IHMOO66DQ0V2YABR4GV05" localSheetId="9" hidden="1">#REF!</definedName>
    <definedName name="BExKKJ2IHMOO66DQ0V2YABR4GV05" hidden="1">#REF!</definedName>
    <definedName name="BExKKQ3ZWADYV03YHMXDOAMU90EB" localSheetId="8" hidden="1">#REF!</definedName>
    <definedName name="BExKKQ3ZWADYV03YHMXDOAMU90EB" localSheetId="9" hidden="1">#REF!</definedName>
    <definedName name="BExKKQ3ZWADYV03YHMXDOAMU90EB" hidden="1">#REF!</definedName>
    <definedName name="BExKKUGD2HMJWQEYZ8H3X1BMXFS9" localSheetId="8" hidden="1">#REF!</definedName>
    <definedName name="BExKKUGD2HMJWQEYZ8H3X1BMXFS9" localSheetId="9" hidden="1">#REF!</definedName>
    <definedName name="BExKKUGD2HMJWQEYZ8H3X1BMXFS9" hidden="1">#REF!</definedName>
    <definedName name="BExKKX05KCZZZPKOR1NE5A8RGVT4" localSheetId="8" hidden="1">#REF!</definedName>
    <definedName name="BExKKX05KCZZZPKOR1NE5A8RGVT4" localSheetId="9" hidden="1">#REF!</definedName>
    <definedName name="BExKKX05KCZZZPKOR1NE5A8RGVT4" hidden="1">#REF!</definedName>
    <definedName name="BExKL3QUCLQLECGZM555PRF8EN56" localSheetId="8" hidden="1">#REF!</definedName>
    <definedName name="BExKL3QUCLQLECGZM555PRF8EN56" localSheetId="9" hidden="1">#REF!</definedName>
    <definedName name="BExKL3QUCLQLECGZM555PRF8EN56" hidden="1">#REF!</definedName>
    <definedName name="BExKL7CGLA62V9UQH9ZDEHIK8W4O" localSheetId="8" hidden="1">#REF!</definedName>
    <definedName name="BExKL7CGLA62V9UQH9ZDEHIK8W4O" localSheetId="9" hidden="1">#REF!</definedName>
    <definedName name="BExKL7CGLA62V9UQH9ZDEHIK8W4O" hidden="1">#REF!</definedName>
    <definedName name="BExKLD6S9L66QYREYHBE5J44OK7X" localSheetId="8" hidden="1">#REF!</definedName>
    <definedName name="BExKLD6S9L66QYREYHBE5J44OK7X" localSheetId="9" hidden="1">#REF!</definedName>
    <definedName name="BExKLD6S9L66QYREYHBE5J44OK7X" hidden="1">#REF!</definedName>
    <definedName name="BExKLEZK32L28GYJWVO63BZ5E1JD" localSheetId="8" hidden="1">#REF!</definedName>
    <definedName name="BExKLEZK32L28GYJWVO63BZ5E1JD" localSheetId="9" hidden="1">#REF!</definedName>
    <definedName name="BExKLEZK32L28GYJWVO63BZ5E1JD" hidden="1">#REF!</definedName>
    <definedName name="BExKLLKVVHT06LA55JB2FC871DC5" localSheetId="8" hidden="1">#REF!</definedName>
    <definedName name="BExKLLKVVHT06LA55JB2FC871DC5" localSheetId="9" hidden="1">#REF!</definedName>
    <definedName name="BExKLLKVVHT06LA55JB2FC871DC5" hidden="1">#REF!</definedName>
    <definedName name="BExKMKNALVJRCZS69GFJA4M1J08O" localSheetId="8" hidden="1">#REF!</definedName>
    <definedName name="BExKMKNALVJRCZS69GFJA4M1J08O" localSheetId="9" hidden="1">#REF!</definedName>
    <definedName name="BExKMKNALVJRCZS69GFJA4M1J08O" hidden="1">#REF!</definedName>
    <definedName name="BExKMMFZIDRFNSBCWVADJ4S2JE52" localSheetId="8" hidden="1">#REF!</definedName>
    <definedName name="BExKMMFZIDRFNSBCWVADJ4S2JE52" localSheetId="9" hidden="1">#REF!</definedName>
    <definedName name="BExKMMFZIDRFNSBCWVADJ4S2JE52" hidden="1">#REF!</definedName>
    <definedName name="BExKMRZJS845FERFW6HUXLFAOMYD" localSheetId="8" hidden="1">#REF!</definedName>
    <definedName name="BExKMRZJS845FERFW6HUXLFAOMYD" localSheetId="9" hidden="1">#REF!</definedName>
    <definedName name="BExKMRZJS845FERFW6HUXLFAOMYD" hidden="1">#REF!</definedName>
    <definedName name="BExKMS514WWPGUGRYGTH6XU97T8B" localSheetId="8" hidden="1">#REF!</definedName>
    <definedName name="BExKMS514WWPGUGRYGTH6XU97T8B" localSheetId="9" hidden="1">#REF!</definedName>
    <definedName name="BExKMS514WWPGUGRYGTH6XU97T8B" hidden="1">#REF!</definedName>
    <definedName name="BExKMUDV8AH8HQAD5HJVUW7GFDWU" localSheetId="8" hidden="1">#REF!</definedName>
    <definedName name="BExKMUDV8AH8HQAD5HJVUW7GFDWU" localSheetId="9" hidden="1">#REF!</definedName>
    <definedName name="BExKMUDV8AH8HQAD5HJVUW7GFDWU" hidden="1">#REF!</definedName>
    <definedName name="BExKMWBX4EH3EYJ07UFEM08NB40Z" localSheetId="8" hidden="1">#REF!</definedName>
    <definedName name="BExKMWBX4EH3EYJ07UFEM08NB40Z" localSheetId="9" hidden="1">#REF!</definedName>
    <definedName name="BExKMWBX4EH3EYJ07UFEM08NB40Z" hidden="1">#REF!</definedName>
    <definedName name="BExKN4Q70IU9OY91QRUSK3044MQD" localSheetId="8" hidden="1">#REF!</definedName>
    <definedName name="BExKN4Q70IU9OY91QRUSK3044MQD" localSheetId="9" hidden="1">#REF!</definedName>
    <definedName name="BExKN4Q70IU9OY91QRUSK3044MQD" hidden="1">#REF!</definedName>
    <definedName name="BExKNBGV2IR3S7M0BX4810KZB4V3" localSheetId="8" hidden="1">#REF!</definedName>
    <definedName name="BExKNBGV2IR3S7M0BX4810KZB4V3" localSheetId="9" hidden="1">#REF!</definedName>
    <definedName name="BExKNBGV2IR3S7M0BX4810KZB4V3" hidden="1">#REF!</definedName>
    <definedName name="BExKNCTBZTSY3MO42VU5PLV6YUHZ" localSheetId="8" hidden="1">#REF!</definedName>
    <definedName name="BExKNCTBZTSY3MO42VU5PLV6YUHZ" localSheetId="9" hidden="1">#REF!</definedName>
    <definedName name="BExKNCTBZTSY3MO42VU5PLV6YUHZ" hidden="1">#REF!</definedName>
    <definedName name="BExKNGV2YY749C42AQ2T9QNIE5C3" localSheetId="8" hidden="1">#REF!</definedName>
    <definedName name="BExKNGV2YY749C42AQ2T9QNIE5C3" localSheetId="9" hidden="1">#REF!</definedName>
    <definedName name="BExKNGV2YY749C42AQ2T9QNIE5C3" hidden="1">#REF!</definedName>
    <definedName name="BExKNH0F1WPNUEQITIUN5T4NDX9H" localSheetId="8" hidden="1">#REF!</definedName>
    <definedName name="BExKNH0F1WPNUEQITIUN5T4NDX9H" localSheetId="9" hidden="1">#REF!</definedName>
    <definedName name="BExKNH0F1WPNUEQITIUN5T4NDX9H" hidden="1">#REF!</definedName>
    <definedName name="BExKNV8UOHVWEHDJWI2WMJ9X6QHZ" localSheetId="8" hidden="1">#REF!</definedName>
    <definedName name="BExKNV8UOHVWEHDJWI2WMJ9X6QHZ" localSheetId="9" hidden="1">#REF!</definedName>
    <definedName name="BExKNV8UOHVWEHDJWI2WMJ9X6QHZ" hidden="1">#REF!</definedName>
    <definedName name="BExKNZLD7UATC1MYRNJD8H2NH4KU" localSheetId="8" hidden="1">#REF!</definedName>
    <definedName name="BExKNZLD7UATC1MYRNJD8H2NH4KU" localSheetId="9" hidden="1">#REF!</definedName>
    <definedName name="BExKNZLD7UATC1MYRNJD8H2NH4KU" hidden="1">#REF!</definedName>
    <definedName name="BExKNZQUKQQG2Y97R74G4O4BJP1L" localSheetId="8" hidden="1">#REF!</definedName>
    <definedName name="BExKNZQUKQQG2Y97R74G4O4BJP1L" localSheetId="9" hidden="1">#REF!</definedName>
    <definedName name="BExKNZQUKQQG2Y97R74G4O4BJP1L" hidden="1">#REF!</definedName>
    <definedName name="BExKO06X0EAD3ABEG1E8PWLDWHBA" localSheetId="8" hidden="1">#REF!</definedName>
    <definedName name="BExKO06X0EAD3ABEG1E8PWLDWHBA" localSheetId="9" hidden="1">#REF!</definedName>
    <definedName name="BExKO06X0EAD3ABEG1E8PWLDWHBA" hidden="1">#REF!</definedName>
    <definedName name="BExKO2AHHSGNI1AZOIOW21KPXKPE" localSheetId="8" hidden="1">#REF!</definedName>
    <definedName name="BExKO2AHHSGNI1AZOIOW21KPXKPE" localSheetId="9" hidden="1">#REF!</definedName>
    <definedName name="BExKO2AHHSGNI1AZOIOW21KPXKPE" hidden="1">#REF!</definedName>
    <definedName name="BExKO2FXWJWC5IZLDN8JHYILQJ2N" localSheetId="8" hidden="1">#REF!</definedName>
    <definedName name="BExKO2FXWJWC5IZLDN8JHYILQJ2N" localSheetId="9" hidden="1">#REF!</definedName>
    <definedName name="BExKO2FXWJWC5IZLDN8JHYILQJ2N" hidden="1">#REF!</definedName>
    <definedName name="BExKO438WZ8FKOU00NURGFMOYXWN" localSheetId="8" hidden="1">#REF!</definedName>
    <definedName name="BExKO438WZ8FKOU00NURGFMOYXWN" localSheetId="9" hidden="1">#REF!</definedName>
    <definedName name="BExKO438WZ8FKOU00NURGFMOYXWN" hidden="1">#REF!</definedName>
    <definedName name="BExKO551EZ73M80UFHBQE7BQVU4L" localSheetId="8" hidden="1">#REF!</definedName>
    <definedName name="BExKO551EZ73M80UFHBQE7BQVU4L" localSheetId="9" hidden="1">#REF!</definedName>
    <definedName name="BExKO551EZ73M80UFHBQE7BQVU4L" hidden="1">#REF!</definedName>
    <definedName name="BExKOBA4VTRV9YG31IM1PDDO3J9M" localSheetId="8" hidden="1">#REF!</definedName>
    <definedName name="BExKOBA4VTRV9YG31IM1PDDO3J9M" localSheetId="9" hidden="1">#REF!</definedName>
    <definedName name="BExKOBA4VTRV9YG31IM1PDDO3J9M" hidden="1">#REF!</definedName>
    <definedName name="BExKODIZGWW2EQD0FEYW6WK6XLCM" localSheetId="8" hidden="1">#REF!</definedName>
    <definedName name="BExKODIZGWW2EQD0FEYW6WK6XLCM" localSheetId="9" hidden="1">#REF!</definedName>
    <definedName name="BExKODIZGWW2EQD0FEYW6WK6XLCM" hidden="1">#REF!</definedName>
    <definedName name="BExKOPO2HPWVQGAKW8LOZMPIDEFG" localSheetId="8" hidden="1">#REF!</definedName>
    <definedName name="BExKOPO2HPWVQGAKW8LOZMPIDEFG" localSheetId="9" hidden="1">#REF!</definedName>
    <definedName name="BExKOPO2HPWVQGAKW8LOZMPIDEFG" hidden="1">#REF!</definedName>
    <definedName name="BExKP7SRQ3MN5BDYXV2XMBQNUH23" localSheetId="8" hidden="1">#REF!</definedName>
    <definedName name="BExKP7SRQ3MN5BDYXV2XMBQNUH23" localSheetId="9" hidden="1">#REF!</definedName>
    <definedName name="BExKP7SRQ3MN5BDYXV2XMBQNUH23" hidden="1">#REF!</definedName>
    <definedName name="BExKPEZP0QTKOTLIMMIFSVTHQEEK" localSheetId="8" hidden="1">#REF!</definedName>
    <definedName name="BExKPEZP0QTKOTLIMMIFSVTHQEEK" localSheetId="9" hidden="1">#REF!</definedName>
    <definedName name="BExKPEZP0QTKOTLIMMIFSVTHQEEK" hidden="1">#REF!</definedName>
    <definedName name="BExKPFFSVTL757PNITV8R9RN4452" localSheetId="8" hidden="1">#REF!</definedName>
    <definedName name="BExKPFFSVTL757PNITV8R9RN4452" localSheetId="9" hidden="1">#REF!</definedName>
    <definedName name="BExKPFFSVTL757PNITV8R9RN4452" hidden="1">#REF!</definedName>
    <definedName name="BExKPIL5ZWOXQAENH3VP3ZHA2N7N" localSheetId="8" hidden="1">#REF!</definedName>
    <definedName name="BExKPIL5ZWOXQAENH3VP3ZHA2N7N" hidden="1">#REF!</definedName>
    <definedName name="BExKPJHKPVROP9QX9BMBZMU2HEZ1" localSheetId="8" hidden="1">#REF!</definedName>
    <definedName name="BExKPJHKPVROP9QX9BMBZMU2HEZ1" localSheetId="9" hidden="1">#REF!</definedName>
    <definedName name="BExKPJHKPVROP9QX9BMBZMU2HEZ1" hidden="1">#REF!</definedName>
    <definedName name="BExKPLQJX0HJ8OTXBXH9IC9J2V0W" localSheetId="8" hidden="1">#REF!</definedName>
    <definedName name="BExKPLQJX0HJ8OTXBXH9IC9J2V0W" localSheetId="9" hidden="1">#REF!</definedName>
    <definedName name="BExKPLQJX0HJ8OTXBXH9IC9J2V0W" hidden="1">#REF!</definedName>
    <definedName name="BExKPN8C7GN36ZJZHLOB74LU6KT0" localSheetId="8" hidden="1">#REF!</definedName>
    <definedName name="BExKPN8C7GN36ZJZHLOB74LU6KT0" localSheetId="9" hidden="1">#REF!</definedName>
    <definedName name="BExKPN8C7GN36ZJZHLOB74LU6KT0" hidden="1">#REF!</definedName>
    <definedName name="BExKPX9VZ1J5021Q98K60HMPJU58" localSheetId="8" hidden="1">#REF!</definedName>
    <definedName name="BExKPX9VZ1J5021Q98K60HMPJU58" localSheetId="9" hidden="1">#REF!</definedName>
    <definedName name="BExKPX9VZ1J5021Q98K60HMPJU58" hidden="1">#REF!</definedName>
    <definedName name="BExKQGGEP203MUWSJVORTY7RFOFT" localSheetId="8" hidden="1">#REF!</definedName>
    <definedName name="BExKQGGEP203MUWSJVORTY7RFOFT" localSheetId="9" hidden="1">#REF!</definedName>
    <definedName name="BExKQGGEP203MUWSJVORTY7RFOFT" hidden="1">#REF!</definedName>
    <definedName name="BExKQJGAAWNM3NT19E9I0CQDBTU0" localSheetId="8" hidden="1">#REF!</definedName>
    <definedName name="BExKQJGAAWNM3NT19E9I0CQDBTU0" localSheetId="9" hidden="1">#REF!</definedName>
    <definedName name="BExKQJGAAWNM3NT19E9I0CQDBTU0" hidden="1">#REF!</definedName>
    <definedName name="BExKQM5GJ1ZN5REKFE7YVBQ0KXWF" localSheetId="8" hidden="1">#REF!</definedName>
    <definedName name="BExKQM5GJ1ZN5REKFE7YVBQ0KXWF" localSheetId="9" hidden="1">#REF!</definedName>
    <definedName name="BExKQM5GJ1ZN5REKFE7YVBQ0KXWF" hidden="1">#REF!</definedName>
    <definedName name="BExKQQ71278061G7ZFYGPWOMOMY2" localSheetId="8" hidden="1">#REF!</definedName>
    <definedName name="BExKQQ71278061G7ZFYGPWOMOMY2" localSheetId="9" hidden="1">#REF!</definedName>
    <definedName name="BExKQQ71278061G7ZFYGPWOMOMY2" hidden="1">#REF!</definedName>
    <definedName name="BExKQTXRG3ECU8NT47UR7643LO5G" localSheetId="8" hidden="1">#REF!</definedName>
    <definedName name="BExKQTXRG3ECU8NT47UR7643LO5G" localSheetId="9" hidden="1">#REF!</definedName>
    <definedName name="BExKQTXRG3ECU8NT47UR7643LO5G" hidden="1">#REF!</definedName>
    <definedName name="BExKQVL7HPOIZ4FHANDFMVOJLEPR" localSheetId="8" hidden="1">#REF!</definedName>
    <definedName name="BExKQVL7HPOIZ4FHANDFMVOJLEPR" localSheetId="9" hidden="1">#REF!</definedName>
    <definedName name="BExKQVL7HPOIZ4FHANDFMVOJLEPR" hidden="1">#REF!</definedName>
    <definedName name="BExKR3ZAJRYXZB4M7XZPK0I7E55W" localSheetId="8" hidden="1">#REF!</definedName>
    <definedName name="BExKR3ZAJRYXZB4M7XZPK0I7E55W" localSheetId="9" hidden="1">#REF!</definedName>
    <definedName name="BExKR3ZAJRYXZB4M7XZPK0I7E55W" hidden="1">#REF!</definedName>
    <definedName name="BExKR8RZSEHW184G0Z56B4EGNU72" localSheetId="8" hidden="1">#REF!</definedName>
    <definedName name="BExKR8RZSEHW184G0Z56B4EGNU72" localSheetId="9" hidden="1">#REF!</definedName>
    <definedName name="BExKR8RZSEHW184G0Z56B4EGNU72" hidden="1">#REF!</definedName>
    <definedName name="BExKRHM60KUPM7RGAAFRSKX4TMS5" localSheetId="8" hidden="1">#REF!</definedName>
    <definedName name="BExKRHM60KUPM7RGAAFRSKX4TMS5" localSheetId="9" hidden="1">#REF!</definedName>
    <definedName name="BExKRHM60KUPM7RGAAFRSKX4TMS5" hidden="1">#REF!</definedName>
    <definedName name="BExKRQB2LX164R610N3VXJPD3C1W" localSheetId="8" hidden="1">#REF!</definedName>
    <definedName name="BExKRQB2LX164R610N3VXJPD3C1W" localSheetId="9" hidden="1">#REF!</definedName>
    <definedName name="BExKRQB2LX164R610N3VXJPD3C1W" hidden="1">#REF!</definedName>
    <definedName name="BExKRVUSQ6PA7ZYQSTEQL3X7PB9P" localSheetId="8" hidden="1">#REF!</definedName>
    <definedName name="BExKRVUSQ6PA7ZYQSTEQL3X7PB9P" localSheetId="9" hidden="1">#REF!</definedName>
    <definedName name="BExKRVUSQ6PA7ZYQSTEQL3X7PB9P" hidden="1">#REF!</definedName>
    <definedName name="BExKRY3KZ7F7RB2KH8HXSQ85IEQO" localSheetId="8" hidden="1">#REF!</definedName>
    <definedName name="BExKRY3KZ7F7RB2KH8HXSQ85IEQO" localSheetId="9" hidden="1">#REF!</definedName>
    <definedName name="BExKRY3KZ7F7RB2KH8HXSQ85IEQO" hidden="1">#REF!</definedName>
    <definedName name="BExKS91CCVW1YKNE1EQ4MCE1E9JX" localSheetId="8" hidden="1">#REF!</definedName>
    <definedName name="BExKS91CCVW1YKNE1EQ4MCE1E9JX" localSheetId="9" hidden="1">#REF!</definedName>
    <definedName name="BExKS91CCVW1YKNE1EQ4MCE1E9JX" hidden="1">#REF!</definedName>
    <definedName name="BExKSA37DZTCK6H13HPIKR0ZFVL8" localSheetId="8" hidden="1">#REF!</definedName>
    <definedName name="BExKSA37DZTCK6H13HPIKR0ZFVL8" localSheetId="9" hidden="1">#REF!</definedName>
    <definedName name="BExKSA37DZTCK6H13HPIKR0ZFVL8" hidden="1">#REF!</definedName>
    <definedName name="BExKSB51O073JLM4PEU353GBBSMI" localSheetId="8" hidden="1">#REF!</definedName>
    <definedName name="BExKSB51O073JLM4PEU353GBBSMI" localSheetId="9" hidden="1">#REF!</definedName>
    <definedName name="BExKSB51O073JLM4PEU353GBBSMI" hidden="1">#REF!</definedName>
    <definedName name="BExKSC1EDUXA6RM44LZV6HMMHKLX" localSheetId="8" hidden="1">#REF!</definedName>
    <definedName name="BExKSC1EDUXA6RM44LZV6HMMHKLX" localSheetId="9" hidden="1">#REF!</definedName>
    <definedName name="BExKSC1EDUXA6RM44LZV6HMMHKLX" hidden="1">#REF!</definedName>
    <definedName name="BExKSFMOMSZYDE0WNC94F40S6636" localSheetId="8" hidden="1">#REF!</definedName>
    <definedName name="BExKSFMOMSZYDE0WNC94F40S6636" localSheetId="9" hidden="1">#REF!</definedName>
    <definedName name="BExKSFMOMSZYDE0WNC94F40S6636" hidden="1">#REF!</definedName>
    <definedName name="BExKSHQ9K79S8KYUWIV5M5LAHHF1" localSheetId="8" hidden="1">#REF!</definedName>
    <definedName name="BExKSHQ9K79S8KYUWIV5M5LAHHF1" localSheetId="9" hidden="1">#REF!</definedName>
    <definedName name="BExKSHQ9K79S8KYUWIV5M5LAHHF1" hidden="1">#REF!</definedName>
    <definedName name="BExKSJTWG9L3FCX8FLK4EMUJMF27" localSheetId="8" hidden="1">#REF!</definedName>
    <definedName name="BExKSJTWG9L3FCX8FLK4EMUJMF27" localSheetId="9" hidden="1">#REF!</definedName>
    <definedName name="BExKSJTWG9L3FCX8FLK4EMUJMF27" hidden="1">#REF!</definedName>
    <definedName name="BExKSU0MKNAVZYYPKCYTZDWQX4R8" localSheetId="8" hidden="1">#REF!</definedName>
    <definedName name="BExKSU0MKNAVZYYPKCYTZDWQX4R8" localSheetId="9" hidden="1">#REF!</definedName>
    <definedName name="BExKSU0MKNAVZYYPKCYTZDWQX4R8" hidden="1">#REF!</definedName>
    <definedName name="BExKSX60G1MUS689FXIGYP2F7C62" localSheetId="8" hidden="1">#REF!</definedName>
    <definedName name="BExKSX60G1MUS689FXIGYP2F7C62" localSheetId="9" hidden="1">#REF!</definedName>
    <definedName name="BExKSX60G1MUS689FXIGYP2F7C62" hidden="1">#REF!</definedName>
    <definedName name="BExKT2UZ7Y2VWF5NQE18SJRLD2RN" localSheetId="8" hidden="1">#REF!</definedName>
    <definedName name="BExKT2UZ7Y2VWF5NQE18SJRLD2RN" localSheetId="9" hidden="1">#REF!</definedName>
    <definedName name="BExKT2UZ7Y2VWF5NQE18SJRLD2RN" hidden="1">#REF!</definedName>
    <definedName name="BExKT3GJFNGAM09H5F615E36A38C" localSheetId="8" hidden="1">#REF!</definedName>
    <definedName name="BExKT3GJFNGAM09H5F615E36A38C" localSheetId="9" hidden="1">#REF!</definedName>
    <definedName name="BExKT3GJFNGAM09H5F615E36A38C" hidden="1">#REF!</definedName>
    <definedName name="BExKTD1UM9PTLYETG1RM502XDNC0" localSheetId="8" hidden="1">#REF!</definedName>
    <definedName name="BExKTD1UM9PTLYETG1RM502XDNC0" localSheetId="9" hidden="1">#REF!</definedName>
    <definedName name="BExKTD1UM9PTLYETG1RM502XDNC0" hidden="1">#REF!</definedName>
    <definedName name="BExKTJN26AY45CE6JUAX3OIL48F7" localSheetId="8" hidden="1">#REF!</definedName>
    <definedName name="BExKTJN26AY45CE6JUAX3OIL48F7" localSheetId="9" hidden="1">#REF!</definedName>
    <definedName name="BExKTJN26AY45CE6JUAX3OIL48F7" hidden="1">#REF!</definedName>
    <definedName name="BExKTQZGN8GI3XGSEXMPCCA3S19H" localSheetId="8" hidden="1">#REF!</definedName>
    <definedName name="BExKTQZGN8GI3XGSEXMPCCA3S19H" localSheetId="9" hidden="1">#REF!</definedName>
    <definedName name="BExKTQZGN8GI3XGSEXMPCCA3S19H" hidden="1">#REF!</definedName>
    <definedName name="BExKTUKYYU0F6TUW1RXV24LRAZFE" localSheetId="8" hidden="1">#REF!</definedName>
    <definedName name="BExKTUKYYU0F6TUW1RXV24LRAZFE" localSheetId="9" hidden="1">#REF!</definedName>
    <definedName name="BExKTUKYYU0F6TUW1RXV24LRAZFE" hidden="1">#REF!</definedName>
    <definedName name="BExKU3FBLHQBIUTN6XEZW5GC9OG1" localSheetId="8" hidden="1">#REF!</definedName>
    <definedName name="BExKU3FBLHQBIUTN6XEZW5GC9OG1" localSheetId="9" hidden="1">#REF!</definedName>
    <definedName name="BExKU3FBLHQBIUTN6XEZW5GC9OG1" hidden="1">#REF!</definedName>
    <definedName name="BExKU82I99FEUIZLODXJDOJC96CQ" localSheetId="8" hidden="1">#REF!</definedName>
    <definedName name="BExKU82I99FEUIZLODXJDOJC96CQ" localSheetId="9" hidden="1">#REF!</definedName>
    <definedName name="BExKU82I99FEUIZLODXJDOJC96CQ" hidden="1">#REF!</definedName>
    <definedName name="BExKUDM0DFSCM3D91SH0XLXJSL18" localSheetId="8" hidden="1">#REF!</definedName>
    <definedName name="BExKUDM0DFSCM3D91SH0XLXJSL18" localSheetId="9" hidden="1">#REF!</definedName>
    <definedName name="BExKUDM0DFSCM3D91SH0XLXJSL18" hidden="1">#REF!</definedName>
    <definedName name="BExKUHYKD9TJTMQOOBS4EX04FCEZ" localSheetId="8" hidden="1">#REF!</definedName>
    <definedName name="BExKUHYKD9TJTMQOOBS4EX04FCEZ" localSheetId="9" hidden="1">#REF!</definedName>
    <definedName name="BExKUHYKD9TJTMQOOBS4EX04FCEZ" hidden="1">#REF!</definedName>
    <definedName name="BExKULEKJLA77AUQPDUHSM94Y76Z" localSheetId="8" hidden="1">#REF!</definedName>
    <definedName name="BExKULEKJLA77AUQPDUHSM94Y76Z" localSheetId="9" hidden="1">#REF!</definedName>
    <definedName name="BExKULEKJLA77AUQPDUHSM94Y76Z" hidden="1">#REF!</definedName>
    <definedName name="BExKUXE506JSYMR4CV866RHRDYR9" localSheetId="8" hidden="1">#REF!</definedName>
    <definedName name="BExKUXE506JSYMR4CV866RHRDYR9" localSheetId="9" hidden="1">#REF!</definedName>
    <definedName name="BExKUXE506JSYMR4CV866RHRDYR9" hidden="1">#REF!</definedName>
    <definedName name="BExKV08R85MKI3MAX9E2HERNQUNL" localSheetId="8" hidden="1">#REF!</definedName>
    <definedName name="BExKV08R85MKI3MAX9E2HERNQUNL" localSheetId="9" hidden="1">#REF!</definedName>
    <definedName name="BExKV08R85MKI3MAX9E2HERNQUNL" hidden="1">#REF!</definedName>
    <definedName name="BExKV4AAUNNJL5JWD7PX6BFKVS6O" localSheetId="8" hidden="1">#REF!</definedName>
    <definedName name="BExKV4AAUNNJL5JWD7PX6BFKVS6O" localSheetId="9" hidden="1">#REF!</definedName>
    <definedName name="BExKV4AAUNNJL5JWD7PX6BFKVS6O" hidden="1">#REF!</definedName>
    <definedName name="BExKVDVK6HN74GQPTXICP9BFC8CF" localSheetId="8" hidden="1">#REF!</definedName>
    <definedName name="BExKVDVK6HN74GQPTXICP9BFC8CF" localSheetId="9" hidden="1">#REF!</definedName>
    <definedName name="BExKVDVK6HN74GQPTXICP9BFC8CF" hidden="1">#REF!</definedName>
    <definedName name="BExKVFZ3ZZGIC1QI8XN6BYFWN0ZY" localSheetId="8" hidden="1">#REF!</definedName>
    <definedName name="BExKVFZ3ZZGIC1QI8XN6BYFWN0ZY" localSheetId="9" hidden="1">#REF!</definedName>
    <definedName name="BExKVFZ3ZZGIC1QI8XN6BYFWN0ZY" hidden="1">#REF!</definedName>
    <definedName name="BExKVG4KGO28KPGTAFL1R8TTZ10N" localSheetId="8" hidden="1">#REF!</definedName>
    <definedName name="BExKVG4KGO28KPGTAFL1R8TTZ10N" localSheetId="9" hidden="1">#REF!</definedName>
    <definedName name="BExKVG4KGO28KPGTAFL1R8TTZ10N" hidden="1">#REF!</definedName>
    <definedName name="BExKW0CSH7DA02YSNV64PSEIXB2P" localSheetId="8" hidden="1">#REF!</definedName>
    <definedName name="BExKW0CSH7DA02YSNV64PSEIXB2P" localSheetId="9" hidden="1">#REF!</definedName>
    <definedName name="BExKW0CSH7DA02YSNV64PSEIXB2P" hidden="1">#REF!</definedName>
    <definedName name="BExM9NUG3Q31X01AI9ZJCZIX25CS" localSheetId="8" hidden="1">#REF!</definedName>
    <definedName name="BExM9NUG3Q31X01AI9ZJCZIX25CS" localSheetId="9" hidden="1">#REF!</definedName>
    <definedName name="BExM9NUG3Q31X01AI9ZJCZIX25CS" hidden="1">#REF!</definedName>
    <definedName name="BExM9OG182RP30MY23PG49LVPZ1C" localSheetId="8" hidden="1">#REF!</definedName>
    <definedName name="BExM9OG182RP30MY23PG49LVPZ1C" localSheetId="9" hidden="1">#REF!</definedName>
    <definedName name="BExM9OG182RP30MY23PG49LVPZ1C" hidden="1">#REF!</definedName>
    <definedName name="BExMA64MW1S18NH8DCKPCCEI5KCB" localSheetId="8" hidden="1">#REF!</definedName>
    <definedName name="BExMA64MW1S18NH8DCKPCCEI5KCB" localSheetId="9" hidden="1">#REF!</definedName>
    <definedName name="BExMA64MW1S18NH8DCKPCCEI5KCB" hidden="1">#REF!</definedName>
    <definedName name="BExMALEWFUEM8Y686IT03ECURUBR" localSheetId="8" hidden="1">#REF!</definedName>
    <definedName name="BExMALEWFUEM8Y686IT03ECURUBR" localSheetId="9" hidden="1">#REF!</definedName>
    <definedName name="BExMALEWFUEM8Y686IT03ECURUBR" hidden="1">#REF!</definedName>
    <definedName name="BExMAS0AQY7KMMTBTBPK0SWWDITB" localSheetId="8" hidden="1">#REF!</definedName>
    <definedName name="BExMAS0AQY7KMMTBTBPK0SWWDITB" localSheetId="9" hidden="1">#REF!</definedName>
    <definedName name="BExMAS0AQY7KMMTBTBPK0SWWDITB" hidden="1">#REF!</definedName>
    <definedName name="BExMAXJS82ZJ8RS22VLE0V0LDUII" localSheetId="8" hidden="1">#REF!</definedName>
    <definedName name="BExMAXJS82ZJ8RS22VLE0V0LDUII" localSheetId="9" hidden="1">#REF!</definedName>
    <definedName name="BExMAXJS82ZJ8RS22VLE0V0LDUII" hidden="1">#REF!</definedName>
    <definedName name="BExMB4QRS0R3MTB4CMUHFZ84LNZQ" localSheetId="8" hidden="1">#REF!</definedName>
    <definedName name="BExMB4QRS0R3MTB4CMUHFZ84LNZQ" localSheetId="9" hidden="1">#REF!</definedName>
    <definedName name="BExMB4QRS0R3MTB4CMUHFZ84LNZQ" hidden="1">#REF!</definedName>
    <definedName name="BExMB7AICZ233JKSCEUSR9RQXRS0" localSheetId="8" hidden="1">#REF!</definedName>
    <definedName name="BExMB7AICZ233JKSCEUSR9RQXRS0" localSheetId="9" hidden="1">#REF!</definedName>
    <definedName name="BExMB7AICZ233JKSCEUSR9RQXRS0" hidden="1">#REF!</definedName>
    <definedName name="BExMBC35WKQY5CWQJLV4D05O6971" localSheetId="8" hidden="1">#REF!</definedName>
    <definedName name="BExMBC35WKQY5CWQJLV4D05O6971" localSheetId="9" hidden="1">#REF!</definedName>
    <definedName name="BExMBC35WKQY5CWQJLV4D05O6971" hidden="1">#REF!</definedName>
    <definedName name="BExMBFTZV4Q1A5KG25C1N9PHQNSW" localSheetId="8" hidden="1">#REF!</definedName>
    <definedName name="BExMBFTZV4Q1A5KG25C1N9PHQNSW" localSheetId="9" hidden="1">#REF!</definedName>
    <definedName name="BExMBFTZV4Q1A5KG25C1N9PHQNSW" hidden="1">#REF!</definedName>
    <definedName name="BExMBFZFXQDH3H55R89930TFTU36" localSheetId="8" hidden="1">#REF!</definedName>
    <definedName name="BExMBFZFXQDH3H55R89930TFTU36" localSheetId="9" hidden="1">#REF!</definedName>
    <definedName name="BExMBFZFXQDH3H55R89930TFTU36" hidden="1">#REF!</definedName>
    <definedName name="BExMBK6ISK3U7KHZKUJXIDKGF6VW" localSheetId="8" hidden="1">#REF!</definedName>
    <definedName name="BExMBK6ISK3U7KHZKUJXIDKGF6VW" localSheetId="9" hidden="1">#REF!</definedName>
    <definedName name="BExMBK6ISK3U7KHZKUJXIDKGF6VW" hidden="1">#REF!</definedName>
    <definedName name="BExMBYPQDG9AYDQ5E8IECVFREPO6" localSheetId="8" hidden="1">#REF!</definedName>
    <definedName name="BExMBYPQDG9AYDQ5E8IECVFREPO6" localSheetId="9" hidden="1">#REF!</definedName>
    <definedName name="BExMBYPQDG9AYDQ5E8IECVFREPO6" hidden="1">[35]ZZCOOM_M03_Q005!#REF!</definedName>
    <definedName name="BExMC7PESEESXVMDCGGIP5LPMUGY" localSheetId="8" hidden="1">#REF!</definedName>
    <definedName name="BExMC7PESEESXVMDCGGIP5LPMUGY" hidden="1">#REF!</definedName>
    <definedName name="BExMC8AZUTX8LG89K2JJR7ZG62XX" localSheetId="8" hidden="1">#REF!</definedName>
    <definedName name="BExMC8AZUTX8LG89K2JJR7ZG62XX" localSheetId="9" hidden="1">#REF!</definedName>
    <definedName name="BExMC8AZUTX8LG89K2JJR7ZG62XX" hidden="1">#REF!</definedName>
    <definedName name="BExMCA96YR10V72G2R0SCIKPZLIZ" localSheetId="8" hidden="1">#REF!</definedName>
    <definedName name="BExMCA96YR10V72G2R0SCIKPZLIZ" localSheetId="9" hidden="1">#REF!</definedName>
    <definedName name="BExMCA96YR10V72G2R0SCIKPZLIZ" hidden="1">#REF!</definedName>
    <definedName name="BExMCB5JU5I2VQDUBS4O42BTEVKI" localSheetId="8" hidden="1">#REF!</definedName>
    <definedName name="BExMCB5JU5I2VQDUBS4O42BTEVKI" localSheetId="9" hidden="1">#REF!</definedName>
    <definedName name="BExMCB5JU5I2VQDUBS4O42BTEVKI" hidden="1">#REF!</definedName>
    <definedName name="BExMCFSQFSEMPY5IXDIRKZDASDBR" localSheetId="8" hidden="1">#REF!</definedName>
    <definedName name="BExMCFSQFSEMPY5IXDIRKZDASDBR" localSheetId="9" hidden="1">#REF!</definedName>
    <definedName name="BExMCFSQFSEMPY5IXDIRKZDASDBR" hidden="1">#REF!</definedName>
    <definedName name="BExMCH58I9XOLK7WEE6VSJGYPJGL" localSheetId="8" hidden="1">#REF!</definedName>
    <definedName name="BExMCH58I9XOLK7WEE6VSJGYPJGL" localSheetId="9" hidden="1">#REF!</definedName>
    <definedName name="BExMCH58I9XOLK7WEE6VSJGYPJGL" hidden="1">#REF!</definedName>
    <definedName name="BExMCMZOEYWVOOJ98TBHTTCS7XB8" localSheetId="8" hidden="1">#REF!</definedName>
    <definedName name="BExMCMZOEYWVOOJ98TBHTTCS7XB8" localSheetId="9" hidden="1">#REF!</definedName>
    <definedName name="BExMCMZOEYWVOOJ98TBHTTCS7XB8" hidden="1">#REF!</definedName>
    <definedName name="BExMCS8EF2W3FS9QADNKREYSI8P0" localSheetId="8" hidden="1">#REF!</definedName>
    <definedName name="BExMCS8EF2W3FS9QADNKREYSI8P0" localSheetId="9" hidden="1">#REF!</definedName>
    <definedName name="BExMCS8EF2W3FS9QADNKREYSI8P0" hidden="1">#REF!</definedName>
    <definedName name="BExMCSU0KZGHALEL7N5DJBVL94K7" localSheetId="8" hidden="1">#REF!</definedName>
    <definedName name="BExMCSU0KZGHALEL7N5DJBVL94K7" localSheetId="9" hidden="1">#REF!</definedName>
    <definedName name="BExMCSU0KZGHALEL7N5DJBVL94K7" hidden="1">#REF!</definedName>
    <definedName name="BExMCUS7GSOM96J0HJ7EH0FFM2AC" localSheetId="8" hidden="1">#REF!</definedName>
    <definedName name="BExMCUS7GSOM96J0HJ7EH0FFM2AC" localSheetId="9" hidden="1">#REF!</definedName>
    <definedName name="BExMCUS7GSOM96J0HJ7EH0FFM2AC" hidden="1">#REF!</definedName>
    <definedName name="BExMCYTT6TVDWMJXO1NZANRTVNAN" localSheetId="8" hidden="1">#REF!</definedName>
    <definedName name="BExMCYTT6TVDWMJXO1NZANRTVNAN" localSheetId="9" hidden="1">#REF!</definedName>
    <definedName name="BExMCYTT6TVDWMJXO1NZANRTVNAN" hidden="1">#REF!</definedName>
    <definedName name="BExMD54CT1VTE5YGBM90H90NF28M" localSheetId="8" hidden="1">#REF!</definedName>
    <definedName name="BExMD54CT1VTE5YGBM90H90NF28M" localSheetId="9" hidden="1">#REF!</definedName>
    <definedName name="BExMD54CT1VTE5YGBM90H90NF28M" hidden="1">#REF!</definedName>
    <definedName name="BExMD5F6IAV108XYJLXUO9HD0IT6" localSheetId="8" hidden="1">#REF!</definedName>
    <definedName name="BExMD5F6IAV108XYJLXUO9HD0IT6" localSheetId="9" hidden="1">#REF!</definedName>
    <definedName name="BExMD5F6IAV108XYJLXUO9HD0IT6" hidden="1">#REF!</definedName>
    <definedName name="BExMDANV66W9T3XAXID40XFJ0J93" localSheetId="8" hidden="1">#REF!</definedName>
    <definedName name="BExMDANV66W9T3XAXID40XFJ0J93" localSheetId="9" hidden="1">#REF!</definedName>
    <definedName name="BExMDANV66W9T3XAXID40XFJ0J93" hidden="1">#REF!</definedName>
    <definedName name="BExMDGD1KQP7NNR78X2ZX4FCBQ1S" localSheetId="8" hidden="1">#REF!</definedName>
    <definedName name="BExMDGD1KQP7NNR78X2ZX4FCBQ1S" localSheetId="9" hidden="1">#REF!</definedName>
    <definedName name="BExMDGD1KQP7NNR78X2ZX4FCBQ1S" hidden="1">#REF!</definedName>
    <definedName name="BExMDIRDK0DI8P86HB7WPH8QWLSQ" localSheetId="8" hidden="1">#REF!</definedName>
    <definedName name="BExMDIRDK0DI8P86HB7WPH8QWLSQ" localSheetId="9" hidden="1">#REF!</definedName>
    <definedName name="BExMDIRDK0DI8P86HB7WPH8QWLSQ" hidden="1">#REF!</definedName>
    <definedName name="BExMDOWGDLP3BZZB4ZPI31VS10FP" localSheetId="8" hidden="1">#REF!</definedName>
    <definedName name="BExMDOWGDLP3BZZB4ZPI31VS10FP" localSheetId="9" hidden="1">#REF!</definedName>
    <definedName name="BExMDOWGDLP3BZZB4ZPI31VS10FP" hidden="1">#REF!</definedName>
    <definedName name="BExMDPI2FVMORSWDDCVAJ85WYAYO" localSheetId="8" hidden="1">#REF!</definedName>
    <definedName name="BExMDPI2FVMORSWDDCVAJ85WYAYO" localSheetId="9" hidden="1">#REF!</definedName>
    <definedName name="BExMDPI2FVMORSWDDCVAJ85WYAYO" hidden="1">#REF!</definedName>
    <definedName name="BExMDUWB7VWHFFR266QXO46BNV2S" localSheetId="8" hidden="1">#REF!</definedName>
    <definedName name="BExMDUWB7VWHFFR266QXO46BNV2S" localSheetId="9" hidden="1">#REF!</definedName>
    <definedName name="BExMDUWB7VWHFFR266QXO46BNV2S" hidden="1">#REF!</definedName>
    <definedName name="BExME2U47N8LZG0BPJ49ANY5QVV2" localSheetId="8" hidden="1">#REF!</definedName>
    <definedName name="BExME2U47N8LZG0BPJ49ANY5QVV2" localSheetId="9" hidden="1">#REF!</definedName>
    <definedName name="BExME2U47N8LZG0BPJ49ANY5QVV2" hidden="1">#REF!</definedName>
    <definedName name="BExME88DH5DUKMUFI9FNVECXFD2E" localSheetId="8" hidden="1">#REF!</definedName>
    <definedName name="BExME88DH5DUKMUFI9FNVECXFD2E" localSheetId="9" hidden="1">#REF!</definedName>
    <definedName name="BExME88DH5DUKMUFI9FNVECXFD2E" hidden="1">#REF!</definedName>
    <definedName name="BExME9A7MOGAK7YTTQYXP5DL6VYA" localSheetId="8" hidden="1">#REF!</definedName>
    <definedName name="BExME9A7MOGAK7YTTQYXP5DL6VYA" localSheetId="9" hidden="1">#REF!</definedName>
    <definedName name="BExME9A7MOGAK7YTTQYXP5DL6VYA" hidden="1">#REF!</definedName>
    <definedName name="BExMEOV9YFRY5C3GDLU60GIX10BY" localSheetId="8" hidden="1">#REF!</definedName>
    <definedName name="BExMEOV9YFRY5C3GDLU60GIX10BY" localSheetId="9" hidden="1">#REF!</definedName>
    <definedName name="BExMEOV9YFRY5C3GDLU60GIX10BY" hidden="1">#REF!</definedName>
    <definedName name="BExMEUK2Q5GZGZFZ77Z2IYUKOOYW" localSheetId="8" hidden="1">#REF!</definedName>
    <definedName name="BExMEUK2Q5GZGZFZ77Z2IYUKOOYW" localSheetId="9" hidden="1">#REF!</definedName>
    <definedName name="BExMEUK2Q5GZGZFZ77Z2IYUKOOYW" hidden="1">#REF!</definedName>
    <definedName name="BExMEWT36INWIP0VNS94NEP3WZ4U" localSheetId="8" hidden="1">#REF!</definedName>
    <definedName name="BExMEWT36INWIP0VNS94NEP3WZ4U" localSheetId="9" hidden="1">#REF!</definedName>
    <definedName name="BExMEWT36INWIP0VNS94NEP3WZ4U" hidden="1">#REF!</definedName>
    <definedName name="BExMEY09ESM4H2YGKEQQRYUD114R" localSheetId="8" hidden="1">#REF!</definedName>
    <definedName name="BExMEY09ESM4H2YGKEQQRYUD114R" localSheetId="9" hidden="1">#REF!</definedName>
    <definedName name="BExMEY09ESM4H2YGKEQQRYUD114R" hidden="1">#REF!</definedName>
    <definedName name="BExMF0UU4SBJHOJ4SG09QMF1TC7H" localSheetId="8" hidden="1">#REF!</definedName>
    <definedName name="BExMF0UU4SBJHOJ4SG09QMF1TC7H" localSheetId="9" hidden="1">#REF!</definedName>
    <definedName name="BExMF0UU4SBJHOJ4SG09QMF1TC7H" hidden="1">#REF!</definedName>
    <definedName name="BExMF2YDPQWGK3CSN8LJG16MLFQZ" localSheetId="8" hidden="1">#REF!</definedName>
    <definedName name="BExMF2YDPQWGK3CSN8LJG16MLFQZ" localSheetId="9" hidden="1">#REF!</definedName>
    <definedName name="BExMF2YDPQWGK3CSN8LJG16MLFQZ" hidden="1">#REF!</definedName>
    <definedName name="BExMF4G4IUPQY1Y5GEY5N3E04CL6" localSheetId="8" hidden="1">#REF!</definedName>
    <definedName name="BExMF4G4IUPQY1Y5GEY5N3E04CL6" localSheetId="9" hidden="1">#REF!</definedName>
    <definedName name="BExMF4G4IUPQY1Y5GEY5N3E04CL6" hidden="1">#REF!</definedName>
    <definedName name="BExMF9UIGYMOAQK0ELUWP0S0HZZY" localSheetId="8" hidden="1">#REF!</definedName>
    <definedName name="BExMF9UIGYMOAQK0ELUWP0S0HZZY" localSheetId="9" hidden="1">#REF!</definedName>
    <definedName name="BExMF9UIGYMOAQK0ELUWP0S0HZZY" hidden="1">#REF!</definedName>
    <definedName name="BExMFDLBSWFMRDYJ2DZETI3EXKN2" localSheetId="8" hidden="1">#REF!</definedName>
    <definedName name="BExMFDLBSWFMRDYJ2DZETI3EXKN2" localSheetId="9" hidden="1">#REF!</definedName>
    <definedName name="BExMFDLBSWFMRDYJ2DZETI3EXKN2" hidden="1">#REF!</definedName>
    <definedName name="BExMFLDTMRTCHKA37LQW67BG8D5C" localSheetId="8" hidden="1">#REF!</definedName>
    <definedName name="BExMFLDTMRTCHKA37LQW67BG8D5C" localSheetId="9" hidden="1">#REF!</definedName>
    <definedName name="BExMFLDTMRTCHKA37LQW67BG8D5C" hidden="1">#REF!</definedName>
    <definedName name="BExMFTH63LTWA2JYJTJYMT5K2OF2" localSheetId="8" hidden="1">#REF!</definedName>
    <definedName name="BExMFTH63LTWA2JYJTJYMT5K2OF2" localSheetId="9" hidden="1">#REF!</definedName>
    <definedName name="BExMFTH63LTWA2JYJTJYMT5K2OF2" hidden="1">#REF!</definedName>
    <definedName name="BExMFY4AG5T27EVMCCNE00GOAR66" localSheetId="8" hidden="1">#REF!</definedName>
    <definedName name="BExMFY4AG5T27EVMCCNE00GOAR66" localSheetId="9" hidden="1">#REF!</definedName>
    <definedName name="BExMFY4AG5T27EVMCCNE00GOAR66" hidden="1">#REF!</definedName>
    <definedName name="BExMGQQNOFER1MEVQ961XARTRIOB" localSheetId="8" hidden="1">#REF!</definedName>
    <definedName name="BExMGQQNOFER1MEVQ961XARTRIOB" localSheetId="9" hidden="1">#REF!</definedName>
    <definedName name="BExMGQQNOFER1MEVQ961XARTRIOB" hidden="1">#REF!</definedName>
    <definedName name="BExMH189E60TZBQFN2UWVA1UZA7X" localSheetId="8" hidden="1">#REF!</definedName>
    <definedName name="BExMH189E60TZBQFN2UWVA1UZA7X" localSheetId="9" hidden="1">#REF!</definedName>
    <definedName name="BExMH189E60TZBQFN2UWVA1UZA7X" hidden="1">#REF!</definedName>
    <definedName name="BExMH3H9TW5TJCNU5Z1EWXP3BAEP" localSheetId="8" hidden="1">#REF!</definedName>
    <definedName name="BExMH3H9TW5TJCNU5Z1EWXP3BAEP" localSheetId="9" hidden="1">#REF!</definedName>
    <definedName name="BExMH3H9TW5TJCNU5Z1EWXP3BAEP" hidden="1">#REF!</definedName>
    <definedName name="BExMH5A1B01SYXROP70DOKTQ5D6Z" localSheetId="8" hidden="1">#REF!</definedName>
    <definedName name="BExMH5A1B01SYXROP70DOKTQ5D6Z" localSheetId="9" hidden="1">#REF!</definedName>
    <definedName name="BExMH5A1B01SYXROP70DOKTQ5D6Z" hidden="1">#REF!</definedName>
    <definedName name="BExMHCGUJ8A3L31NU0XU0FGXE4P3" localSheetId="8" hidden="1">#REF!</definedName>
    <definedName name="BExMHCGUJ8A3L31NU0XU0FGXE4P3" localSheetId="9" hidden="1">#REF!</definedName>
    <definedName name="BExMHCGUJ8A3L31NU0XU0FGXE4P3" hidden="1">#REF!</definedName>
    <definedName name="BExMHOWPB34KPZ76M2KIX2C9R2VB" localSheetId="8" hidden="1">#REF!</definedName>
    <definedName name="BExMHOWPB34KPZ76M2KIX2C9R2VB" localSheetId="9" hidden="1">#REF!</definedName>
    <definedName name="BExMHOWPB34KPZ76M2KIX2C9R2VB" hidden="1">#REF!</definedName>
    <definedName name="BExMHSSYC6KVHA3QDTSYPN92TWMI" localSheetId="8" hidden="1">#REF!</definedName>
    <definedName name="BExMHSSYC6KVHA3QDTSYPN92TWMI" localSheetId="9" hidden="1">#REF!</definedName>
    <definedName name="BExMHSSYC6KVHA3QDTSYPN92TWMI" hidden="1">#REF!</definedName>
    <definedName name="BExMI3AJ9477KDL4T9DHET4LJJTW" localSheetId="8" hidden="1">#REF!</definedName>
    <definedName name="BExMI3AJ9477KDL4T9DHET4LJJTW" localSheetId="9" hidden="1">#REF!</definedName>
    <definedName name="BExMI3AJ9477KDL4T9DHET4LJJTW" hidden="1">#REF!</definedName>
    <definedName name="BExMI6QQ20XHD0NWJUN741B37182" localSheetId="8" hidden="1">#REF!</definedName>
    <definedName name="BExMI6QQ20XHD0NWJUN741B37182" localSheetId="9" hidden="1">#REF!</definedName>
    <definedName name="BExMI6QQ20XHD0NWJUN741B37182" hidden="1">#REF!</definedName>
    <definedName name="BExMI7MYDIMC9K16SBAFUY33RHK6" localSheetId="8" hidden="1">#REF!</definedName>
    <definedName name="BExMI7MYDIMC9K16SBAFUY33RHK6" localSheetId="9" hidden="1">#REF!</definedName>
    <definedName name="BExMI7MYDIMC9K16SBAFUY33RHK6" hidden="1">#REF!</definedName>
    <definedName name="BExMI8JB94SBD9EMNJEK7Y2T6GYU" localSheetId="8" hidden="1">#REF!</definedName>
    <definedName name="BExMI8JB94SBD9EMNJEK7Y2T6GYU" localSheetId="9" hidden="1">#REF!</definedName>
    <definedName name="BExMI8JB94SBD9EMNJEK7Y2T6GYU" hidden="1">#REF!</definedName>
    <definedName name="BExMI8OS85YTW3KYVE4YD0R7Z6UV" localSheetId="8" hidden="1">#REF!</definedName>
    <definedName name="BExMI8OS85YTW3KYVE4YD0R7Z6UV" localSheetId="9" hidden="1">#REF!</definedName>
    <definedName name="BExMI8OS85YTW3KYVE4YD0R7Z6UV" hidden="1">#REF!</definedName>
    <definedName name="BExMI9QNOMVZ44I3BFMGU1EL1RSY" localSheetId="8" hidden="1">#REF!</definedName>
    <definedName name="BExMI9QNOMVZ44I3BFMGU1EL1RSY" localSheetId="9" hidden="1">#REF!</definedName>
    <definedName name="BExMI9QNOMVZ44I3BFMGU1EL1RSY" hidden="1">#REF!</definedName>
    <definedName name="BExMIBOOZU40JS3F89OMPSRCE9MM" localSheetId="8" hidden="1">#REF!</definedName>
    <definedName name="BExMIBOOZU40JS3F89OMPSRCE9MM" localSheetId="9" hidden="1">#REF!</definedName>
    <definedName name="BExMIBOOZU40JS3F89OMPSRCE9MM" hidden="1">#REF!</definedName>
    <definedName name="BExMIIQ5MBWSIHTFWAQADXMZC22Q" localSheetId="8" hidden="1">#REF!</definedName>
    <definedName name="BExMIIQ5MBWSIHTFWAQADXMZC22Q" localSheetId="9" hidden="1">#REF!</definedName>
    <definedName name="BExMIIQ5MBWSIHTFWAQADXMZC22Q" hidden="1">#REF!</definedName>
    <definedName name="BExMIL4I2GE866I25CR5JBLJWJ6A" localSheetId="8" hidden="1">#REF!</definedName>
    <definedName name="BExMIL4I2GE866I25CR5JBLJWJ6A" localSheetId="9" hidden="1">#REF!</definedName>
    <definedName name="BExMIL4I2GE866I25CR5JBLJWJ6A" hidden="1">#REF!</definedName>
    <definedName name="BExMIRKIPF27SNO82SPFSB3T5U17" localSheetId="8" hidden="1">#REF!</definedName>
    <definedName name="BExMIRKIPF27SNO82SPFSB3T5U17" localSheetId="9" hidden="1">#REF!</definedName>
    <definedName name="BExMIRKIPF27SNO82SPFSB3T5U17" hidden="1">#REF!</definedName>
    <definedName name="BExMIV0KC8555D5E42ZGWG15Y0MO" localSheetId="8" hidden="1">#REF!</definedName>
    <definedName name="BExMIV0KC8555D5E42ZGWG15Y0MO" localSheetId="9" hidden="1">#REF!</definedName>
    <definedName name="BExMIV0KC8555D5E42ZGWG15Y0MO" hidden="1">#REF!</definedName>
    <definedName name="BExMIZT6AN7E6YMW2S87CTCN2UXH" localSheetId="8" hidden="1">#REF!</definedName>
    <definedName name="BExMIZT6AN7E6YMW2S87CTCN2UXH" localSheetId="9" hidden="1">#REF!</definedName>
    <definedName name="BExMIZT6AN7E6YMW2S87CTCN2UXH" hidden="1">#REF!</definedName>
    <definedName name="BExMJB76UESLVRD81AJBOB78JDTT" localSheetId="8" hidden="1">#REF!</definedName>
    <definedName name="BExMJB76UESLVRD81AJBOB78JDTT" localSheetId="9" hidden="1">#REF!</definedName>
    <definedName name="BExMJB76UESLVRD81AJBOB78JDTT" hidden="1">#REF!</definedName>
    <definedName name="BExMJI8OLFZQCGOW3F99ETW8A21E" localSheetId="8" hidden="1">#REF!</definedName>
    <definedName name="BExMJI8OLFZQCGOW3F99ETW8A21E" localSheetId="9" hidden="1">#REF!</definedName>
    <definedName name="BExMJI8OLFZQCGOW3F99ETW8A21E" hidden="1">#REF!</definedName>
    <definedName name="BExMJNC8ZFB9DRFOJ961ZAJ8U3A8" localSheetId="8" hidden="1">#REF!</definedName>
    <definedName name="BExMJNC8ZFB9DRFOJ961ZAJ8U3A8" localSheetId="9" hidden="1">#REF!</definedName>
    <definedName name="BExMJNC8ZFB9DRFOJ961ZAJ8U3A8" hidden="1">#REF!</definedName>
    <definedName name="BExMJTBV8A3D31W2IQHP9RDFPPHQ" localSheetId="8" hidden="1">#REF!</definedName>
    <definedName name="BExMJTBV8A3D31W2IQHP9RDFPPHQ" localSheetId="9" hidden="1">#REF!</definedName>
    <definedName name="BExMJTBV8A3D31W2IQHP9RDFPPHQ" hidden="1">#REF!</definedName>
    <definedName name="BExMK2RTXN4QJWEUNX002XK8VQP8" localSheetId="8" hidden="1">#REF!</definedName>
    <definedName name="BExMK2RTXN4QJWEUNX002XK8VQP8" localSheetId="9" hidden="1">#REF!</definedName>
    <definedName name="BExMK2RTXN4QJWEUNX002XK8VQP8" hidden="1">#REF!</definedName>
    <definedName name="BExMKBGQDUZ8AWXYHA3QVMSDVZ3D" localSheetId="8" hidden="1">#REF!</definedName>
    <definedName name="BExMKBGQDUZ8AWXYHA3QVMSDVZ3D" localSheetId="9" hidden="1">#REF!</definedName>
    <definedName name="BExMKBGQDUZ8AWXYHA3QVMSDVZ3D" hidden="1">#REF!</definedName>
    <definedName name="BExMKBM1467553LDFZRRKVSHN374" localSheetId="8" hidden="1">#REF!</definedName>
    <definedName name="BExMKBM1467553LDFZRRKVSHN374" localSheetId="9" hidden="1">#REF!</definedName>
    <definedName name="BExMKBM1467553LDFZRRKVSHN374" hidden="1">#REF!</definedName>
    <definedName name="BExMKGK5FJUC0AU8MABRGDC5ZM70" localSheetId="8" hidden="1">#REF!</definedName>
    <definedName name="BExMKGK5FJUC0AU8MABRGDC5ZM70" localSheetId="9" hidden="1">#REF!</definedName>
    <definedName name="BExMKGK5FJUC0AU8MABRGDC5ZM70" hidden="1">#REF!</definedName>
    <definedName name="BExMKP92JGBM5BJO174H9A4HQIB9" localSheetId="8" hidden="1">#REF!</definedName>
    <definedName name="BExMKP92JGBM5BJO174H9A4HQIB9" localSheetId="9" hidden="1">#REF!</definedName>
    <definedName name="BExMKP92JGBM5BJO174H9A4HQIB9" hidden="1">#REF!</definedName>
    <definedName name="BExMKPEDT6IOYLLC3KJKRZOETC3Y" localSheetId="8" hidden="1">#REF!</definedName>
    <definedName name="BExMKPEDT6IOYLLC3KJKRZOETC3Y" hidden="1">#REF!</definedName>
    <definedName name="BExMKTW7R5SOV4PHAFGHU3W73DYE" localSheetId="8" hidden="1">#REF!</definedName>
    <definedName name="BExMKTW7R5SOV4PHAFGHU3W73DYE" localSheetId="9" hidden="1">#REF!</definedName>
    <definedName name="BExMKTW7R5SOV4PHAFGHU3W73DYE" hidden="1">#REF!</definedName>
    <definedName name="BExMKU7051J2W1RQXGZGE62NBRUZ" localSheetId="8" hidden="1">#REF!</definedName>
    <definedName name="BExMKU7051J2W1RQXGZGE62NBRUZ" localSheetId="9" hidden="1">#REF!</definedName>
    <definedName name="BExMKU7051J2W1RQXGZGE62NBRUZ" hidden="1">#REF!</definedName>
    <definedName name="BExMKUN3WPECJR2XRID2R7GZRGNX" localSheetId="8" hidden="1">#REF!</definedName>
    <definedName name="BExMKUN3WPECJR2XRID2R7GZRGNX" localSheetId="9" hidden="1">#REF!</definedName>
    <definedName name="BExMKUN3WPECJR2XRID2R7GZRGNX" hidden="1">#REF!</definedName>
    <definedName name="BExMKZ535P011X4TNV16GCOH4H21" localSheetId="8" hidden="1">#REF!</definedName>
    <definedName name="BExMKZ535P011X4TNV16GCOH4H21" localSheetId="9" hidden="1">#REF!</definedName>
    <definedName name="BExMKZ535P011X4TNV16GCOH4H21" hidden="1">#REF!</definedName>
    <definedName name="BExML3XQNDIMX55ZCHHXKUV3D6E6" localSheetId="8" hidden="1">#REF!</definedName>
    <definedName name="BExML3XQNDIMX55ZCHHXKUV3D6E6" localSheetId="9" hidden="1">#REF!</definedName>
    <definedName name="BExML3XQNDIMX55ZCHHXKUV3D6E6" hidden="1">#REF!</definedName>
    <definedName name="BExML5QGSWHLI18BGY4CGOTD3UWH" localSheetId="8" hidden="1">#REF!</definedName>
    <definedName name="BExML5QGSWHLI18BGY4CGOTD3UWH" localSheetId="9" hidden="1">#REF!</definedName>
    <definedName name="BExML5QGSWHLI18BGY4CGOTD3UWH" hidden="1">#REF!</definedName>
    <definedName name="BExML6BVFCV80776USR7X70HVRZT" localSheetId="8" hidden="1">#REF!</definedName>
    <definedName name="BExML6BVFCV80776USR7X70HVRZT" localSheetId="9" hidden="1">#REF!</definedName>
    <definedName name="BExML6BVFCV80776USR7X70HVRZT" hidden="1">#REF!</definedName>
    <definedName name="BExMLO5Z61RE85X8HHX2G4IU3AZW" localSheetId="8" hidden="1">#REF!</definedName>
    <definedName name="BExMLO5Z61RE85X8HHX2G4IU3AZW" localSheetId="9" hidden="1">#REF!</definedName>
    <definedName name="BExMLO5Z61RE85X8HHX2G4IU3AZW" hidden="1">#REF!</definedName>
    <definedName name="BExMLVI7UORSHM9FMO8S2EI0TMTS" localSheetId="8" hidden="1">#REF!</definedName>
    <definedName name="BExMLVI7UORSHM9FMO8S2EI0TMTS" localSheetId="9" hidden="1">#REF!</definedName>
    <definedName name="BExMLVI7UORSHM9FMO8S2EI0TMTS" hidden="1">#REF!</definedName>
    <definedName name="BExMM5UCOT2HSSN0ZIPZW55GSOVO" localSheetId="8" hidden="1">#REF!</definedName>
    <definedName name="BExMM5UCOT2HSSN0ZIPZW55GSOVO" localSheetId="9" hidden="1">#REF!</definedName>
    <definedName name="BExMM5UCOT2HSSN0ZIPZW55GSOVO" hidden="1">#REF!</definedName>
    <definedName name="BExMM8ZRS5RQ8H1H55RVPVTDL5NL" localSheetId="8" hidden="1">#REF!</definedName>
    <definedName name="BExMM8ZRS5RQ8H1H55RVPVTDL5NL" localSheetId="9" hidden="1">#REF!</definedName>
    <definedName name="BExMM8ZRS5RQ8H1H55RVPVTDL5NL" hidden="1">#REF!</definedName>
    <definedName name="BExMMH8EAZB09XXQ5X4LR0P4NHG9" localSheetId="8" hidden="1">#REF!</definedName>
    <definedName name="BExMMH8EAZB09XXQ5X4LR0P4NHG9" localSheetId="9" hidden="1">#REF!</definedName>
    <definedName name="BExMMH8EAZB09XXQ5X4LR0P4NHG9" hidden="1">#REF!</definedName>
    <definedName name="BExMMIQH5BABNZVCIQ7TBCQ10AY5" localSheetId="8" hidden="1">#REF!</definedName>
    <definedName name="BExMMIQH5BABNZVCIQ7TBCQ10AY5" localSheetId="9" hidden="1">#REF!</definedName>
    <definedName name="BExMMIQH5BABNZVCIQ7TBCQ10AY5" hidden="1">#REF!</definedName>
    <definedName name="BExMMNIZ2T7M22WECMUQXEF4NJ71" localSheetId="8" hidden="1">#REF!</definedName>
    <definedName name="BExMMNIZ2T7M22WECMUQXEF4NJ71" localSheetId="9" hidden="1">#REF!</definedName>
    <definedName name="BExMMNIZ2T7M22WECMUQXEF4NJ71" hidden="1">#REF!</definedName>
    <definedName name="BExMMPMIOU7BURTV0L1K6ACW9X73" localSheetId="8" hidden="1">#REF!</definedName>
    <definedName name="BExMMPMIOU7BURTV0L1K6ACW9X73" localSheetId="9" hidden="1">#REF!</definedName>
    <definedName name="BExMMPMIOU7BURTV0L1K6ACW9X73" hidden="1">#REF!</definedName>
    <definedName name="BExMMQ835AJDHS4B419SS645P67Q" localSheetId="8" hidden="1">#REF!</definedName>
    <definedName name="BExMMQ835AJDHS4B419SS645P67Q" localSheetId="9" hidden="1">#REF!</definedName>
    <definedName name="BExMMQ835AJDHS4B419SS645P67Q" hidden="1">#REF!</definedName>
    <definedName name="BExMMQIUVPCOBISTEJJYNCCLUCPY" localSheetId="8" hidden="1">#REF!</definedName>
    <definedName name="BExMMQIUVPCOBISTEJJYNCCLUCPY" localSheetId="9" hidden="1">#REF!</definedName>
    <definedName name="BExMMQIUVPCOBISTEJJYNCCLUCPY" hidden="1">#REF!</definedName>
    <definedName name="BExMMTIXETA5VAKBSOFDD5SRU887" localSheetId="8" hidden="1">#REF!</definedName>
    <definedName name="BExMMTIXETA5VAKBSOFDD5SRU887" localSheetId="9" hidden="1">#REF!</definedName>
    <definedName name="BExMMTIXETA5VAKBSOFDD5SRU887" hidden="1">#REF!</definedName>
    <definedName name="BExMMV0P6P5YS3C35G0JYYHI7992" localSheetId="8" hidden="1">#REF!</definedName>
    <definedName name="BExMMV0P6P5YS3C35G0JYYHI7992" localSheetId="9" hidden="1">#REF!</definedName>
    <definedName name="BExMMV0P6P5YS3C35G0JYYHI7992" hidden="1">#REF!</definedName>
    <definedName name="BExMNJLFWZBRN9PZF1IO9CYWV1B2" localSheetId="8" hidden="1">#REF!</definedName>
    <definedName name="BExMNJLFWZBRN9PZF1IO9CYWV1B2" localSheetId="9" hidden="1">#REF!</definedName>
    <definedName name="BExMNJLFWZBRN9PZF1IO9CYWV1B2" hidden="1">#REF!</definedName>
    <definedName name="BExMNKCJ0FA57YEUUAJE43U1QN5P" localSheetId="8" hidden="1">#REF!</definedName>
    <definedName name="BExMNKCJ0FA57YEUUAJE43U1QN5P" localSheetId="9" hidden="1">#REF!</definedName>
    <definedName name="BExMNKCJ0FA57YEUUAJE43U1QN5P" hidden="1">#REF!</definedName>
    <definedName name="BExMNKN5D1WEF2OOJVP6LZ6DLU3Y" localSheetId="8" hidden="1">#REF!</definedName>
    <definedName name="BExMNKN5D1WEF2OOJVP6LZ6DLU3Y" localSheetId="9" hidden="1">#REF!</definedName>
    <definedName name="BExMNKN5D1WEF2OOJVP6LZ6DLU3Y" hidden="1">#REF!</definedName>
    <definedName name="BExMNR38HMPLWAJRQ9MMS3ZAZ9IU" localSheetId="8" hidden="1">#REF!</definedName>
    <definedName name="BExMNR38HMPLWAJRQ9MMS3ZAZ9IU" localSheetId="9" hidden="1">#REF!</definedName>
    <definedName name="BExMNR38HMPLWAJRQ9MMS3ZAZ9IU" hidden="1">#REF!</definedName>
    <definedName name="BExMNRDZULKJMVY2VKIIRM2M5A1M" localSheetId="8" hidden="1">#REF!</definedName>
    <definedName name="BExMNRDZULKJMVY2VKIIRM2M5A1M" localSheetId="9" hidden="1">#REF!</definedName>
    <definedName name="BExMNRDZULKJMVY2VKIIRM2M5A1M" hidden="1">#REF!</definedName>
    <definedName name="BExMNVFKZIBQSCAH71DIF1CJG89T" localSheetId="8" hidden="1">#REF!</definedName>
    <definedName name="BExMNVFKZIBQSCAH71DIF1CJG89T" localSheetId="9" hidden="1">#REF!</definedName>
    <definedName name="BExMNVFKZIBQSCAH71DIF1CJG89T" hidden="1">#REF!</definedName>
    <definedName name="BExMNVVUQAGQY9SA29FGI7D7R5MN" localSheetId="8" hidden="1">#REF!</definedName>
    <definedName name="BExMNVVUQAGQY9SA29FGI7D7R5MN" localSheetId="9" hidden="1">#REF!</definedName>
    <definedName name="BExMNVVUQAGQY9SA29FGI7D7R5MN" hidden="1">#REF!</definedName>
    <definedName name="BExMO9IOWKTWHO8LQJJQI5P3INWY" localSheetId="8" hidden="1">#REF!</definedName>
    <definedName name="BExMO9IOWKTWHO8LQJJQI5P3INWY" localSheetId="9" hidden="1">#REF!</definedName>
    <definedName name="BExMO9IOWKTWHO8LQJJQI5P3INWY" hidden="1">#REF!</definedName>
    <definedName name="BExMOI29DOEK5R1A5QZPUDKF7N6T" localSheetId="8" hidden="1">#REF!</definedName>
    <definedName name="BExMOI29DOEK5R1A5QZPUDKF7N6T" localSheetId="9" hidden="1">#REF!</definedName>
    <definedName name="BExMOI29DOEK5R1A5QZPUDKF7N6T" hidden="1">#REF!</definedName>
    <definedName name="BExMONRAU0S904NLJHPI47RVQDBH" localSheetId="8" hidden="1">#REF!</definedName>
    <definedName name="BExMONRAU0S904NLJHPI47RVQDBH" localSheetId="9" hidden="1">#REF!</definedName>
    <definedName name="BExMONRAU0S904NLJHPI47RVQDBH" hidden="1">#REF!</definedName>
    <definedName name="BExMPAJ5AJAXGKGK3F6H3ODS6RF4" localSheetId="8" hidden="1">#REF!</definedName>
    <definedName name="BExMPAJ5AJAXGKGK3F6H3ODS6RF4" localSheetId="9" hidden="1">#REF!</definedName>
    <definedName name="BExMPAJ5AJAXGKGK3F6H3ODS6RF4" hidden="1">#REF!</definedName>
    <definedName name="BExMPD2X55FFBVJ6CBUKNPROIOEU" localSheetId="8" hidden="1">#REF!</definedName>
    <definedName name="BExMPD2X55FFBVJ6CBUKNPROIOEU" localSheetId="9" hidden="1">#REF!</definedName>
    <definedName name="BExMPD2X55FFBVJ6CBUKNPROIOEU" hidden="1">#REF!</definedName>
    <definedName name="BExMPGZ848E38FUH1JBQN97DGWAT" localSheetId="8" hidden="1">#REF!</definedName>
    <definedName name="BExMPGZ848E38FUH1JBQN97DGWAT" localSheetId="9" hidden="1">#REF!</definedName>
    <definedName name="BExMPGZ848E38FUH1JBQN97DGWAT" hidden="1">#REF!</definedName>
    <definedName name="BExMPMTICOSMQENOFKQ18K0ZT4S8" localSheetId="8" hidden="1">#REF!</definedName>
    <definedName name="BExMPMTICOSMQENOFKQ18K0ZT4S8" localSheetId="9" hidden="1">#REF!</definedName>
    <definedName name="BExMPMTICOSMQENOFKQ18K0ZT4S8" hidden="1">#REF!</definedName>
    <definedName name="BExMPMZ07II0R4KGWQQ7PGS3RZS4" localSheetId="8" hidden="1">#REF!</definedName>
    <definedName name="BExMPMZ07II0R4KGWQQ7PGS3RZS4" localSheetId="9" hidden="1">#REF!</definedName>
    <definedName name="BExMPMZ07II0R4KGWQQ7PGS3RZS4" hidden="1">#REF!</definedName>
    <definedName name="BExMPOBH04JMDO6Z8DMSEJZM4ANN" localSheetId="8" hidden="1">#REF!</definedName>
    <definedName name="BExMPOBH04JMDO6Z8DMSEJZM4ANN" localSheetId="9" hidden="1">#REF!</definedName>
    <definedName name="BExMPOBH04JMDO6Z8DMSEJZM4ANN" hidden="1">#REF!</definedName>
    <definedName name="BExMPSD77XQ3HA6A4FZOJK8G2JP3" localSheetId="8" hidden="1">#REF!</definedName>
    <definedName name="BExMPSD77XQ3HA6A4FZOJK8G2JP3" localSheetId="9" hidden="1">#REF!</definedName>
    <definedName name="BExMPSD77XQ3HA6A4FZOJK8G2JP3" hidden="1">#REF!</definedName>
    <definedName name="BExMQ4I3Q7F0BMPHSFMFW9TZ87UD" localSheetId="8" hidden="1">#REF!</definedName>
    <definedName name="BExMQ4I3Q7F0BMPHSFMFW9TZ87UD" localSheetId="9" hidden="1">#REF!</definedName>
    <definedName name="BExMQ4I3Q7F0BMPHSFMFW9TZ87UD" hidden="1">#REF!</definedName>
    <definedName name="BExMQ4SWDWI4N16AZ0T5CJ6HH8WC" localSheetId="8" hidden="1">#REF!</definedName>
    <definedName name="BExMQ4SWDWI4N16AZ0T5CJ6HH8WC" localSheetId="9" hidden="1">#REF!</definedName>
    <definedName name="BExMQ4SWDWI4N16AZ0T5CJ6HH8WC" hidden="1">#REF!</definedName>
    <definedName name="BExMQ71WHW50GVX45JU951AGPLFQ" localSheetId="8" hidden="1">#REF!</definedName>
    <definedName name="BExMQ71WHW50GVX45JU951AGPLFQ" localSheetId="9" hidden="1">#REF!</definedName>
    <definedName name="BExMQ71WHW50GVX45JU951AGPLFQ" hidden="1">#REF!</definedName>
    <definedName name="BExMQGXSLPT4A6N47LE6FBVHWBOF" localSheetId="8" hidden="1">#REF!</definedName>
    <definedName name="BExMQGXSLPT4A6N47LE6FBVHWBOF" localSheetId="9" hidden="1">#REF!</definedName>
    <definedName name="BExMQGXSLPT4A6N47LE6FBVHWBOF" hidden="1">#REF!</definedName>
    <definedName name="BExMQNZGFHW75W9HWRCR0FEF0XF0" localSheetId="8" hidden="1">#REF!</definedName>
    <definedName name="BExMQNZGFHW75W9HWRCR0FEF0XF0" localSheetId="9" hidden="1">#REF!</definedName>
    <definedName name="BExMQNZGFHW75W9HWRCR0FEF0XF0" hidden="1">#REF!</definedName>
    <definedName name="BExMQRKVQPDFPD0WQUA9QND8OV7P" localSheetId="8" hidden="1">#REF!</definedName>
    <definedName name="BExMQRKVQPDFPD0WQUA9QND8OV7P" localSheetId="9" hidden="1">#REF!</definedName>
    <definedName name="BExMQRKVQPDFPD0WQUA9QND8OV7P" hidden="1">#REF!</definedName>
    <definedName name="BExMQSBR7PL4KLB1Q4961QO45Y4G" localSheetId="8" hidden="1">#REF!</definedName>
    <definedName name="BExMQSBR7PL4KLB1Q4961QO45Y4G" localSheetId="9" hidden="1">#REF!</definedName>
    <definedName name="BExMQSBR7PL4KLB1Q4961QO45Y4G" hidden="1">#REF!</definedName>
    <definedName name="BExMR1MA4I1X77714ZEPUVC8W398" localSheetId="8" hidden="1">#REF!</definedName>
    <definedName name="BExMR1MA4I1X77714ZEPUVC8W398" localSheetId="9" hidden="1">#REF!</definedName>
    <definedName name="BExMR1MA4I1X77714ZEPUVC8W398" hidden="1">#REF!</definedName>
    <definedName name="BExMR8YQHA7N77HGHY4Y6R30I3XT" localSheetId="8" hidden="1">#REF!</definedName>
    <definedName name="BExMR8YQHA7N77HGHY4Y6R30I3XT" localSheetId="9" hidden="1">#REF!</definedName>
    <definedName name="BExMR8YQHA7N77HGHY4Y6R30I3XT" hidden="1">#REF!</definedName>
    <definedName name="BExMRENOIARWRYOIVPDIEBVNRDO7" localSheetId="8" hidden="1">#REF!</definedName>
    <definedName name="BExMRENOIARWRYOIVPDIEBVNRDO7" localSheetId="9" hidden="1">#REF!</definedName>
    <definedName name="BExMRENOIARWRYOIVPDIEBVNRDO7" hidden="1">#REF!</definedName>
    <definedName name="BExMRF3SCIUZL945WMMDCT29MTLN" localSheetId="8" hidden="1">#REF!</definedName>
    <definedName name="BExMRF3SCIUZL945WMMDCT29MTLN" localSheetId="9" hidden="1">#REF!</definedName>
    <definedName name="BExMRF3SCIUZL945WMMDCT29MTLN" hidden="1">#REF!</definedName>
    <definedName name="BExMRRJNUMGRSDD5GGKKGEIZ6FTS" localSheetId="8" hidden="1">#REF!</definedName>
    <definedName name="BExMRRJNUMGRSDD5GGKKGEIZ6FTS" localSheetId="9" hidden="1">#REF!</definedName>
    <definedName name="BExMRRJNUMGRSDD5GGKKGEIZ6FTS" hidden="1">#REF!</definedName>
    <definedName name="BExMRU3ACIU0RD2BNWO55LH5U2BR" localSheetId="8" hidden="1">#REF!</definedName>
    <definedName name="BExMRU3ACIU0RD2BNWO55LH5U2BR" localSheetId="9" hidden="1">#REF!</definedName>
    <definedName name="BExMRU3ACIU0RD2BNWO55LH5U2BR" hidden="1">#REF!</definedName>
    <definedName name="BExMRWC9LD1LDAVIUQHQWIYMK129" localSheetId="8" hidden="1">#REF!</definedName>
    <definedName name="BExMRWC9LD1LDAVIUQHQWIYMK129" localSheetId="9" hidden="1">#REF!</definedName>
    <definedName name="BExMRWC9LD1LDAVIUQHQWIYMK129" hidden="1">#REF!</definedName>
    <definedName name="BExMSBH3T898ERC4BT51ZURKDCH1" localSheetId="8" hidden="1">#REF!</definedName>
    <definedName name="BExMSBH3T898ERC4BT51ZURKDCH1" localSheetId="9" hidden="1">#REF!</definedName>
    <definedName name="BExMSBH3T898ERC4BT51ZURKDCH1" hidden="1">#REF!</definedName>
    <definedName name="BExMSQRCC40AP8BDUPL2I2DNC210" localSheetId="8" hidden="1">#REF!</definedName>
    <definedName name="BExMSQRCC40AP8BDUPL2I2DNC210" localSheetId="9" hidden="1">#REF!</definedName>
    <definedName name="BExMSQRCC40AP8BDUPL2I2DNC210" hidden="1">#REF!</definedName>
    <definedName name="BExO4J9LR712G00TVA82VNTG8O7H" localSheetId="8" hidden="1">#REF!</definedName>
    <definedName name="BExO4J9LR712G00TVA82VNTG8O7H" localSheetId="9" hidden="1">#REF!</definedName>
    <definedName name="BExO4J9LR712G00TVA82VNTG8O7H" hidden="1">#REF!</definedName>
    <definedName name="BExO55G2KVZ7MIJ30N827CLH0I2A" localSheetId="8" hidden="1">#REF!</definedName>
    <definedName name="BExO55G2KVZ7MIJ30N827CLH0I2A" localSheetId="9" hidden="1">#REF!</definedName>
    <definedName name="BExO55G2KVZ7MIJ30N827CLH0I2A" hidden="1">#REF!</definedName>
    <definedName name="BExO5A8PZD9EUHC5CMPU6N3SQ15L" localSheetId="8" hidden="1">#REF!</definedName>
    <definedName name="BExO5A8PZD9EUHC5CMPU6N3SQ15L" localSheetId="9" hidden="1">#REF!</definedName>
    <definedName name="BExO5A8PZD9EUHC5CMPU6N3SQ15L" hidden="1">#REF!</definedName>
    <definedName name="BExO5XMAHL7CY3X0B1OPKZ28DCJ5" localSheetId="8" hidden="1">#REF!</definedName>
    <definedName name="BExO5XMAHL7CY3X0B1OPKZ28DCJ5" localSheetId="9" hidden="1">#REF!</definedName>
    <definedName name="BExO5XMAHL7CY3X0B1OPKZ28DCJ5" hidden="1">#REF!</definedName>
    <definedName name="BExO66LZJKY4PTQVREELI6POS4AY" localSheetId="8" hidden="1">#REF!</definedName>
    <definedName name="BExO66LZJKY4PTQVREELI6POS4AY" localSheetId="9" hidden="1">#REF!</definedName>
    <definedName name="BExO66LZJKY4PTQVREELI6POS4AY" hidden="1">#REF!</definedName>
    <definedName name="BExO6LLHCYTF7CIVHKAO0NMET14Q" localSheetId="8" hidden="1">#REF!</definedName>
    <definedName name="BExO6LLHCYTF7CIVHKAO0NMET14Q" localSheetId="9" hidden="1">#REF!</definedName>
    <definedName name="BExO6LLHCYTF7CIVHKAO0NMET14Q" hidden="1">#REF!</definedName>
    <definedName name="BExO6NOZIPWELHV0XX25APL9UNOP" localSheetId="8" hidden="1">#REF!</definedName>
    <definedName name="BExO6NOZIPWELHV0XX25APL9UNOP" localSheetId="9" hidden="1">#REF!</definedName>
    <definedName name="BExO6NOZIPWELHV0XX25APL9UNOP" hidden="1">#REF!</definedName>
    <definedName name="BExO71MMHEBC11LG4HXDEQNHOII2" localSheetId="8" hidden="1">#REF!</definedName>
    <definedName name="BExO71MMHEBC11LG4HXDEQNHOII2" localSheetId="9" hidden="1">#REF!</definedName>
    <definedName name="BExO71MMHEBC11LG4HXDEQNHOII2" hidden="1">#REF!</definedName>
    <definedName name="BExO71S28H4XYOYYLAXOO93QV4TF" localSheetId="8" hidden="1">#REF!</definedName>
    <definedName name="BExO71S28H4XYOYYLAXOO93QV4TF" localSheetId="9" hidden="1">#REF!</definedName>
    <definedName name="BExO71S28H4XYOYYLAXOO93QV4TF" hidden="1">#REF!</definedName>
    <definedName name="BExO7BIP1737MIY7S6K4XYMTIO95" localSheetId="8" hidden="1">#REF!</definedName>
    <definedName name="BExO7BIP1737MIY7S6K4XYMTIO95" localSheetId="9" hidden="1">#REF!</definedName>
    <definedName name="BExO7BIP1737MIY7S6K4XYMTIO95" hidden="1">#REF!</definedName>
    <definedName name="BExO7OUQS3XTUQ2LDKGQ8AAQ3OJJ" localSheetId="8" hidden="1">#REF!</definedName>
    <definedName name="BExO7OUQS3XTUQ2LDKGQ8AAQ3OJJ" localSheetId="9" hidden="1">#REF!</definedName>
    <definedName name="BExO7OUQS3XTUQ2LDKGQ8AAQ3OJJ" hidden="1">#REF!</definedName>
    <definedName name="BExO85HMYXZJ7SONWBKKIAXMCI3C" localSheetId="8" hidden="1">#REF!</definedName>
    <definedName name="BExO85HMYXZJ7SONWBKKIAXMCI3C" localSheetId="9" hidden="1">#REF!</definedName>
    <definedName name="BExO85HMYXZJ7SONWBKKIAXMCI3C" hidden="1">#REF!</definedName>
    <definedName name="BExO863922O4PBGQMUNEQKGN3K96" localSheetId="8" hidden="1">#REF!</definedName>
    <definedName name="BExO863922O4PBGQMUNEQKGN3K96" localSheetId="9" hidden="1">#REF!</definedName>
    <definedName name="BExO863922O4PBGQMUNEQKGN3K96" hidden="1">#REF!</definedName>
    <definedName name="BExO89ZIOXN0HOKHY24F7HDZ87UT" localSheetId="8" hidden="1">#REF!</definedName>
    <definedName name="BExO89ZIOXN0HOKHY24F7HDZ87UT" localSheetId="9" hidden="1">#REF!</definedName>
    <definedName name="BExO89ZIOXN0HOKHY24F7HDZ87UT" hidden="1">#REF!</definedName>
    <definedName name="BExO8A4SWOKD9WI5E6DITCL3LZZC" localSheetId="8" hidden="1">#REF!</definedName>
    <definedName name="BExO8A4SWOKD9WI5E6DITCL3LZZC" localSheetId="9" hidden="1">#REF!</definedName>
    <definedName name="BExO8A4SWOKD9WI5E6DITCL3LZZC" hidden="1">#REF!</definedName>
    <definedName name="BExO8CDTBCABLEUD6PE2UM2EZ6C4" localSheetId="8" hidden="1">#REF!</definedName>
    <definedName name="BExO8CDTBCABLEUD6PE2UM2EZ6C4" localSheetId="9" hidden="1">#REF!</definedName>
    <definedName name="BExO8CDTBCABLEUD6PE2UM2EZ6C4" hidden="1">#REF!</definedName>
    <definedName name="BExO8UTAGQWDBQZEEF4HUNMLQCVU" localSheetId="8" hidden="1">#REF!</definedName>
    <definedName name="BExO8UTAGQWDBQZEEF4HUNMLQCVU" localSheetId="9" hidden="1">#REF!</definedName>
    <definedName name="BExO8UTAGQWDBQZEEF4HUNMLQCVU" hidden="1">#REF!</definedName>
    <definedName name="BExO937E20IHMGQOZMECL3VZC7OX" localSheetId="8" hidden="1">#REF!</definedName>
    <definedName name="BExO937E20IHMGQOZMECL3VZC7OX" localSheetId="9" hidden="1">#REF!</definedName>
    <definedName name="BExO937E20IHMGQOZMECL3VZC7OX" hidden="1">#REF!</definedName>
    <definedName name="BExO94UTJKQQ7TJTTJRTSR70YVJC" localSheetId="8" hidden="1">#REF!</definedName>
    <definedName name="BExO94UTJKQQ7TJTTJRTSR70YVJC" localSheetId="9" hidden="1">#REF!</definedName>
    <definedName name="BExO94UTJKQQ7TJTTJRTSR70YVJC" hidden="1">#REF!</definedName>
    <definedName name="BExO9EALFB2R8VULHML1AVRPHME0" localSheetId="8" hidden="1">#REF!</definedName>
    <definedName name="BExO9EALFB2R8VULHML1AVRPHME0" localSheetId="9" hidden="1">#REF!</definedName>
    <definedName name="BExO9EALFB2R8VULHML1AVRPHME0" hidden="1">#REF!</definedName>
    <definedName name="BExO9J3A438976RXIUX5U9SU5T55" localSheetId="8" hidden="1">#REF!</definedName>
    <definedName name="BExO9J3A438976RXIUX5U9SU5T55" localSheetId="9" hidden="1">#REF!</definedName>
    <definedName name="BExO9J3A438976RXIUX5U9SU5T55" hidden="1">#REF!</definedName>
    <definedName name="BExO9RS5RXFJ1911HL3CCK6M74EP" localSheetId="8" hidden="1">#REF!</definedName>
    <definedName name="BExO9RS5RXFJ1911HL3CCK6M74EP" localSheetId="9" hidden="1">#REF!</definedName>
    <definedName name="BExO9RS5RXFJ1911HL3CCK6M74EP" hidden="1">#REF!</definedName>
    <definedName name="BExO9SDRI1M6KMHXSG3AE5L0F2U3" localSheetId="8" hidden="1">#REF!</definedName>
    <definedName name="BExO9SDRI1M6KMHXSG3AE5L0F2U3" localSheetId="9" hidden="1">#REF!</definedName>
    <definedName name="BExO9SDRI1M6KMHXSG3AE5L0F2U3" hidden="1">#REF!</definedName>
    <definedName name="BExO9US253B9UNAYT7DWLMK2BO44" localSheetId="8" hidden="1">#REF!</definedName>
    <definedName name="BExO9US253B9UNAYT7DWLMK2BO44" localSheetId="9" hidden="1">#REF!</definedName>
    <definedName name="BExO9US253B9UNAYT7DWLMK2BO44" hidden="1">#REF!</definedName>
    <definedName name="BExO9V2U2YXAY904GYYGU6TD8Y7M" localSheetId="8" hidden="1">#REF!</definedName>
    <definedName name="BExO9V2U2YXAY904GYYGU6TD8Y7M" localSheetId="9" hidden="1">#REF!</definedName>
    <definedName name="BExO9V2U2YXAY904GYYGU6TD8Y7M" hidden="1">#REF!</definedName>
    <definedName name="BExOAAIG18X4V98C7122L5F65P5C" localSheetId="8" hidden="1">#REF!</definedName>
    <definedName name="BExOAAIG18X4V98C7122L5F65P5C" localSheetId="9" hidden="1">#REF!</definedName>
    <definedName name="BExOAAIG18X4V98C7122L5F65P5C" hidden="1">#REF!</definedName>
    <definedName name="BExOAQ3GKCT7YZW1EMVU3EILSZL2" localSheetId="8" hidden="1">#REF!</definedName>
    <definedName name="BExOAQ3GKCT7YZW1EMVU3EILSZL2" localSheetId="9" hidden="1">#REF!</definedName>
    <definedName name="BExOAQ3GKCT7YZW1EMVU3EILSZL2" hidden="1">#REF!</definedName>
    <definedName name="BExOATZQ6SF8DASYLBQ0Z6D2WPSC" localSheetId="8" hidden="1">#REF!</definedName>
    <definedName name="BExOATZQ6SF8DASYLBQ0Z6D2WPSC" localSheetId="9" hidden="1">#REF!</definedName>
    <definedName name="BExOATZQ6SF8DASYLBQ0Z6D2WPSC" hidden="1">#REF!</definedName>
    <definedName name="BExOB9KT2THGV4SPLDVFTFXS4B14" localSheetId="8" hidden="1">#REF!</definedName>
    <definedName name="BExOB9KT2THGV4SPLDVFTFXS4B14" localSheetId="9" hidden="1">#REF!</definedName>
    <definedName name="BExOB9KT2THGV4SPLDVFTFXS4B14" hidden="1">#REF!</definedName>
    <definedName name="BExOBEZ0IE2WBEYY3D3CMRI72N1K" localSheetId="8" hidden="1">#REF!</definedName>
    <definedName name="BExOBEZ0IE2WBEYY3D3CMRI72N1K" localSheetId="9" hidden="1">#REF!</definedName>
    <definedName name="BExOBEZ0IE2WBEYY3D3CMRI72N1K" hidden="1">#REF!</definedName>
    <definedName name="BExOBF9TFH4NSBTR7JD2Q1165NIU" localSheetId="8" hidden="1">#REF!</definedName>
    <definedName name="BExOBF9TFH4NSBTR7JD2Q1165NIU" localSheetId="9" hidden="1">#REF!</definedName>
    <definedName name="BExOBF9TFH4NSBTR7JD2Q1165NIU" hidden="1">#REF!</definedName>
    <definedName name="BExOBIPU8760ITY0C8N27XZ3KWEF" localSheetId="8" hidden="1">#REF!</definedName>
    <definedName name="BExOBIPU8760ITY0C8N27XZ3KWEF" localSheetId="9" hidden="1">#REF!</definedName>
    <definedName name="BExOBIPU8760ITY0C8N27XZ3KWEF" hidden="1">#REF!</definedName>
    <definedName name="BExOBM0I5L0MZ1G4H9MGMD87SBMZ" localSheetId="8" hidden="1">#REF!</definedName>
    <definedName name="BExOBM0I5L0MZ1G4H9MGMD87SBMZ" localSheetId="9" hidden="1">#REF!</definedName>
    <definedName name="BExOBM0I5L0MZ1G4H9MGMD87SBMZ" hidden="1">#REF!</definedName>
    <definedName name="BExOBOUXMP88KJY2BX2JLUJH5N0K" localSheetId="8" hidden="1">#REF!</definedName>
    <definedName name="BExOBOUXMP88KJY2BX2JLUJH5N0K" localSheetId="9" hidden="1">#REF!</definedName>
    <definedName name="BExOBOUXMP88KJY2BX2JLUJH5N0K" hidden="1">#REF!</definedName>
    <definedName name="BExOBP0FKQ4SVR59FB48UNLKCOR6" localSheetId="8" hidden="1">#REF!</definedName>
    <definedName name="BExOBP0FKQ4SVR59FB48UNLKCOR6" localSheetId="9" hidden="1">#REF!</definedName>
    <definedName name="BExOBP0FKQ4SVR59FB48UNLKCOR6" hidden="1">#REF!</definedName>
    <definedName name="BExOBTNR0XX9V82O76VVWUQABHT8" localSheetId="8" hidden="1">#REF!</definedName>
    <definedName name="BExOBTNR0XX9V82O76VVWUQABHT8" localSheetId="9" hidden="1">#REF!</definedName>
    <definedName name="BExOBTNR0XX9V82O76VVWUQABHT8" hidden="1">#REF!</definedName>
    <definedName name="BExOBYAVUCQ0IGM0Y6A75QHP0Q1A" localSheetId="8" hidden="1">#REF!</definedName>
    <definedName name="BExOBYAVUCQ0IGM0Y6A75QHP0Q1A" localSheetId="9" hidden="1">#REF!</definedName>
    <definedName name="BExOBYAVUCQ0IGM0Y6A75QHP0Q1A" hidden="1">#REF!</definedName>
    <definedName name="BExOC3UEHB1CZNINSQHZANWJYKR8" localSheetId="8" hidden="1">#REF!</definedName>
    <definedName name="BExOC3UEHB1CZNINSQHZANWJYKR8" localSheetId="9" hidden="1">#REF!</definedName>
    <definedName name="BExOC3UEHB1CZNINSQHZANWJYKR8" hidden="1">#REF!</definedName>
    <definedName name="BExOCBSF3XGO9YJ23LX2H78VOUR7" localSheetId="8" hidden="1">#REF!</definedName>
    <definedName name="BExOCBSF3XGO9YJ23LX2H78VOUR7" localSheetId="9" hidden="1">#REF!</definedName>
    <definedName name="BExOCBSF3XGO9YJ23LX2H78VOUR7" hidden="1">#REF!</definedName>
    <definedName name="BExOCEHJCLIUR23CB4TC9OEFJGFX" localSheetId="8" hidden="1">#REF!</definedName>
    <definedName name="BExOCEHJCLIUR23CB4TC9OEFJGFX" localSheetId="9" hidden="1">#REF!</definedName>
    <definedName name="BExOCEHJCLIUR23CB4TC9OEFJGFX" hidden="1">#REF!</definedName>
    <definedName name="BExOCKXFMOW6WPFEVX1I7R7FNDSS" localSheetId="8" hidden="1">#REF!</definedName>
    <definedName name="BExOCKXFMOW6WPFEVX1I7R7FNDSS" localSheetId="9" hidden="1">#REF!</definedName>
    <definedName name="BExOCKXFMOW6WPFEVX1I7R7FNDSS" hidden="1">#REF!</definedName>
    <definedName name="BExOCM4L30L6FV3N2PR4O6X8WY2M" localSheetId="8" hidden="1">#REF!</definedName>
    <definedName name="BExOCM4L30L6FV3N2PR4O6X8WY2M" localSheetId="9" hidden="1">#REF!</definedName>
    <definedName name="BExOCM4L30L6FV3N2PR4O6X8WY2M" hidden="1">#REF!</definedName>
    <definedName name="BExOCYEXOB95DH5NOB0M5NOYX398" localSheetId="8" hidden="1">#REF!</definedName>
    <definedName name="BExOCYEXOB95DH5NOB0M5NOYX398" localSheetId="9" hidden="1">#REF!</definedName>
    <definedName name="BExOCYEXOB95DH5NOB0M5NOYX398" hidden="1">#REF!</definedName>
    <definedName name="BExOD4ERMDMFD8X1016N4EXOUR0S" localSheetId="8" hidden="1">#REF!</definedName>
    <definedName name="BExOD4ERMDMFD8X1016N4EXOUR0S" localSheetId="9" hidden="1">#REF!</definedName>
    <definedName name="BExOD4ERMDMFD8X1016N4EXOUR0S" hidden="1">#REF!</definedName>
    <definedName name="BExOD55RS7BQUHRQ6H3USVGKR0P7" localSheetId="8" hidden="1">#REF!</definedName>
    <definedName name="BExOD55RS7BQUHRQ6H3USVGKR0P7" localSheetId="9" hidden="1">#REF!</definedName>
    <definedName name="BExOD55RS7BQUHRQ6H3USVGKR0P7" hidden="1">#REF!</definedName>
    <definedName name="BExODEWDDEABM4ZY3XREJIBZ8IVP" localSheetId="8" hidden="1">#REF!</definedName>
    <definedName name="BExODEWDDEABM4ZY3XREJIBZ8IVP" localSheetId="9" hidden="1">#REF!</definedName>
    <definedName name="BExODEWDDEABM4ZY3XREJIBZ8IVP" hidden="1">#REF!</definedName>
    <definedName name="BExODICDVVLFKWA22B3L0CKKTAZA" localSheetId="8" hidden="1">#REF!</definedName>
    <definedName name="BExODICDVVLFKWA22B3L0CKKTAZA" localSheetId="9" hidden="1">#REF!</definedName>
    <definedName name="BExODICDVVLFKWA22B3L0CKKTAZA" hidden="1">#REF!</definedName>
    <definedName name="BExODZFEIWV26E8RFU7XQYX1J458" localSheetId="8" hidden="1">#REF!</definedName>
    <definedName name="BExODZFEIWV26E8RFU7XQYX1J458" localSheetId="9" hidden="1">#REF!</definedName>
    <definedName name="BExODZFEIWV26E8RFU7XQYX1J458" hidden="1">#REF!</definedName>
    <definedName name="BExOE0S111KPTELH26PPXE94J3GJ" localSheetId="8" hidden="1">#REF!</definedName>
    <definedName name="BExOE0S111KPTELH26PPXE94J3GJ" localSheetId="9" hidden="1">#REF!</definedName>
    <definedName name="BExOE0S111KPTELH26PPXE94J3GJ" hidden="1">#REF!</definedName>
    <definedName name="BExOE5KH3JKKPZO401YAB3A11G1U" localSheetId="8" hidden="1">#REF!</definedName>
    <definedName name="BExOE5KH3JKKPZO401YAB3A11G1U" localSheetId="9" hidden="1">#REF!</definedName>
    <definedName name="BExOE5KH3JKKPZO401YAB3A11G1U" hidden="1">#REF!</definedName>
    <definedName name="BExOEBKG55EROA2VL360A06LKASE" localSheetId="8" hidden="1">#REF!</definedName>
    <definedName name="BExOEBKG55EROA2VL360A06LKASE" localSheetId="9" hidden="1">#REF!</definedName>
    <definedName name="BExOEBKG55EROA2VL360A06LKASE" hidden="1">#REF!</definedName>
    <definedName name="BExOEFWUBETCPIYF89P9SBDOI3X5" localSheetId="8" hidden="1">#REF!</definedName>
    <definedName name="BExOEFWUBETCPIYF89P9SBDOI3X5" localSheetId="9" hidden="1">#REF!</definedName>
    <definedName name="BExOEFWUBETCPIYF89P9SBDOI3X5" hidden="1">#REF!</definedName>
    <definedName name="BExOEL08MN74RQKVY0P43PFHPTVB" localSheetId="8" hidden="1">#REF!</definedName>
    <definedName name="BExOEL08MN74RQKVY0P43PFHPTVB" localSheetId="9" hidden="1">#REF!</definedName>
    <definedName name="BExOEL08MN74RQKVY0P43PFHPTVB" hidden="1">#REF!</definedName>
    <definedName name="BExOERG5LWXYYEN1DY1H2FWRJS9T" localSheetId="8" hidden="1">#REF!</definedName>
    <definedName name="BExOERG5LWXYYEN1DY1H2FWRJS9T" localSheetId="9" hidden="1">#REF!</definedName>
    <definedName name="BExOERG5LWXYYEN1DY1H2FWRJS9T" hidden="1">#REF!</definedName>
    <definedName name="BExOEV1S6JJVO5PP4BZ20SNGZR7D" localSheetId="8" hidden="1">#REF!</definedName>
    <definedName name="BExOEV1S6JJVO5PP4BZ20SNGZR7D" localSheetId="9" hidden="1">#REF!</definedName>
    <definedName name="BExOEV1S6JJVO5PP4BZ20SNGZR7D" hidden="1">#REF!</definedName>
    <definedName name="BExOEVNDLRXW33RF3AMMCDLTLROJ" localSheetId="8" hidden="1">#REF!</definedName>
    <definedName name="BExOEVNDLRXW33RF3AMMCDLTLROJ" localSheetId="9" hidden="1">#REF!</definedName>
    <definedName name="BExOEVNDLRXW33RF3AMMCDLTLROJ" hidden="1">#REF!</definedName>
    <definedName name="BExOEZOXV3VXUB6VGSS85GXATYAC" localSheetId="8" hidden="1">#REF!</definedName>
    <definedName name="BExOEZOXV3VXUB6VGSS85GXATYAC" localSheetId="9" hidden="1">#REF!</definedName>
    <definedName name="BExOEZOXV3VXUB6VGSS85GXATYAC" hidden="1">#REF!</definedName>
    <definedName name="BExOFDBSAZV60157PIDWCSSUN3MJ" localSheetId="8" hidden="1">#REF!</definedName>
    <definedName name="BExOFDBSAZV60157PIDWCSSUN3MJ" localSheetId="9" hidden="1">#REF!</definedName>
    <definedName name="BExOFDBSAZV60157PIDWCSSUN3MJ" hidden="1">#REF!</definedName>
    <definedName name="BExOFEDNCYI2TPTMQ8SJN3AW4YMF" localSheetId="8" hidden="1">#REF!</definedName>
    <definedName name="BExOFEDNCYI2TPTMQ8SJN3AW4YMF" localSheetId="9" hidden="1">#REF!</definedName>
    <definedName name="BExOFEDNCYI2TPTMQ8SJN3AW4YMF" hidden="1">#REF!</definedName>
    <definedName name="BExOFVLXVD6RVHSQO8KZOOACSV24" localSheetId="8" hidden="1">#REF!</definedName>
    <definedName name="BExOFVLXVD6RVHSQO8KZOOACSV24" localSheetId="9" hidden="1">#REF!</definedName>
    <definedName name="BExOFVLXVD6RVHSQO8KZOOACSV24" hidden="1">#REF!</definedName>
    <definedName name="BExOG2SW3XOGP9VAPQ3THV3VWV12" localSheetId="8" hidden="1">#REF!</definedName>
    <definedName name="BExOG2SW3XOGP9VAPQ3THV3VWV12" localSheetId="9" hidden="1">#REF!</definedName>
    <definedName name="BExOG2SW3XOGP9VAPQ3THV3VWV12" hidden="1">#REF!</definedName>
    <definedName name="BExOG45J81K4OPA40KW5VQU54KY3" localSheetId="8" hidden="1">#REF!</definedName>
    <definedName name="BExOG45J81K4OPA40KW5VQU54KY3" localSheetId="9" hidden="1">#REF!</definedName>
    <definedName name="BExOG45J81K4OPA40KW5VQU54KY3" hidden="1">#REF!</definedName>
    <definedName name="BExOGFE2SCL8HHT4DFAXKLUTJZOG" localSheetId="8" hidden="1">#REF!</definedName>
    <definedName name="BExOGFE2SCL8HHT4DFAXKLUTJZOG" localSheetId="9" hidden="1">#REF!</definedName>
    <definedName name="BExOGFE2SCL8HHT4DFAXKLUTJZOG" hidden="1">#REF!</definedName>
    <definedName name="BExOGH1IMADJCZMFDE6NMBBKO558" localSheetId="8" hidden="1">#REF!</definedName>
    <definedName name="BExOGH1IMADJCZMFDE6NMBBKO558" localSheetId="9" hidden="1">#REF!</definedName>
    <definedName name="BExOGH1IMADJCZMFDE6NMBBKO558" hidden="1">#REF!</definedName>
    <definedName name="BExOGT6D0LJ3C22RDW8COECKB1J5" localSheetId="8" hidden="1">#REF!</definedName>
    <definedName name="BExOGT6D0LJ3C22RDW8COECKB1J5" localSheetId="9" hidden="1">#REF!</definedName>
    <definedName name="BExOGT6D0LJ3C22RDW8COECKB1J5" hidden="1">#REF!</definedName>
    <definedName name="BExOGTMI1HT31M1RGWVRAVHAK7DE" localSheetId="8" hidden="1">#REF!</definedName>
    <definedName name="BExOGTMI1HT31M1RGWVRAVHAK7DE" localSheetId="9" hidden="1">#REF!</definedName>
    <definedName name="BExOGTMI1HT31M1RGWVRAVHAK7DE" hidden="1">#REF!</definedName>
    <definedName name="BExOGXO9JE5XSE9GC3I6O21UEKAO" localSheetId="8" hidden="1">#REF!</definedName>
    <definedName name="BExOGXO9JE5XSE9GC3I6O21UEKAO" localSheetId="9" hidden="1">#REF!</definedName>
    <definedName name="BExOGXO9JE5XSE9GC3I6O21UEKAO" hidden="1">#REF!</definedName>
    <definedName name="BExOH9ICQA5WPLVJIKJVPWUPKSYO" localSheetId="8" hidden="1">#REF!</definedName>
    <definedName name="BExOH9ICQA5WPLVJIKJVPWUPKSYO" localSheetId="9" hidden="1">#REF!</definedName>
    <definedName name="BExOH9ICQA5WPLVJIKJVPWUPKSYO" hidden="1">#REF!</definedName>
    <definedName name="BExOH9ICZ13C1LAW8OTYTR9S7ZP3" localSheetId="8" hidden="1">#REF!</definedName>
    <definedName name="BExOH9ICZ13C1LAW8OTYTR9S7ZP3" localSheetId="9" hidden="1">#REF!</definedName>
    <definedName name="BExOH9ICZ13C1LAW8OTYTR9S7ZP3" hidden="1">#REF!</definedName>
    <definedName name="BExOHGEJ8V8OXT32FSU173XLXBDH" localSheetId="8" hidden="1">#REF!</definedName>
    <definedName name="BExOHGEJ8V8OXT32FSU173XLXBDH" localSheetId="9" hidden="1">#REF!</definedName>
    <definedName name="BExOHGEJ8V8OXT32FSU173XLXBDH" hidden="1">#REF!</definedName>
    <definedName name="BExOHL75H3OT4WAKKPUXIVXWFVDS" localSheetId="8" hidden="1">#REF!</definedName>
    <definedName name="BExOHL75H3OT4WAKKPUXIVXWFVDS" localSheetId="9" hidden="1">#REF!</definedName>
    <definedName name="BExOHL75H3OT4WAKKPUXIVXWFVDS" hidden="1">#REF!</definedName>
    <definedName name="BExOHLHXXJL6363CC082M9M5VVXQ" localSheetId="8" hidden="1">#REF!</definedName>
    <definedName name="BExOHLHXXJL6363CC082M9M5VVXQ" localSheetId="9" hidden="1">#REF!</definedName>
    <definedName name="BExOHLHXXJL6363CC082M9M5VVXQ" hidden="1">#REF!</definedName>
    <definedName name="BExOHNAO5UDXSO73BK2ARHWKS90Y" localSheetId="8" hidden="1">#REF!</definedName>
    <definedName name="BExOHNAO5UDXSO73BK2ARHWKS90Y" localSheetId="9" hidden="1">#REF!</definedName>
    <definedName name="BExOHNAO5UDXSO73BK2ARHWKS90Y" hidden="1">#REF!</definedName>
    <definedName name="BExOHR1G1I9A9CI1HG94EWBLWNM2" localSheetId="8" hidden="1">#REF!</definedName>
    <definedName name="BExOHR1G1I9A9CI1HG94EWBLWNM2" localSheetId="9" hidden="1">#REF!</definedName>
    <definedName name="BExOHR1G1I9A9CI1HG94EWBLWNM2" hidden="1">#REF!</definedName>
    <definedName name="BExOHTQPP8LQ98L6PYUI6QW08YID" localSheetId="8" hidden="1">#REF!</definedName>
    <definedName name="BExOHTQPP8LQ98L6PYUI6QW08YID" localSheetId="9" hidden="1">#REF!</definedName>
    <definedName name="BExOHTQPP8LQ98L6PYUI6QW08YID" hidden="1">#REF!</definedName>
    <definedName name="BExOHUHN7UXHYAJFJJFU805UZ0NB" localSheetId="8" hidden="1">#REF!</definedName>
    <definedName name="BExOHUHN7UXHYAJFJJFU805UZ0NB" localSheetId="9" hidden="1">#REF!</definedName>
    <definedName name="BExOHUHN7UXHYAJFJJFU805UZ0NB" hidden="1">#REF!</definedName>
    <definedName name="BExOHX6Q6NJI793PGX59O5EKTP4G" localSheetId="8" hidden="1">#REF!</definedName>
    <definedName name="BExOHX6Q6NJI793PGX59O5EKTP4G" localSheetId="9" hidden="1">#REF!</definedName>
    <definedName name="BExOHX6Q6NJI793PGX59O5EKTP4G" hidden="1">#REF!</definedName>
    <definedName name="BExOI5VMTHH7Y8MQQ1N635CHYI0P" localSheetId="8" hidden="1">#REF!</definedName>
    <definedName name="BExOI5VMTHH7Y8MQQ1N635CHYI0P" localSheetId="9" hidden="1">#REF!</definedName>
    <definedName name="BExOI5VMTHH7Y8MQQ1N635CHYI0P" hidden="1">#REF!</definedName>
    <definedName name="BExOIEVCP4Y6VDS23AK84MCYYHRT" localSheetId="8" hidden="1">#REF!</definedName>
    <definedName name="BExOIEVCP4Y6VDS23AK84MCYYHRT" localSheetId="9" hidden="1">#REF!</definedName>
    <definedName name="BExOIEVCP4Y6VDS23AK84MCYYHRT" hidden="1">#REF!</definedName>
    <definedName name="BExOIFRP0HEHF5D7JSZ0X8ADJ79U" localSheetId="8" hidden="1">#REF!</definedName>
    <definedName name="BExOIFRP0HEHF5D7JSZ0X8ADJ79U" localSheetId="9" hidden="1">#REF!</definedName>
    <definedName name="BExOIFRP0HEHF5D7JSZ0X8ADJ79U" hidden="1">#REF!</definedName>
    <definedName name="BExOIHPQIXR0NDR5WD01BZKPKEO3" localSheetId="8" hidden="1">#REF!</definedName>
    <definedName name="BExOIHPQIXR0NDR5WD01BZKPKEO3" localSheetId="9" hidden="1">#REF!</definedName>
    <definedName name="BExOIHPQIXR0NDR5WD01BZKPKEO3" hidden="1">#REF!</definedName>
    <definedName name="BExOIM7L0Z3LSII9P7ZTV4KJ8RMA" localSheetId="8" hidden="1">#REF!</definedName>
    <definedName name="BExOIM7L0Z3LSII9P7ZTV4KJ8RMA" localSheetId="9" hidden="1">#REF!</definedName>
    <definedName name="BExOIM7L0Z3LSII9P7ZTV4KJ8RMA" hidden="1">#REF!</definedName>
    <definedName name="BExOIWJVMJ6MG6JC4SPD1L00OHU1" localSheetId="8" hidden="1">#REF!</definedName>
    <definedName name="BExOIWJVMJ6MG6JC4SPD1L00OHU1" localSheetId="9" hidden="1">#REF!</definedName>
    <definedName name="BExOIWJVMJ6MG6JC4SPD1L00OHU1" hidden="1">#REF!</definedName>
    <definedName name="BExOIYCN8Z4JK3OOG86KYUCV0ME8" localSheetId="8" hidden="1">#REF!</definedName>
    <definedName name="BExOIYCN8Z4JK3OOG86KYUCV0ME8" localSheetId="9" hidden="1">#REF!</definedName>
    <definedName name="BExOIYCN8Z4JK3OOG86KYUCV0ME8" hidden="1">#REF!</definedName>
    <definedName name="BExOJ3AKZ9BCBZT3KD8WMSLK6MN2" localSheetId="8" hidden="1">#REF!</definedName>
    <definedName name="BExOJ3AKZ9BCBZT3KD8WMSLK6MN2" localSheetId="9" hidden="1">#REF!</definedName>
    <definedName name="BExOJ3AKZ9BCBZT3KD8WMSLK6MN2" hidden="1">#REF!</definedName>
    <definedName name="BExOJ7XQK71I4YZDD29AKOOWZ47E" localSheetId="8" hidden="1">#REF!</definedName>
    <definedName name="BExOJ7XQK71I4YZDD29AKOOWZ47E" localSheetId="9" hidden="1">#REF!</definedName>
    <definedName name="BExOJ7XQK71I4YZDD29AKOOWZ47E" hidden="1">#REF!</definedName>
    <definedName name="BExOJAXS2THXXIJMV2F2LZKMI589" localSheetId="8" hidden="1">#REF!</definedName>
    <definedName name="BExOJAXS2THXXIJMV2F2LZKMI589" localSheetId="9" hidden="1">#REF!</definedName>
    <definedName name="BExOJAXS2THXXIJMV2F2LZKMI589" hidden="1">#REF!</definedName>
    <definedName name="BExOJDXKJ43BMD5CFWEMSU5R1BP9" localSheetId="8" hidden="1">#REF!</definedName>
    <definedName name="BExOJDXKJ43BMD5CFWEMSU5R1BP9" localSheetId="9" hidden="1">#REF!</definedName>
    <definedName name="BExOJDXKJ43BMD5CFWEMSU5R1BP9" hidden="1">#REF!</definedName>
    <definedName name="BExOJHZ9KOD9LEP7ES426LHOCXEY" localSheetId="8" hidden="1">#REF!</definedName>
    <definedName name="BExOJHZ9KOD9LEP7ES426LHOCXEY" localSheetId="9" hidden="1">#REF!</definedName>
    <definedName name="BExOJHZ9KOD9LEP7ES426LHOCXEY" hidden="1">#REF!</definedName>
    <definedName name="BExOJM0W6XGSW5MXPTTX0GNF6SFT" localSheetId="8" hidden="1">#REF!</definedName>
    <definedName name="BExOJM0W6XGSW5MXPTTX0GNF6SFT" localSheetId="9" hidden="1">#REF!</definedName>
    <definedName name="BExOJM0W6XGSW5MXPTTX0GNF6SFT" hidden="1">#REF!</definedName>
    <definedName name="BExOJQ7XL1X94G2GP88DSU6OTRKY" localSheetId="8" hidden="1">#REF!</definedName>
    <definedName name="BExOJQ7XL1X94G2GP88DSU6OTRKY" localSheetId="9" hidden="1">#REF!</definedName>
    <definedName name="BExOJQ7XL1X94G2GP88DSU6OTRKY" hidden="1">#REF!</definedName>
    <definedName name="BExOJXEUJJ9SYRJXKYYV2NCCDT2R" localSheetId="8" hidden="1">#REF!</definedName>
    <definedName name="BExOJXEUJJ9SYRJXKYYV2NCCDT2R" localSheetId="9" hidden="1">#REF!</definedName>
    <definedName name="BExOJXEUJJ9SYRJXKYYV2NCCDT2R" hidden="1">#REF!</definedName>
    <definedName name="BExOK0EQYM9JUMAGWOUN7QDH7VMZ" localSheetId="8" hidden="1">#REF!</definedName>
    <definedName name="BExOK0EQYM9JUMAGWOUN7QDH7VMZ" localSheetId="9" hidden="1">#REF!</definedName>
    <definedName name="BExOK0EQYM9JUMAGWOUN7QDH7VMZ" hidden="1">#REF!</definedName>
    <definedName name="BExOK10DBCM0O0CLRF8BB6EEWGB2" localSheetId="8" hidden="1">#REF!</definedName>
    <definedName name="BExOK10DBCM0O0CLRF8BB6EEWGB2" localSheetId="9" hidden="1">#REF!</definedName>
    <definedName name="BExOK10DBCM0O0CLRF8BB6EEWGB2" hidden="1">#REF!</definedName>
    <definedName name="BExOK45QZPFPJ08Z5BZOFLNGPHCZ" localSheetId="8" hidden="1">#REF!</definedName>
    <definedName name="BExOK45QZPFPJ08Z5BZOFLNGPHCZ" localSheetId="9" hidden="1">#REF!</definedName>
    <definedName name="BExOK45QZPFPJ08Z5BZOFLNGPHCZ" hidden="1">#REF!</definedName>
    <definedName name="BExOK4WM9O7QNG6O57FOASI5QSN1" localSheetId="8" hidden="1">#REF!</definedName>
    <definedName name="BExOK4WM9O7QNG6O57FOASI5QSN1" localSheetId="9" hidden="1">#REF!</definedName>
    <definedName name="BExOK4WM9O7QNG6O57FOASI5QSN1" hidden="1">#REF!</definedName>
    <definedName name="BExOK57E3HXBUDOQB4M87JK9OPNE" localSheetId="8" hidden="1">#REF!</definedName>
    <definedName name="BExOK57E3HXBUDOQB4M87JK9OPNE" localSheetId="9" hidden="1">#REF!</definedName>
    <definedName name="BExOK57E3HXBUDOQB4M87JK9OPNE" hidden="1">#REF!</definedName>
    <definedName name="BExOKJLBFD15HACQ01HQLY1U5SE2" localSheetId="8" hidden="1">#REF!</definedName>
    <definedName name="BExOKJLBFD15HACQ01HQLY1U5SE2" localSheetId="9" hidden="1">#REF!</definedName>
    <definedName name="BExOKJLBFD15HACQ01HQLY1U5SE2" hidden="1">#REF!</definedName>
    <definedName name="BExOKTXMJP351VXKH8VT6SXUNIMF" localSheetId="8" hidden="1">#REF!</definedName>
    <definedName name="BExOKTXMJP351VXKH8VT6SXUNIMF" localSheetId="9" hidden="1">#REF!</definedName>
    <definedName name="BExOKTXMJP351VXKH8VT6SXUNIMF" hidden="1">#REF!</definedName>
    <definedName name="BExOKU8GMLOCNVORDE329819XN67" localSheetId="8" hidden="1">#REF!</definedName>
    <definedName name="BExOKU8GMLOCNVORDE329819XN67" localSheetId="9" hidden="1">#REF!</definedName>
    <definedName name="BExOKU8GMLOCNVORDE329819XN67" hidden="1">#REF!</definedName>
    <definedName name="BExOL0Z3Z7IAMHPB91EO2MF49U57" localSheetId="8" hidden="1">#REF!</definedName>
    <definedName name="BExOL0Z3Z7IAMHPB91EO2MF49U57" localSheetId="9" hidden="1">#REF!</definedName>
    <definedName name="BExOL0Z3Z7IAMHPB91EO2MF49U57" hidden="1">#REF!</definedName>
    <definedName name="BExOL7KH12VAR0LG741SIOJTLWFD" localSheetId="8" hidden="1">#REF!</definedName>
    <definedName name="BExOL7KH12VAR0LG741SIOJTLWFD" localSheetId="9" hidden="1">#REF!</definedName>
    <definedName name="BExOL7KH12VAR0LG741SIOJTLWFD" hidden="1">#REF!</definedName>
    <definedName name="BExOLGUYDBS2V3UOK4DVPUW5JZN7" localSheetId="8" hidden="1">#REF!</definedName>
    <definedName name="BExOLGUYDBS2V3UOK4DVPUW5JZN7" localSheetId="9" hidden="1">#REF!</definedName>
    <definedName name="BExOLGUYDBS2V3UOK4DVPUW5JZN7" hidden="1">#REF!</definedName>
    <definedName name="BExOLICXFHJLILCJVFMJE5MGGWKR" localSheetId="8" hidden="1">#REF!</definedName>
    <definedName name="BExOLICXFHJLILCJVFMJE5MGGWKR" localSheetId="9" hidden="1">#REF!</definedName>
    <definedName name="BExOLICXFHJLILCJVFMJE5MGGWKR" hidden="1">#REF!</definedName>
    <definedName name="BExOLOI0WJS3QC12I3ISL0D9AWOF" localSheetId="8" hidden="1">#REF!</definedName>
    <definedName name="BExOLOI0WJS3QC12I3ISL0D9AWOF" localSheetId="9" hidden="1">#REF!</definedName>
    <definedName name="BExOLOI0WJS3QC12I3ISL0D9AWOF" hidden="1">#REF!</definedName>
    <definedName name="BExOLQ5A7IWI0W12J7315E7LBI0O" localSheetId="8" hidden="1">#REF!</definedName>
    <definedName name="BExOLQ5A7IWI0W12J7315E7LBI0O" localSheetId="9" hidden="1">#REF!</definedName>
    <definedName name="BExOLQ5A7IWI0W12J7315E7LBI0O" hidden="1">#REF!</definedName>
    <definedName name="BExOLYZNG5RBD0BTS1OEZJNU92Q5" localSheetId="8" hidden="1">#REF!</definedName>
    <definedName name="BExOLYZNG5RBD0BTS1OEZJNU92Q5" localSheetId="9" hidden="1">#REF!</definedName>
    <definedName name="BExOLYZNG5RBD0BTS1OEZJNU92Q5" hidden="1">#REF!</definedName>
    <definedName name="BExOM136CSOYSV2NE3NAU04Z4414" localSheetId="8" hidden="1">#REF!</definedName>
    <definedName name="BExOM136CSOYSV2NE3NAU04Z4414" localSheetId="9" hidden="1">#REF!</definedName>
    <definedName name="BExOM136CSOYSV2NE3NAU04Z4414" hidden="1">#REF!</definedName>
    <definedName name="BExOM3HIJ3UZPOKJI68KPBJAHPDC" localSheetId="8" hidden="1">#REF!</definedName>
    <definedName name="BExOM3HIJ3UZPOKJI68KPBJAHPDC" localSheetId="9" hidden="1">#REF!</definedName>
    <definedName name="BExOM3HIJ3UZPOKJI68KPBJAHPDC" hidden="1">#REF!</definedName>
    <definedName name="BExOM5QC0I90GVJG1G7NFAIINKAQ" localSheetId="8" hidden="1">#REF!</definedName>
    <definedName name="BExOM5QC0I90GVJG1G7NFAIINKAQ" localSheetId="9" hidden="1">#REF!</definedName>
    <definedName name="BExOM5QC0I90GVJG1G7NFAIINKAQ" hidden="1">#REF!</definedName>
    <definedName name="BExOMKPURE33YQ3K1JG9NVQD4W49" localSheetId="8" hidden="1">#REF!</definedName>
    <definedName name="BExOMKPURE33YQ3K1JG9NVQD4W49" localSheetId="9" hidden="1">#REF!</definedName>
    <definedName name="BExOMKPURE33YQ3K1JG9NVQD4W49" hidden="1">#REF!</definedName>
    <definedName name="BExOMP7NGCLUNFK50QD2LPKRG078" localSheetId="8" hidden="1">#REF!</definedName>
    <definedName name="BExOMP7NGCLUNFK50QD2LPKRG078" localSheetId="9" hidden="1">#REF!</definedName>
    <definedName name="BExOMP7NGCLUNFK50QD2LPKRG078" hidden="1">#REF!</definedName>
    <definedName name="BExOMPNX2853XA8AUM0BLA7CS86A" localSheetId="8" hidden="1">#REF!</definedName>
    <definedName name="BExOMPNX2853XA8AUM0BLA7CS86A" localSheetId="9" hidden="1">#REF!</definedName>
    <definedName name="BExOMPNX2853XA8AUM0BLA7CS86A" hidden="1">#REF!</definedName>
    <definedName name="BExOMU0A6XMY48SZRYL4WQZD13BI" localSheetId="8" hidden="1">#REF!</definedName>
    <definedName name="BExOMU0A6XMY48SZRYL4WQZD13BI" localSheetId="9" hidden="1">#REF!</definedName>
    <definedName name="BExOMU0A6XMY48SZRYL4WQZD13BI" hidden="1">#REF!</definedName>
    <definedName name="BExOMVT0HSNC59DJP4CLISASGHKL" localSheetId="8" hidden="1">#REF!</definedName>
    <definedName name="BExOMVT0HSNC59DJP4CLISASGHKL" localSheetId="9" hidden="1">#REF!</definedName>
    <definedName name="BExOMVT0HSNC59DJP4CLISASGHKL" hidden="1">#REF!</definedName>
    <definedName name="BExON0AX35F2SI0UCVMGWGVIUNI3" localSheetId="8" hidden="1">#REF!</definedName>
    <definedName name="BExON0AX35F2SI0UCVMGWGVIUNI3" localSheetId="9" hidden="1">#REF!</definedName>
    <definedName name="BExON0AX35F2SI0UCVMGWGVIUNI3" hidden="1">#REF!</definedName>
    <definedName name="BExON1I19LN0T10YIIYC5NE9UGMR" localSheetId="8" hidden="1">#REF!</definedName>
    <definedName name="BExON1I19LN0T10YIIYC5NE9UGMR" localSheetId="9" hidden="1">#REF!</definedName>
    <definedName name="BExON1I19LN0T10YIIYC5NE9UGMR" hidden="1">#REF!</definedName>
    <definedName name="BExON41U4296DV3DPG6I5EF3OEYF" localSheetId="8" hidden="1">#REF!</definedName>
    <definedName name="BExON41U4296DV3DPG6I5EF3OEYF" localSheetId="9" hidden="1">#REF!</definedName>
    <definedName name="BExON41U4296DV3DPG6I5EF3OEYF" hidden="1">#REF!</definedName>
    <definedName name="BExONB3A7CO4YD8RB41PHC93BQ9M" localSheetId="8" hidden="1">#REF!</definedName>
    <definedName name="BExONB3A7CO4YD8RB41PHC93BQ9M" localSheetId="9" hidden="1">#REF!</definedName>
    <definedName name="BExONB3A7CO4YD8RB41PHC93BQ9M" hidden="1">#REF!</definedName>
    <definedName name="BExONFQH6UUXF8V0GI4BRIST9RFO" localSheetId="8" hidden="1">#REF!</definedName>
    <definedName name="BExONFQH6UUXF8V0GI4BRIST9RFO" localSheetId="9" hidden="1">#REF!</definedName>
    <definedName name="BExONFQH6UUXF8V0GI4BRIST9RFO" hidden="1">#REF!</definedName>
    <definedName name="BExONIL31DZWU7IFVN3VV0XTXJA1" localSheetId="8" hidden="1">#REF!</definedName>
    <definedName name="BExONIL31DZWU7IFVN3VV0XTXJA1" localSheetId="9" hidden="1">#REF!</definedName>
    <definedName name="BExONIL31DZWU7IFVN3VV0XTXJA1" hidden="1">#REF!</definedName>
    <definedName name="BExONJ1BU17R0F5A2UP1UGJBOGKS" localSheetId="8" hidden="1">#REF!</definedName>
    <definedName name="BExONJ1BU17R0F5A2UP1UGJBOGKS" localSheetId="9" hidden="1">#REF!</definedName>
    <definedName name="BExONJ1BU17R0F5A2UP1UGJBOGKS" hidden="1">#REF!</definedName>
    <definedName name="BExONKZDHE8SS0P4YRLGEQR9KYHF" localSheetId="8" hidden="1">#REF!</definedName>
    <definedName name="BExONKZDHE8SS0P4YRLGEQR9KYHF" localSheetId="9" hidden="1">#REF!</definedName>
    <definedName name="BExONKZDHE8SS0P4YRLGEQR9KYHF" hidden="1">#REF!</definedName>
    <definedName name="BExONNZ9VMHVX3J6NLNJY7KZA61O" localSheetId="8" hidden="1">#REF!</definedName>
    <definedName name="BExONNZ9VMHVX3J6NLNJY7KZA61O" localSheetId="9" hidden="1">#REF!</definedName>
    <definedName name="BExONNZ9VMHVX3J6NLNJY7KZA61O" hidden="1">#REF!</definedName>
    <definedName name="BExONRQ1BAA4F3TXP2MYQ4YCZ09S" localSheetId="8" hidden="1">#REF!</definedName>
    <definedName name="BExONRQ1BAA4F3TXP2MYQ4YCZ09S" localSheetId="9" hidden="1">#REF!</definedName>
    <definedName name="BExONRQ1BAA4F3TXP2MYQ4YCZ09S" hidden="1">#REF!</definedName>
    <definedName name="BExONU4ENMND8RLZX0L5EHPYQQSB" localSheetId="8" hidden="1">#REF!</definedName>
    <definedName name="BExONU4ENMND8RLZX0L5EHPYQQSB" localSheetId="9" hidden="1">#REF!</definedName>
    <definedName name="BExONU4ENMND8RLZX0L5EHPYQQSB" hidden="1">#REF!</definedName>
    <definedName name="BExONXPUEU6ZRSIX4PDJ1DXY679I" localSheetId="8" hidden="1">#REF!</definedName>
    <definedName name="BExONXPUEU6ZRSIX4PDJ1DXY679I" localSheetId="9" hidden="1">#REF!</definedName>
    <definedName name="BExONXPUEU6ZRSIX4PDJ1DXY679I" hidden="1">#REF!</definedName>
    <definedName name="BExOO0KEG2WL5WKKMHN0S2UTIUNG" localSheetId="8" hidden="1">#REF!</definedName>
    <definedName name="BExOO0KEG2WL5WKKMHN0S2UTIUNG" localSheetId="9" hidden="1">#REF!</definedName>
    <definedName name="BExOO0KEG2WL5WKKMHN0S2UTIUNG" hidden="1">#REF!</definedName>
    <definedName name="BExOO1WWIZSGB0YTGKESB45TSVMZ" localSheetId="8" hidden="1">#REF!</definedName>
    <definedName name="BExOO1WWIZSGB0YTGKESB45TSVMZ" localSheetId="9" hidden="1">#REF!</definedName>
    <definedName name="BExOO1WWIZSGB0YTGKESB45TSVMZ" hidden="1">#REF!</definedName>
    <definedName name="BExOO4B8FPAFYPHCTYTX37P1TQM5" localSheetId="8" hidden="1">#REF!</definedName>
    <definedName name="BExOO4B8FPAFYPHCTYTX37P1TQM5" localSheetId="9" hidden="1">#REF!</definedName>
    <definedName name="BExOO4B8FPAFYPHCTYTX37P1TQM5" hidden="1">#REF!</definedName>
    <definedName name="BExOOIULUDOJRMYABWV5CCL906X6" localSheetId="8" hidden="1">#REF!</definedName>
    <definedName name="BExOOIULUDOJRMYABWV5CCL906X6" localSheetId="9" hidden="1">#REF!</definedName>
    <definedName name="BExOOIULUDOJRMYABWV5CCL906X6" hidden="1">#REF!</definedName>
    <definedName name="BExOOJLIWKJW5S7XWJXD8TYV5HQ9" localSheetId="8" hidden="1">#REF!</definedName>
    <definedName name="BExOOJLIWKJW5S7XWJXD8TYV5HQ9" localSheetId="9" hidden="1">#REF!</definedName>
    <definedName name="BExOOJLIWKJW5S7XWJXD8TYV5HQ9" hidden="1">#REF!</definedName>
    <definedName name="BExOOQ1JVWQ9LYXD0V94BRXKTA1I" localSheetId="8" hidden="1">#REF!</definedName>
    <definedName name="BExOOQ1JVWQ9LYXD0V94BRXKTA1I" localSheetId="9" hidden="1">#REF!</definedName>
    <definedName name="BExOOQ1JVWQ9LYXD0V94BRXKTA1I" hidden="1">#REF!</definedName>
    <definedName name="BExOOTN0KTXJCL7E476XBN1CJ553" localSheetId="8" hidden="1">#REF!</definedName>
    <definedName name="BExOOTN0KTXJCL7E476XBN1CJ553" localSheetId="9" hidden="1">#REF!</definedName>
    <definedName name="BExOOTN0KTXJCL7E476XBN1CJ553" hidden="1">#REF!</definedName>
    <definedName name="BExOOVVUJIJNAYDICUUQQ9O7O3TW" localSheetId="8" hidden="1">#REF!</definedName>
    <definedName name="BExOOVVUJIJNAYDICUUQQ9O7O3TW" localSheetId="9" hidden="1">#REF!</definedName>
    <definedName name="BExOOVVUJIJNAYDICUUQQ9O7O3TW" hidden="1">#REF!</definedName>
    <definedName name="BExOP9DDU5MZJKWGFT0MKL44YKIV" localSheetId="8" hidden="1">#REF!</definedName>
    <definedName name="BExOP9DDU5MZJKWGFT0MKL44YKIV" localSheetId="9" hidden="1">#REF!</definedName>
    <definedName name="BExOP9DDU5MZJKWGFT0MKL44YKIV" hidden="1">#REF!</definedName>
    <definedName name="BExOP9DEBV5W5P4Q25J3XCJBP5S9" localSheetId="8" hidden="1">#REF!</definedName>
    <definedName name="BExOP9DEBV5W5P4Q25J3XCJBP5S9" localSheetId="9" hidden="1">#REF!</definedName>
    <definedName name="BExOP9DEBV5W5P4Q25J3XCJBP5S9" hidden="1">#REF!</definedName>
    <definedName name="BExOPFNYRBL0BFM23LZBJTADNOE4" localSheetId="8" hidden="1">#REF!</definedName>
    <definedName name="BExOPFNYRBL0BFM23LZBJTADNOE4" localSheetId="9" hidden="1">#REF!</definedName>
    <definedName name="BExOPFNYRBL0BFM23LZBJTADNOE4" hidden="1">#REF!</definedName>
    <definedName name="BExOPINVFSIZMCVT9YGT2AODVCX3" localSheetId="8" hidden="1">#REF!</definedName>
    <definedName name="BExOPINVFSIZMCVT9YGT2AODVCX3" localSheetId="9" hidden="1">#REF!</definedName>
    <definedName name="BExOPINVFSIZMCVT9YGT2AODVCX3" hidden="1">#REF!</definedName>
    <definedName name="BExOQ1JN4SAC44RTMZIGHSW023WA" localSheetId="8" hidden="1">#REF!</definedName>
    <definedName name="BExOQ1JN4SAC44RTMZIGHSW023WA" localSheetId="9" hidden="1">#REF!</definedName>
    <definedName name="BExOQ1JN4SAC44RTMZIGHSW023WA" hidden="1">#REF!</definedName>
    <definedName name="BExOQ256YMF115DJL3KBPNKABJ90" localSheetId="8" hidden="1">#REF!</definedName>
    <definedName name="BExOQ256YMF115DJL3KBPNKABJ90" localSheetId="9" hidden="1">#REF!</definedName>
    <definedName name="BExOQ256YMF115DJL3KBPNKABJ90" hidden="1">#REF!</definedName>
    <definedName name="BExQ19DEUOLC11IW32E2AMVZLFF1" localSheetId="8" hidden="1">#REF!</definedName>
    <definedName name="BExQ19DEUOLC11IW32E2AMVZLFF1" localSheetId="9" hidden="1">#REF!</definedName>
    <definedName name="BExQ19DEUOLC11IW32E2AMVZLFF1" hidden="1">#REF!</definedName>
    <definedName name="BExQ1OCW3L24TN0BYVRE2NE3IK1O" localSheetId="8" hidden="1">#REF!</definedName>
    <definedName name="BExQ1OCW3L24TN0BYVRE2NE3IK1O" localSheetId="9" hidden="1">#REF!</definedName>
    <definedName name="BExQ1OCW3L24TN0BYVRE2NE3IK1O" hidden="1">#REF!</definedName>
    <definedName name="BExQ29C73XR33S3668YYSYZAIHTG" localSheetId="8" hidden="1">#REF!</definedName>
    <definedName name="BExQ29C73XR33S3668YYSYZAIHTG" localSheetId="9" hidden="1">#REF!</definedName>
    <definedName name="BExQ29C73XR33S3668YYSYZAIHTG" hidden="1">#REF!</definedName>
    <definedName name="BExQ2FS228IUDUP2023RA1D4AO4C" localSheetId="8" hidden="1">#REF!</definedName>
    <definedName name="BExQ2FS228IUDUP2023RA1D4AO4C" localSheetId="9" hidden="1">#REF!</definedName>
    <definedName name="BExQ2FS228IUDUP2023RA1D4AO4C" hidden="1">#REF!</definedName>
    <definedName name="BExQ2L0XYWLY9VPZWXYYFRIRQRJ1" localSheetId="8" hidden="1">#REF!</definedName>
    <definedName name="BExQ2L0XYWLY9VPZWXYYFRIRQRJ1" localSheetId="9" hidden="1">#REF!</definedName>
    <definedName name="BExQ2L0XYWLY9VPZWXYYFRIRQRJ1" hidden="1">#REF!</definedName>
    <definedName name="BExQ2M841F5Z1BQYR8DG5FKK0LIU" localSheetId="8" hidden="1">#REF!</definedName>
    <definedName name="BExQ2M841F5Z1BQYR8DG5FKK0LIU" localSheetId="9" hidden="1">#REF!</definedName>
    <definedName name="BExQ2M841F5Z1BQYR8DG5FKK0LIU" hidden="1">#REF!</definedName>
    <definedName name="BExQ2STHO7AXYTS1VPPHQMX1WT30" localSheetId="8" hidden="1">#REF!</definedName>
    <definedName name="BExQ2STHO7AXYTS1VPPHQMX1WT30" localSheetId="9" hidden="1">#REF!</definedName>
    <definedName name="BExQ2STHO7AXYTS1VPPHQMX1WT30" hidden="1">#REF!</definedName>
    <definedName name="BExQ2XWXHMQMQ99FF9293AEQHABB" localSheetId="8" hidden="1">#REF!</definedName>
    <definedName name="BExQ2XWXHMQMQ99FF9293AEQHABB" localSheetId="9" hidden="1">#REF!</definedName>
    <definedName name="BExQ2XWXHMQMQ99FF9293AEQHABB" hidden="1">#REF!</definedName>
    <definedName name="BExQ300G8I8TK45A0MVHV15422EU" localSheetId="8" hidden="1">#REF!</definedName>
    <definedName name="BExQ300G8I8TK45A0MVHV15422EU" localSheetId="9" hidden="1">#REF!</definedName>
    <definedName name="BExQ300G8I8TK45A0MVHV15422EU" hidden="1">#REF!</definedName>
    <definedName name="BExQ305RBEODGNAETZ0EZQLLDZZD" localSheetId="8" hidden="1">#REF!</definedName>
    <definedName name="BExQ305RBEODGNAETZ0EZQLLDZZD" localSheetId="9" hidden="1">#REF!</definedName>
    <definedName name="BExQ305RBEODGNAETZ0EZQLLDZZD" hidden="1">#REF!</definedName>
    <definedName name="BExQ37SZQJSC2C73FY2IJY852LVP" localSheetId="8" hidden="1">#REF!</definedName>
    <definedName name="BExQ37SZQJSC2C73FY2IJY852LVP" localSheetId="9" hidden="1">#REF!</definedName>
    <definedName name="BExQ37SZQJSC2C73FY2IJY852LVP" hidden="1">#REF!</definedName>
    <definedName name="BExQ39R28MXSG2SEV956F0KZ20AN" localSheetId="8" hidden="1">#REF!</definedName>
    <definedName name="BExQ39R28MXSG2SEV956F0KZ20AN" localSheetId="9" hidden="1">#REF!</definedName>
    <definedName name="BExQ39R28MXSG2SEV956F0KZ20AN" hidden="1">#REF!</definedName>
    <definedName name="BExQ3D1P3M5Z3HLMEZ17E0BLEE4U" localSheetId="8" hidden="1">#REF!</definedName>
    <definedName name="BExQ3D1P3M5Z3HLMEZ17E0BLEE4U" localSheetId="9" hidden="1">#REF!</definedName>
    <definedName name="BExQ3D1P3M5Z3HLMEZ17E0BLEE4U" hidden="1">#REF!</definedName>
    <definedName name="BExQ3EZX6BA2WHKI84SG78UPRTSE" localSheetId="8" hidden="1">#REF!</definedName>
    <definedName name="BExQ3EZX6BA2WHKI84SG78UPRTSE" localSheetId="9" hidden="1">#REF!</definedName>
    <definedName name="BExQ3EZX6BA2WHKI84SG78UPRTSE" hidden="1">#REF!</definedName>
    <definedName name="BExQ3KOX6620WUSBG7PGACNC936P" localSheetId="8" hidden="1">#REF!</definedName>
    <definedName name="BExQ3KOX6620WUSBG7PGACNC936P" localSheetId="9" hidden="1">#REF!</definedName>
    <definedName name="BExQ3KOX6620WUSBG7PGACNC936P" hidden="1">#REF!</definedName>
    <definedName name="BExQ3O4W7QF8BOXTUT4IOGF6YKUD" localSheetId="8" hidden="1">#REF!</definedName>
    <definedName name="BExQ3O4W7QF8BOXTUT4IOGF6YKUD" localSheetId="9" hidden="1">#REF!</definedName>
    <definedName name="BExQ3O4W7QF8BOXTUT4IOGF6YKUD" hidden="1">#REF!</definedName>
    <definedName name="BExQ3PXOWSN8561ZR8IEY8ZASI3B" localSheetId="8" hidden="1">#REF!</definedName>
    <definedName name="BExQ3PXOWSN8561ZR8IEY8ZASI3B" localSheetId="9" hidden="1">#REF!</definedName>
    <definedName name="BExQ3PXOWSN8561ZR8IEY8ZASI3B" hidden="1">#REF!</definedName>
    <definedName name="BExQ3TZF04IPY0B0UG9CQQ5736UA" localSheetId="8" hidden="1">#REF!</definedName>
    <definedName name="BExQ3TZF04IPY0B0UG9CQQ5736UA" localSheetId="9" hidden="1">#REF!</definedName>
    <definedName name="BExQ3TZF04IPY0B0UG9CQQ5736UA" hidden="1">#REF!</definedName>
    <definedName name="BExQ42IU9MNDYLODP41DL6YTZMAR" localSheetId="8" hidden="1">#REF!</definedName>
    <definedName name="BExQ42IU9MNDYLODP41DL6YTZMAR" localSheetId="9" hidden="1">#REF!</definedName>
    <definedName name="BExQ42IU9MNDYLODP41DL6YTZMAR" hidden="1">#REF!</definedName>
    <definedName name="BExQ42O4PHH156IHXSW0JAYAC0NJ" localSheetId="8" hidden="1">#REF!</definedName>
    <definedName name="BExQ42O4PHH156IHXSW0JAYAC0NJ" localSheetId="9" hidden="1">#REF!</definedName>
    <definedName name="BExQ42O4PHH156IHXSW0JAYAC0NJ" hidden="1">#REF!</definedName>
    <definedName name="BExQ452HF7N1HYPXJXQ8WD6SOWUV" localSheetId="8" hidden="1">#REF!</definedName>
    <definedName name="BExQ452HF7N1HYPXJXQ8WD6SOWUV" localSheetId="9" hidden="1">#REF!</definedName>
    <definedName name="BExQ452HF7N1HYPXJXQ8WD6SOWUV" hidden="1">#REF!</definedName>
    <definedName name="BExQ4BTBSHPHVEDRCXC2ROW8PLFC" localSheetId="8" hidden="1">#REF!</definedName>
    <definedName name="BExQ4BTBSHPHVEDRCXC2ROW8PLFC" localSheetId="9" hidden="1">#REF!</definedName>
    <definedName name="BExQ4BTBSHPHVEDRCXC2ROW8PLFC" hidden="1">#REF!</definedName>
    <definedName name="BExQ4DGKF54SRKQUTUT4B1CZSS62" localSheetId="8" hidden="1">#REF!</definedName>
    <definedName name="BExQ4DGKF54SRKQUTUT4B1CZSS62" localSheetId="9" hidden="1">#REF!</definedName>
    <definedName name="BExQ4DGKF54SRKQUTUT4B1CZSS62" hidden="1">#REF!</definedName>
    <definedName name="BExQ4T74LQ5PYTV1MUQUW75A4BDY" localSheetId="8" hidden="1">#REF!</definedName>
    <definedName name="BExQ4T74LQ5PYTV1MUQUW75A4BDY" localSheetId="9" hidden="1">#REF!</definedName>
    <definedName name="BExQ4T74LQ5PYTV1MUQUW75A4BDY" hidden="1">#REF!</definedName>
    <definedName name="BExQ4XJHD7EJCNH7S1MJDZJ2MNWG" localSheetId="8" hidden="1">#REF!</definedName>
    <definedName name="BExQ4XJHD7EJCNH7S1MJDZJ2MNWG" localSheetId="9" hidden="1">#REF!</definedName>
    <definedName name="BExQ4XJHD7EJCNH7S1MJDZJ2MNWG" hidden="1">#REF!</definedName>
    <definedName name="BExQ5039ZCEWBUJHU682G4S89J03" localSheetId="8" hidden="1">#REF!</definedName>
    <definedName name="BExQ5039ZCEWBUJHU682G4S89J03" localSheetId="9" hidden="1">#REF!</definedName>
    <definedName name="BExQ5039ZCEWBUJHU682G4S89J03" hidden="1">#REF!</definedName>
    <definedName name="BExQ56Z9W6YHZHRXOFFI8EFA7CDI" localSheetId="8" hidden="1">#REF!</definedName>
    <definedName name="BExQ56Z9W6YHZHRXOFFI8EFA7CDI" localSheetId="9" hidden="1">#REF!</definedName>
    <definedName name="BExQ56Z9W6YHZHRXOFFI8EFA7CDI" hidden="1">#REF!</definedName>
    <definedName name="BExQ58MP5FO5Q5CIXVMMYWWPEFW3" localSheetId="8" hidden="1">#REF!</definedName>
    <definedName name="BExQ58MP5FO5Q5CIXVMMYWWPEFW3" localSheetId="9" hidden="1">#REF!</definedName>
    <definedName name="BExQ58MP5FO5Q5CIXVMMYWWPEFW3" hidden="1">#REF!</definedName>
    <definedName name="BExQ5KX3Z668H1KUCKZ9J24HUQ1F" localSheetId="8" hidden="1">#REF!</definedName>
    <definedName name="BExQ5KX3Z668H1KUCKZ9J24HUQ1F" localSheetId="9" hidden="1">#REF!</definedName>
    <definedName name="BExQ5KX3Z668H1KUCKZ9J24HUQ1F" hidden="1">#REF!</definedName>
    <definedName name="BExQ5SPMSOCJYLAY20NB5A6O32RE" localSheetId="8" hidden="1">#REF!</definedName>
    <definedName name="BExQ5SPMSOCJYLAY20NB5A6O32RE" localSheetId="9" hidden="1">#REF!</definedName>
    <definedName name="BExQ5SPMSOCJYLAY20NB5A6O32RE" hidden="1">#REF!</definedName>
    <definedName name="BExQ5UICMGTMK790KTLK49MAGXRC" localSheetId="8" hidden="1">#REF!</definedName>
    <definedName name="BExQ5UICMGTMK790KTLK49MAGXRC" localSheetId="9" hidden="1">#REF!</definedName>
    <definedName name="BExQ5UICMGTMK790KTLK49MAGXRC" hidden="1">#REF!</definedName>
    <definedName name="BExQ5YUUK9FD0QGTY4WD0W90O7OL" localSheetId="8" hidden="1">#REF!</definedName>
    <definedName name="BExQ5YUUK9FD0QGTY4WD0W90O7OL" localSheetId="9" hidden="1">#REF!</definedName>
    <definedName name="BExQ5YUUK9FD0QGTY4WD0W90O7OL" hidden="1">#REF!</definedName>
    <definedName name="BExQ62WGBSDPG7ZU34W0N8X45R3X" localSheetId="8" hidden="1">#REF!</definedName>
    <definedName name="BExQ62WGBSDPG7ZU34W0N8X45R3X" localSheetId="9" hidden="1">#REF!</definedName>
    <definedName name="BExQ62WGBSDPG7ZU34W0N8X45R3X" hidden="1">#REF!</definedName>
    <definedName name="BExQ63793YQ9BH7JLCNRIATIGTRG" localSheetId="8" hidden="1">#REF!</definedName>
    <definedName name="BExQ63793YQ9BH7JLCNRIATIGTRG" localSheetId="9" hidden="1">#REF!</definedName>
    <definedName name="BExQ63793YQ9BH7JLCNRIATIGTRG" hidden="1">#REF!</definedName>
    <definedName name="BExQ6CN1EF2UPZ57ZYMGK8TUJQSS" localSheetId="8" hidden="1">#REF!</definedName>
    <definedName name="BExQ6CN1EF2UPZ57ZYMGK8TUJQSS" localSheetId="9" hidden="1">#REF!</definedName>
    <definedName name="BExQ6CN1EF2UPZ57ZYMGK8TUJQSS" hidden="1">#REF!</definedName>
    <definedName name="BExQ6FSF8BMWVLJI7Y7MKPG9SU5O" localSheetId="8" hidden="1">#REF!</definedName>
    <definedName name="BExQ6FSF8BMWVLJI7Y7MKPG9SU5O" localSheetId="9" hidden="1">#REF!</definedName>
    <definedName name="BExQ6FSF8BMWVLJI7Y7MKPG9SU5O" hidden="1">#REF!</definedName>
    <definedName name="BExQ6M2YXJ8AMRJF3QGHC40ADAHZ" localSheetId="8" hidden="1">#REF!</definedName>
    <definedName name="BExQ6M2YXJ8AMRJF3QGHC40ADAHZ" localSheetId="9" hidden="1">#REF!</definedName>
    <definedName name="BExQ6M2YXJ8AMRJF3QGHC40ADAHZ" hidden="1">#REF!</definedName>
    <definedName name="BExQ6M8B0X44N9TV56ATUVHGDI00" localSheetId="8" hidden="1">#REF!</definedName>
    <definedName name="BExQ6M8B0X44N9TV56ATUVHGDI00" localSheetId="9" hidden="1">#REF!</definedName>
    <definedName name="BExQ6M8B0X44N9TV56ATUVHGDI00" hidden="1">#REF!</definedName>
    <definedName name="BExQ6POH065GV0I74XXVD0VUPBJW" localSheetId="8" hidden="1">#REF!</definedName>
    <definedName name="BExQ6POH065GV0I74XXVD0VUPBJW" localSheetId="9" hidden="1">#REF!</definedName>
    <definedName name="BExQ6POH065GV0I74XXVD0VUPBJW" hidden="1">#REF!</definedName>
    <definedName name="BExQ6WV9KPSMXPPLGZ3KK4WNYTHU" localSheetId="8" hidden="1">#REF!</definedName>
    <definedName name="BExQ6WV9KPSMXPPLGZ3KK4WNYTHU" localSheetId="9" hidden="1">#REF!</definedName>
    <definedName name="BExQ6WV9KPSMXPPLGZ3KK4WNYTHU" hidden="1">#REF!</definedName>
    <definedName name="BExQ7541G92R52ECOIYO6UXIWJJ4" localSheetId="8" hidden="1">#REF!</definedName>
    <definedName name="BExQ7541G92R52ECOIYO6UXIWJJ4" localSheetId="9" hidden="1">#REF!</definedName>
    <definedName name="BExQ7541G92R52ECOIYO6UXIWJJ4" hidden="1">#REF!</definedName>
    <definedName name="BExQ783XTMM2A9I3UKCFWJH1PP2N" localSheetId="8" hidden="1">#REF!</definedName>
    <definedName name="BExQ783XTMM2A9I3UKCFWJH1PP2N" localSheetId="9" hidden="1">#REF!</definedName>
    <definedName name="BExQ783XTMM2A9I3UKCFWJH1PP2N" hidden="1">#REF!</definedName>
    <definedName name="BExQ79LX01ZPQB8EGD1ZHR2VK2H3" localSheetId="8" hidden="1">#REF!</definedName>
    <definedName name="BExQ79LX01ZPQB8EGD1ZHR2VK2H3" localSheetId="9" hidden="1">#REF!</definedName>
    <definedName name="BExQ79LX01ZPQB8EGD1ZHR2VK2H3" hidden="1">#REF!</definedName>
    <definedName name="BExQ7B3V9MGDK2OIJ61XXFBFLJFZ" localSheetId="8" hidden="1">#REF!</definedName>
    <definedName name="BExQ7B3V9MGDK2OIJ61XXFBFLJFZ" localSheetId="9" hidden="1">#REF!</definedName>
    <definedName name="BExQ7B3V9MGDK2OIJ61XXFBFLJFZ" hidden="1">#REF!</definedName>
    <definedName name="BExQ7CB046NVPF9ZXDGA7OXOLSLX" localSheetId="8" hidden="1">#REF!</definedName>
    <definedName name="BExQ7CB046NVPF9ZXDGA7OXOLSLX" localSheetId="9" hidden="1">#REF!</definedName>
    <definedName name="BExQ7CB046NVPF9ZXDGA7OXOLSLX" hidden="1">#REF!</definedName>
    <definedName name="BExQ7IWDCGGOO1HTJ97YGO1CK3R9" localSheetId="8" hidden="1">#REF!</definedName>
    <definedName name="BExQ7IWDCGGOO1HTJ97YGO1CK3R9" localSheetId="9" hidden="1">#REF!</definedName>
    <definedName name="BExQ7IWDCGGOO1HTJ97YGO1CK3R9" hidden="1">#REF!</definedName>
    <definedName name="BExQ7JNFIEGS2HKNBALH3Q2N5G7Z" localSheetId="8" hidden="1">#REF!</definedName>
    <definedName name="BExQ7JNFIEGS2HKNBALH3Q2N5G7Z" localSheetId="9" hidden="1">#REF!</definedName>
    <definedName name="BExQ7JNFIEGS2HKNBALH3Q2N5G7Z" hidden="1">#REF!</definedName>
    <definedName name="BExQ7MY3U2Z1IZ71U5LJUD00VVB4" localSheetId="8" hidden="1">#REF!</definedName>
    <definedName name="BExQ7MY3U2Z1IZ71U5LJUD00VVB4" localSheetId="9" hidden="1">#REF!</definedName>
    <definedName name="BExQ7MY3U2Z1IZ71U5LJUD00VVB4" hidden="1">#REF!</definedName>
    <definedName name="BExQ7XL2Q1GVUFL1F9KK0K0EXMWG" localSheetId="8" hidden="1">#REF!</definedName>
    <definedName name="BExQ7XL2Q1GVUFL1F9KK0K0EXMWG" localSheetId="9" hidden="1">#REF!</definedName>
    <definedName name="BExQ7XL2Q1GVUFL1F9KK0K0EXMWG" hidden="1">#REF!</definedName>
    <definedName name="BExQ8469L3ZRZ3KYZPYMSJIDL7Y5" localSheetId="8" hidden="1">#REF!</definedName>
    <definedName name="BExQ8469L3ZRZ3KYZPYMSJIDL7Y5" localSheetId="9" hidden="1">#REF!</definedName>
    <definedName name="BExQ8469L3ZRZ3KYZPYMSJIDL7Y5" hidden="1">#REF!</definedName>
    <definedName name="BExQ84MJB94HL3BWRN50M4NCB6Z0" localSheetId="8" hidden="1">#REF!</definedName>
    <definedName name="BExQ84MJB94HL3BWRN50M4NCB6Z0" localSheetId="9" hidden="1">#REF!</definedName>
    <definedName name="BExQ84MJB94HL3BWRN50M4NCB6Z0" hidden="1">#REF!</definedName>
    <definedName name="BExQ8583ZE00NW7T9OF11OT9IA14" localSheetId="8" hidden="1">#REF!</definedName>
    <definedName name="BExQ8583ZE00NW7T9OF11OT9IA14" localSheetId="9" hidden="1">#REF!</definedName>
    <definedName name="BExQ8583ZE00NW7T9OF11OT9IA14" hidden="1">#REF!</definedName>
    <definedName name="BExQ8A0RPE3IMIFIZLUE7KD2N21W" localSheetId="8" hidden="1">#REF!</definedName>
    <definedName name="BExQ8A0RPE3IMIFIZLUE7KD2N21W" localSheetId="9" hidden="1">#REF!</definedName>
    <definedName name="BExQ8A0RPE3IMIFIZLUE7KD2N21W" hidden="1">#REF!</definedName>
    <definedName name="BExQ8ABK6H1ADV2R2OYT8NFFYG2N" localSheetId="8" hidden="1">#REF!</definedName>
    <definedName name="BExQ8ABK6H1ADV2R2OYT8NFFYG2N" localSheetId="9" hidden="1">#REF!</definedName>
    <definedName name="BExQ8ABK6H1ADV2R2OYT8NFFYG2N" hidden="1">#REF!</definedName>
    <definedName name="BExQ8DM90XJ6GCJIK9LC5O82I2TJ" localSheetId="8" hidden="1">#REF!</definedName>
    <definedName name="BExQ8DM90XJ6GCJIK9LC5O82I2TJ" localSheetId="9" hidden="1">#REF!</definedName>
    <definedName name="BExQ8DM90XJ6GCJIK9LC5O82I2TJ" hidden="1">#REF!</definedName>
    <definedName name="BExQ8G0K46ZORA0QVQTDI7Z8LXGF" localSheetId="8" hidden="1">#REF!</definedName>
    <definedName name="BExQ8G0K46ZORA0QVQTDI7Z8LXGF" localSheetId="9" hidden="1">#REF!</definedName>
    <definedName name="BExQ8G0K46ZORA0QVQTDI7Z8LXGF" hidden="1">#REF!</definedName>
    <definedName name="BExQ8O3WEU8HNTTGKTW5T0QSKCLP" localSheetId="8" hidden="1">#REF!</definedName>
    <definedName name="BExQ8O3WEU8HNTTGKTW5T0QSKCLP" localSheetId="9" hidden="1">#REF!</definedName>
    <definedName name="BExQ8O3WEU8HNTTGKTW5T0QSKCLP" hidden="1">#REF!</definedName>
    <definedName name="BExQ8ZCEDBOBJA3D9LDP5TU2WYGR" localSheetId="8" hidden="1">#REF!</definedName>
    <definedName name="BExQ8ZCEDBOBJA3D9LDP5TU2WYGR" localSheetId="9" hidden="1">#REF!</definedName>
    <definedName name="BExQ8ZCEDBOBJA3D9LDP5TU2WYGR" hidden="1">#REF!</definedName>
    <definedName name="BExQ94LAW6MAQBWY25WTBFV5PPZJ" localSheetId="8" hidden="1">#REF!</definedName>
    <definedName name="BExQ94LAW6MAQBWY25WTBFV5PPZJ" localSheetId="9" hidden="1">#REF!</definedName>
    <definedName name="BExQ94LAW6MAQBWY25WTBFV5PPZJ" hidden="1">#REF!</definedName>
    <definedName name="BExQ968K8V66L55PCVI3B4VR4FW6" localSheetId="8" hidden="1">#REF!</definedName>
    <definedName name="BExQ968K8V66L55PCVI3B4VR4FW6" localSheetId="9" hidden="1">#REF!</definedName>
    <definedName name="BExQ968K8V66L55PCVI3B4VR4FW6" hidden="1">#REF!</definedName>
    <definedName name="BExQ97QIPOSSRK978N8P234Y1XA4" localSheetId="8" hidden="1">#REF!</definedName>
    <definedName name="BExQ97QIPOSSRK978N8P234Y1XA4" localSheetId="9" hidden="1">#REF!</definedName>
    <definedName name="BExQ97QIPOSSRK978N8P234Y1XA4" hidden="1">#REF!</definedName>
    <definedName name="BExQ9DFHXLBKBS9DWH05G83SL12Z" localSheetId="8" hidden="1">#REF!</definedName>
    <definedName name="BExQ9DFHXLBKBS9DWH05G83SL12Z" localSheetId="9" hidden="1">#REF!</definedName>
    <definedName name="BExQ9DFHXLBKBS9DWH05G83SL12Z" hidden="1">#REF!</definedName>
    <definedName name="BExQ9E6FBAXTHGF3RXANFIA77GXP" localSheetId="8" hidden="1">#REF!</definedName>
    <definedName name="BExQ9E6FBAXTHGF3RXANFIA77GXP" localSheetId="9" hidden="1">#REF!</definedName>
    <definedName name="BExQ9E6FBAXTHGF3RXANFIA77GXP" hidden="1">#REF!</definedName>
    <definedName name="BExQ9J4ID0TGFFFJSQ9PFAMXOYZ1" localSheetId="8" hidden="1">#REF!</definedName>
    <definedName name="BExQ9J4ID0TGFFFJSQ9PFAMXOYZ1" localSheetId="9" hidden="1">#REF!</definedName>
    <definedName name="BExQ9J4ID0TGFFFJSQ9PFAMXOYZ1" hidden="1">#REF!</definedName>
    <definedName name="BExQ9KX9734KIAK7IMRLHCPYDHO2" localSheetId="8" hidden="1">#REF!</definedName>
    <definedName name="BExQ9KX9734KIAK7IMRLHCPYDHO2" localSheetId="9" hidden="1">#REF!</definedName>
    <definedName name="BExQ9KX9734KIAK7IMRLHCPYDHO2" hidden="1">#REF!</definedName>
    <definedName name="BExQ9L81FF4I7816VTPFBDWVU4CW" localSheetId="8" hidden="1">#REF!</definedName>
    <definedName name="BExQ9L81FF4I7816VTPFBDWVU4CW" localSheetId="9" hidden="1">#REF!</definedName>
    <definedName name="BExQ9L81FF4I7816VTPFBDWVU4CW" hidden="1">#REF!</definedName>
    <definedName name="BExQ9M4E2ACZOWWWP1JJIQO8AHUM" localSheetId="8" hidden="1">#REF!</definedName>
    <definedName name="BExQ9M4E2ACZOWWWP1JJIQO8AHUM" localSheetId="9" hidden="1">#REF!</definedName>
    <definedName name="BExQ9M4E2ACZOWWWP1JJIQO8AHUM" hidden="1">#REF!</definedName>
    <definedName name="BExQ9TBCP5IJKSQLYEBE6FQLF16I" localSheetId="8" hidden="1">#REF!</definedName>
    <definedName name="BExQ9TBCP5IJKSQLYEBE6FQLF16I" localSheetId="9" hidden="1">#REF!</definedName>
    <definedName name="BExQ9TBCP5IJKSQLYEBE6FQLF16I" hidden="1">#REF!</definedName>
    <definedName name="BExQ9UTANMJCK7LJ4OQMD6F2Q01L" localSheetId="8" hidden="1">#REF!</definedName>
    <definedName name="BExQ9UTANMJCK7LJ4OQMD6F2Q01L" localSheetId="9" hidden="1">#REF!</definedName>
    <definedName name="BExQ9UTANMJCK7LJ4OQMD6F2Q01L" hidden="1">#REF!</definedName>
    <definedName name="BExQ9ZLYHWABXAA9NJDW8ZS0UQ9P" localSheetId="8" hidden="1">#REF!</definedName>
    <definedName name="BExQ9ZLYHWABXAA9NJDW8ZS0UQ9P" localSheetId="9" hidden="1">#REF!</definedName>
    <definedName name="BExQ9ZLYHWABXAA9NJDW8ZS0UQ9P" hidden="1">[35]ZZCOOM_M03_Q005!#REF!</definedName>
    <definedName name="BExQ9ZWQ19KSRZNZNPY6ZNWEST1J" localSheetId="8" hidden="1">#REF!</definedName>
    <definedName name="BExQ9ZWQ19KSRZNZNPY6ZNWEST1J" localSheetId="9" hidden="1">#REF!</definedName>
    <definedName name="BExQ9ZWQ19KSRZNZNPY6ZNWEST1J" hidden="1">#REF!</definedName>
    <definedName name="BExQA324HSCK40ENJUT9CS9EC71B" localSheetId="8" hidden="1">#REF!</definedName>
    <definedName name="BExQA324HSCK40ENJUT9CS9EC71B" localSheetId="9" hidden="1">#REF!</definedName>
    <definedName name="BExQA324HSCK40ENJUT9CS9EC71B" hidden="1">#REF!</definedName>
    <definedName name="BExQA55GY0STSNBWQCWN8E31ZXCS" localSheetId="8" hidden="1">#REF!</definedName>
    <definedName name="BExQA55GY0STSNBWQCWN8E31ZXCS" localSheetId="9" hidden="1">#REF!</definedName>
    <definedName name="BExQA55GY0STSNBWQCWN8E31ZXCS" hidden="1">#REF!</definedName>
    <definedName name="BExQA7URC7M82I0T9RUF90GCS15S" localSheetId="8" hidden="1">#REF!</definedName>
    <definedName name="BExQA7URC7M82I0T9RUF90GCS15S" localSheetId="9" hidden="1">#REF!</definedName>
    <definedName name="BExQA7URC7M82I0T9RUF90GCS15S" hidden="1">#REF!</definedName>
    <definedName name="BExQA9HZIN9XEMHEEVHT99UU9Z82" localSheetId="8" hidden="1">#REF!</definedName>
    <definedName name="BExQA9HZIN9XEMHEEVHT99UU9Z82" localSheetId="9" hidden="1">#REF!</definedName>
    <definedName name="BExQA9HZIN9XEMHEEVHT99UU9Z82" hidden="1">#REF!</definedName>
    <definedName name="BExQAELFYH92K8CJL155181UDORO" localSheetId="8" hidden="1">#REF!</definedName>
    <definedName name="BExQAELFYH92K8CJL155181UDORO" localSheetId="9" hidden="1">#REF!</definedName>
    <definedName name="BExQAELFYH92K8CJL155181UDORO" hidden="1">#REF!</definedName>
    <definedName name="BExQAG8PP8R5NJKNQD1U4QOSD6X5" localSheetId="8" hidden="1">#REF!</definedName>
    <definedName name="BExQAG8PP8R5NJKNQD1U4QOSD6X5" localSheetId="9" hidden="1">#REF!</definedName>
    <definedName name="BExQAG8PP8R5NJKNQD1U4QOSD6X5" hidden="1">#REF!</definedName>
    <definedName name="BExQAVTR32SDHZQ69KNYF6UXXKS2" localSheetId="8" hidden="1">#REF!</definedName>
    <definedName name="BExQAVTR32SDHZQ69KNYF6UXXKS2" localSheetId="9" hidden="1">#REF!</definedName>
    <definedName name="BExQAVTR32SDHZQ69KNYF6UXXKS2" hidden="1">#REF!</definedName>
    <definedName name="BExQBBETZJ7LHJ9CLAL3GEKQFEGR" localSheetId="8" hidden="1">#REF!</definedName>
    <definedName name="BExQBBETZJ7LHJ9CLAL3GEKQFEGR" localSheetId="9" hidden="1">#REF!</definedName>
    <definedName name="BExQBBETZJ7LHJ9CLAL3GEKQFEGR" hidden="1">#REF!</definedName>
    <definedName name="BExQBDICMZTSA1X73TMHNO4JSFLN" localSheetId="8" hidden="1">#REF!</definedName>
    <definedName name="BExQBDICMZTSA1X73TMHNO4JSFLN" localSheetId="9" hidden="1">#REF!</definedName>
    <definedName name="BExQBDICMZTSA1X73TMHNO4JSFLN" hidden="1">#REF!</definedName>
    <definedName name="BExQBEER6CRCRPSSL61S0OMH57ZA" localSheetId="8" hidden="1">#REF!</definedName>
    <definedName name="BExQBEER6CRCRPSSL61S0OMH57ZA" localSheetId="9" hidden="1">#REF!</definedName>
    <definedName name="BExQBEER6CRCRPSSL61S0OMH57ZA" hidden="1">#REF!</definedName>
    <definedName name="BExQBFR753FNBMC27WEQJT8UKANJ" localSheetId="8" hidden="1">#REF!</definedName>
    <definedName name="BExQBFR753FNBMC27WEQJT8UKANJ" localSheetId="9" hidden="1">#REF!</definedName>
    <definedName name="BExQBFR753FNBMC27WEQJT8UKANJ" hidden="1">#REF!</definedName>
    <definedName name="BExQBIGGY5TXI2FJVVZSLZ0LTZYH" localSheetId="8" hidden="1">#REF!</definedName>
    <definedName name="BExQBIGGY5TXI2FJVVZSLZ0LTZYH" localSheetId="9" hidden="1">#REF!</definedName>
    <definedName name="BExQBIGGY5TXI2FJVVZSLZ0LTZYH" hidden="1">#REF!</definedName>
    <definedName name="BExQBM1RUSIQ85LLMM2159BYDPIP" localSheetId="8" hidden="1">#REF!</definedName>
    <definedName name="BExQBM1RUSIQ85LLMM2159BYDPIP" localSheetId="9" hidden="1">#REF!</definedName>
    <definedName name="BExQBM1RUSIQ85LLMM2159BYDPIP" hidden="1">#REF!</definedName>
    <definedName name="BExQBOWE543K7PGA5S7SVU2QKPM3" localSheetId="8" hidden="1">#REF!</definedName>
    <definedName name="BExQBOWE543K7PGA5S7SVU2QKPM3" localSheetId="9" hidden="1">#REF!</definedName>
    <definedName name="BExQBOWE543K7PGA5S7SVU2QKPM3" hidden="1">#REF!</definedName>
    <definedName name="BExQBPSOZ47V81YAEURP0NQJNTJH" localSheetId="8" hidden="1">#REF!</definedName>
    <definedName name="BExQBPSOZ47V81YAEURP0NQJNTJH" localSheetId="9" hidden="1">#REF!</definedName>
    <definedName name="BExQBPSOZ47V81YAEURP0NQJNTJH" hidden="1">#REF!</definedName>
    <definedName name="BExQC5TWT21CGBKD0IHAXTIN2QB8" localSheetId="8" hidden="1">#REF!</definedName>
    <definedName name="BExQC5TWT21CGBKD0IHAXTIN2QB8" localSheetId="9" hidden="1">#REF!</definedName>
    <definedName name="BExQC5TWT21CGBKD0IHAXTIN2QB8" hidden="1">#REF!</definedName>
    <definedName name="BExQC94JL9F5GW4S8DQCAF4WB2DA" localSheetId="8" hidden="1">#REF!</definedName>
    <definedName name="BExQC94JL9F5GW4S8DQCAF4WB2DA" localSheetId="9" hidden="1">#REF!</definedName>
    <definedName name="BExQC94JL9F5GW4S8DQCAF4WB2DA" hidden="1">#REF!</definedName>
    <definedName name="BExQCKTD8AT0824LGWREXM1B5D1X" localSheetId="8" hidden="1">#REF!</definedName>
    <definedName name="BExQCKTD8AT0824LGWREXM1B5D1X" localSheetId="9" hidden="1">#REF!</definedName>
    <definedName name="BExQCKTD8AT0824LGWREXM1B5D1X" hidden="1">#REF!</definedName>
    <definedName name="BExQCQ7KF4HVXSD72FF3DJGNNO3M" localSheetId="8" hidden="1">#REF!</definedName>
    <definedName name="BExQCQ7KF4HVXSD72FF3DJGNNO3M" localSheetId="9" hidden="1">#REF!</definedName>
    <definedName name="BExQCQ7KF4HVXSD72FF3DJGNNO3M" hidden="1">#REF!</definedName>
    <definedName name="BExQCRPJXI0WNJUFFAC39C0PFUFK" localSheetId="8" hidden="1">#REF!</definedName>
    <definedName name="BExQCRPJXI0WNJUFFAC39C0PFUFK" localSheetId="9" hidden="1">#REF!</definedName>
    <definedName name="BExQCRPJXI0WNJUFFAC39C0PFUFK" hidden="1">#REF!</definedName>
    <definedName name="BExQD571YWOXKR2SX85K5MKQ0AO2" localSheetId="8" hidden="1">#REF!</definedName>
    <definedName name="BExQD571YWOXKR2SX85K5MKQ0AO2" localSheetId="9" hidden="1">#REF!</definedName>
    <definedName name="BExQD571YWOXKR2SX85K5MKQ0AO2" hidden="1">#REF!</definedName>
    <definedName name="BExQDB6VCHN8PNX8EA6JNIEQ2JC2" localSheetId="8" hidden="1">#REF!</definedName>
    <definedName name="BExQDB6VCHN8PNX8EA6JNIEQ2JC2" localSheetId="9" hidden="1">#REF!</definedName>
    <definedName name="BExQDB6VCHN8PNX8EA6JNIEQ2JC2" hidden="1">#REF!</definedName>
    <definedName name="BExQDE1B6U2Q9B73KBENABP71YM1" localSheetId="8" hidden="1">#REF!</definedName>
    <definedName name="BExQDE1B6U2Q9B73KBENABP71YM1" localSheetId="9" hidden="1">#REF!</definedName>
    <definedName name="BExQDE1B6U2Q9B73KBENABP71YM1" hidden="1">#REF!</definedName>
    <definedName name="BExQDGQCN7ZW41QDUHOBJUGQAX40" localSheetId="8" hidden="1">#REF!</definedName>
    <definedName name="BExQDGQCN7ZW41QDUHOBJUGQAX40" localSheetId="9" hidden="1">#REF!</definedName>
    <definedName name="BExQDGQCN7ZW41QDUHOBJUGQAX40" hidden="1">#REF!</definedName>
    <definedName name="BExQED8ZZUEH0WRNOHXI7V9TVC8K" localSheetId="8" hidden="1">#REF!</definedName>
    <definedName name="BExQED8ZZUEH0WRNOHXI7V9TVC8K" localSheetId="9" hidden="1">#REF!</definedName>
    <definedName name="BExQED8ZZUEH0WRNOHXI7V9TVC8K" hidden="1">#REF!</definedName>
    <definedName name="BExQEF1PIJIB9J24OB0M4X1WLBB0" localSheetId="8" hidden="1">#REF!</definedName>
    <definedName name="BExQEF1PIJIB9J24OB0M4X1WLBB0" localSheetId="9" hidden="1">#REF!</definedName>
    <definedName name="BExQEF1PIJIB9J24OB0M4X1WLBB0" hidden="1">#REF!</definedName>
    <definedName name="BExQEMUA4HEFM4OVO8M8MA8PIAW1" localSheetId="8" hidden="1">#REF!</definedName>
    <definedName name="BExQEMUA4HEFM4OVO8M8MA8PIAW1" localSheetId="9" hidden="1">#REF!</definedName>
    <definedName name="BExQEMUA4HEFM4OVO8M8MA8PIAW1" hidden="1">#REF!</definedName>
    <definedName name="BExQEP38QPDKB85WG2WOL17IMB5S" localSheetId="8" hidden="1">#REF!</definedName>
    <definedName name="BExQEP38QPDKB85WG2WOL17IMB5S" localSheetId="9" hidden="1">#REF!</definedName>
    <definedName name="BExQEP38QPDKB85WG2WOL17IMB5S" hidden="1">#REF!</definedName>
    <definedName name="BExQEQ4XZQFIKUXNU9H7WE7AMZ1U" localSheetId="8" hidden="1">#REF!</definedName>
    <definedName name="BExQEQ4XZQFIKUXNU9H7WE7AMZ1U" localSheetId="9" hidden="1">#REF!</definedName>
    <definedName name="BExQEQ4XZQFIKUXNU9H7WE7AMZ1U" hidden="1">#REF!</definedName>
    <definedName name="BExQF1OEB07CRAP6ALNNMJNJ3P2D" localSheetId="8" hidden="1">#REF!</definedName>
    <definedName name="BExQF1OEB07CRAP6ALNNMJNJ3P2D" localSheetId="9" hidden="1">#REF!</definedName>
    <definedName name="BExQF1OEB07CRAP6ALNNMJNJ3P2D" hidden="1">#REF!</definedName>
    <definedName name="BExQF8KKL224NYD20XYLLM2RE7EW" localSheetId="8" hidden="1">#REF!</definedName>
    <definedName name="BExQF8KKL224NYD20XYLLM2RE7EW" localSheetId="9" hidden="1">#REF!</definedName>
    <definedName name="BExQF8KKL224NYD20XYLLM2RE7EW" hidden="1">#REF!</definedName>
    <definedName name="BExQF9X2AQPFJZTCHTU5PTTR0JAH" localSheetId="8" hidden="1">#REF!</definedName>
    <definedName name="BExQF9X2AQPFJZTCHTU5PTTR0JAH" localSheetId="9" hidden="1">#REF!</definedName>
    <definedName name="BExQF9X2AQPFJZTCHTU5PTTR0JAH" hidden="1">#REF!</definedName>
    <definedName name="BExQFAINO9ODQZX6NSM8EBTRD04E" localSheetId="8" hidden="1">#REF!</definedName>
    <definedName name="BExQFAINO9ODQZX6NSM8EBTRD04E" localSheetId="9" hidden="1">#REF!</definedName>
    <definedName name="BExQFAINO9ODQZX6NSM8EBTRD04E" hidden="1">#REF!</definedName>
    <definedName name="BExQFC0M9KKFMQKPLPEO2RQDB7MM" localSheetId="8" hidden="1">#REF!</definedName>
    <definedName name="BExQFC0M9KKFMQKPLPEO2RQDB7MM" localSheetId="9" hidden="1">#REF!</definedName>
    <definedName name="BExQFC0M9KKFMQKPLPEO2RQDB7MM" hidden="1">#REF!</definedName>
    <definedName name="BExQFEEV7627R8TYZCM28C6V6WHE" localSheetId="8" hidden="1">#REF!</definedName>
    <definedName name="BExQFEEV7627R8TYZCM28C6V6WHE" localSheetId="9" hidden="1">#REF!</definedName>
    <definedName name="BExQFEEV7627R8TYZCM28C6V6WHE" hidden="1">#REF!</definedName>
    <definedName name="BExQFEK8NUD04X2OBRA275ADPSDL" localSheetId="8" hidden="1">#REF!</definedName>
    <definedName name="BExQFEK8NUD04X2OBRA275ADPSDL" localSheetId="9" hidden="1">#REF!</definedName>
    <definedName name="BExQFEK8NUD04X2OBRA275ADPSDL" hidden="1">#REF!</definedName>
    <definedName name="BExQFGYIWDR4W0YF7XR6E4EWWJ02" localSheetId="8" hidden="1">#REF!</definedName>
    <definedName name="BExQFGYIWDR4W0YF7XR6E4EWWJ02" localSheetId="9" hidden="1">#REF!</definedName>
    <definedName name="BExQFGYIWDR4W0YF7XR6E4EWWJ02" hidden="1">#REF!</definedName>
    <definedName name="BExQFPNFKA36IAPS22LAUMBDI4KE" localSheetId="8" hidden="1">#REF!</definedName>
    <definedName name="BExQFPNFKA36IAPS22LAUMBDI4KE" localSheetId="9" hidden="1">#REF!</definedName>
    <definedName name="BExQFPNFKA36IAPS22LAUMBDI4KE" hidden="1">#REF!</definedName>
    <definedName name="BExQFPSWEMA8WBUZ4WK20LR13VSU" localSheetId="8" hidden="1">#REF!</definedName>
    <definedName name="BExQFPSWEMA8WBUZ4WK20LR13VSU" localSheetId="9" hidden="1">#REF!</definedName>
    <definedName name="BExQFPSWEMA8WBUZ4WK20LR13VSU" hidden="1">#REF!</definedName>
    <definedName name="BExQFVSPOSCCPF1TLJPIWYWYB8A9" localSheetId="8" hidden="1">#REF!</definedName>
    <definedName name="BExQFVSPOSCCPF1TLJPIWYWYB8A9" localSheetId="9" hidden="1">#REF!</definedName>
    <definedName name="BExQFVSPOSCCPF1TLJPIWYWYB8A9" hidden="1">#REF!</definedName>
    <definedName name="BExQFWJQXNQAW6LUMOEDS6KMJMYL" localSheetId="8" hidden="1">#REF!</definedName>
    <definedName name="BExQFWJQXNQAW6LUMOEDS6KMJMYL" localSheetId="9" hidden="1">#REF!</definedName>
    <definedName name="BExQFWJQXNQAW6LUMOEDS6KMJMYL" hidden="1">#REF!</definedName>
    <definedName name="BExQG8TYRD2G42UA5ZPCRLNKUDMX" localSheetId="8" hidden="1">#REF!</definedName>
    <definedName name="BExQG8TYRD2G42UA5ZPCRLNKUDMX" localSheetId="9" hidden="1">#REF!</definedName>
    <definedName name="BExQG8TYRD2G42UA5ZPCRLNKUDMX" hidden="1">#REF!</definedName>
    <definedName name="BExQG9A8OZ31BDN5QEGQGWG59A43" localSheetId="8" hidden="1">#REF!</definedName>
    <definedName name="BExQG9A8OZ31BDN5QEGQGWG59A43" hidden="1">#REF!</definedName>
    <definedName name="BExQGGBQ2CMSPV4NV4RA7NMBQER6" localSheetId="8" hidden="1">#REF!</definedName>
    <definedName name="BExQGGBQ2CMSPV4NV4RA7NMBQER6" localSheetId="9" hidden="1">#REF!</definedName>
    <definedName name="BExQGGBQ2CMSPV4NV4RA7NMBQER6" hidden="1">#REF!</definedName>
    <definedName name="BExQGO48J9MPCDQ96RBB9UN9AIGT" localSheetId="8" hidden="1">#REF!</definedName>
    <definedName name="BExQGO48J9MPCDQ96RBB9UN9AIGT" localSheetId="9" hidden="1">#REF!</definedName>
    <definedName name="BExQGO48J9MPCDQ96RBB9UN9AIGT" hidden="1">#REF!</definedName>
    <definedName name="BExQGSBB6MJWDW7AYWA0MSFTXKRR" localSheetId="8" hidden="1">#REF!</definedName>
    <definedName name="BExQGSBB6MJWDW7AYWA0MSFTXKRR" localSheetId="9" hidden="1">#REF!</definedName>
    <definedName name="BExQGSBB6MJWDW7AYWA0MSFTXKRR" hidden="1">#REF!</definedName>
    <definedName name="BExQH0UURAJ13AVO5UI04HSRGVYW" localSheetId="8" hidden="1">#REF!</definedName>
    <definedName name="BExQH0UURAJ13AVO5UI04HSRGVYW" localSheetId="9" hidden="1">#REF!</definedName>
    <definedName name="BExQH0UURAJ13AVO5UI04HSRGVYW" hidden="1">#REF!</definedName>
    <definedName name="BExQH5I0FUT0822E2ITR6M5724UF" localSheetId="8" hidden="1">#REF!</definedName>
    <definedName name="BExQH5I0FUT0822E2ITR6M5724UF" localSheetId="9" hidden="1">#REF!</definedName>
    <definedName name="BExQH5I0FUT0822E2ITR6M5724UF" hidden="1">#REF!</definedName>
    <definedName name="BExQH6ZZY0NR8SE48PSI9D0CU1TC" localSheetId="8" hidden="1">#REF!</definedName>
    <definedName name="BExQH6ZZY0NR8SE48PSI9D0CU1TC" localSheetId="9" hidden="1">#REF!</definedName>
    <definedName name="BExQH6ZZY0NR8SE48PSI9D0CU1TC" hidden="1">#REF!</definedName>
    <definedName name="BExQH9P2MCXAJOVEO4GFQT6MNW22" localSheetId="8" hidden="1">#REF!</definedName>
    <definedName name="BExQH9P2MCXAJOVEO4GFQT6MNW22" localSheetId="9" hidden="1">#REF!</definedName>
    <definedName name="BExQH9P2MCXAJOVEO4GFQT6MNW22" hidden="1">#REF!</definedName>
    <definedName name="BExQHCZSBYUY8OKKJXFYWKBBM6AH" localSheetId="8" hidden="1">#REF!</definedName>
    <definedName name="BExQHCZSBYUY8OKKJXFYWKBBM6AH" localSheetId="9" hidden="1">#REF!</definedName>
    <definedName name="BExQHCZSBYUY8OKKJXFYWKBBM6AH" hidden="1">#REF!</definedName>
    <definedName name="BExQHML1J3V7M9VZ3S2S198637RP" localSheetId="8" hidden="1">#REF!</definedName>
    <definedName name="BExQHML1J3V7M9VZ3S2S198637RP" localSheetId="9" hidden="1">#REF!</definedName>
    <definedName name="BExQHML1J3V7M9VZ3S2S198637RP" hidden="1">#REF!</definedName>
    <definedName name="BExQHPKXZ1K33V2F90NZIQRZYIAW" localSheetId="8" hidden="1">#REF!</definedName>
    <definedName name="BExQHPKXZ1K33V2F90NZIQRZYIAW" localSheetId="9" hidden="1">#REF!</definedName>
    <definedName name="BExQHPKXZ1K33V2F90NZIQRZYIAW" hidden="1">#REF!</definedName>
    <definedName name="BExQHRDNW8YFGT2B35K9CYSS1VAI" localSheetId="8" hidden="1">#REF!</definedName>
    <definedName name="BExQHRDNW8YFGT2B35K9CYSS1VAI" localSheetId="9" hidden="1">#REF!</definedName>
    <definedName name="BExQHRDNW8YFGT2B35K9CYSS1VAI" hidden="1">#REF!</definedName>
    <definedName name="BExQHRZ9FBLUG6G6CC88UZA6V39L" localSheetId="8" hidden="1">#REF!</definedName>
    <definedName name="BExQHRZ9FBLUG6G6CC88UZA6V39L" localSheetId="9" hidden="1">#REF!</definedName>
    <definedName name="BExQHRZ9FBLUG6G6CC88UZA6V39L" hidden="1">#REF!</definedName>
    <definedName name="BExQHVF9KD06AG2RXUQJ9X4PVGX4" localSheetId="8" hidden="1">#REF!</definedName>
    <definedName name="BExQHVF9KD06AG2RXUQJ9X4PVGX4" localSheetId="9" hidden="1">#REF!</definedName>
    <definedName name="BExQHVF9KD06AG2RXUQJ9X4PVGX4" hidden="1">#REF!</definedName>
    <definedName name="BExQHZBHVN2L4HC7ACTR73T5OCV0" localSheetId="8" hidden="1">#REF!</definedName>
    <definedName name="BExQHZBHVN2L4HC7ACTR73T5OCV0" localSheetId="9" hidden="1">#REF!</definedName>
    <definedName name="BExQHZBHVN2L4HC7ACTR73T5OCV0" hidden="1">#REF!</definedName>
    <definedName name="BExQI3O3BBL6MXZNJD1S3UD8WBUU" localSheetId="8" hidden="1">#REF!</definedName>
    <definedName name="BExQI3O3BBL6MXZNJD1S3UD8WBUU" localSheetId="9" hidden="1">#REF!</definedName>
    <definedName name="BExQI3O3BBL6MXZNJD1S3UD8WBUU" hidden="1">#REF!</definedName>
    <definedName name="BExQI7431UOEBYKYPVVMNXBZ2ZP2" localSheetId="8" hidden="1">#REF!</definedName>
    <definedName name="BExQI7431UOEBYKYPVVMNXBZ2ZP2" localSheetId="9" hidden="1">#REF!</definedName>
    <definedName name="BExQI7431UOEBYKYPVVMNXBZ2ZP2" hidden="1">#REF!</definedName>
    <definedName name="BExQI85V9TNLDJT5LTRZS10Y26SG" localSheetId="8" hidden="1">#REF!</definedName>
    <definedName name="BExQI85V9TNLDJT5LTRZS10Y26SG" localSheetId="9" hidden="1">#REF!</definedName>
    <definedName name="BExQI85V9TNLDJT5LTRZS10Y26SG" hidden="1">#REF!</definedName>
    <definedName name="BExQI9ICYVAAXE7L1BQSE1VWSQA9" localSheetId="8" hidden="1">#REF!</definedName>
    <definedName name="BExQI9ICYVAAXE7L1BQSE1VWSQA9" localSheetId="9" hidden="1">#REF!</definedName>
    <definedName name="BExQI9ICYVAAXE7L1BQSE1VWSQA9" hidden="1">#REF!</definedName>
    <definedName name="BExQIAPKHVEV8CU1L3TTHJW67FJ5" localSheetId="8" hidden="1">#REF!</definedName>
    <definedName name="BExQIAPKHVEV8CU1L3TTHJW67FJ5" localSheetId="9" hidden="1">#REF!</definedName>
    <definedName name="BExQIAPKHVEV8CU1L3TTHJW67FJ5" hidden="1">#REF!</definedName>
    <definedName name="BExQIAV02RGEQG6AF0CWXU3MS9BZ" localSheetId="8" hidden="1">#REF!</definedName>
    <definedName name="BExQIAV02RGEQG6AF0CWXU3MS9BZ" localSheetId="9" hidden="1">#REF!</definedName>
    <definedName name="BExQIAV02RGEQG6AF0CWXU3MS9BZ" hidden="1">#REF!</definedName>
    <definedName name="BExQIBB4I3Z6AUU0HYV1DHRS13M4" localSheetId="8" hidden="1">#REF!</definedName>
    <definedName name="BExQIBB4I3Z6AUU0HYV1DHRS13M4" localSheetId="9" hidden="1">#REF!</definedName>
    <definedName name="BExQIBB4I3Z6AUU0HYV1DHRS13M4" hidden="1">#REF!</definedName>
    <definedName name="BExQIBWPAXU7HJZLKGJZY3EB7MIS" localSheetId="8" hidden="1">#REF!</definedName>
    <definedName name="BExQIBWPAXU7HJZLKGJZY3EB7MIS" localSheetId="9" hidden="1">#REF!</definedName>
    <definedName name="BExQIBWPAXU7HJZLKGJZY3EB7MIS" hidden="1">#REF!</definedName>
    <definedName name="BExQIHLP9AT969BKBF22IGW76GLI" localSheetId="8" hidden="1">#REF!</definedName>
    <definedName name="BExQIHLP9AT969BKBF22IGW76GLI" localSheetId="9" hidden="1">#REF!</definedName>
    <definedName name="BExQIHLP9AT969BKBF22IGW76GLI" hidden="1">#REF!</definedName>
    <definedName name="BExQIS8O6R36CI01XRY9ISM99TW9" localSheetId="8" hidden="1">#REF!</definedName>
    <definedName name="BExQIS8O6R36CI01XRY9ISM99TW9" localSheetId="9" hidden="1">#REF!</definedName>
    <definedName name="BExQIS8O6R36CI01XRY9ISM99TW9" hidden="1">#REF!</definedName>
    <definedName name="BExQIVJB9MJ25NDUHTCVMSODJY2C" localSheetId="8" hidden="1">#REF!</definedName>
    <definedName name="BExQIVJB9MJ25NDUHTCVMSODJY2C" localSheetId="9" hidden="1">#REF!</definedName>
    <definedName name="BExQIVJB9MJ25NDUHTCVMSODJY2C" hidden="1">#REF!</definedName>
    <definedName name="BExQIWAEMVTWAU39DWIXT17K2A9Z" localSheetId="8" hidden="1">#REF!</definedName>
    <definedName name="BExQIWAEMVTWAU39DWIXT17K2A9Z" localSheetId="9" hidden="1">#REF!</definedName>
    <definedName name="BExQIWAEMVTWAU39DWIXT17K2A9Z" hidden="1">#REF!</definedName>
    <definedName name="BExQJ72T8UR0U461ZLEGOOEPCDIG" localSheetId="8" hidden="1">#REF!</definedName>
    <definedName name="BExQJ72T8UR0U461ZLEGOOEPCDIG" localSheetId="9" hidden="1">#REF!</definedName>
    <definedName name="BExQJ72T8UR0U461ZLEGOOEPCDIG" hidden="1">#REF!</definedName>
    <definedName name="BExQJAZ2QDORCR0K8PR9VHQZ4Y3P" localSheetId="8" hidden="1">#REF!</definedName>
    <definedName name="BExQJAZ2QDORCR0K8PR9VHQZ4Y3P" localSheetId="9" hidden="1">#REF!</definedName>
    <definedName name="BExQJAZ2QDORCR0K8PR9VHQZ4Y3P" hidden="1">#REF!</definedName>
    <definedName name="BExQJBF7LAX128WR7VTMJC88ZLPG" localSheetId="8" hidden="1">#REF!</definedName>
    <definedName name="BExQJBF7LAX128WR7VTMJC88ZLPG" localSheetId="9" hidden="1">#REF!</definedName>
    <definedName name="BExQJBF7LAX128WR7VTMJC88ZLPG" hidden="1">#REF!</definedName>
    <definedName name="BExQJEVCKX6KZHNCLYXY7D0MX5KN" localSheetId="8" hidden="1">#REF!</definedName>
    <definedName name="BExQJEVCKX6KZHNCLYXY7D0MX5KN" localSheetId="9" hidden="1">#REF!</definedName>
    <definedName name="BExQJEVCKX6KZHNCLYXY7D0MX5KN" hidden="1">#REF!</definedName>
    <definedName name="BExQJJYSDX8B0J1QGF2HL071KKA3" localSheetId="8" hidden="1">#REF!</definedName>
    <definedName name="BExQJJYSDX8B0J1QGF2HL071KKA3" localSheetId="9" hidden="1">#REF!</definedName>
    <definedName name="BExQJJYSDX8B0J1QGF2HL071KKA3" hidden="1">#REF!</definedName>
    <definedName name="BExQK1HV6SQQ7CP8H8IUKI9TYXTD" localSheetId="8" hidden="1">#REF!</definedName>
    <definedName name="BExQK1HV6SQQ7CP8H8IUKI9TYXTD" localSheetId="9" hidden="1">#REF!</definedName>
    <definedName name="BExQK1HV6SQQ7CP8H8IUKI9TYXTD" hidden="1">#REF!</definedName>
    <definedName name="BExQK3LE5CSBW1E4H4KHW548FL2R" localSheetId="8" hidden="1">#REF!</definedName>
    <definedName name="BExQK3LE5CSBW1E4H4KHW548FL2R" localSheetId="9" hidden="1">#REF!</definedName>
    <definedName name="BExQK3LE5CSBW1E4H4KHW548FL2R" hidden="1">#REF!</definedName>
    <definedName name="BExQKG6LD6PLNDGNGO9DJXY865BR" localSheetId="8" hidden="1">#REF!</definedName>
    <definedName name="BExQKG6LD6PLNDGNGO9DJXY865BR" localSheetId="9" hidden="1">#REF!</definedName>
    <definedName name="BExQKG6LD6PLNDGNGO9DJXY865BR" hidden="1">#REF!</definedName>
    <definedName name="BExQKUKG8I4CGS9QYSD0H7NHP4JN" localSheetId="8" hidden="1">#REF!</definedName>
    <definedName name="BExQKUKG8I4CGS9QYSD0H7NHP4JN" localSheetId="9" hidden="1">#REF!</definedName>
    <definedName name="BExQKUKG8I4CGS9QYSD0H7NHP4JN" hidden="1">#REF!</definedName>
    <definedName name="BExQL2NSE8OYZFXQH8A23RMVMFW7" localSheetId="8" hidden="1">#REF!</definedName>
    <definedName name="BExQL2NSE8OYZFXQH8A23RMVMFW7" localSheetId="9" hidden="1">#REF!</definedName>
    <definedName name="BExQL2NSE8OYZFXQH8A23RMVMFW7" hidden="1">#REF!</definedName>
    <definedName name="BExQL4GJ3LZJL6JDEHT7UDXW90TV" localSheetId="8" hidden="1">#REF!</definedName>
    <definedName name="BExQL4GJ3LZJL6JDEHT7UDXW90TV" hidden="1">#REF!</definedName>
    <definedName name="BExQLE1TOW3A287TQB0AVWENT8O1" localSheetId="8" hidden="1">#REF!</definedName>
    <definedName name="BExQLE1TOW3A287TQB0AVWENT8O1" localSheetId="9" hidden="1">#REF!</definedName>
    <definedName name="BExQLE1TOW3A287TQB0AVWENT8O1" hidden="1">#REF!</definedName>
    <definedName name="BExRYOYB4A3E5F6MTROY69LR0PMG" localSheetId="8" hidden="1">#REF!</definedName>
    <definedName name="BExRYOYB4A3E5F6MTROY69LR0PMG" localSheetId="9" hidden="1">#REF!</definedName>
    <definedName name="BExRYOYB4A3E5F6MTROY69LR0PMG" hidden="1">#REF!</definedName>
    <definedName name="BExRYZLA9EW71H4SXQR525S72LLP" localSheetId="8" hidden="1">#REF!</definedName>
    <definedName name="BExRYZLA9EW71H4SXQR525S72LLP" localSheetId="9" hidden="1">#REF!</definedName>
    <definedName name="BExRYZLA9EW71H4SXQR525S72LLP" hidden="1">#REF!</definedName>
    <definedName name="BExRZ66M8G9FQ0VFP077QSZBSOA5" localSheetId="8" hidden="1">#REF!</definedName>
    <definedName name="BExRZ66M8G9FQ0VFP077QSZBSOA5" localSheetId="9" hidden="1">#REF!</definedName>
    <definedName name="BExRZ66M8G9FQ0VFP077QSZBSOA5" hidden="1">#REF!</definedName>
    <definedName name="BExRZ8FMQQL46I8AQWU17LRNZD5T" localSheetId="8" hidden="1">#REF!</definedName>
    <definedName name="BExRZ8FMQQL46I8AQWU17LRNZD5T" localSheetId="9" hidden="1">#REF!</definedName>
    <definedName name="BExRZ8FMQQL46I8AQWU17LRNZD5T" hidden="1">#REF!</definedName>
    <definedName name="BExRZIRRIXRUMZ5GOO95S7460BMP" localSheetId="8" hidden="1">#REF!</definedName>
    <definedName name="BExRZIRRIXRUMZ5GOO95S7460BMP" localSheetId="9" hidden="1">#REF!</definedName>
    <definedName name="BExRZIRRIXRUMZ5GOO95S7460BMP" hidden="1">#REF!</definedName>
    <definedName name="BExRZJTNBKKPK7SB4LA31O3OH6PO" localSheetId="8" hidden="1">#REF!</definedName>
    <definedName name="BExRZJTNBKKPK7SB4LA31O3OH6PO" localSheetId="9" hidden="1">#REF!</definedName>
    <definedName name="BExRZJTNBKKPK7SB4LA31O3OH6PO" hidden="1">#REF!</definedName>
    <definedName name="BExRZK9RAHMM0ZLTNSK7A4LDC42D" localSheetId="8" hidden="1">#REF!</definedName>
    <definedName name="BExRZK9RAHMM0ZLTNSK7A4LDC42D" localSheetId="9" hidden="1">#REF!</definedName>
    <definedName name="BExRZK9RAHMM0ZLTNSK7A4LDC42D" hidden="1">#REF!</definedName>
    <definedName name="BExRZNF461H0WDF36L3U0UQSJGZB" localSheetId="8" hidden="1">#REF!</definedName>
    <definedName name="BExRZNF461H0WDF36L3U0UQSJGZB" localSheetId="9" hidden="1">#REF!</definedName>
    <definedName name="BExRZNF461H0WDF36L3U0UQSJGZB" hidden="1">#REF!</definedName>
    <definedName name="BExRZOGSR69INI6GAEPHDWSNK5Q4" localSheetId="8" hidden="1">#REF!</definedName>
    <definedName name="BExRZOGSR69INI6GAEPHDWSNK5Q4" localSheetId="9" hidden="1">#REF!</definedName>
    <definedName name="BExRZOGSR69INI6GAEPHDWSNK5Q4" hidden="1">#REF!</definedName>
    <definedName name="BExS0ASQBKRTPDWFK0KUDFOS9LE5" localSheetId="8" hidden="1">#REF!</definedName>
    <definedName name="BExS0ASQBKRTPDWFK0KUDFOS9LE5" localSheetId="9" hidden="1">#REF!</definedName>
    <definedName name="BExS0ASQBKRTPDWFK0KUDFOS9LE5" hidden="1">#REF!</definedName>
    <definedName name="BExS0GHQUF6YT0RU3TKDEO8CSJYB" localSheetId="8" hidden="1">#REF!</definedName>
    <definedName name="BExS0GHQUF6YT0RU3TKDEO8CSJYB" localSheetId="9" hidden="1">#REF!</definedName>
    <definedName name="BExS0GHQUF6YT0RU3TKDEO8CSJYB" hidden="1">#REF!</definedName>
    <definedName name="BExS0K8IHC45I78DMZBOJ1P13KQA" localSheetId="8" hidden="1">#REF!</definedName>
    <definedName name="BExS0K8IHC45I78DMZBOJ1P13KQA" localSheetId="9" hidden="1">#REF!</definedName>
    <definedName name="BExS0K8IHC45I78DMZBOJ1P13KQA" hidden="1">#REF!</definedName>
    <definedName name="BExS0L4WP69XXUFHED98XIEPB593" localSheetId="8" hidden="1">#REF!</definedName>
    <definedName name="BExS0L4WP69XXUFHED98XIEPB593" localSheetId="9" hidden="1">#REF!</definedName>
    <definedName name="BExS0L4WP69XXUFHED98XIEPB593" hidden="1">#REF!</definedName>
    <definedName name="BExS0Z2O2N4AJXFEPN87NU9ZGAHG" localSheetId="8" hidden="1">#REF!</definedName>
    <definedName name="BExS0Z2O2N4AJXFEPN87NU9ZGAHG" localSheetId="9" hidden="1">#REF!</definedName>
    <definedName name="BExS0Z2O2N4AJXFEPN87NU9ZGAHG" hidden="1">#REF!</definedName>
    <definedName name="BExS15IJV0WW662NXQUVT3FGP4ST" localSheetId="8" hidden="1">#REF!</definedName>
    <definedName name="BExS15IJV0WW662NXQUVT3FGP4ST" localSheetId="9" hidden="1">#REF!</definedName>
    <definedName name="BExS15IJV0WW662NXQUVT3FGP4ST" hidden="1">#REF!</definedName>
    <definedName name="BExS18T8TBNEPF4AU1VJ268XLF3L" localSheetId="8" hidden="1">#REF!</definedName>
    <definedName name="BExS18T8TBNEPF4AU1VJ268XLF3L" localSheetId="9" hidden="1">#REF!</definedName>
    <definedName name="BExS18T8TBNEPF4AU1VJ268XLF3L" hidden="1">#REF!</definedName>
    <definedName name="BExS194110MR25BYJI3CJ2EGZ8XT" localSheetId="8" hidden="1">#REF!</definedName>
    <definedName name="BExS194110MR25BYJI3CJ2EGZ8XT" localSheetId="9" hidden="1">#REF!</definedName>
    <definedName name="BExS194110MR25BYJI3CJ2EGZ8XT" hidden="1">#REF!</definedName>
    <definedName name="BExS1BNVGNSGD4EP90QL8WXYWZ66" localSheetId="8" hidden="1">#REF!</definedName>
    <definedName name="BExS1BNVGNSGD4EP90QL8WXYWZ66" localSheetId="9" hidden="1">#REF!</definedName>
    <definedName name="BExS1BNVGNSGD4EP90QL8WXYWZ66" hidden="1">#REF!</definedName>
    <definedName name="BExS1UE39N6NCND7MAARSBWXS6HU" localSheetId="8" hidden="1">#REF!</definedName>
    <definedName name="BExS1UE39N6NCND7MAARSBWXS6HU" localSheetId="9" hidden="1">#REF!</definedName>
    <definedName name="BExS1UE39N6NCND7MAARSBWXS6HU" hidden="1">#REF!</definedName>
    <definedName name="BExS226HTWL5WVC76MP5A1IBI8WD" localSheetId="8" hidden="1">#REF!</definedName>
    <definedName name="BExS226HTWL5WVC76MP5A1IBI8WD" localSheetId="9" hidden="1">#REF!</definedName>
    <definedName name="BExS226HTWL5WVC76MP5A1IBI8WD" hidden="1">#REF!</definedName>
    <definedName name="BExS26OI2QNNAH2WMDD95Z400048" localSheetId="8" hidden="1">#REF!</definedName>
    <definedName name="BExS26OI2QNNAH2WMDD95Z400048" localSheetId="9" hidden="1">#REF!</definedName>
    <definedName name="BExS26OI2QNNAH2WMDD95Z400048" hidden="1">#REF!</definedName>
    <definedName name="BExS2D4EI622QRKZKVDPRE66M4XA" localSheetId="8" hidden="1">#REF!</definedName>
    <definedName name="BExS2D4EI622QRKZKVDPRE66M4XA" localSheetId="9" hidden="1">#REF!</definedName>
    <definedName name="BExS2D4EI622QRKZKVDPRE66M4XA" hidden="1">#REF!</definedName>
    <definedName name="BExS2DF6B4ZUF3VZLI4G6LJ3BF38" localSheetId="8" hidden="1">#REF!</definedName>
    <definedName name="BExS2DF6B4ZUF3VZLI4G6LJ3BF38" localSheetId="9" hidden="1">#REF!</definedName>
    <definedName name="BExS2DF6B4ZUF3VZLI4G6LJ3BF38" hidden="1">#REF!</definedName>
    <definedName name="BExS2GKEA6VM3PDWKD7XI0KRUHTW" localSheetId="8" hidden="1">#REF!</definedName>
    <definedName name="BExS2GKEA6VM3PDWKD7XI0KRUHTW" localSheetId="9" hidden="1">#REF!</definedName>
    <definedName name="BExS2GKEA6VM3PDWKD7XI0KRUHTW" hidden="1">#REF!</definedName>
    <definedName name="BExS2I2HVU314TXI2DYFRY8XV913" localSheetId="8" hidden="1">#REF!</definedName>
    <definedName name="BExS2I2HVU314TXI2DYFRY8XV913" localSheetId="9" hidden="1">#REF!</definedName>
    <definedName name="BExS2I2HVU314TXI2DYFRY8XV913" hidden="1">#REF!</definedName>
    <definedName name="BExS2QB5FS5LYTFYO4BROTWG3OV5" localSheetId="8" hidden="1">#REF!</definedName>
    <definedName name="BExS2QB5FS5LYTFYO4BROTWG3OV5" localSheetId="9" hidden="1">#REF!</definedName>
    <definedName name="BExS2QB5FS5LYTFYO4BROTWG3OV5" hidden="1">#REF!</definedName>
    <definedName name="BExS2TLU1HONYV6S3ZD9T12D7CIG" localSheetId="8" hidden="1">#REF!</definedName>
    <definedName name="BExS2TLU1HONYV6S3ZD9T12D7CIG" localSheetId="9" hidden="1">#REF!</definedName>
    <definedName name="BExS2TLU1HONYV6S3ZD9T12D7CIG" hidden="1">#REF!</definedName>
    <definedName name="BExS2WLQUVBRZJWQTWUU4CYDY4IN" localSheetId="8" hidden="1">#REF!</definedName>
    <definedName name="BExS2WLQUVBRZJWQTWUU4CYDY4IN" localSheetId="9" hidden="1">#REF!</definedName>
    <definedName name="BExS2WLQUVBRZJWQTWUU4CYDY4IN" hidden="1">#REF!</definedName>
    <definedName name="BExS2YJQV4NUX6135T90Z1Y5R26Q" localSheetId="8" hidden="1">#REF!</definedName>
    <definedName name="BExS2YJQV4NUX6135T90Z1Y5R26Q" localSheetId="9" hidden="1">#REF!</definedName>
    <definedName name="BExS2YJQV4NUX6135T90Z1Y5R26Q" hidden="1">#REF!</definedName>
    <definedName name="BExS318UV9I2FXPQQWUKKX00QLPJ" localSheetId="8" hidden="1">#REF!</definedName>
    <definedName name="BExS318UV9I2FXPQQWUKKX00QLPJ" localSheetId="9" hidden="1">#REF!</definedName>
    <definedName name="BExS318UV9I2FXPQQWUKKX00QLPJ" hidden="1">#REF!</definedName>
    <definedName name="BExS3LBS0SMTHALVM4NRI1BAV1NP" localSheetId="8" hidden="1">#REF!</definedName>
    <definedName name="BExS3LBS0SMTHALVM4NRI1BAV1NP" localSheetId="9" hidden="1">#REF!</definedName>
    <definedName name="BExS3LBS0SMTHALVM4NRI1BAV1NP" hidden="1">#REF!</definedName>
    <definedName name="BExS3MTQ75VBXDGEBURP6YT8RROE" localSheetId="8" hidden="1">#REF!</definedName>
    <definedName name="BExS3MTQ75VBXDGEBURP6YT8RROE" localSheetId="9" hidden="1">#REF!</definedName>
    <definedName name="BExS3MTQ75VBXDGEBURP6YT8RROE" hidden="1">#REF!</definedName>
    <definedName name="BExS3OMGYO0DFN5186UFKEXZ2RX3" localSheetId="8" hidden="1">#REF!</definedName>
    <definedName name="BExS3OMGYO0DFN5186UFKEXZ2RX3" localSheetId="9" hidden="1">#REF!</definedName>
    <definedName name="BExS3OMGYO0DFN5186UFKEXZ2RX3" hidden="1">#REF!</definedName>
    <definedName name="BExS3SDERJ27OER67TIGOVZU13A2" localSheetId="8" hidden="1">#REF!</definedName>
    <definedName name="BExS3SDERJ27OER67TIGOVZU13A2" localSheetId="9" hidden="1">#REF!</definedName>
    <definedName name="BExS3SDERJ27OER67TIGOVZU13A2" hidden="1">#REF!</definedName>
    <definedName name="BExS3STIH9SFG0R6H30P191QZE98" localSheetId="8" hidden="1">#REF!</definedName>
    <definedName name="BExS3STIH9SFG0R6H30P191QZE98" localSheetId="9" hidden="1">#REF!</definedName>
    <definedName name="BExS3STIH9SFG0R6H30P191QZE98" hidden="1">#REF!</definedName>
    <definedName name="BExS46R5WDNU5KL04FKY5LHJUCB8" localSheetId="8" hidden="1">#REF!</definedName>
    <definedName name="BExS46R5WDNU5KL04FKY5LHJUCB8" localSheetId="9" hidden="1">#REF!</definedName>
    <definedName name="BExS46R5WDNU5KL04FKY5LHJUCB8" hidden="1">#REF!</definedName>
    <definedName name="BExS4ASWKM93XA275AXHYP8AG6SU" localSheetId="8" hidden="1">#REF!</definedName>
    <definedName name="BExS4ASWKM93XA275AXHYP8AG6SU" localSheetId="9" hidden="1">#REF!</definedName>
    <definedName name="BExS4ASWKM93XA275AXHYP8AG6SU" hidden="1">#REF!</definedName>
    <definedName name="BExS4IANBC4RO7HIK0MZZ2RPQU78" localSheetId="8" hidden="1">#REF!</definedName>
    <definedName name="BExS4IANBC4RO7HIK0MZZ2RPQU78" localSheetId="9" hidden="1">#REF!</definedName>
    <definedName name="BExS4IANBC4RO7HIK0MZZ2RPQU78" hidden="1">#REF!</definedName>
    <definedName name="BExS4JN3Y6SVBKILQK0R9HS45Y52" localSheetId="8" hidden="1">#REF!</definedName>
    <definedName name="BExS4JN3Y6SVBKILQK0R9HS45Y52" localSheetId="9" hidden="1">#REF!</definedName>
    <definedName name="BExS4JN3Y6SVBKILQK0R9HS45Y52" hidden="1">#REF!</definedName>
    <definedName name="BExS4P6S41O6Z6BED77U3GD9PNH1" localSheetId="8" hidden="1">#REF!</definedName>
    <definedName name="BExS4P6S41O6Z6BED77U3GD9PNH1" localSheetId="9" hidden="1">#REF!</definedName>
    <definedName name="BExS4P6S41O6Z6BED77U3GD9PNH1" hidden="1">#REF!</definedName>
    <definedName name="BExS4PXPURUHFBOKYFJD5J1J2RXC" localSheetId="8" hidden="1">#REF!</definedName>
    <definedName name="BExS4PXPURUHFBOKYFJD5J1J2RXC" localSheetId="9" hidden="1">#REF!</definedName>
    <definedName name="BExS4PXPURUHFBOKYFJD5J1J2RXC" hidden="1">#REF!</definedName>
    <definedName name="BExS4T32HD3YGJ91HTJ2IGVX6V4O" localSheetId="8" hidden="1">#REF!</definedName>
    <definedName name="BExS4T32HD3YGJ91HTJ2IGVX6V4O" localSheetId="9" hidden="1">#REF!</definedName>
    <definedName name="BExS4T32HD3YGJ91HTJ2IGVX6V4O" hidden="1">#REF!</definedName>
    <definedName name="BExS51H0N51UT0FZOPZRCF1GU063" localSheetId="8" hidden="1">#REF!</definedName>
    <definedName name="BExS51H0N51UT0FZOPZRCF1GU063" localSheetId="9" hidden="1">#REF!</definedName>
    <definedName name="BExS51H0N51UT0FZOPZRCF1GU063" hidden="1">#REF!</definedName>
    <definedName name="BExS54X72TJFC41FJK72MLRR2OO7" localSheetId="8" hidden="1">#REF!</definedName>
    <definedName name="BExS54X72TJFC41FJK72MLRR2OO7" localSheetId="9" hidden="1">#REF!</definedName>
    <definedName name="BExS54X72TJFC41FJK72MLRR2OO7" hidden="1">#REF!</definedName>
    <definedName name="BExS59F0PA1V2ZC7S5TN6IT41SXP" localSheetId="8" hidden="1">#REF!</definedName>
    <definedName name="BExS59F0PA1V2ZC7S5TN6IT41SXP" localSheetId="9" hidden="1">#REF!</definedName>
    <definedName name="BExS59F0PA1V2ZC7S5TN6IT41SXP" hidden="1">#REF!</definedName>
    <definedName name="BExS5L3TGB8JVW9ROYWTKYTUPW27" localSheetId="8" hidden="1">#REF!</definedName>
    <definedName name="BExS5L3TGB8JVW9ROYWTKYTUPW27" localSheetId="9" hidden="1">#REF!</definedName>
    <definedName name="BExS5L3TGB8JVW9ROYWTKYTUPW27" hidden="1">#REF!</definedName>
    <definedName name="BExS6GKQ96EHVLYWNJDWXZXUZW90" localSheetId="8" hidden="1">#REF!</definedName>
    <definedName name="BExS6GKQ96EHVLYWNJDWXZXUZW90" localSheetId="9" hidden="1">#REF!</definedName>
    <definedName name="BExS6GKQ96EHVLYWNJDWXZXUZW90" hidden="1">#REF!</definedName>
    <definedName name="BExS6ITKSZFRR01YD5B0F676SYN7" localSheetId="8" hidden="1">#REF!</definedName>
    <definedName name="BExS6ITKSZFRR01YD5B0F676SYN7" localSheetId="9" hidden="1">#REF!</definedName>
    <definedName name="BExS6ITKSZFRR01YD5B0F676SYN7" hidden="1">#REF!</definedName>
    <definedName name="BExS6N0LI574IAC89EFW6CLTCQ33" localSheetId="8" hidden="1">#REF!</definedName>
    <definedName name="BExS6N0LI574IAC89EFW6CLTCQ33" localSheetId="9" hidden="1">#REF!</definedName>
    <definedName name="BExS6N0LI574IAC89EFW6CLTCQ33" hidden="1">#REF!</definedName>
    <definedName name="BExS6N0NEF7XCTT5R600QZ71A44O" localSheetId="8" hidden="1">#REF!</definedName>
    <definedName name="BExS6N0NEF7XCTT5R600QZ71A44O" localSheetId="9" hidden="1">#REF!</definedName>
    <definedName name="BExS6N0NEF7XCTT5R600QZ71A44O" hidden="1">#REF!</definedName>
    <definedName name="BExS6WRDBF3ST86ZOBBUL3GTCR11" localSheetId="8" hidden="1">#REF!</definedName>
    <definedName name="BExS6WRDBF3ST86ZOBBUL3GTCR11" localSheetId="9" hidden="1">#REF!</definedName>
    <definedName name="BExS6WRDBF3ST86ZOBBUL3GTCR11" hidden="1">#REF!</definedName>
    <definedName name="BExS6XNRKR0C3MTA0LV5B60UB908" localSheetId="8" hidden="1">#REF!</definedName>
    <definedName name="BExS6XNRKR0C3MTA0LV5B60UB908" localSheetId="9" hidden="1">#REF!</definedName>
    <definedName name="BExS6XNRKR0C3MTA0LV5B60UB908" hidden="1">#REF!</definedName>
    <definedName name="BExS73NELZEK2MDOLXO2Q7H3EG71" localSheetId="8" hidden="1">#REF!</definedName>
    <definedName name="BExS73NELZEK2MDOLXO2Q7H3EG71" localSheetId="9" hidden="1">#REF!</definedName>
    <definedName name="BExS73NELZEK2MDOLXO2Q7H3EG71" hidden="1">#REF!</definedName>
    <definedName name="BExS7DJF6AXTWAJD7K4ZCD7L6BHV" localSheetId="8" hidden="1">#REF!</definedName>
    <definedName name="BExS7DJF6AXTWAJD7K4ZCD7L6BHV" localSheetId="9" hidden="1">#REF!</definedName>
    <definedName name="BExS7DJF6AXTWAJD7K4ZCD7L6BHV" hidden="1">#REF!</definedName>
    <definedName name="BExS7GOTHHOK287MX2RC853NWQAL" localSheetId="8" hidden="1">#REF!</definedName>
    <definedName name="BExS7GOTHHOK287MX2RC853NWQAL" localSheetId="9" hidden="1">#REF!</definedName>
    <definedName name="BExS7GOTHHOK287MX2RC853NWQAL" hidden="1">#REF!</definedName>
    <definedName name="BExS7TKQYLRZGM93UY3ZJZJBQNFJ" localSheetId="8" hidden="1">#REF!</definedName>
    <definedName name="BExS7TKQYLRZGM93UY3ZJZJBQNFJ" localSheetId="9" hidden="1">#REF!</definedName>
    <definedName name="BExS7TKQYLRZGM93UY3ZJZJBQNFJ" hidden="1">#REF!</definedName>
    <definedName name="BExS7Y2LNGVHSIBKC7C3R6X4LDR6" localSheetId="8" hidden="1">#REF!</definedName>
    <definedName name="BExS7Y2LNGVHSIBKC7C3R6X4LDR6" localSheetId="9" hidden="1">#REF!</definedName>
    <definedName name="BExS7Y2LNGVHSIBKC7C3R6X4LDR6" hidden="1">#REF!</definedName>
    <definedName name="BExS81TE0EY44Y3W2M4Z4MGNP5OM" localSheetId="8" hidden="1">#REF!</definedName>
    <definedName name="BExS81TE0EY44Y3W2M4Z4MGNP5OM" localSheetId="9" hidden="1">#REF!</definedName>
    <definedName name="BExS81TE0EY44Y3W2M4Z4MGNP5OM" hidden="1">#REF!</definedName>
    <definedName name="BExS81YPDZDVJJVS15HV2HDXAC3Y" localSheetId="8" hidden="1">#REF!</definedName>
    <definedName name="BExS81YPDZDVJJVS15HV2HDXAC3Y" localSheetId="9" hidden="1">#REF!</definedName>
    <definedName name="BExS81YPDZDVJJVS15HV2HDXAC3Y" hidden="1">#REF!</definedName>
    <definedName name="BExS82PRVNUTEKQZS56YT2DVF6C2" localSheetId="8" hidden="1">#REF!</definedName>
    <definedName name="BExS82PRVNUTEKQZS56YT2DVF6C2" localSheetId="9" hidden="1">#REF!</definedName>
    <definedName name="BExS82PRVNUTEKQZS56YT2DVF6C2" hidden="1">#REF!</definedName>
    <definedName name="BExS83BCNFAV6DRCB1VTUF96491J" localSheetId="8" hidden="1">#REF!</definedName>
    <definedName name="BExS83BCNFAV6DRCB1VTUF96491J" localSheetId="9" hidden="1">#REF!</definedName>
    <definedName name="BExS83BCNFAV6DRCB1VTUF96491J" hidden="1">#REF!</definedName>
    <definedName name="BExS86GKM9ISCSNZD15BQ5E5L6A5" localSheetId="8" hidden="1">#REF!</definedName>
    <definedName name="BExS86GKM9ISCSNZD15BQ5E5L6A5" localSheetId="9" hidden="1">#REF!</definedName>
    <definedName name="BExS86GKM9ISCSNZD15BQ5E5L6A5" hidden="1">#REF!</definedName>
    <definedName name="BExS89GGRJ55EK546SM31UGE2K8T" localSheetId="8" hidden="1">#REF!</definedName>
    <definedName name="BExS89GGRJ55EK546SM31UGE2K8T" localSheetId="9" hidden="1">#REF!</definedName>
    <definedName name="BExS89GGRJ55EK546SM31UGE2K8T" hidden="1">#REF!</definedName>
    <definedName name="BExS8BPG5A0GR5AO1U951NDGGR0L" localSheetId="8" hidden="1">#REF!</definedName>
    <definedName name="BExS8BPG5A0GR5AO1U951NDGGR0L" localSheetId="9" hidden="1">#REF!</definedName>
    <definedName name="BExS8BPG5A0GR5AO1U951NDGGR0L" hidden="1">#REF!</definedName>
    <definedName name="BExS8CGI0JXFUBD41VFLI0SZSV8F" localSheetId="8" hidden="1">#REF!</definedName>
    <definedName name="BExS8CGI0JXFUBD41VFLI0SZSV8F" localSheetId="9" hidden="1">#REF!</definedName>
    <definedName name="BExS8CGI0JXFUBD41VFLI0SZSV8F" hidden="1">#REF!</definedName>
    <definedName name="BExS8D22FXVQKOEJP01LT0CDI3PS" localSheetId="8" hidden="1">#REF!</definedName>
    <definedName name="BExS8D22FXVQKOEJP01LT0CDI3PS" localSheetId="9" hidden="1">#REF!</definedName>
    <definedName name="BExS8D22FXVQKOEJP01LT0CDI3PS" hidden="1">#REF!</definedName>
    <definedName name="BExS8EEJOZFBUWZDOM3O25AJRUVU" localSheetId="8" hidden="1">#REF!</definedName>
    <definedName name="BExS8EEJOZFBUWZDOM3O25AJRUVU" localSheetId="9" hidden="1">#REF!</definedName>
    <definedName name="BExS8EEJOZFBUWZDOM3O25AJRUVU" hidden="1">#REF!</definedName>
    <definedName name="BExS8GSUS17UY50TEM2AWF36BR9Z" localSheetId="8" hidden="1">#REF!</definedName>
    <definedName name="BExS8GSUS17UY50TEM2AWF36BR9Z" localSheetId="9" hidden="1">#REF!</definedName>
    <definedName name="BExS8GSUS17UY50TEM2AWF36BR9Z" hidden="1">#REF!</definedName>
    <definedName name="BExS8HJRBVG0XI6PWA9KTMJZMQXK" localSheetId="8" hidden="1">#REF!</definedName>
    <definedName name="BExS8HJRBVG0XI6PWA9KTMJZMQXK" localSheetId="9" hidden="1">#REF!</definedName>
    <definedName name="BExS8HJRBVG0XI6PWA9KTMJZMQXK" hidden="1">#REF!</definedName>
    <definedName name="BExS8NE9HUZJH13OXLREOV1BX0OZ" localSheetId="8" hidden="1">#REF!</definedName>
    <definedName name="BExS8NE9HUZJH13OXLREOV1BX0OZ" localSheetId="9" hidden="1">#REF!</definedName>
    <definedName name="BExS8NE9HUZJH13OXLREOV1BX0OZ" hidden="1">#REF!</definedName>
    <definedName name="BExS8R51C8RM2FS6V6IRTYO9GA4A" localSheetId="8" hidden="1">#REF!</definedName>
    <definedName name="BExS8R51C8RM2FS6V6IRTYO9GA4A" localSheetId="9" hidden="1">#REF!</definedName>
    <definedName name="BExS8R51C8RM2FS6V6IRTYO9GA4A" hidden="1">#REF!</definedName>
    <definedName name="BExS8WDX408F60MH1X9B9UZ2H4R7" localSheetId="8" hidden="1">#REF!</definedName>
    <definedName name="BExS8WDX408F60MH1X9B9UZ2H4R7" localSheetId="9" hidden="1">#REF!</definedName>
    <definedName name="BExS8WDX408F60MH1X9B9UZ2H4R7" hidden="1">#REF!</definedName>
    <definedName name="BExS8X4UTVOFE2YEVLO8LTKMSI3A" localSheetId="8" hidden="1">#REF!</definedName>
    <definedName name="BExS8X4UTVOFE2YEVLO8LTKMSI3A" localSheetId="9" hidden="1">#REF!</definedName>
    <definedName name="BExS8X4UTVOFE2YEVLO8LTKMSI3A" hidden="1">#REF!</definedName>
    <definedName name="BExS8Z2W2QEC3MH0BZIYLDFQNUIP" localSheetId="8" hidden="1">#REF!</definedName>
    <definedName name="BExS8Z2W2QEC3MH0BZIYLDFQNUIP" localSheetId="9" hidden="1">#REF!</definedName>
    <definedName name="BExS8Z2W2QEC3MH0BZIYLDFQNUIP" hidden="1">#REF!</definedName>
    <definedName name="BExS92DKGRFFCIA9C0IXDOLO57EP" localSheetId="8" hidden="1">#REF!</definedName>
    <definedName name="BExS92DKGRFFCIA9C0IXDOLO57EP" localSheetId="9" hidden="1">#REF!</definedName>
    <definedName name="BExS92DKGRFFCIA9C0IXDOLO57EP" hidden="1">#REF!</definedName>
    <definedName name="BExS98OB4321YCHLCQ022PXKTT2W" localSheetId="8" hidden="1">#REF!</definedName>
    <definedName name="BExS98OB4321YCHLCQ022PXKTT2W" localSheetId="9" hidden="1">#REF!</definedName>
    <definedName name="BExS98OB4321YCHLCQ022PXKTT2W" hidden="1">#REF!</definedName>
    <definedName name="BExS9C9N8GFISC6HUERJ0EI06GB2" localSheetId="8" hidden="1">#REF!</definedName>
    <definedName name="BExS9C9N8GFISC6HUERJ0EI06GB2" localSheetId="9" hidden="1">#REF!</definedName>
    <definedName name="BExS9C9N8GFISC6HUERJ0EI06GB2" hidden="1">#REF!</definedName>
    <definedName name="BExS9D6619QNINF06KHZHYUAH0S9" localSheetId="8" hidden="1">#REF!</definedName>
    <definedName name="BExS9D6619QNINF06KHZHYUAH0S9" localSheetId="9" hidden="1">#REF!</definedName>
    <definedName name="BExS9D6619QNINF06KHZHYUAH0S9" hidden="1">#REF!</definedName>
    <definedName name="BExS9DX13CACP3J8JDREK30JB1SQ" localSheetId="8" hidden="1">#REF!</definedName>
    <definedName name="BExS9DX13CACP3J8JDREK30JB1SQ" localSheetId="9" hidden="1">#REF!</definedName>
    <definedName name="BExS9DX13CACP3J8JDREK30JB1SQ" hidden="1">#REF!</definedName>
    <definedName name="BExS9FPRS2KRRCS33SE6WFNF5GYL" localSheetId="8" hidden="1">#REF!</definedName>
    <definedName name="BExS9FPRS2KRRCS33SE6WFNF5GYL" localSheetId="9" hidden="1">#REF!</definedName>
    <definedName name="BExS9FPRS2KRRCS33SE6WFNF5GYL" hidden="1">#REF!</definedName>
    <definedName name="BExS9M5VN3VE822UH6TLACVY24CJ" localSheetId="8" hidden="1">#REF!</definedName>
    <definedName name="BExS9M5VN3VE822UH6TLACVY24CJ" localSheetId="9" hidden="1">#REF!</definedName>
    <definedName name="BExS9M5VN3VE822UH6TLACVY24CJ" hidden="1">#REF!</definedName>
    <definedName name="BExS9WI0A6PSEB8N9GPXF2Z7MWHM" localSheetId="8" hidden="1">#REF!</definedName>
    <definedName name="BExS9WI0A6PSEB8N9GPXF2Z7MWHM" localSheetId="9" hidden="1">#REF!</definedName>
    <definedName name="BExS9WI0A6PSEB8N9GPXF2Z7MWHM" hidden="1">#REF!</definedName>
    <definedName name="BExS9XJPZ07ND34OHX60QD382FV6" localSheetId="8" hidden="1">#REF!</definedName>
    <definedName name="BExS9XJPZ07ND34OHX60QD382FV6" localSheetId="9" hidden="1">#REF!</definedName>
    <definedName name="BExS9XJPZ07ND34OHX60QD382FV6" hidden="1">#REF!</definedName>
    <definedName name="BExSA4AJLEEN4R7HU4FRSMYR17TR" localSheetId="8" hidden="1">#REF!</definedName>
    <definedName name="BExSA4AJLEEN4R7HU4FRSMYR17TR" localSheetId="9" hidden="1">#REF!</definedName>
    <definedName name="BExSA4AJLEEN4R7HU4FRSMYR17TR" hidden="1">#REF!</definedName>
    <definedName name="BExSA5HP306TN9XJS0TU619DLRR7" localSheetId="8" hidden="1">#REF!</definedName>
    <definedName name="BExSA5HP306TN9XJS0TU619DLRR7" localSheetId="9" hidden="1">#REF!</definedName>
    <definedName name="BExSA5HP306TN9XJS0TU619DLRR7" hidden="1">#REF!</definedName>
    <definedName name="BExSAAVWQOOIA6B3JHQVGP08HFEM" localSheetId="8" hidden="1">#REF!</definedName>
    <definedName name="BExSAAVWQOOIA6B3JHQVGP08HFEM" localSheetId="9" hidden="1">#REF!</definedName>
    <definedName name="BExSAAVWQOOIA6B3JHQVGP08HFEM" hidden="1">#REF!</definedName>
    <definedName name="BExSAFJ3IICU2M7QPVE4ARYMXZKX" localSheetId="8" hidden="1">#REF!</definedName>
    <definedName name="BExSAFJ3IICU2M7QPVE4ARYMXZKX" localSheetId="9" hidden="1">#REF!</definedName>
    <definedName name="BExSAFJ3IICU2M7QPVE4ARYMXZKX" hidden="1">#REF!</definedName>
    <definedName name="BExSAH6ID8OHX379UXVNGFO8J6KQ" localSheetId="8" hidden="1">#REF!</definedName>
    <definedName name="BExSAH6ID8OHX379UXVNGFO8J6KQ" localSheetId="9" hidden="1">#REF!</definedName>
    <definedName name="BExSAH6ID8OHX379UXVNGFO8J6KQ" hidden="1">#REF!</definedName>
    <definedName name="BExSAQBHIXGQRNIRGCJMBXUPCZQA" localSheetId="8" hidden="1">#REF!</definedName>
    <definedName name="BExSAQBHIXGQRNIRGCJMBXUPCZQA" localSheetId="9" hidden="1">#REF!</definedName>
    <definedName name="BExSAQBHIXGQRNIRGCJMBXUPCZQA" hidden="1">#REF!</definedName>
    <definedName name="BExSAUTCT4P7JP57NOR9MTX33QJZ" localSheetId="8" hidden="1">#REF!</definedName>
    <definedName name="BExSAUTCT4P7JP57NOR9MTX33QJZ" localSheetId="9" hidden="1">#REF!</definedName>
    <definedName name="BExSAUTCT4P7JP57NOR9MTX33QJZ" hidden="1">#REF!</definedName>
    <definedName name="BExSAY9CA9TFXQ9M9FBJRGJO9T9E" localSheetId="8" hidden="1">#REF!</definedName>
    <definedName name="BExSAY9CA9TFXQ9M9FBJRGJO9T9E" localSheetId="9" hidden="1">#REF!</definedName>
    <definedName name="BExSAY9CA9TFXQ9M9FBJRGJO9T9E" hidden="1">#REF!</definedName>
    <definedName name="BExSB4JYKQ3MINI7RAYK5M8BLJDC" localSheetId="8" hidden="1">#REF!</definedName>
    <definedName name="BExSB4JYKQ3MINI7RAYK5M8BLJDC" localSheetId="9" hidden="1">#REF!</definedName>
    <definedName name="BExSB4JYKQ3MINI7RAYK5M8BLJDC" hidden="1">#REF!</definedName>
    <definedName name="BExSBCY73CG3Q15P5BDLDT994XRL" localSheetId="8" hidden="1">#REF!</definedName>
    <definedName name="BExSBCY73CG3Q15P5BDLDT994XRL" localSheetId="9" hidden="1">#REF!</definedName>
    <definedName name="BExSBCY73CG3Q15P5BDLDT994XRL" hidden="1">#REF!</definedName>
    <definedName name="BExSBMOS41ZRLWYLOU29V6Y7YORR" localSheetId="8" hidden="1">#REF!</definedName>
    <definedName name="BExSBMOS41ZRLWYLOU29V6Y7YORR" localSheetId="9" hidden="1">#REF!</definedName>
    <definedName name="BExSBMOS41ZRLWYLOU29V6Y7YORR" hidden="1">#REF!</definedName>
    <definedName name="BExSBPZG22WAMZYIF7CZ686E8X80" localSheetId="8" hidden="1">#REF!</definedName>
    <definedName name="BExSBPZG22WAMZYIF7CZ686E8X80" localSheetId="9" hidden="1">#REF!</definedName>
    <definedName name="BExSBPZG22WAMZYIF7CZ686E8X80" hidden="1">#REF!</definedName>
    <definedName name="BExSBRBXXQMBU1TYDW1BXTEVEPRU" localSheetId="8" hidden="1">#REF!</definedName>
    <definedName name="BExSBRBXXQMBU1TYDW1BXTEVEPRU" localSheetId="9" hidden="1">#REF!</definedName>
    <definedName name="BExSBRBXXQMBU1TYDW1BXTEVEPRU" hidden="1">#REF!</definedName>
    <definedName name="BExSC54998WTZ21DSL0R8UN0Y9JH" localSheetId="8" hidden="1">#REF!</definedName>
    <definedName name="BExSC54998WTZ21DSL0R8UN0Y9JH" localSheetId="9" hidden="1">#REF!</definedName>
    <definedName name="BExSC54998WTZ21DSL0R8UN0Y9JH" hidden="1">#REF!</definedName>
    <definedName name="BExSC60N7WR9PJSNC9B7ORCX9NGY" localSheetId="8" hidden="1">#REF!</definedName>
    <definedName name="BExSC60N7WR9PJSNC9B7ORCX9NGY" localSheetId="9" hidden="1">#REF!</definedName>
    <definedName name="BExSC60N7WR9PJSNC9B7ORCX9NGY" hidden="1">#REF!</definedName>
    <definedName name="BExSCE99EZTILTTCE4NJJF96OYYM" localSheetId="8" hidden="1">#REF!</definedName>
    <definedName name="BExSCE99EZTILTTCE4NJJF96OYYM" localSheetId="9" hidden="1">#REF!</definedName>
    <definedName name="BExSCE99EZTILTTCE4NJJF96OYYM" hidden="1">#REF!</definedName>
    <definedName name="BExSCFWOMYELUEPWVJIRGIQZH5BV" localSheetId="8" hidden="1">#REF!</definedName>
    <definedName name="BExSCFWOMYELUEPWVJIRGIQZH5BV" localSheetId="9" hidden="1">#REF!</definedName>
    <definedName name="BExSCFWOMYELUEPWVJIRGIQZH5BV" hidden="1">#REF!</definedName>
    <definedName name="BExSCHUQZ2HFEWS54X67DIS8OSXZ" localSheetId="8" hidden="1">#REF!</definedName>
    <definedName name="BExSCHUQZ2HFEWS54X67DIS8OSXZ" localSheetId="9" hidden="1">#REF!</definedName>
    <definedName name="BExSCHUQZ2HFEWS54X67DIS8OSXZ" hidden="1">#REF!</definedName>
    <definedName name="BExSCOG41SKKG4GYU76WRWW1CTE6" localSheetId="8" hidden="1">#REF!</definedName>
    <definedName name="BExSCOG41SKKG4GYU76WRWW1CTE6" localSheetId="9" hidden="1">#REF!</definedName>
    <definedName name="BExSCOG41SKKG4GYU76WRWW1CTE6" hidden="1">#REF!</definedName>
    <definedName name="BExSCVC9P86YVFMRKKUVRV29MZXZ" localSheetId="8" hidden="1">#REF!</definedName>
    <definedName name="BExSCVC9P86YVFMRKKUVRV29MZXZ" localSheetId="9" hidden="1">#REF!</definedName>
    <definedName name="BExSCVC9P86YVFMRKKUVRV29MZXZ" hidden="1">#REF!</definedName>
    <definedName name="BExSD233CH4MU9ZMGNRF97ZV7KWU" localSheetId="8" hidden="1">#REF!</definedName>
    <definedName name="BExSD233CH4MU9ZMGNRF97ZV7KWU" localSheetId="9" hidden="1">#REF!</definedName>
    <definedName name="BExSD233CH4MU9ZMGNRF97ZV7KWU" hidden="1">#REF!</definedName>
    <definedName name="BExSD2U0F3BN6IN9N4R2DTTJG15H" localSheetId="8" hidden="1">#REF!</definedName>
    <definedName name="BExSD2U0F3BN6IN9N4R2DTTJG15H" localSheetId="9" hidden="1">#REF!</definedName>
    <definedName name="BExSD2U0F3BN6IN9N4R2DTTJG15H" hidden="1">#REF!</definedName>
    <definedName name="BExSD6A6NY15YSMFH51ST6XJY429" localSheetId="8" hidden="1">#REF!</definedName>
    <definedName name="BExSD6A6NY15YSMFH51ST6XJY429" localSheetId="9" hidden="1">#REF!</definedName>
    <definedName name="BExSD6A6NY15YSMFH51ST6XJY429" hidden="1">#REF!</definedName>
    <definedName name="BExSD9VH6PF6RQ135VOEE08YXPAW" localSheetId="8" hidden="1">#REF!</definedName>
    <definedName name="BExSD9VH6PF6RQ135VOEE08YXPAW" localSheetId="9" hidden="1">#REF!</definedName>
    <definedName name="BExSD9VH6PF6RQ135VOEE08YXPAW" hidden="1">#REF!</definedName>
    <definedName name="BExSDI9QWFD49GEZWZ3KOGM27XRB" localSheetId="8" hidden="1">#REF!</definedName>
    <definedName name="BExSDI9QWFD49GEZWZ3KOGM27XRB" localSheetId="9" hidden="1">#REF!</definedName>
    <definedName name="BExSDI9QWFD49GEZWZ3KOGM27XRB" hidden="1">#REF!</definedName>
    <definedName name="BExSDP5Y04WWMX2WWRITWOX8R5I9" localSheetId="8" hidden="1">#REF!</definedName>
    <definedName name="BExSDP5Y04WWMX2WWRITWOX8R5I9" localSheetId="9" hidden="1">#REF!</definedName>
    <definedName name="BExSDP5Y04WWMX2WWRITWOX8R5I9" hidden="1">#REF!</definedName>
    <definedName name="BExSDSGM203BJTNS9MKCBX453HMD" localSheetId="8" hidden="1">#REF!</definedName>
    <definedName name="BExSDSGM203BJTNS9MKCBX453HMD" localSheetId="9" hidden="1">#REF!</definedName>
    <definedName name="BExSDSGM203BJTNS9MKCBX453HMD" hidden="1">#REF!</definedName>
    <definedName name="BExSDT20XUFXTDM37M148AXAP7HN" localSheetId="8" hidden="1">#REF!</definedName>
    <definedName name="BExSDT20XUFXTDM37M148AXAP7HN" localSheetId="9" hidden="1">#REF!</definedName>
    <definedName name="BExSDT20XUFXTDM37M148AXAP7HN" hidden="1">#REF!</definedName>
    <definedName name="BExSDYLOWNTKCY92LFEDAV8LO7D3" localSheetId="8" hidden="1">#REF!</definedName>
    <definedName name="BExSDYLOWNTKCY92LFEDAV8LO7D3" localSheetId="9" hidden="1">#REF!</definedName>
    <definedName name="BExSDYLOWNTKCY92LFEDAV8LO7D3" hidden="1">#REF!</definedName>
    <definedName name="BExSE277VXZ807WBUB6A1UGQ1SF9" localSheetId="8" hidden="1">#REF!</definedName>
    <definedName name="BExSE277VXZ807WBUB6A1UGQ1SF9" localSheetId="9" hidden="1">#REF!</definedName>
    <definedName name="BExSE277VXZ807WBUB6A1UGQ1SF9" hidden="1">#REF!</definedName>
    <definedName name="BExSE3EDSP4UL6G0I3DZ5SBHMUBU" localSheetId="8" hidden="1">#REF!</definedName>
    <definedName name="BExSE3EDSP4UL6G0I3DZ5SBHMUBU" localSheetId="9" hidden="1">#REF!</definedName>
    <definedName name="BExSE3EDSP4UL6G0I3DZ5SBHMUBU" hidden="1">#REF!</definedName>
    <definedName name="BExSEEHK1VLWD7JBV9SVVVIKQZ3I" localSheetId="8" hidden="1">#REF!</definedName>
    <definedName name="BExSEEHK1VLWD7JBV9SVVVIKQZ3I" localSheetId="9" hidden="1">#REF!</definedName>
    <definedName name="BExSEEHK1VLWD7JBV9SVVVIKQZ3I" hidden="1">#REF!</definedName>
    <definedName name="BExSEITYG8XAMWJ1C8VKU1MB4TEO" localSheetId="8" hidden="1">#REF!</definedName>
    <definedName name="BExSEITYG8XAMWJ1C8VKU1MB4TEO" localSheetId="9" hidden="1">#REF!</definedName>
    <definedName name="BExSEITYG8XAMWJ1C8VKU1MB4TEO" hidden="1">#REF!</definedName>
    <definedName name="BExSEJKZLX37P3V33TRTFJ30BFRK" localSheetId="8" hidden="1">#REF!</definedName>
    <definedName name="BExSEJKZLX37P3V33TRTFJ30BFRK" localSheetId="9" hidden="1">#REF!</definedName>
    <definedName name="BExSEJKZLX37P3V33TRTFJ30BFRK" hidden="1">#REF!</definedName>
    <definedName name="BExSEKXG1AW54E28IG5EODEM0JJV" localSheetId="8" hidden="1">#REF!</definedName>
    <definedName name="BExSEKXG1AW54E28IG5EODEM0JJV" localSheetId="9" hidden="1">#REF!</definedName>
    <definedName name="BExSEKXG1AW54E28IG5EODEM0JJV" hidden="1">#REF!</definedName>
    <definedName name="BExSEO84KVM8R2IV5MFH0XI3IZSN" localSheetId="8" hidden="1">#REF!</definedName>
    <definedName name="BExSEO84KVM8R2IV5MFH0XI3IZSN" localSheetId="9" hidden="1">#REF!</definedName>
    <definedName name="BExSEO84KVM8R2IV5MFH0XI3IZSN" hidden="1">#REF!</definedName>
    <definedName name="BExSEP9UVOAI6TMXKNK587PQ3328" localSheetId="8" hidden="1">#REF!</definedName>
    <definedName name="BExSEP9UVOAI6TMXKNK587PQ3328" localSheetId="9" hidden="1">#REF!</definedName>
    <definedName name="BExSEP9UVOAI6TMXKNK587PQ3328" hidden="1">#REF!</definedName>
    <definedName name="BExSERIU9MUGR4NPZAUJCVXUZ74I" localSheetId="8" hidden="1">#REF!</definedName>
    <definedName name="BExSERIU9MUGR4NPZAUJCVXUZ74I" localSheetId="9" hidden="1">#REF!</definedName>
    <definedName name="BExSERIU9MUGR4NPZAUJCVXUZ74I" hidden="1">#REF!</definedName>
    <definedName name="BExSF07QFLZCO4P6K6QF05XG7PH1" localSheetId="8" hidden="1">#REF!</definedName>
    <definedName name="BExSF07QFLZCO4P6K6QF05XG7PH1" localSheetId="9" hidden="1">#REF!</definedName>
    <definedName name="BExSF07QFLZCO4P6K6QF05XG7PH1" hidden="1">#REF!</definedName>
    <definedName name="BExSFJ8ZAGQ63A4MVMZRQWLVRGQ5" localSheetId="8" hidden="1">#REF!</definedName>
    <definedName name="BExSFJ8ZAGQ63A4MVMZRQWLVRGQ5" localSheetId="9" hidden="1">#REF!</definedName>
    <definedName name="BExSFJ8ZAGQ63A4MVMZRQWLVRGQ5" hidden="1">#REF!</definedName>
    <definedName name="BExSFKQRST2S9KXWWLCXYLKSF4G1" localSheetId="8" hidden="1">#REF!</definedName>
    <definedName name="BExSFKQRST2S9KXWWLCXYLKSF4G1" localSheetId="9" hidden="1">#REF!</definedName>
    <definedName name="BExSFKQRST2S9KXWWLCXYLKSF4G1" hidden="1">#REF!</definedName>
    <definedName name="BExSFOHO6VZ5Y463KL3XYTZBVE3P" localSheetId="8" hidden="1">#REF!</definedName>
    <definedName name="BExSFOHO6VZ5Y463KL3XYTZBVE3P" localSheetId="9" hidden="1">#REF!</definedName>
    <definedName name="BExSFOHO6VZ5Y463KL3XYTZBVE3P" hidden="1">#REF!</definedName>
    <definedName name="BExSFY2ZJOYUEYBX21QZ7AMN2WK1" localSheetId="8" hidden="1">#REF!</definedName>
    <definedName name="BExSFY2ZJOYUEYBX21QZ7AMN2WK1" localSheetId="9" hidden="1">#REF!</definedName>
    <definedName name="BExSFY2ZJOYUEYBX21QZ7AMN2WK1" hidden="1">#REF!</definedName>
    <definedName name="BExSFYDRRTAZVPXRWUF5PDQ97WFF" localSheetId="8" hidden="1">#REF!</definedName>
    <definedName name="BExSFYDRRTAZVPXRWUF5PDQ97WFF" localSheetId="9" hidden="1">#REF!</definedName>
    <definedName name="BExSFYDRRTAZVPXRWUF5PDQ97WFF" hidden="1">#REF!</definedName>
    <definedName name="BExSFZVPFTXA3F0IJ2NGH1GXX9R7" localSheetId="8" hidden="1">#REF!</definedName>
    <definedName name="BExSFZVPFTXA3F0IJ2NGH1GXX9R7" localSheetId="9" hidden="1">#REF!</definedName>
    <definedName name="BExSFZVPFTXA3F0IJ2NGH1GXX9R7" hidden="1">#REF!</definedName>
    <definedName name="BExSG2Q34XRC1K28H4XG6PQM3FTW" localSheetId="8" hidden="1">#REF!</definedName>
    <definedName name="BExSG2Q34XRC1K28H4XG6PQM3FTW" localSheetId="9" hidden="1">#REF!</definedName>
    <definedName name="BExSG2Q34XRC1K28H4XG6PQM3FTW" hidden="1">#REF!</definedName>
    <definedName name="BExSG90Q4ZUU2IPGDYOM169NJV9S" localSheetId="8" hidden="1">#REF!</definedName>
    <definedName name="BExSG90Q4ZUU2IPGDYOM169NJV9S" localSheetId="9" hidden="1">#REF!</definedName>
    <definedName name="BExSG90Q4ZUU2IPGDYOM169NJV9S" hidden="1">#REF!</definedName>
    <definedName name="BExSG9X3DU845PNXYJGGLBQY2UHG" localSheetId="8" hidden="1">#REF!</definedName>
    <definedName name="BExSG9X3DU845PNXYJGGLBQY2UHG" localSheetId="9" hidden="1">#REF!</definedName>
    <definedName name="BExSG9X3DU845PNXYJGGLBQY2UHG" hidden="1">#REF!</definedName>
    <definedName name="BExSGE45J27MDUUNXW7Z8Q33UAON" localSheetId="8" hidden="1">#REF!</definedName>
    <definedName name="BExSGE45J27MDUUNXW7Z8Q33UAON" localSheetId="9" hidden="1">#REF!</definedName>
    <definedName name="BExSGE45J27MDUUNXW7Z8Q33UAON" hidden="1">#REF!</definedName>
    <definedName name="BExSGE9LY91Q0URHB4YAMX0UAMYI" localSheetId="8" hidden="1">#REF!</definedName>
    <definedName name="BExSGE9LY91Q0URHB4YAMX0UAMYI" localSheetId="9" hidden="1">#REF!</definedName>
    <definedName name="BExSGE9LY91Q0URHB4YAMX0UAMYI" hidden="1">#REF!</definedName>
    <definedName name="BExSGLB2URTLBCKBB4Y885W925F2" localSheetId="8" hidden="1">#REF!</definedName>
    <definedName name="BExSGLB2URTLBCKBB4Y885W925F2" localSheetId="9" hidden="1">#REF!</definedName>
    <definedName name="BExSGLB2URTLBCKBB4Y885W925F2" hidden="1">#REF!</definedName>
    <definedName name="BExSGNEL2G0PC04ATVS20W5179EK" localSheetId="8" hidden="1">#REF!</definedName>
    <definedName name="BExSGNEL2G0PC04ATVS20W5179EK" localSheetId="9" hidden="1">#REF!</definedName>
    <definedName name="BExSGNEL2G0PC04ATVS20W5179EK" hidden="1">#REF!</definedName>
    <definedName name="BExSGOAYG73SFWOPAQV80P710GID" localSheetId="8" hidden="1">#REF!</definedName>
    <definedName name="BExSGOAYG73SFWOPAQV80P710GID" localSheetId="9" hidden="1">#REF!</definedName>
    <definedName name="BExSGOAYG73SFWOPAQV80P710GID" hidden="1">#REF!</definedName>
    <definedName name="BExSGOWJHRW7FWKLO2EHUOOGHNAF" localSheetId="8" hidden="1">#REF!</definedName>
    <definedName name="BExSGOWJHRW7FWKLO2EHUOOGHNAF" localSheetId="9" hidden="1">#REF!</definedName>
    <definedName name="BExSGOWJHRW7FWKLO2EHUOOGHNAF" hidden="1">#REF!</definedName>
    <definedName name="BExSGOWJTAP41ZV5Q23H7MI9C76W" localSheetId="8" hidden="1">#REF!</definedName>
    <definedName name="BExSGOWJTAP41ZV5Q23H7MI9C76W" localSheetId="9" hidden="1">#REF!</definedName>
    <definedName name="BExSGOWJTAP41ZV5Q23H7MI9C76W" hidden="1">#REF!</definedName>
    <definedName name="BExSGR5JQVX2HQ0PKCGZNSSUM1RV" localSheetId="8" hidden="1">#REF!</definedName>
    <definedName name="BExSGR5JQVX2HQ0PKCGZNSSUM1RV" localSheetId="9" hidden="1">#REF!</definedName>
    <definedName name="BExSGR5JQVX2HQ0PKCGZNSSUM1RV" hidden="1">#REF!</definedName>
    <definedName name="BExSGT3MKX7YVLVP6YLL6KVO8UGV" localSheetId="8" hidden="1">#REF!</definedName>
    <definedName name="BExSGT3MKX7YVLVP6YLL6KVO8UGV" localSheetId="9" hidden="1">#REF!</definedName>
    <definedName name="BExSGT3MKX7YVLVP6YLL6KVO8UGV" hidden="1">#REF!</definedName>
    <definedName name="BExSGVHX69GJZHD99DKE4RZ042B1" localSheetId="8" hidden="1">#REF!</definedName>
    <definedName name="BExSGVHX69GJZHD99DKE4RZ042B1" localSheetId="9" hidden="1">#REF!</definedName>
    <definedName name="BExSGVHX69GJZHD99DKE4RZ042B1" hidden="1">#REF!</definedName>
    <definedName name="BExSGZJO4J4ZO04E2N2ECVYS9DEZ" localSheetId="8" hidden="1">#REF!</definedName>
    <definedName name="BExSGZJO4J4ZO04E2N2ECVYS9DEZ" localSheetId="9" hidden="1">#REF!</definedName>
    <definedName name="BExSGZJO4J4ZO04E2N2ECVYS9DEZ" hidden="1">#REF!</definedName>
    <definedName name="BExSHAHFHS7MMNJR8JPVABRGBVIT" localSheetId="8" hidden="1">#REF!</definedName>
    <definedName name="BExSHAHFHS7MMNJR8JPVABRGBVIT" localSheetId="9" hidden="1">#REF!</definedName>
    <definedName name="BExSHAHFHS7MMNJR8JPVABRGBVIT" hidden="1">#REF!</definedName>
    <definedName name="BExSHGH88QZWW4RNAX4YKAZ5JEBL" localSheetId="8" hidden="1">#REF!</definedName>
    <definedName name="BExSHGH88QZWW4RNAX4YKAZ5JEBL" localSheetId="9" hidden="1">#REF!</definedName>
    <definedName name="BExSHGH88QZWW4RNAX4YKAZ5JEBL" hidden="1">#REF!</definedName>
    <definedName name="BExSHOKK1OO3CX9Z28C58E5J1D9W" localSheetId="8" hidden="1">#REF!</definedName>
    <definedName name="BExSHOKK1OO3CX9Z28C58E5J1D9W" localSheetId="9" hidden="1">#REF!</definedName>
    <definedName name="BExSHOKK1OO3CX9Z28C58E5J1D9W" hidden="1">#REF!</definedName>
    <definedName name="BExSHQD8KYLTQGDXIRKCHQQ7MKIH" localSheetId="8" hidden="1">#REF!</definedName>
    <definedName name="BExSHQD8KYLTQGDXIRKCHQQ7MKIH" localSheetId="9" hidden="1">#REF!</definedName>
    <definedName name="BExSHQD8KYLTQGDXIRKCHQQ7MKIH" hidden="1">#REF!</definedName>
    <definedName name="BExSHVGPIAHXI97UBLI9G4I4M29F" localSheetId="8" hidden="1">#REF!</definedName>
    <definedName name="BExSHVGPIAHXI97UBLI9G4I4M29F" localSheetId="9" hidden="1">#REF!</definedName>
    <definedName name="BExSHVGPIAHXI97UBLI9G4I4M29F" hidden="1">#REF!</definedName>
    <definedName name="BExSI0K2YL3HTCQAD8A7TR4QCUR6" localSheetId="8" hidden="1">#REF!</definedName>
    <definedName name="BExSI0K2YL3HTCQAD8A7TR4QCUR6" localSheetId="9" hidden="1">#REF!</definedName>
    <definedName name="BExSI0K2YL3HTCQAD8A7TR4QCUR6" hidden="1">#REF!</definedName>
    <definedName name="BExSIFUDNRWXWIWNGCCFOOD8WIAZ" localSheetId="8" hidden="1">#REF!</definedName>
    <definedName name="BExSIFUDNRWXWIWNGCCFOOD8WIAZ" localSheetId="9" hidden="1">#REF!</definedName>
    <definedName name="BExSIFUDNRWXWIWNGCCFOOD8WIAZ" hidden="1">#REF!</definedName>
    <definedName name="BExTTZNS2PBCR93C9IUW49UZ4I6T" localSheetId="8" hidden="1">#REF!</definedName>
    <definedName name="BExTTZNS2PBCR93C9IUW49UZ4I6T" localSheetId="9" hidden="1">#REF!</definedName>
    <definedName name="BExTTZNS2PBCR93C9IUW49UZ4I6T" hidden="1">#REF!</definedName>
    <definedName name="BExTU2YFQ25JQ6MEMRHHN66VLTPJ" localSheetId="8" hidden="1">#REF!</definedName>
    <definedName name="BExTU2YFQ25JQ6MEMRHHN66VLTPJ" localSheetId="9" hidden="1">#REF!</definedName>
    <definedName name="BExTU2YFQ25JQ6MEMRHHN66VLTPJ" hidden="1">#REF!</definedName>
    <definedName name="BExTU75IOII1V5O0C9X2VAYYVJUG" localSheetId="8" hidden="1">#REF!</definedName>
    <definedName name="BExTU75IOII1V5O0C9X2VAYYVJUG" localSheetId="9" hidden="1">#REF!</definedName>
    <definedName name="BExTU75IOII1V5O0C9X2VAYYVJUG" hidden="1">#REF!</definedName>
    <definedName name="BExTUA5F7V4LUIIAM17J3A8XF3JE" localSheetId="8" hidden="1">#REF!</definedName>
    <definedName name="BExTUA5F7V4LUIIAM17J3A8XF3JE" localSheetId="9" hidden="1">#REF!</definedName>
    <definedName name="BExTUA5F7V4LUIIAM17J3A8XF3JE" hidden="1">#REF!</definedName>
    <definedName name="BExTUBY3AA9B91YRRWFOT21LUL8Q" localSheetId="8" hidden="1">#REF!</definedName>
    <definedName name="BExTUBY3AA9B91YRRWFOT21LUL8Q" localSheetId="9" hidden="1">#REF!</definedName>
    <definedName name="BExTUBY3AA9B91YRRWFOT21LUL8Q" hidden="1">#REF!</definedName>
    <definedName name="BExTUJ53ANGZ3H1KDK4CR4Q0OD6P" localSheetId="8" hidden="1">#REF!</definedName>
    <definedName name="BExTUJ53ANGZ3H1KDK4CR4Q0OD6P" localSheetId="9" hidden="1">#REF!</definedName>
    <definedName name="BExTUJ53ANGZ3H1KDK4CR4Q0OD6P" hidden="1">#REF!</definedName>
    <definedName name="BExTUKXSZBM7C57G6NGLWGU4WOHY" localSheetId="8" hidden="1">#REF!</definedName>
    <definedName name="BExTUKXSZBM7C57G6NGLWGU4WOHY" localSheetId="9" hidden="1">#REF!</definedName>
    <definedName name="BExTUKXSZBM7C57G6NGLWGU4WOHY" hidden="1">#REF!</definedName>
    <definedName name="BExTUNC5INBE8Y5OA5GQUTXX6QJW" localSheetId="8" hidden="1">#REF!</definedName>
    <definedName name="BExTUNC5INBE8Y5OA5GQUTXX6QJW" localSheetId="9" hidden="1">#REF!</definedName>
    <definedName name="BExTUNC5INBE8Y5OA5GQUTXX6QJW" hidden="1">#REF!</definedName>
    <definedName name="BExTUSQCFFYZCDNHWHADBC2E1ZP1" localSheetId="8" hidden="1">#REF!</definedName>
    <definedName name="BExTUSQCFFYZCDNHWHADBC2E1ZP1" localSheetId="9" hidden="1">#REF!</definedName>
    <definedName name="BExTUSQCFFYZCDNHWHADBC2E1ZP1" hidden="1">#REF!</definedName>
    <definedName name="BExTUV4NQDZVAENZPSZGF7A3DDFN" localSheetId="8" hidden="1">#REF!</definedName>
    <definedName name="BExTUV4NQDZVAENZPSZGF7A3DDFN" localSheetId="9" hidden="1">#REF!</definedName>
    <definedName name="BExTUV4NQDZVAENZPSZGF7A3DDFN" hidden="1">#REF!</definedName>
    <definedName name="BExTUVFGOJEYS28JURA5KHQFDU5J" localSheetId="8" hidden="1">#REF!</definedName>
    <definedName name="BExTUVFGOJEYS28JURA5KHQFDU5J" localSheetId="9" hidden="1">#REF!</definedName>
    <definedName name="BExTUVFGOJEYS28JURA5KHQFDU5J" hidden="1">#REF!</definedName>
    <definedName name="BExTUW10U40QCYGHM5NJ3YR1O5SP" localSheetId="8" hidden="1">#REF!</definedName>
    <definedName name="BExTUW10U40QCYGHM5NJ3YR1O5SP" localSheetId="9" hidden="1">#REF!</definedName>
    <definedName name="BExTUW10U40QCYGHM5NJ3YR1O5SP" hidden="1">#REF!</definedName>
    <definedName name="BExTUWXFQHINU66YG82BI20ATMB5" localSheetId="8" hidden="1">#REF!</definedName>
    <definedName name="BExTUWXFQHINU66YG82BI20ATMB5" localSheetId="9" hidden="1">#REF!</definedName>
    <definedName name="BExTUWXFQHINU66YG82BI20ATMB5" hidden="1">#REF!</definedName>
    <definedName name="BExTUY9WNSJ91GV8CP0SKJTEIV82" localSheetId="8" hidden="1">#REF!</definedName>
    <definedName name="BExTUY9WNSJ91GV8CP0SKJTEIV82" localSheetId="9" hidden="1">#REF!</definedName>
    <definedName name="BExTUY9WNSJ91GV8CP0SKJTEIV82" hidden="1">[35]ZZCOOM_M03_Q005!#REF!</definedName>
    <definedName name="BExTV67VIM8PV6KO253M4DUBJQLC" localSheetId="8" hidden="1">#REF!</definedName>
    <definedName name="BExTV67VIM8PV6KO253M4DUBJQLC" localSheetId="9" hidden="1">#REF!</definedName>
    <definedName name="BExTV67VIM8PV6KO253M4DUBJQLC" hidden="1">#REF!</definedName>
    <definedName name="BExTVELZCF2YA5L6F23BYZZR6WHF" localSheetId="8" hidden="1">#REF!</definedName>
    <definedName name="BExTVELZCF2YA5L6F23BYZZR6WHF" localSheetId="9" hidden="1">#REF!</definedName>
    <definedName name="BExTVELZCF2YA5L6F23BYZZR6WHF" hidden="1">#REF!</definedName>
    <definedName name="BExTVGPIQZ99YFXUC8OONUX5BD42" localSheetId="8" hidden="1">#REF!</definedName>
    <definedName name="BExTVGPIQZ99YFXUC8OONUX5BD42" localSheetId="9" hidden="1">#REF!</definedName>
    <definedName name="BExTVGPIQZ99YFXUC8OONUX5BD42" hidden="1">#REF!</definedName>
    <definedName name="BExTVQG4F5RF0LZXG06AZ6EU1GQ3" localSheetId="8" hidden="1">#REF!</definedName>
    <definedName name="BExTVQG4F5RF0LZXG06AZ6EU1GQ3" localSheetId="9" hidden="1">#REF!</definedName>
    <definedName name="BExTVQG4F5RF0LZXG06AZ6EU1GQ3" hidden="1">#REF!</definedName>
    <definedName name="BExTVZQLP9VFLEYQ9280W13X7E8K" localSheetId="8" hidden="1">#REF!</definedName>
    <definedName name="BExTVZQLP9VFLEYQ9280W13X7E8K" localSheetId="9" hidden="1">#REF!</definedName>
    <definedName name="BExTVZQLP9VFLEYQ9280W13X7E8K" hidden="1">#REF!</definedName>
    <definedName name="BExTWB4LA1PODQOH4LDTHQKBN16K" localSheetId="8" hidden="1">#REF!</definedName>
    <definedName name="BExTWB4LA1PODQOH4LDTHQKBN16K" localSheetId="9" hidden="1">#REF!</definedName>
    <definedName name="BExTWB4LA1PODQOH4LDTHQKBN16K" hidden="1">#REF!</definedName>
    <definedName name="BExTWI0Q8AWXUA3ZN7I5V3QK2KM1" localSheetId="8" hidden="1">#REF!</definedName>
    <definedName name="BExTWI0Q8AWXUA3ZN7I5V3QK2KM1" localSheetId="9" hidden="1">#REF!</definedName>
    <definedName name="BExTWI0Q8AWXUA3ZN7I5V3QK2KM1" hidden="1">#REF!</definedName>
    <definedName name="BExTWJTIA3WUW1PUWXAOP9O8NKLZ" localSheetId="8" hidden="1">#REF!</definedName>
    <definedName name="BExTWJTIA3WUW1PUWXAOP9O8NKLZ" localSheetId="9" hidden="1">#REF!</definedName>
    <definedName name="BExTWJTIA3WUW1PUWXAOP9O8NKLZ" hidden="1">#REF!</definedName>
    <definedName name="BExTWW95OX07FNA01WF5MSSSFQLX" localSheetId="8" hidden="1">#REF!</definedName>
    <definedName name="BExTWW95OX07FNA01WF5MSSSFQLX" localSheetId="9" hidden="1">#REF!</definedName>
    <definedName name="BExTWW95OX07FNA01WF5MSSSFQLX" hidden="1">#REF!</definedName>
    <definedName name="BExTX005F4GLW03J0PLPRPMI1SEG" localSheetId="8" hidden="1">#REF!</definedName>
    <definedName name="BExTX005F4GLW03J0PLPRPMI1SEG" localSheetId="9" hidden="1">#REF!</definedName>
    <definedName name="BExTX005F4GLW03J0PLPRPMI1SEG" hidden="1">#REF!</definedName>
    <definedName name="BExTX476KI0RNB71XI5TYMANSGBG" localSheetId="8" hidden="1">#REF!</definedName>
    <definedName name="BExTX476KI0RNB71XI5TYMANSGBG" localSheetId="9" hidden="1">#REF!</definedName>
    <definedName name="BExTX476KI0RNB71XI5TYMANSGBG" hidden="1">#REF!</definedName>
    <definedName name="BExTXBJFKNSCUO7IOL6CSKERP06D" localSheetId="8" hidden="1">#REF!</definedName>
    <definedName name="BExTXBJFKNSCUO7IOL6CSKERP06D" localSheetId="9" hidden="1">#REF!</definedName>
    <definedName name="BExTXBJFKNSCUO7IOL6CSKERP06D" hidden="1">#REF!</definedName>
    <definedName name="BExTXDMZDQ9U1FD9T7F79J29SYYN" localSheetId="8" hidden="1">#REF!</definedName>
    <definedName name="BExTXDMZDQ9U1FD9T7F79J29SYYN" localSheetId="9" hidden="1">#REF!</definedName>
    <definedName name="BExTXDMZDQ9U1FD9T7F79J29SYYN" hidden="1">#REF!</definedName>
    <definedName name="BExTXJ6HBAIXMMWKZTJNFDYVZCAY" localSheetId="8" hidden="1">#REF!</definedName>
    <definedName name="BExTXJ6HBAIXMMWKZTJNFDYVZCAY" localSheetId="9" hidden="1">#REF!</definedName>
    <definedName name="BExTXJ6HBAIXMMWKZTJNFDYVZCAY" hidden="1">#REF!</definedName>
    <definedName name="BExTXT812NQT8GAEGH738U29BI0D" localSheetId="8" hidden="1">#REF!</definedName>
    <definedName name="BExTXT812NQT8GAEGH738U29BI0D" localSheetId="9" hidden="1">#REF!</definedName>
    <definedName name="BExTXT812NQT8GAEGH738U29BI0D" hidden="1">#REF!</definedName>
    <definedName name="BExTXWIP2TFPTQ76NHFOB72NICRZ" localSheetId="8" hidden="1">#REF!</definedName>
    <definedName name="BExTXWIP2TFPTQ76NHFOB72NICRZ" localSheetId="9" hidden="1">#REF!</definedName>
    <definedName name="BExTXWIP2TFPTQ76NHFOB72NICRZ" hidden="1">#REF!</definedName>
    <definedName name="BExTY5T62H651VC86QM4X7E28JVA" localSheetId="8" hidden="1">#REF!</definedName>
    <definedName name="BExTY5T62H651VC86QM4X7E28JVA" localSheetId="9" hidden="1">#REF!</definedName>
    <definedName name="BExTY5T62H651VC86QM4X7E28JVA" hidden="1">#REF!</definedName>
    <definedName name="BExTYB7EHGVTJ4RSYOXWSG87U5WI" localSheetId="8" hidden="1">#REF!</definedName>
    <definedName name="BExTYB7EHGVTJ4RSYOXWSG87U5WI" localSheetId="9" hidden="1">#REF!</definedName>
    <definedName name="BExTYB7EHGVTJ4RSYOXWSG87U5WI" hidden="1">#REF!</definedName>
    <definedName name="BExTYC93RS0KNKFOD35WG37LS9LY" localSheetId="8" hidden="1">#REF!</definedName>
    <definedName name="BExTYC93RS0KNKFOD35WG37LS9LY" localSheetId="9" hidden="1">#REF!</definedName>
    <definedName name="BExTYC93RS0KNKFOD35WG37LS9LY" hidden="1">#REF!</definedName>
    <definedName name="BExTYKCEFJ83LZM95M1V7CSFQVEA" localSheetId="8" hidden="1">#REF!</definedName>
    <definedName name="BExTYKCEFJ83LZM95M1V7CSFQVEA" localSheetId="9" hidden="1">#REF!</definedName>
    <definedName name="BExTYKCEFJ83LZM95M1V7CSFQVEA" hidden="1">#REF!</definedName>
    <definedName name="BExTYPLA9N640MFRJJQPKXT7P88M" localSheetId="8" hidden="1">#REF!</definedName>
    <definedName name="BExTYPLA9N640MFRJJQPKXT7P88M" localSheetId="9" hidden="1">#REF!</definedName>
    <definedName name="BExTYPLA9N640MFRJJQPKXT7P88M" hidden="1">#REF!</definedName>
    <definedName name="BExTYW1794M1TLJ2QQQCEEUZN18F" localSheetId="8" hidden="1">#REF!</definedName>
    <definedName name="BExTYW1794M1TLJ2QQQCEEUZN18F" localSheetId="9" hidden="1">#REF!</definedName>
    <definedName name="BExTYW1794M1TLJ2QQQCEEUZN18F" hidden="1">#REF!</definedName>
    <definedName name="BExTZ7F71SNTOX4LLZCK5R9VUMIJ" localSheetId="8" hidden="1">#REF!</definedName>
    <definedName name="BExTZ7F71SNTOX4LLZCK5R9VUMIJ" localSheetId="9" hidden="1">#REF!</definedName>
    <definedName name="BExTZ7F71SNTOX4LLZCK5R9VUMIJ" hidden="1">#REF!</definedName>
    <definedName name="BExTZ80SWE36T1QSIIPJU7NJ65JL" localSheetId="8" hidden="1">#REF!</definedName>
    <definedName name="BExTZ80SWE36T1QSIIPJU7NJ65JL" localSheetId="9" hidden="1">#REF!</definedName>
    <definedName name="BExTZ80SWE36T1QSIIPJU7NJ65JL" hidden="1">#REF!</definedName>
    <definedName name="BExTZ869RSO739T4Q78JLOVO7G0C" localSheetId="8" hidden="1">#REF!</definedName>
    <definedName name="BExTZ869RSO739T4Q78JLOVO7G0C" localSheetId="9" hidden="1">#REF!</definedName>
    <definedName name="BExTZ869RSO739T4Q78JLOVO7G0C" hidden="1">#REF!</definedName>
    <definedName name="BExTZ8X5G9S3PA4FPSNK7T69W7QT" localSheetId="8" hidden="1">#REF!</definedName>
    <definedName name="BExTZ8X5G9S3PA4FPSNK7T69W7QT" localSheetId="9" hidden="1">#REF!</definedName>
    <definedName name="BExTZ8X5G9S3PA4FPSNK7T69W7QT" hidden="1">#REF!</definedName>
    <definedName name="BExTZ97Y0RMR8V5BI9F2H4MFB77O" localSheetId="8" hidden="1">#REF!</definedName>
    <definedName name="BExTZ97Y0RMR8V5BI9F2H4MFB77O" localSheetId="9" hidden="1">#REF!</definedName>
    <definedName name="BExTZ97Y0RMR8V5BI9F2H4MFB77O" hidden="1">#REF!</definedName>
    <definedName name="BExTZK5PMCAXJL4DUIGL6H9Y8U4C" localSheetId="8" hidden="1">#REF!</definedName>
    <definedName name="BExTZK5PMCAXJL4DUIGL6H9Y8U4C" localSheetId="9" hidden="1">#REF!</definedName>
    <definedName name="BExTZK5PMCAXJL4DUIGL6H9Y8U4C" hidden="1">#REF!</definedName>
    <definedName name="BExTZKB6L5SXV5UN71YVTCBEIGWY" localSheetId="8" hidden="1">#REF!</definedName>
    <definedName name="BExTZKB6L5SXV5UN71YVTCBEIGWY" localSheetId="9" hidden="1">#REF!</definedName>
    <definedName name="BExTZKB6L5SXV5UN71YVTCBEIGWY" hidden="1">#REF!</definedName>
    <definedName name="BExTZLICVKK4NBJFEGL270GJ2VQO" localSheetId="8" hidden="1">#REF!</definedName>
    <definedName name="BExTZLICVKK4NBJFEGL270GJ2VQO" localSheetId="9" hidden="1">#REF!</definedName>
    <definedName name="BExTZLICVKK4NBJFEGL270GJ2VQO" hidden="1">#REF!</definedName>
    <definedName name="BExTZO2596CBZKPI7YNA1QQNPAIJ" localSheetId="8" hidden="1">#REF!</definedName>
    <definedName name="BExTZO2596CBZKPI7YNA1QQNPAIJ" localSheetId="9" hidden="1">#REF!</definedName>
    <definedName name="BExTZO2596CBZKPI7YNA1QQNPAIJ" hidden="1">#REF!</definedName>
    <definedName name="BExTZY8TDV4U7FQL7O10G6VKWKPJ" localSheetId="8" hidden="1">#REF!</definedName>
    <definedName name="BExTZY8TDV4U7FQL7O10G6VKWKPJ" localSheetId="9" hidden="1">#REF!</definedName>
    <definedName name="BExTZY8TDV4U7FQL7O10G6VKWKPJ" hidden="1">#REF!</definedName>
    <definedName name="BExU02QNT4LT7H9JPUC4FXTLVGZT" localSheetId="8" hidden="1">#REF!</definedName>
    <definedName name="BExU02QNT4LT7H9JPUC4FXTLVGZT" localSheetId="9" hidden="1">#REF!</definedName>
    <definedName name="BExU02QNT4LT7H9JPUC4FXTLVGZT" hidden="1">#REF!</definedName>
    <definedName name="BExU0BFJJQO1HJZKI14QGOQ6JROO" localSheetId="8" hidden="1">#REF!</definedName>
    <definedName name="BExU0BFJJQO1HJZKI14QGOQ6JROO" localSheetId="9" hidden="1">#REF!</definedName>
    <definedName name="BExU0BFJJQO1HJZKI14QGOQ6JROO" hidden="1">#REF!</definedName>
    <definedName name="BExU0FH5WTGW8MRFUFMDDSMJ6YQ5" localSheetId="8" hidden="1">#REF!</definedName>
    <definedName name="BExU0FH5WTGW8MRFUFMDDSMJ6YQ5" localSheetId="9" hidden="1">#REF!</definedName>
    <definedName name="BExU0FH5WTGW8MRFUFMDDSMJ6YQ5" hidden="1">#REF!</definedName>
    <definedName name="BExU0GDOIL9U33QGU9ZU3YX3V1I4" localSheetId="8" hidden="1">#REF!</definedName>
    <definedName name="BExU0GDOIL9U33QGU9ZU3YX3V1I4" localSheetId="9" hidden="1">#REF!</definedName>
    <definedName name="BExU0GDOIL9U33QGU9ZU3YX3V1I4" hidden="1">#REF!</definedName>
    <definedName name="BExU0HKTO8WJDQDWRTUK5TETM3HS" localSheetId="8" hidden="1">#REF!</definedName>
    <definedName name="BExU0HKTO8WJDQDWRTUK5TETM3HS" localSheetId="9" hidden="1">#REF!</definedName>
    <definedName name="BExU0HKTO8WJDQDWRTUK5TETM3HS" hidden="1">#REF!</definedName>
    <definedName name="BExU0MTJQPE041ZN7H8UKGV6MZT7" localSheetId="8" hidden="1">#REF!</definedName>
    <definedName name="BExU0MTJQPE041ZN7H8UKGV6MZT7" localSheetId="9" hidden="1">#REF!</definedName>
    <definedName name="BExU0MTJQPE041ZN7H8UKGV6MZT7" hidden="1">#REF!</definedName>
    <definedName name="BExU0ZUUFYHLUK4M4E8GLGIBBNT0" localSheetId="8" hidden="1">#REF!</definedName>
    <definedName name="BExU0ZUUFYHLUK4M4E8GLGIBBNT0" localSheetId="9" hidden="1">#REF!</definedName>
    <definedName name="BExU0ZUUFYHLUK4M4E8GLGIBBNT0" hidden="1">#REF!</definedName>
    <definedName name="BExU147D6RPG6ZVTSXRKFSVRHSBG" localSheetId="8" hidden="1">#REF!</definedName>
    <definedName name="BExU147D6RPG6ZVTSXRKFSVRHSBG" localSheetId="9" hidden="1">#REF!</definedName>
    <definedName name="BExU147D6RPG6ZVTSXRKFSVRHSBG" hidden="1">#REF!</definedName>
    <definedName name="BExU16R10W1SOAPNG4CDJ01T7JRE" localSheetId="8" hidden="1">#REF!</definedName>
    <definedName name="BExU16R10W1SOAPNG4CDJ01T7JRE" localSheetId="9" hidden="1">#REF!</definedName>
    <definedName name="BExU16R10W1SOAPNG4CDJ01T7JRE" hidden="1">#REF!</definedName>
    <definedName name="BExU17CKOR3GNIHDNVLH9L1IOJS9" localSheetId="8" hidden="1">#REF!</definedName>
    <definedName name="BExU17CKOR3GNIHDNVLH9L1IOJS9" localSheetId="9" hidden="1">#REF!</definedName>
    <definedName name="BExU17CKOR3GNIHDNVLH9L1IOJS9" hidden="1">#REF!</definedName>
    <definedName name="BExU1DXYI5DAD9DSFIEAUOB5XFZ9" localSheetId="8" hidden="1">#REF!</definedName>
    <definedName name="BExU1DXYI5DAD9DSFIEAUOB5XFZ9" localSheetId="9" hidden="1">#REF!</definedName>
    <definedName name="BExU1DXYI5DAD9DSFIEAUOB5XFZ9" hidden="1">#REF!</definedName>
    <definedName name="BExU1GXUTLRPJN4MRINLAPHSZQFG" localSheetId="8" hidden="1">#REF!</definedName>
    <definedName name="BExU1GXUTLRPJN4MRINLAPHSZQFG" localSheetId="9" hidden="1">#REF!</definedName>
    <definedName name="BExU1GXUTLRPJN4MRINLAPHSZQFG" hidden="1">#REF!</definedName>
    <definedName name="BExU1IL9AOHFO85BZB6S60DK3N8H" localSheetId="8" hidden="1">#REF!</definedName>
    <definedName name="BExU1IL9AOHFO85BZB6S60DK3N8H" localSheetId="9" hidden="1">#REF!</definedName>
    <definedName name="BExU1IL9AOHFO85BZB6S60DK3N8H" hidden="1">#REF!</definedName>
    <definedName name="BExU1LAEKWJ0U6NP9G2AC9CTBYH6" localSheetId="8" hidden="1">#REF!</definedName>
    <definedName name="BExU1LAEKWJ0U6NP9G2AC9CTBYH6" localSheetId="9" hidden="1">#REF!</definedName>
    <definedName name="BExU1LAEKWJ0U6NP9G2AC9CTBYH6" hidden="1">#REF!</definedName>
    <definedName name="BExU1NOPS09CLFZL1O31RAF9BQNQ" localSheetId="8" hidden="1">#REF!</definedName>
    <definedName name="BExU1NOPS09CLFZL1O31RAF9BQNQ" localSheetId="9" hidden="1">#REF!</definedName>
    <definedName name="BExU1NOPS09CLFZL1O31RAF9BQNQ" hidden="1">#REF!</definedName>
    <definedName name="BExU1PH9MOEX1JZVZ3D5M9DXB191" localSheetId="8" hidden="1">#REF!</definedName>
    <definedName name="BExU1PH9MOEX1JZVZ3D5M9DXB191" localSheetId="9" hidden="1">#REF!</definedName>
    <definedName name="BExU1PH9MOEX1JZVZ3D5M9DXB191" hidden="1">#REF!</definedName>
    <definedName name="BExU1QZEEKJA35IMEOLOJ3ODX0ZA" localSheetId="8" hidden="1">#REF!</definedName>
    <definedName name="BExU1QZEEKJA35IMEOLOJ3ODX0ZA" localSheetId="9" hidden="1">#REF!</definedName>
    <definedName name="BExU1QZEEKJA35IMEOLOJ3ODX0ZA" hidden="1">#REF!</definedName>
    <definedName name="BExU1VRURIWWVJ95O40WA23LMTJD" localSheetId="8" hidden="1">#REF!</definedName>
    <definedName name="BExU1VRURIWWVJ95O40WA23LMTJD" localSheetId="9" hidden="1">#REF!</definedName>
    <definedName name="BExU1VRURIWWVJ95O40WA23LMTJD" hidden="1">#REF!</definedName>
    <definedName name="BExU2A0FXVBDX9LO3VWEXB4TLFT0" localSheetId="8" hidden="1">#REF!</definedName>
    <definedName name="BExU2A0FXVBDX9LO3VWEXB4TLFT0" localSheetId="9" hidden="1">#REF!</definedName>
    <definedName name="BExU2A0FXVBDX9LO3VWEXB4TLFT0" hidden="1">#REF!</definedName>
    <definedName name="BExU2LEH667H33V81XVEZUP2O0UQ" localSheetId="8" hidden="1">#REF!</definedName>
    <definedName name="BExU2LEH667H33V81XVEZUP2O0UQ" localSheetId="9" hidden="1">#REF!</definedName>
    <definedName name="BExU2LEH667H33V81XVEZUP2O0UQ" hidden="1">#REF!</definedName>
    <definedName name="BExU2M5CK6XK55UIHDVYRXJJJRI4" localSheetId="8" hidden="1">#REF!</definedName>
    <definedName name="BExU2M5CK6XK55UIHDVYRXJJJRI4" localSheetId="9" hidden="1">#REF!</definedName>
    <definedName name="BExU2M5CK6XK55UIHDVYRXJJJRI4" hidden="1">#REF!</definedName>
    <definedName name="BExU2TXVT25ZTOFQAF6CM53Z1RLF" localSheetId="8" hidden="1">#REF!</definedName>
    <definedName name="BExU2TXVT25ZTOFQAF6CM53Z1RLF" localSheetId="9" hidden="1">#REF!</definedName>
    <definedName name="BExU2TXVT25ZTOFQAF6CM53Z1RLF" hidden="1">#REF!</definedName>
    <definedName name="BExU2XZLYIU19G7358W5T9E87AFR" localSheetId="8" hidden="1">#REF!</definedName>
    <definedName name="BExU2XZLYIU19G7358W5T9E87AFR" localSheetId="9" hidden="1">#REF!</definedName>
    <definedName name="BExU2XZLYIU19G7358W5T9E87AFR" hidden="1">#REF!</definedName>
    <definedName name="BExU2ZXMKRBQEX0CT3ZPZ3UFZP1G" localSheetId="8" hidden="1">#REF!</definedName>
    <definedName name="BExU2ZXMKRBQEX0CT3ZPZ3UFZP1G" localSheetId="9" hidden="1">#REF!</definedName>
    <definedName name="BExU2ZXMKRBQEX0CT3ZPZ3UFZP1G" hidden="1">#REF!</definedName>
    <definedName name="BExU35XHF1K1XEQUSZ292S5T61YA" localSheetId="8" hidden="1">#REF!</definedName>
    <definedName name="BExU35XHF1K1XEQUSZ292S5T61YA" localSheetId="9" hidden="1">#REF!</definedName>
    <definedName name="BExU35XHF1K1XEQUSZ292S5T61YA" hidden="1">#REF!</definedName>
    <definedName name="BExU38S1U5IC1T5A3P2TZU5OV0LN" localSheetId="8" hidden="1">#REF!</definedName>
    <definedName name="BExU38S1U5IC1T5A3P2TZU5OV0LN" localSheetId="9" hidden="1">#REF!</definedName>
    <definedName name="BExU38S1U5IC1T5A3P2TZU5OV0LN" hidden="1">#REF!</definedName>
    <definedName name="BExU3B66MCKJFSKT3HL8B5EJGVX0" localSheetId="8" hidden="1">#REF!</definedName>
    <definedName name="BExU3B66MCKJFSKT3HL8B5EJGVX0" localSheetId="9" hidden="1">#REF!</definedName>
    <definedName name="BExU3B66MCKJFSKT3HL8B5EJGVX0" hidden="1">#REF!</definedName>
    <definedName name="BExU3FDFDB2NVPYUR5V7OA3HF474" localSheetId="8" hidden="1">#REF!</definedName>
    <definedName name="BExU3FDFDB2NVPYUR5V7OA3HF474" localSheetId="9" hidden="1">#REF!</definedName>
    <definedName name="BExU3FDFDB2NVPYUR5V7OA3HF474" hidden="1">#REF!</definedName>
    <definedName name="BExU3R7J076KUCCEUGKAYMANTUT5" localSheetId="8" hidden="1">#REF!</definedName>
    <definedName name="BExU3R7J076KUCCEUGKAYMANTUT5" localSheetId="9" hidden="1">#REF!</definedName>
    <definedName name="BExU3R7J076KUCCEUGKAYMANTUT5" hidden="1">#REF!</definedName>
    <definedName name="BExU3UNI9NR1RNZR07NSLSZMDOQQ" localSheetId="8" hidden="1">#REF!</definedName>
    <definedName name="BExU3UNI9NR1RNZR07NSLSZMDOQQ" localSheetId="9" hidden="1">#REF!</definedName>
    <definedName name="BExU3UNI9NR1RNZR07NSLSZMDOQQ" hidden="1">#REF!</definedName>
    <definedName name="BExU401R18N6XKZKL7CNFOZQCM14" localSheetId="8" hidden="1">#REF!</definedName>
    <definedName name="BExU401R18N6XKZKL7CNFOZQCM14" localSheetId="9" hidden="1">#REF!</definedName>
    <definedName name="BExU401R18N6XKZKL7CNFOZQCM14" hidden="1">#REF!</definedName>
    <definedName name="BExU42QVGY7TK39W1BIN6CDRG2OE" localSheetId="8" hidden="1">#REF!</definedName>
    <definedName name="BExU42QVGY7TK39W1BIN6CDRG2OE" localSheetId="9" hidden="1">#REF!</definedName>
    <definedName name="BExU42QVGY7TK39W1BIN6CDRG2OE" hidden="1">#REF!</definedName>
    <definedName name="BExU431LXP7LIUNGJB9OSXEANFGX" localSheetId="8" hidden="1">#REF!</definedName>
    <definedName name="BExU431LXP7LIUNGJB9OSXEANFGX" localSheetId="9" hidden="1">#REF!</definedName>
    <definedName name="BExU431LXP7LIUNGJB9OSXEANFGX" hidden="1">#REF!</definedName>
    <definedName name="BExU47OZMS6TCWMEHHF0UCSFLLPI" localSheetId="8" hidden="1">#REF!</definedName>
    <definedName name="BExU47OZMS6TCWMEHHF0UCSFLLPI" localSheetId="9" hidden="1">#REF!</definedName>
    <definedName name="BExU47OZMS6TCWMEHHF0UCSFLLPI" hidden="1">#REF!</definedName>
    <definedName name="BExU4D36E8TXN0M8KSNGEAFYP4DQ" localSheetId="8" hidden="1">#REF!</definedName>
    <definedName name="BExU4D36E8TXN0M8KSNGEAFYP4DQ" localSheetId="9" hidden="1">#REF!</definedName>
    <definedName name="BExU4D36E8TXN0M8KSNGEAFYP4DQ" hidden="1">#REF!</definedName>
    <definedName name="BExU4G31RRVLJ3AC6E1FNEFMXM3O" localSheetId="8" hidden="1">#REF!</definedName>
    <definedName name="BExU4G31RRVLJ3AC6E1FNEFMXM3O" localSheetId="9" hidden="1">#REF!</definedName>
    <definedName name="BExU4G31RRVLJ3AC6E1FNEFMXM3O" hidden="1">#REF!</definedName>
    <definedName name="BExU4GDVLPUEWBA4MRYRTQAUNO7B" localSheetId="8" hidden="1">#REF!</definedName>
    <definedName name="BExU4GDVLPUEWBA4MRYRTQAUNO7B" localSheetId="9" hidden="1">#REF!</definedName>
    <definedName name="BExU4GDVLPUEWBA4MRYRTQAUNO7B" hidden="1">#REF!</definedName>
    <definedName name="BExU4H4RAMAX0XVAWT5WFYQNPAL3" localSheetId="8" hidden="1">#REF!</definedName>
    <definedName name="BExU4H4RAMAX0XVAWT5WFYQNPAL3" localSheetId="9" hidden="1">#REF!</definedName>
    <definedName name="BExU4H4RAMAX0XVAWT5WFYQNPAL3" hidden="1">#REF!</definedName>
    <definedName name="BExU4I148DA7PRCCISLWQ6ABXFK6" localSheetId="8" hidden="1">#REF!</definedName>
    <definedName name="BExU4I148DA7PRCCISLWQ6ABXFK6" localSheetId="9" hidden="1">#REF!</definedName>
    <definedName name="BExU4I148DA7PRCCISLWQ6ABXFK6" hidden="1">#REF!</definedName>
    <definedName name="BExU4L101H2KQHVKCKQ4PBAWZV6K" localSheetId="8" hidden="1">#REF!</definedName>
    <definedName name="BExU4L101H2KQHVKCKQ4PBAWZV6K" localSheetId="9" hidden="1">#REF!</definedName>
    <definedName name="BExU4L101H2KQHVKCKQ4PBAWZV6K" hidden="1">#REF!</definedName>
    <definedName name="BExU4LML14Q7KDTYIKJWXF68W7X1" localSheetId="8" hidden="1">#REF!</definedName>
    <definedName name="BExU4LML14Q7KDTYIKJWXF68W7X1" localSheetId="9" hidden="1">#REF!</definedName>
    <definedName name="BExU4LML14Q7KDTYIKJWXF68W7X1" hidden="1">#REF!</definedName>
    <definedName name="BExU4NA00RRRBGRT6TOB0MXZRCRZ" localSheetId="8" hidden="1">#REF!</definedName>
    <definedName name="BExU4NA00RRRBGRT6TOB0MXZRCRZ" localSheetId="9" hidden="1">#REF!</definedName>
    <definedName name="BExU4NA00RRRBGRT6TOB0MXZRCRZ" hidden="1">#REF!</definedName>
    <definedName name="BExU529I6YHVOG83TJHWSILIQU1S" localSheetId="8" hidden="1">#REF!</definedName>
    <definedName name="BExU529I6YHVOG83TJHWSILIQU1S" localSheetId="9" hidden="1">#REF!</definedName>
    <definedName name="BExU529I6YHVOG83TJHWSILIQU1S" hidden="1">#REF!</definedName>
    <definedName name="BExU57YCIKPRD8QWL6EU0YR3NG3J" localSheetId="8" hidden="1">#REF!</definedName>
    <definedName name="BExU57YCIKPRD8QWL6EU0YR3NG3J" localSheetId="9" hidden="1">#REF!</definedName>
    <definedName name="BExU57YCIKPRD8QWL6EU0YR3NG3J" hidden="1">#REF!</definedName>
    <definedName name="BExU5DSTBWXLN6E59B757KRWRI6E" localSheetId="8" hidden="1">#REF!</definedName>
    <definedName name="BExU5DSTBWXLN6E59B757KRWRI6E" localSheetId="9" hidden="1">#REF!</definedName>
    <definedName name="BExU5DSTBWXLN6E59B757KRWRI6E" hidden="1">#REF!</definedName>
    <definedName name="BExU5JSMO03X9M4WIRPP8JPSMQKJ" localSheetId="8" hidden="1">#REF!</definedName>
    <definedName name="BExU5JSMO03X9M4WIRPP8JPSMQKJ" localSheetId="9" hidden="1">#REF!</definedName>
    <definedName name="BExU5JSMO03X9M4WIRPP8JPSMQKJ" hidden="1">#REF!</definedName>
    <definedName name="BExU5TDWM8NNDHYPQ7OQODTQ368A" localSheetId="8" hidden="1">#REF!</definedName>
    <definedName name="BExU5TDWM8NNDHYPQ7OQODTQ368A" localSheetId="9" hidden="1">#REF!</definedName>
    <definedName name="BExU5TDWM8NNDHYPQ7OQODTQ368A" hidden="1">#REF!</definedName>
    <definedName name="BExU5X4OX1V1XHS6WSSORVQPP6Z3" localSheetId="8" hidden="1">#REF!</definedName>
    <definedName name="BExU5X4OX1V1XHS6WSSORVQPP6Z3" localSheetId="9" hidden="1">#REF!</definedName>
    <definedName name="BExU5X4OX1V1XHS6WSSORVQPP6Z3" hidden="1">#REF!</definedName>
    <definedName name="BExU5XVPARTFMRYHNUTBKDIL4UJN" localSheetId="8" hidden="1">#REF!</definedName>
    <definedName name="BExU5XVPARTFMRYHNUTBKDIL4UJN" localSheetId="9" hidden="1">#REF!</definedName>
    <definedName name="BExU5XVPARTFMRYHNUTBKDIL4UJN" hidden="1">#REF!</definedName>
    <definedName name="BExU66KMFBAP8JCVG9VM1RD1TNFF" localSheetId="8" hidden="1">#REF!</definedName>
    <definedName name="BExU66KMFBAP8JCVG9VM1RD1TNFF" localSheetId="9" hidden="1">#REF!</definedName>
    <definedName name="BExU66KMFBAP8JCVG9VM1RD1TNFF" hidden="1">#REF!</definedName>
    <definedName name="BExU68IOM3CB3TACNAE9565TW7SH" localSheetId="8" hidden="1">#REF!</definedName>
    <definedName name="BExU68IOM3CB3TACNAE9565TW7SH" localSheetId="9" hidden="1">#REF!</definedName>
    <definedName name="BExU68IOM3CB3TACNAE9565TW7SH" hidden="1">#REF!</definedName>
    <definedName name="BExU6AM82KN21E82HMWVP3LWP9IL" localSheetId="8" hidden="1">#REF!</definedName>
    <definedName name="BExU6AM82KN21E82HMWVP3LWP9IL" localSheetId="9" hidden="1">#REF!</definedName>
    <definedName name="BExU6AM82KN21E82HMWVP3LWP9IL" hidden="1">#REF!</definedName>
    <definedName name="BExU6FEU1MRHU98R9YOJC5OKUJ6L" localSheetId="8" hidden="1">#REF!</definedName>
    <definedName name="BExU6FEU1MRHU98R9YOJC5OKUJ6L" localSheetId="9" hidden="1">#REF!</definedName>
    <definedName name="BExU6FEU1MRHU98R9YOJC5OKUJ6L" hidden="1">#REF!</definedName>
    <definedName name="BExU6KIAJ663Y8W8QMU4HCF183DF" localSheetId="8" hidden="1">#REF!</definedName>
    <definedName name="BExU6KIAJ663Y8W8QMU4HCF183DF" localSheetId="9" hidden="1">#REF!</definedName>
    <definedName name="BExU6KIAJ663Y8W8QMU4HCF183DF" hidden="1">#REF!</definedName>
    <definedName name="BExU6KT19B4PG6SHXFBGBPLM66KT" localSheetId="8" hidden="1">#REF!</definedName>
    <definedName name="BExU6KT19B4PG6SHXFBGBPLM66KT" localSheetId="9" hidden="1">#REF!</definedName>
    <definedName name="BExU6KT19B4PG6SHXFBGBPLM66KT" hidden="1">#REF!</definedName>
    <definedName name="BExU6PAVKIOAIMQ9XQIHHF1SUAGO" localSheetId="8" hidden="1">#REF!</definedName>
    <definedName name="BExU6PAVKIOAIMQ9XQIHHF1SUAGO" localSheetId="9" hidden="1">#REF!</definedName>
    <definedName name="BExU6PAVKIOAIMQ9XQIHHF1SUAGO" hidden="1">#REF!</definedName>
    <definedName name="BExU6SLKTWV0YINVLTI6BCG9ANZM" localSheetId="8" hidden="1">#REF!</definedName>
    <definedName name="BExU6SLKTWV0YINVLTI6BCG9ANZM" localSheetId="9" hidden="1">#REF!</definedName>
    <definedName name="BExU6SLKTWV0YINVLTI6BCG9ANZM" hidden="1">#REF!</definedName>
    <definedName name="BExU6WXXC7SSQDMHSLUN5C2V4IYX" localSheetId="8" hidden="1">#REF!</definedName>
    <definedName name="BExU6WXXC7SSQDMHSLUN5C2V4IYX" localSheetId="9" hidden="1">#REF!</definedName>
    <definedName name="BExU6WXXC7SSQDMHSLUN5C2V4IYX" hidden="1">#REF!</definedName>
    <definedName name="BExU73387E74XE8A9UKZLZNJYY65" localSheetId="8" hidden="1">#REF!</definedName>
    <definedName name="BExU73387E74XE8A9UKZLZNJYY65" localSheetId="9" hidden="1">#REF!</definedName>
    <definedName name="BExU73387E74XE8A9UKZLZNJYY65" hidden="1">#REF!</definedName>
    <definedName name="BExU76ZHCJM8I7VSICCMSTC33O6U" localSheetId="8" hidden="1">#REF!</definedName>
    <definedName name="BExU76ZHCJM8I7VSICCMSTC33O6U" localSheetId="9" hidden="1">#REF!</definedName>
    <definedName name="BExU76ZHCJM8I7VSICCMSTC33O6U" hidden="1">#REF!</definedName>
    <definedName name="BExU7BBTUF8BQ42DSGM94X5TG5GF" localSheetId="8" hidden="1">#REF!</definedName>
    <definedName name="BExU7BBTUF8BQ42DSGM94X5TG5GF" localSheetId="9" hidden="1">#REF!</definedName>
    <definedName name="BExU7BBTUF8BQ42DSGM94X5TG5GF" hidden="1">#REF!</definedName>
    <definedName name="BExU7HH4EAHFQHT4AXKGWAWZP3I0" localSheetId="8" hidden="1">#REF!</definedName>
    <definedName name="BExU7HH4EAHFQHT4AXKGWAWZP3I0" localSheetId="9" hidden="1">#REF!</definedName>
    <definedName name="BExU7HH4EAHFQHT4AXKGWAWZP3I0" hidden="1">#REF!</definedName>
    <definedName name="BExU7L7WPQSA0ELXZ0I86V33QCCJ" localSheetId="8" hidden="1">#REF!</definedName>
    <definedName name="BExU7L7WPQSA0ELXZ0I86V33QCCJ" localSheetId="9" hidden="1">#REF!</definedName>
    <definedName name="BExU7L7WPQSA0ELXZ0I86V33QCCJ" hidden="1">#REF!</definedName>
    <definedName name="BExU7MF1ZVPDHOSMCAXOSYICHZ4I" localSheetId="8" hidden="1">#REF!</definedName>
    <definedName name="BExU7MF1ZVPDHOSMCAXOSYICHZ4I" localSheetId="9" hidden="1">#REF!</definedName>
    <definedName name="BExU7MF1ZVPDHOSMCAXOSYICHZ4I" hidden="1">#REF!</definedName>
    <definedName name="BExU7O2BJ6D5YCKEL6FD2EFCWYRX" localSheetId="8" hidden="1">#REF!</definedName>
    <definedName name="BExU7O2BJ6D5YCKEL6FD2EFCWYRX" localSheetId="9" hidden="1">#REF!</definedName>
    <definedName name="BExU7O2BJ6D5YCKEL6FD2EFCWYRX" hidden="1">#REF!</definedName>
    <definedName name="BExU7Q0JS9YIUKUPNSSAIDK2KJAV" localSheetId="8" hidden="1">#REF!</definedName>
    <definedName name="BExU7Q0JS9YIUKUPNSSAIDK2KJAV" localSheetId="9" hidden="1">#REF!</definedName>
    <definedName name="BExU7Q0JS9YIUKUPNSSAIDK2KJAV" hidden="1">#REF!</definedName>
    <definedName name="BExU80I6AE5OU7P7F5V7HWIZBJ4P" localSheetId="8" hidden="1">#REF!</definedName>
    <definedName name="BExU80I6AE5OU7P7F5V7HWIZBJ4P" localSheetId="9" hidden="1">#REF!</definedName>
    <definedName name="BExU80I6AE5OU7P7F5V7HWIZBJ4P" hidden="1">#REF!</definedName>
    <definedName name="BExU86NB26MCPYIISZ36HADONGT2" localSheetId="8" hidden="1">#REF!</definedName>
    <definedName name="BExU86NB26MCPYIISZ36HADONGT2" localSheetId="9" hidden="1">#REF!</definedName>
    <definedName name="BExU86NB26MCPYIISZ36HADONGT2" hidden="1">#REF!</definedName>
    <definedName name="BExU885EZZNSZV3GP298UJ8LB7OL" localSheetId="8" hidden="1">#REF!</definedName>
    <definedName name="BExU885EZZNSZV3GP298UJ8LB7OL" localSheetId="9" hidden="1">#REF!</definedName>
    <definedName name="BExU885EZZNSZV3GP298UJ8LB7OL" hidden="1">#REF!</definedName>
    <definedName name="BExU8FSAUP9TUZ1NO9WXK80QPHWV" localSheetId="8" hidden="1">#REF!</definedName>
    <definedName name="BExU8FSAUP9TUZ1NO9WXK80QPHWV" localSheetId="9" hidden="1">#REF!</definedName>
    <definedName name="BExU8FSAUP9TUZ1NO9WXK80QPHWV" hidden="1">#REF!</definedName>
    <definedName name="BExU8KFLAN778MBN93NYZB0FV30G" localSheetId="8" hidden="1">#REF!</definedName>
    <definedName name="BExU8KFLAN778MBN93NYZB0FV30G" localSheetId="9" hidden="1">#REF!</definedName>
    <definedName name="BExU8KFLAN778MBN93NYZB0FV30G" hidden="1">#REF!</definedName>
    <definedName name="BExU8PZC6845UUDFG9M8FTC3P3DK" localSheetId="8" hidden="1">#REF!</definedName>
    <definedName name="BExU8PZC6845UUDFG9M8FTC3P3DK" localSheetId="9" hidden="1">#REF!</definedName>
    <definedName name="BExU8PZC6845UUDFG9M8FTC3P3DK" hidden="1">#REF!</definedName>
    <definedName name="BExU8UX9JX3XLB47YZ8GFXE0V7R2" localSheetId="8" hidden="1">#REF!</definedName>
    <definedName name="BExU8UX9JX3XLB47YZ8GFXE0V7R2" localSheetId="9" hidden="1">#REF!</definedName>
    <definedName name="BExU8UX9JX3XLB47YZ8GFXE0V7R2" hidden="1">#REF!</definedName>
    <definedName name="BExU8WVGMRSFNWCNHODQ9JQCMZB0" localSheetId="8" hidden="1">#REF!</definedName>
    <definedName name="BExU8WVGMRSFNWCNHODQ9JQCMZB0" localSheetId="9" hidden="1">#REF!</definedName>
    <definedName name="BExU8WVGMRSFNWCNHODQ9JQCMZB0" hidden="1">#REF!</definedName>
    <definedName name="BExU96M1J7P9DZQ3S9H0C12KGYTW" localSheetId="8" hidden="1">#REF!</definedName>
    <definedName name="BExU96M1J7P9DZQ3S9H0C12KGYTW" localSheetId="9" hidden="1">#REF!</definedName>
    <definedName name="BExU96M1J7P9DZQ3S9H0C12KGYTW" hidden="1">#REF!</definedName>
    <definedName name="BExU9F05OR1GZ3057R6UL3WPEIYI" localSheetId="8" hidden="1">#REF!</definedName>
    <definedName name="BExU9F05OR1GZ3057R6UL3WPEIYI" localSheetId="9" hidden="1">#REF!</definedName>
    <definedName name="BExU9F05OR1GZ3057R6UL3WPEIYI" hidden="1">#REF!</definedName>
    <definedName name="BExU9GCSO5YILIKG6VAHN13DL75K" localSheetId="8" hidden="1">#REF!</definedName>
    <definedName name="BExU9GCSO5YILIKG6VAHN13DL75K" localSheetId="9" hidden="1">#REF!</definedName>
    <definedName name="BExU9GCSO5YILIKG6VAHN13DL75K" hidden="1">#REF!</definedName>
    <definedName name="BExU9KJOZLO15N11MJVN782NFGJ0" localSheetId="8" hidden="1">#REF!</definedName>
    <definedName name="BExU9KJOZLO15N11MJVN782NFGJ0" localSheetId="9" hidden="1">#REF!</definedName>
    <definedName name="BExU9KJOZLO15N11MJVN782NFGJ0" hidden="1">#REF!</definedName>
    <definedName name="BExU9LG29XU2K1GNKRO4438JYQZE" localSheetId="8" hidden="1">#REF!</definedName>
    <definedName name="BExU9LG29XU2K1GNKRO4438JYQZE" localSheetId="9" hidden="1">#REF!</definedName>
    <definedName name="BExU9LG29XU2K1GNKRO4438JYQZE" hidden="1">#REF!</definedName>
    <definedName name="BExU9RW36I5Z6JIXUIUB3PJH86LT" localSheetId="8" hidden="1">#REF!</definedName>
    <definedName name="BExU9RW36I5Z6JIXUIUB3PJH86LT" localSheetId="9" hidden="1">#REF!</definedName>
    <definedName name="BExU9RW36I5Z6JIXUIUB3PJH86LT" hidden="1">#REF!</definedName>
    <definedName name="BExU9WU19DJ2VAGISPFEGDWWOO4V" localSheetId="8" hidden="1">#REF!</definedName>
    <definedName name="BExU9WU19DJ2VAGISPFEGDWWOO4V" localSheetId="9" hidden="1">#REF!</definedName>
    <definedName name="BExU9WU19DJ2VAGISPFEGDWWOO4V" hidden="1">#REF!</definedName>
    <definedName name="BExUA28AO7OWDG3H23Q0CL4B7BHW" localSheetId="8" hidden="1">#REF!</definedName>
    <definedName name="BExUA28AO7OWDG3H23Q0CL4B7BHW" localSheetId="9" hidden="1">#REF!</definedName>
    <definedName name="BExUA28AO7OWDG3H23Q0CL4B7BHW" hidden="1">#REF!</definedName>
    <definedName name="BExUA34N2C083NSTAHQGZZ3BCYGK" localSheetId="8" hidden="1">#REF!</definedName>
    <definedName name="BExUA34N2C083NSTAHQGZZ3BCYGK" localSheetId="9" hidden="1">#REF!</definedName>
    <definedName name="BExUA34N2C083NSTAHQGZZ3BCYGK" hidden="1">#REF!</definedName>
    <definedName name="BExUA5O923FFNEBY8BPO1TU3QGBM" localSheetId="8" hidden="1">#REF!</definedName>
    <definedName name="BExUA5O923FFNEBY8BPO1TU3QGBM" localSheetId="9" hidden="1">#REF!</definedName>
    <definedName name="BExUA5O923FFNEBY8BPO1TU3QGBM" hidden="1">#REF!</definedName>
    <definedName name="BExUA6Q4K25VH452AQ3ZIRBCMS61" localSheetId="8" hidden="1">#REF!</definedName>
    <definedName name="BExUA6Q4K25VH452AQ3ZIRBCMS61" localSheetId="9" hidden="1">#REF!</definedName>
    <definedName name="BExUA6Q4K25VH452AQ3ZIRBCMS61" hidden="1">#REF!</definedName>
    <definedName name="BExUAFV4JMBSM2SKBQL9NHL0NIBS" localSheetId="8" hidden="1">#REF!</definedName>
    <definedName name="BExUAFV4JMBSM2SKBQL9NHL0NIBS" localSheetId="9" hidden="1">#REF!</definedName>
    <definedName name="BExUAFV4JMBSM2SKBQL9NHL0NIBS" hidden="1">#REF!</definedName>
    <definedName name="BExUAMWQODKBXMRH1QCMJLJBF8M7" localSheetId="8" hidden="1">#REF!</definedName>
    <definedName name="BExUAMWQODKBXMRH1QCMJLJBF8M7" localSheetId="9" hidden="1">#REF!</definedName>
    <definedName name="BExUAMWQODKBXMRH1QCMJLJBF8M7" hidden="1">#REF!</definedName>
    <definedName name="BExUAPR6Y32097JKJCTGC4C6EGE9" localSheetId="8" hidden="1">#REF!</definedName>
    <definedName name="BExUAPR6Y32097JKJCTGC4C6EGE9" hidden="1">#REF!</definedName>
    <definedName name="BExUARUP0MX710TNZSAA01HUEAVC" localSheetId="8" hidden="1">#REF!</definedName>
    <definedName name="BExUARUP0MX710TNZSAA01HUEAVC" localSheetId="9" hidden="1">#REF!</definedName>
    <definedName name="BExUARUP0MX710TNZSAA01HUEAVC" hidden="1">#REF!</definedName>
    <definedName name="BExUAX8WS5OPVLCDXRGKTU2QMTFO" localSheetId="8" hidden="1">#REF!</definedName>
    <definedName name="BExUAX8WS5OPVLCDXRGKTU2QMTFO" localSheetId="9" hidden="1">#REF!</definedName>
    <definedName name="BExUAX8WS5OPVLCDXRGKTU2QMTFO" hidden="1">#REF!</definedName>
    <definedName name="BExUB1FYAZ433NX9GD7WGACX5IZD" localSheetId="8" hidden="1">#REF!</definedName>
    <definedName name="BExUB1FYAZ433NX9GD7WGACX5IZD" localSheetId="9" hidden="1">#REF!</definedName>
    <definedName name="BExUB1FYAZ433NX9GD7WGACX5IZD" hidden="1">#REF!</definedName>
    <definedName name="BExUB8HLEXSBVPZ5AXNQEK96F1N4" localSheetId="8" hidden="1">#REF!</definedName>
    <definedName name="BExUB8HLEXSBVPZ5AXNQEK96F1N4" localSheetId="9" hidden="1">#REF!</definedName>
    <definedName name="BExUB8HLEXSBVPZ5AXNQEK96F1N4" hidden="1">#REF!</definedName>
    <definedName name="BExUBCDVZIEA7YT0LPSMHL5ZSERQ" localSheetId="8" hidden="1">#REF!</definedName>
    <definedName name="BExUBCDVZIEA7YT0LPSMHL5ZSERQ" localSheetId="9" hidden="1">#REF!</definedName>
    <definedName name="BExUBCDVZIEA7YT0LPSMHL5ZSERQ" hidden="1">#REF!</definedName>
    <definedName name="BExUBDA8WU087BUIMXC1U1CKA2RA" localSheetId="8" hidden="1">#REF!</definedName>
    <definedName name="BExUBDA8WU087BUIMXC1U1CKA2RA" localSheetId="9" hidden="1">#REF!</definedName>
    <definedName name="BExUBDA8WU087BUIMXC1U1CKA2RA" hidden="1">#REF!</definedName>
    <definedName name="BExUBKXBUCN760QYU7Q8GESBWOQH" localSheetId="8" hidden="1">#REF!</definedName>
    <definedName name="BExUBKXBUCN760QYU7Q8GESBWOQH" localSheetId="9" hidden="1">#REF!</definedName>
    <definedName name="BExUBKXBUCN760QYU7Q8GESBWOQH" hidden="1">#REF!</definedName>
    <definedName name="BExUBL83ED0P076RN9RJ8P1MZ299" localSheetId="8" hidden="1">#REF!</definedName>
    <definedName name="BExUBL83ED0P076RN9RJ8P1MZ299" localSheetId="9" hidden="1">#REF!</definedName>
    <definedName name="BExUBL83ED0P076RN9RJ8P1MZ299" hidden="1">#REF!</definedName>
    <definedName name="BExUC1EPS2CZ5CKFA0AQRIVRSHS8" localSheetId="8" hidden="1">#REF!</definedName>
    <definedName name="BExUC1EPS2CZ5CKFA0AQRIVRSHS8" localSheetId="9" hidden="1">#REF!</definedName>
    <definedName name="BExUC1EPS2CZ5CKFA0AQRIVRSHS8" hidden="1">#REF!</definedName>
    <definedName name="BExUC623BDYEODBN0N4DO6PJQ7NU" localSheetId="8" hidden="1">#REF!</definedName>
    <definedName name="BExUC623BDYEODBN0N4DO6PJQ7NU" localSheetId="9" hidden="1">#REF!</definedName>
    <definedName name="BExUC623BDYEODBN0N4DO6PJQ7NU" hidden="1">#REF!</definedName>
    <definedName name="BExUC8WH8TCKBB5313JGYYQ1WFLT" localSheetId="8" hidden="1">#REF!</definedName>
    <definedName name="BExUC8WH8TCKBB5313JGYYQ1WFLT" localSheetId="9" hidden="1">#REF!</definedName>
    <definedName name="BExUC8WH8TCKBB5313JGYYQ1WFLT" hidden="1">#REF!</definedName>
    <definedName name="BExUCAP7GOSYPHMQKK6719YLSDIQ" localSheetId="8" hidden="1">#REF!</definedName>
    <definedName name="BExUCAP7GOSYPHMQKK6719YLSDIQ" localSheetId="9" hidden="1">#REF!</definedName>
    <definedName name="BExUCAP7GOSYPHMQKK6719YLSDIQ" hidden="1">#REF!</definedName>
    <definedName name="BExUCFCDK6SPH86I6STXX8X3WMC4" localSheetId="8" hidden="1">#REF!</definedName>
    <definedName name="BExUCFCDK6SPH86I6STXX8X3WMC4" localSheetId="9" hidden="1">#REF!</definedName>
    <definedName name="BExUCFCDK6SPH86I6STXX8X3WMC4" hidden="1">#REF!</definedName>
    <definedName name="BExUCKL98JB87L3I6T6IFSWJNYAB" localSheetId="8" hidden="1">#REF!</definedName>
    <definedName name="BExUCKL98JB87L3I6T6IFSWJNYAB" localSheetId="9" hidden="1">#REF!</definedName>
    <definedName name="BExUCKL98JB87L3I6T6IFSWJNYAB" hidden="1">#REF!</definedName>
    <definedName name="BExUCLC6AQ5KR6LXSAXV4QQ8ASVG" localSheetId="8" hidden="1">#REF!</definedName>
    <definedName name="BExUCLC6AQ5KR6LXSAXV4QQ8ASVG" localSheetId="9" hidden="1">#REF!</definedName>
    <definedName name="BExUCLC6AQ5KR6LXSAXV4QQ8ASVG" hidden="1">#REF!</definedName>
    <definedName name="BExUD4IOJ12X3PJG5WXNNGDRCKAP" localSheetId="8" hidden="1">#REF!</definedName>
    <definedName name="BExUD4IOJ12X3PJG5WXNNGDRCKAP" localSheetId="9" hidden="1">#REF!</definedName>
    <definedName name="BExUD4IOJ12X3PJG5WXNNGDRCKAP" hidden="1">#REF!</definedName>
    <definedName name="BExUD9WX9BWK72UWVSLYZJLAY5VY" localSheetId="8" hidden="1">#REF!</definedName>
    <definedName name="BExUD9WX9BWK72UWVSLYZJLAY5VY" localSheetId="9" hidden="1">#REF!</definedName>
    <definedName name="BExUD9WX9BWK72UWVSLYZJLAY5VY" hidden="1">#REF!</definedName>
    <definedName name="BExUDEV0CYVO7Y5IQQBEJ6FUY9S6" localSheetId="8" hidden="1">#REF!</definedName>
    <definedName name="BExUDEV0CYVO7Y5IQQBEJ6FUY9S6" localSheetId="9" hidden="1">#REF!</definedName>
    <definedName name="BExUDEV0CYVO7Y5IQQBEJ6FUY9S6" hidden="1">#REF!</definedName>
    <definedName name="BExUDWOXQGIZW0EAIIYLQUPXF8YV" localSheetId="8" hidden="1">#REF!</definedName>
    <definedName name="BExUDWOXQGIZW0EAIIYLQUPXF8YV" localSheetId="9" hidden="1">#REF!</definedName>
    <definedName name="BExUDWOXQGIZW0EAIIYLQUPXF8YV" hidden="1">#REF!</definedName>
    <definedName name="BExUDXAIC17W1FUU8Z10XUAVB7CS" localSheetId="8" hidden="1">#REF!</definedName>
    <definedName name="BExUDXAIC17W1FUU8Z10XUAVB7CS" localSheetId="9" hidden="1">#REF!</definedName>
    <definedName name="BExUDXAIC17W1FUU8Z10XUAVB7CS" hidden="1">#REF!</definedName>
    <definedName name="BExUE5OMY7OAJQ9WR8C8HG311ORP" localSheetId="8" hidden="1">#REF!</definedName>
    <definedName name="BExUE5OMY7OAJQ9WR8C8HG311ORP" localSheetId="9" hidden="1">#REF!</definedName>
    <definedName name="BExUE5OMY7OAJQ9WR8C8HG311ORP" hidden="1">#REF!</definedName>
    <definedName name="BExUEFKOQWXXGRNLAOJV2BJ66UB8" localSheetId="8" hidden="1">#REF!</definedName>
    <definedName name="BExUEFKOQWXXGRNLAOJV2BJ66UB8" localSheetId="9" hidden="1">#REF!</definedName>
    <definedName name="BExUEFKOQWXXGRNLAOJV2BJ66UB8" hidden="1">#REF!</definedName>
    <definedName name="BExUEJGX3OQQP5KFRJSRCZ70EI9V" localSheetId="8" hidden="1">#REF!</definedName>
    <definedName name="BExUEJGX3OQQP5KFRJSRCZ70EI9V" localSheetId="9" hidden="1">#REF!</definedName>
    <definedName name="BExUEJGX3OQQP5KFRJSRCZ70EI9V" hidden="1">#REF!</definedName>
    <definedName name="BExUEKDB2RWXF3WMTZ6JSBCHNSDT" localSheetId="8" hidden="1">#REF!</definedName>
    <definedName name="BExUEKDB2RWXF3WMTZ6JSBCHNSDT" localSheetId="9" hidden="1">#REF!</definedName>
    <definedName name="BExUEKDB2RWXF3WMTZ6JSBCHNSDT" hidden="1">#REF!</definedName>
    <definedName name="BExUEYR71COFS2X8PDNU21IPMQEU" localSheetId="8" hidden="1">#REF!</definedName>
    <definedName name="BExUEYR71COFS2X8PDNU21IPMQEU" localSheetId="9" hidden="1">#REF!</definedName>
    <definedName name="BExUEYR71COFS2X8PDNU21IPMQEU" hidden="1">#REF!</definedName>
    <definedName name="BExVPRLJ9I6RX45EDVFSQGCPJSOK" localSheetId="8" hidden="1">#REF!</definedName>
    <definedName name="BExVPRLJ9I6RX45EDVFSQGCPJSOK" localSheetId="9" hidden="1">#REF!</definedName>
    <definedName name="BExVPRLJ9I6RX45EDVFSQGCPJSOK" hidden="1">#REF!</definedName>
    <definedName name="BExVRFU8RWFT8A80ZVAW185SG2G6" localSheetId="8" hidden="1">#REF!</definedName>
    <definedName name="BExVRFU8RWFT8A80ZVAW185SG2G6" localSheetId="9" hidden="1">#REF!</definedName>
    <definedName name="BExVRFU8RWFT8A80ZVAW185SG2G6" hidden="1">#REF!</definedName>
    <definedName name="BExVSJ3NHETBAIZTZQSM8LAVT76V" localSheetId="8" hidden="1">#REF!</definedName>
    <definedName name="BExVSJ3NHETBAIZTZQSM8LAVT76V" localSheetId="9" hidden="1">#REF!</definedName>
    <definedName name="BExVSJ3NHETBAIZTZQSM8LAVT76V" hidden="1">#REF!</definedName>
    <definedName name="BExVSL787C8E4HFQZ2NVLT35I2XV" localSheetId="8" hidden="1">#REF!</definedName>
    <definedName name="BExVSL787C8E4HFQZ2NVLT35I2XV" localSheetId="9" hidden="1">#REF!</definedName>
    <definedName name="BExVSL787C8E4HFQZ2NVLT35I2XV" hidden="1">#REF!</definedName>
    <definedName name="BExVSTFTVV14SFGHQUOJL5SQ5TX9" localSheetId="8" hidden="1">#REF!</definedName>
    <definedName name="BExVSTFTVV14SFGHQUOJL5SQ5TX9" localSheetId="9" hidden="1">#REF!</definedName>
    <definedName name="BExVSTFTVV14SFGHQUOJL5SQ5TX9" hidden="1">#REF!</definedName>
    <definedName name="BExVT017S14M5X928ARKQ2GNUFE0" localSheetId="8" hidden="1">#REF!</definedName>
    <definedName name="BExVT017S14M5X928ARKQ2GNUFE0" localSheetId="9" hidden="1">#REF!</definedName>
    <definedName name="BExVT017S14M5X928ARKQ2GNUFE0" hidden="1">#REF!</definedName>
    <definedName name="BExVT3MPE8LQ5JFN3HQIFKSQ80U4" localSheetId="8" hidden="1">#REF!</definedName>
    <definedName name="BExVT3MPE8LQ5JFN3HQIFKSQ80U4" localSheetId="9" hidden="1">#REF!</definedName>
    <definedName name="BExVT3MPE8LQ5JFN3HQIFKSQ80U4" hidden="1">#REF!</definedName>
    <definedName name="BExVT7TRK3NZHPME2TFBXOF1WBR9" localSheetId="8" hidden="1">#REF!</definedName>
    <definedName name="BExVT7TRK3NZHPME2TFBXOF1WBR9" localSheetId="9" hidden="1">#REF!</definedName>
    <definedName name="BExVT7TRK3NZHPME2TFBXOF1WBR9" hidden="1">#REF!</definedName>
    <definedName name="BExVT9H0R0T7WGQAAC0HABMG54YM" localSheetId="8" hidden="1">#REF!</definedName>
    <definedName name="BExVT9H0R0T7WGQAAC0HABMG54YM" localSheetId="9" hidden="1">#REF!</definedName>
    <definedName name="BExVT9H0R0T7WGQAAC0HABMG54YM" hidden="1">#REF!</definedName>
    <definedName name="BExVTAO57POUXSZQJQ6MABMZQA13" localSheetId="8" hidden="1">#REF!</definedName>
    <definedName name="BExVTAO57POUXSZQJQ6MABMZQA13" localSheetId="9" hidden="1">#REF!</definedName>
    <definedName name="BExVTAO57POUXSZQJQ6MABMZQA13" hidden="1">#REF!</definedName>
    <definedName name="BExVTCMDDEDGLUIMUU6BSFHEWTOP" localSheetId="8" hidden="1">#REF!</definedName>
    <definedName name="BExVTCMDDEDGLUIMUU6BSFHEWTOP" localSheetId="9" hidden="1">#REF!</definedName>
    <definedName name="BExVTCMDDEDGLUIMUU6BSFHEWTOP" hidden="1">#REF!</definedName>
    <definedName name="BExVTCMDQMLKRA2NQR72XU6Y54IK" localSheetId="8" hidden="1">#REF!</definedName>
    <definedName name="BExVTCMDQMLKRA2NQR72XU6Y54IK" localSheetId="9" hidden="1">#REF!</definedName>
    <definedName name="BExVTCMDQMLKRA2NQR72XU6Y54IK" hidden="1">#REF!</definedName>
    <definedName name="BExVTCRV8FQ5U9OYWWL44N6KFNHU" localSheetId="8" hidden="1">#REF!</definedName>
    <definedName name="BExVTCRV8FQ5U9OYWWL44N6KFNHU" localSheetId="9" hidden="1">#REF!</definedName>
    <definedName name="BExVTCRV8FQ5U9OYWWL44N6KFNHU" hidden="1">#REF!</definedName>
    <definedName name="BExVTNESHPVG0A0KZ7BRX26MS0PF" localSheetId="8" hidden="1">#REF!</definedName>
    <definedName name="BExVTNESHPVG0A0KZ7BRX26MS0PF" localSheetId="9" hidden="1">#REF!</definedName>
    <definedName name="BExVTNESHPVG0A0KZ7BRX26MS0PF" hidden="1">#REF!</definedName>
    <definedName name="BExVTTJVTNRSBHBTUZ78WG2JM5MK" localSheetId="8" hidden="1">#REF!</definedName>
    <definedName name="BExVTTJVTNRSBHBTUZ78WG2JM5MK" localSheetId="9" hidden="1">#REF!</definedName>
    <definedName name="BExVTTJVTNRSBHBTUZ78WG2JM5MK" hidden="1">#REF!</definedName>
    <definedName name="BExVTXLMYR87BC04D1ERALPUFVPG" localSheetId="8" hidden="1">#REF!</definedName>
    <definedName name="BExVTXLMYR87BC04D1ERALPUFVPG" localSheetId="9" hidden="1">#REF!</definedName>
    <definedName name="BExVTXLMYR87BC04D1ERALPUFVPG" hidden="1">#REF!</definedName>
    <definedName name="BExVUL9V3H8ZF6Y72LQBBN639YAA" localSheetId="8" hidden="1">#REF!</definedName>
    <definedName name="BExVUL9V3H8ZF6Y72LQBBN639YAA" localSheetId="9" hidden="1">#REF!</definedName>
    <definedName name="BExVUL9V3H8ZF6Y72LQBBN639YAA" hidden="1">#REF!</definedName>
    <definedName name="BExVUZT95UAU8XG5X9XSE25CHQGA" localSheetId="8" hidden="1">#REF!</definedName>
    <definedName name="BExVUZT95UAU8XG5X9XSE25CHQGA" localSheetId="9" hidden="1">#REF!</definedName>
    <definedName name="BExVUZT95UAU8XG5X9XSE25CHQGA" hidden="1">#REF!</definedName>
    <definedName name="BExVV5T14N2HZIK7HQ4P2KG09U0J" localSheetId="8" hidden="1">#REF!</definedName>
    <definedName name="BExVV5T14N2HZIK7HQ4P2KG09U0J" localSheetId="9" hidden="1">#REF!</definedName>
    <definedName name="BExVV5T14N2HZIK7HQ4P2KG09U0J" hidden="1">#REF!</definedName>
    <definedName name="BExVV7R410VYLADLX9LNG63ID6H1" localSheetId="8" hidden="1">#REF!</definedName>
    <definedName name="BExVV7R410VYLADLX9LNG63ID6H1" localSheetId="9" hidden="1">#REF!</definedName>
    <definedName name="BExVV7R410VYLADLX9LNG63ID6H1" hidden="1">#REF!</definedName>
    <definedName name="BExVVAAVDXGWAVI6J2W0BCU58MBM" localSheetId="8" hidden="1">#REF!</definedName>
    <definedName name="BExVVAAVDXGWAVI6J2W0BCU58MBM" localSheetId="9" hidden="1">#REF!</definedName>
    <definedName name="BExVVAAVDXGWAVI6J2W0BCU58MBM" hidden="1">#REF!</definedName>
    <definedName name="BExVVCEED4JEKF59OV0G3T4XFMFO" localSheetId="8" hidden="1">#REF!</definedName>
    <definedName name="BExVVCEED4JEKF59OV0G3T4XFMFO" localSheetId="9" hidden="1">#REF!</definedName>
    <definedName name="BExVVCEED4JEKF59OV0G3T4XFMFO" hidden="1">#REF!</definedName>
    <definedName name="BExVVPFO2J7FMSRPD36909HN4BZJ" localSheetId="8" hidden="1">#REF!</definedName>
    <definedName name="BExVVPFO2J7FMSRPD36909HN4BZJ" localSheetId="9" hidden="1">#REF!</definedName>
    <definedName name="BExVVPFO2J7FMSRPD36909HN4BZJ" hidden="1">#REF!</definedName>
    <definedName name="BExVVQ19AQ3VCARJOC38SF7OYE9Y" localSheetId="8" hidden="1">#REF!</definedName>
    <definedName name="BExVVQ19AQ3VCARJOC38SF7OYE9Y" localSheetId="9" hidden="1">#REF!</definedName>
    <definedName name="BExVVQ19AQ3VCARJOC38SF7OYE9Y" hidden="1">#REF!</definedName>
    <definedName name="BExVVQ19TAECID45CS4HXT1RD3AQ" localSheetId="8" hidden="1">#REF!</definedName>
    <definedName name="BExVVQ19TAECID45CS4HXT1RD3AQ" localSheetId="9" hidden="1">#REF!</definedName>
    <definedName name="BExVVQ19TAECID45CS4HXT1RD3AQ" hidden="1">#REF!</definedName>
    <definedName name="BExVVYKOYB7OX8Y0B4UIUF79PVDO" localSheetId="8" hidden="1">#REF!</definedName>
    <definedName name="BExVVYKOYB7OX8Y0B4UIUF79PVDO" localSheetId="9" hidden="1">#REF!</definedName>
    <definedName name="BExVVYKOYB7OX8Y0B4UIUF79PVDO" hidden="1">#REF!</definedName>
    <definedName name="BExVW3YV5XGIVJ97UUPDJGJ2P15B" localSheetId="8" hidden="1">#REF!</definedName>
    <definedName name="BExVW3YV5XGIVJ97UUPDJGJ2P15B" localSheetId="9" hidden="1">#REF!</definedName>
    <definedName name="BExVW3YV5XGIVJ97UUPDJGJ2P15B" hidden="1">#REF!</definedName>
    <definedName name="BExVW5X571GEYR5SCU1Z2DHKWM79" localSheetId="8" hidden="1">#REF!</definedName>
    <definedName name="BExVW5X571GEYR5SCU1Z2DHKWM79" localSheetId="9" hidden="1">#REF!</definedName>
    <definedName name="BExVW5X571GEYR5SCU1Z2DHKWM79" hidden="1">#REF!</definedName>
    <definedName name="BExVW6YTKA098AF57M4PHNQ54XMH" localSheetId="8" hidden="1">#REF!</definedName>
    <definedName name="BExVW6YTKA098AF57M4PHNQ54XMH" localSheetId="9" hidden="1">#REF!</definedName>
    <definedName name="BExVW6YTKA098AF57M4PHNQ54XMH" hidden="1">#REF!</definedName>
    <definedName name="BExVWHRDIJBRFANMKJFY05BHP7RS" localSheetId="8" hidden="1">#REF!</definedName>
    <definedName name="BExVWHRDIJBRFANMKJFY05BHP7RS" localSheetId="9" hidden="1">#REF!</definedName>
    <definedName name="BExVWHRDIJBRFANMKJFY05BHP7RS" hidden="1">#REF!</definedName>
    <definedName name="BExVWINKCH0V0NUWH363SMXAZE62" localSheetId="8" hidden="1">#REF!</definedName>
    <definedName name="BExVWINKCH0V0NUWH363SMXAZE62" localSheetId="9" hidden="1">#REF!</definedName>
    <definedName name="BExVWINKCH0V0NUWH363SMXAZE62" hidden="1">#REF!</definedName>
    <definedName name="BExVWYU8EK669NP172GEIGCTVPPA" localSheetId="8" hidden="1">#REF!</definedName>
    <definedName name="BExVWYU8EK669NP172GEIGCTVPPA" localSheetId="9" hidden="1">#REF!</definedName>
    <definedName name="BExVWYU8EK669NP172GEIGCTVPPA" hidden="1">#REF!</definedName>
    <definedName name="BExVX3XN2DRJKL8EDBIG58RYQ36R" localSheetId="8" hidden="1">#REF!</definedName>
    <definedName name="BExVX3XN2DRJKL8EDBIG58RYQ36R" localSheetId="9" hidden="1">#REF!</definedName>
    <definedName name="BExVX3XN2DRJKL8EDBIG58RYQ36R" hidden="1">#REF!</definedName>
    <definedName name="BExVXBA38Z5WNQUH39HHZ2SAMC1T" localSheetId="8" hidden="1">#REF!</definedName>
    <definedName name="BExVXBA38Z5WNQUH39HHZ2SAMC1T" localSheetId="9" hidden="1">#REF!</definedName>
    <definedName name="BExVXBA38Z5WNQUH39HHZ2SAMC1T" hidden="1">#REF!</definedName>
    <definedName name="BExVXDZ63PUART77BBR5SI63TPC6" localSheetId="8" hidden="1">#REF!</definedName>
    <definedName name="BExVXDZ63PUART77BBR5SI63TPC6" localSheetId="9" hidden="1">#REF!</definedName>
    <definedName name="BExVXDZ63PUART77BBR5SI63TPC6" hidden="1">#REF!</definedName>
    <definedName name="BExVXHKI6LFYMGWISMPACMO247HL" localSheetId="8" hidden="1">#REF!</definedName>
    <definedName name="BExVXHKI6LFYMGWISMPACMO247HL" localSheetId="9" hidden="1">#REF!</definedName>
    <definedName name="BExVXHKI6LFYMGWISMPACMO247HL" hidden="1">#REF!</definedName>
    <definedName name="BExVXK9SK580O7MYHVNJ3V911ALP" localSheetId="8" hidden="1">#REF!</definedName>
    <definedName name="BExVXK9SK580O7MYHVNJ3V911ALP" localSheetId="9" hidden="1">#REF!</definedName>
    <definedName name="BExVXK9SK580O7MYHVNJ3V911ALP" hidden="1">#REF!</definedName>
    <definedName name="BExVXLX2BZ5EF2X6R41BTKRJR1NM" localSheetId="8" hidden="1">#REF!</definedName>
    <definedName name="BExVXLX2BZ5EF2X6R41BTKRJR1NM" localSheetId="9" hidden="1">#REF!</definedName>
    <definedName name="BExVXLX2BZ5EF2X6R41BTKRJR1NM" hidden="1">#REF!</definedName>
    <definedName name="BExVXYT01U5IPYA7E44FWS6KCEFC" localSheetId="8" hidden="1">#REF!</definedName>
    <definedName name="BExVXYT01U5IPYA7E44FWS6KCEFC" localSheetId="9" hidden="1">#REF!</definedName>
    <definedName name="BExVXYT01U5IPYA7E44FWS6KCEFC" hidden="1">#REF!</definedName>
    <definedName name="BExVY11V7U1SAY4QKYE0PBSPD7LW" localSheetId="8" hidden="1">#REF!</definedName>
    <definedName name="BExVY11V7U1SAY4QKYE0PBSPD7LW" localSheetId="9" hidden="1">#REF!</definedName>
    <definedName name="BExVY11V7U1SAY4QKYE0PBSPD7LW" hidden="1">#REF!</definedName>
    <definedName name="BExVY1SV37DL5YU59HS4IG3VBCP4" localSheetId="8" hidden="1">#REF!</definedName>
    <definedName name="BExVY1SV37DL5YU59HS4IG3VBCP4" localSheetId="9" hidden="1">#REF!</definedName>
    <definedName name="BExVY1SV37DL5YU59HS4IG3VBCP4" hidden="1">#REF!</definedName>
    <definedName name="BExVY3WFGJKSQA08UF9NCMST928Y" localSheetId="8" hidden="1">#REF!</definedName>
    <definedName name="BExVY3WFGJKSQA08UF9NCMST928Y" localSheetId="9" hidden="1">#REF!</definedName>
    <definedName name="BExVY3WFGJKSQA08UF9NCMST928Y" hidden="1">#REF!</definedName>
    <definedName name="BExVY954UOEVQEIC5OFO4NEWVKAQ" localSheetId="8" hidden="1">#REF!</definedName>
    <definedName name="BExVY954UOEVQEIC5OFO4NEWVKAQ" localSheetId="9" hidden="1">#REF!</definedName>
    <definedName name="BExVY954UOEVQEIC5OFO4NEWVKAQ" hidden="1">#REF!</definedName>
    <definedName name="BExVYHDYIV5397LC02V4FEP8VD6W" localSheetId="8" hidden="1">#REF!</definedName>
    <definedName name="BExVYHDYIV5397LC02V4FEP8VD6W" localSheetId="9" hidden="1">#REF!</definedName>
    <definedName name="BExVYHDYIV5397LC02V4FEP8VD6W" hidden="1">#REF!</definedName>
    <definedName name="BExVYO4NFDGC4ZOGHANQWX5CH4BT" localSheetId="8" hidden="1">#REF!</definedName>
    <definedName name="BExVYO4NFDGC4ZOGHANQWX5CH4BT" localSheetId="9" hidden="1">#REF!</definedName>
    <definedName name="BExVYO4NFDGC4ZOGHANQWX5CH4BT" hidden="1">#REF!</definedName>
    <definedName name="BExVYOVIZDA18YIQ0A30Q052PCAK" localSheetId="8" hidden="1">#REF!</definedName>
    <definedName name="BExVYOVIZDA18YIQ0A30Q052PCAK" localSheetId="9" hidden="1">#REF!</definedName>
    <definedName name="BExVYOVIZDA18YIQ0A30Q052PCAK" hidden="1">#REF!</definedName>
    <definedName name="BExVYPS2R6B75R1EFIUJ6G5TE4Q4" localSheetId="8" hidden="1">#REF!</definedName>
    <definedName name="BExVYPS2R6B75R1EFIUJ6G5TE4Q4" localSheetId="9" hidden="1">#REF!</definedName>
    <definedName name="BExVYPS2R6B75R1EFIUJ6G5TE4Q4" hidden="1">#REF!</definedName>
    <definedName name="BExVYQIXPEM6J4JVP78BRHIC05PV" localSheetId="8" hidden="1">#REF!</definedName>
    <definedName name="BExVYQIXPEM6J4JVP78BRHIC05PV" localSheetId="9" hidden="1">#REF!</definedName>
    <definedName name="BExVYQIXPEM6J4JVP78BRHIC05PV" hidden="1">#REF!</definedName>
    <definedName name="BExVYVGWN7SONLVDH9WJ2F1JS264" localSheetId="8" hidden="1">#REF!</definedName>
    <definedName name="BExVYVGWN7SONLVDH9WJ2F1JS264" localSheetId="9" hidden="1">#REF!</definedName>
    <definedName name="BExVYVGWN7SONLVDH9WJ2F1JS264" hidden="1">#REF!</definedName>
    <definedName name="BExVZ40HNAZRM8JHYYNQ7F6A4GU0" localSheetId="8" hidden="1">#REF!</definedName>
    <definedName name="BExVZ40HNAZRM8JHYYNQ7F6A4GU0" localSheetId="9" hidden="1">#REF!</definedName>
    <definedName name="BExVZ40HNAZRM8JHYYNQ7F6A4GU0" hidden="1">#REF!</definedName>
    <definedName name="BExVZ7WRO17PYILJEJGPQCO5IL66" localSheetId="8" hidden="1">#REF!</definedName>
    <definedName name="BExVZ7WRO17PYILJEJGPQCO5IL66" localSheetId="9" hidden="1">#REF!</definedName>
    <definedName name="BExVZ7WRO17PYILJEJGPQCO5IL66" hidden="1">#REF!</definedName>
    <definedName name="BExVZ9EO732IK6MNMG17Y1EFTJQC" localSheetId="8" hidden="1">#REF!</definedName>
    <definedName name="BExVZ9EO732IK6MNMG17Y1EFTJQC" localSheetId="9" hidden="1">#REF!</definedName>
    <definedName name="BExVZ9EO732IK6MNMG17Y1EFTJQC" hidden="1">#REF!</definedName>
    <definedName name="BExVZB1Y5J4UL2LKK0363EU7GIJ1" localSheetId="8" hidden="1">#REF!</definedName>
    <definedName name="BExVZB1Y5J4UL2LKK0363EU7GIJ1" localSheetId="9" hidden="1">#REF!</definedName>
    <definedName name="BExVZB1Y5J4UL2LKK0363EU7GIJ1" hidden="1">#REF!</definedName>
    <definedName name="BExVZGQXYK2ICC9JSNFPRHBD5KNU" localSheetId="8" hidden="1">#REF!</definedName>
    <definedName name="BExVZGQXYK2ICC9JSNFPRHBD5KNU" localSheetId="9" hidden="1">#REF!</definedName>
    <definedName name="BExVZGQXYK2ICC9JSNFPRHBD5KNU" hidden="1">#REF!</definedName>
    <definedName name="BExVZJQVO5LQ0BJH5JEN5NOBIAF6" localSheetId="8" hidden="1">#REF!</definedName>
    <definedName name="BExVZJQVO5LQ0BJH5JEN5NOBIAF6" localSheetId="9" hidden="1">#REF!</definedName>
    <definedName name="BExVZJQVO5LQ0BJH5JEN5NOBIAF6" hidden="1">#REF!</definedName>
    <definedName name="BExVZNXWS91RD7NXV5NE2R3C8WW7" localSheetId="8" hidden="1">#REF!</definedName>
    <definedName name="BExVZNXWS91RD7NXV5NE2R3C8WW7" localSheetId="9" hidden="1">#REF!</definedName>
    <definedName name="BExVZNXWS91RD7NXV5NE2R3C8WW7" hidden="1">#REF!</definedName>
    <definedName name="BExW008AGT1ZRN5DFG4YOH5F7G47" localSheetId="8" hidden="1">#REF!</definedName>
    <definedName name="BExW008AGT1ZRN5DFG4YOH5F7G47" localSheetId="9" hidden="1">#REF!</definedName>
    <definedName name="BExW008AGT1ZRN5DFG4YOH5F7G47" hidden="1">#REF!</definedName>
    <definedName name="BExW0386REQRCQCVT9BCX80UPTRY" localSheetId="8" hidden="1">#REF!</definedName>
    <definedName name="BExW0386REQRCQCVT9BCX80UPTRY" localSheetId="9" hidden="1">#REF!</definedName>
    <definedName name="BExW0386REQRCQCVT9BCX80UPTRY" hidden="1">#REF!</definedName>
    <definedName name="BExW0FYP4WXY71CYUG40SUBG9UWU" localSheetId="8" hidden="1">#REF!</definedName>
    <definedName name="BExW0FYP4WXY71CYUG40SUBG9UWU" localSheetId="9" hidden="1">#REF!</definedName>
    <definedName name="BExW0FYP4WXY71CYUG40SUBG9UWU" hidden="1">#REF!</definedName>
    <definedName name="BExW0MPJNQOJ7D6U780WU5XBL97X" localSheetId="8" hidden="1">#REF!</definedName>
    <definedName name="BExW0MPJNQOJ7D6U780WU5XBL97X" localSheetId="9" hidden="1">#REF!</definedName>
    <definedName name="BExW0MPJNQOJ7D6U780WU5XBL97X" hidden="1">#REF!</definedName>
    <definedName name="BExW0RI61B4VV0ARXTFVBAWRA1C5" localSheetId="8" hidden="1">#REF!</definedName>
    <definedName name="BExW0RI61B4VV0ARXTFVBAWRA1C5" localSheetId="9" hidden="1">#REF!</definedName>
    <definedName name="BExW0RI61B4VV0ARXTFVBAWRA1C5" hidden="1">#REF!</definedName>
    <definedName name="BExW0Y8T85LBE0WS6FPX6ILTX9ON" localSheetId="8" hidden="1">#REF!</definedName>
    <definedName name="BExW0Y8T85LBE0WS6FPX6ILTX9ON" localSheetId="9" hidden="1">#REF!</definedName>
    <definedName name="BExW0Y8T85LBE0WS6FPX6ILTX9ON" hidden="1">#REF!</definedName>
    <definedName name="BExW1BVUYQTKMOR56MW7RVRX4L1L" localSheetId="8" hidden="1">#REF!</definedName>
    <definedName name="BExW1BVUYQTKMOR56MW7RVRX4L1L" localSheetId="9" hidden="1">#REF!</definedName>
    <definedName name="BExW1BVUYQTKMOR56MW7RVRX4L1L" hidden="1">#REF!</definedName>
    <definedName name="BExW1F1220628FOMTW5UAATHRJHK" localSheetId="8" hidden="1">#REF!</definedName>
    <definedName name="BExW1F1220628FOMTW5UAATHRJHK" localSheetId="9" hidden="1">#REF!</definedName>
    <definedName name="BExW1F1220628FOMTW5UAATHRJHK" hidden="1">#REF!</definedName>
    <definedName name="BExW1PTHB0NZUF0GTD2J1UUL693E" localSheetId="8" hidden="1">#REF!</definedName>
    <definedName name="BExW1PTHB0NZUF0GTD2J1UUL693E" localSheetId="9" hidden="1">#REF!</definedName>
    <definedName name="BExW1PTHB0NZUF0GTD2J1UUL693E" hidden="1">#REF!</definedName>
    <definedName name="BExW1TKA0Z9OP2DTG50GZR5EG8C7" localSheetId="8" hidden="1">#REF!</definedName>
    <definedName name="BExW1TKA0Z9OP2DTG50GZR5EG8C7" localSheetId="9" hidden="1">#REF!</definedName>
    <definedName name="BExW1TKA0Z9OP2DTG50GZR5EG8C7" hidden="1">#REF!</definedName>
    <definedName name="BExW1U0JLKQ094DW5MMOI8UHO09V" localSheetId="8" hidden="1">#REF!</definedName>
    <definedName name="BExW1U0JLKQ094DW5MMOI8UHO09V" localSheetId="9" hidden="1">#REF!</definedName>
    <definedName name="BExW1U0JLKQ094DW5MMOI8UHO09V" hidden="1">#REF!</definedName>
    <definedName name="BExW1VNZHNB5P9V6232N0DQCE0WE" localSheetId="8" hidden="1">#REF!</definedName>
    <definedName name="BExW1VNZHNB5P9V6232N0DQCE0WE" hidden="1">#REF!</definedName>
    <definedName name="BExW1WK6J1TDP29S3QDPTYZJBLIW" localSheetId="8" hidden="1">#REF!</definedName>
    <definedName name="BExW1WK6J1TDP29S3QDPTYZJBLIW" localSheetId="9" hidden="1">#REF!</definedName>
    <definedName name="BExW1WK6J1TDP29S3QDPTYZJBLIW" hidden="1">#REF!</definedName>
    <definedName name="BExW283NP9D366XFPXLGSCI5UB0L" localSheetId="8" hidden="1">#REF!</definedName>
    <definedName name="BExW283NP9D366XFPXLGSCI5UB0L" localSheetId="9" hidden="1">#REF!</definedName>
    <definedName name="BExW283NP9D366XFPXLGSCI5UB0L" hidden="1">#REF!</definedName>
    <definedName name="BExW2H3C8WJSBW5FGTFKVDVJC4CL" localSheetId="8" hidden="1">#REF!</definedName>
    <definedName name="BExW2H3C8WJSBW5FGTFKVDVJC4CL" localSheetId="9" hidden="1">#REF!</definedName>
    <definedName name="BExW2H3C8WJSBW5FGTFKVDVJC4CL" hidden="1">#REF!</definedName>
    <definedName name="BExW2MSCKPGF5K3I7TL4KF5ISUOL" localSheetId="8" hidden="1">#REF!</definedName>
    <definedName name="BExW2MSCKPGF5K3I7TL4KF5ISUOL" localSheetId="9" hidden="1">#REF!</definedName>
    <definedName name="BExW2MSCKPGF5K3I7TL4KF5ISUOL" hidden="1">#REF!</definedName>
    <definedName name="BExW2SMO90FU9W8DVVES6Q4E6BZR" localSheetId="8" hidden="1">#REF!</definedName>
    <definedName name="BExW2SMO90FU9W8DVVES6Q4E6BZR" localSheetId="9" hidden="1">#REF!</definedName>
    <definedName name="BExW2SMO90FU9W8DVVES6Q4E6BZR" hidden="1">#REF!</definedName>
    <definedName name="BExW36V9N91OHCUMGWJQL3I5P4JK" localSheetId="8" hidden="1">#REF!</definedName>
    <definedName name="BExW36V9N91OHCUMGWJQL3I5P4JK" localSheetId="9" hidden="1">#REF!</definedName>
    <definedName name="BExW36V9N91OHCUMGWJQL3I5P4JK" hidden="1">#REF!</definedName>
    <definedName name="BExW39V04HTFFQE7DAW9MAJT0NNF" localSheetId="8" hidden="1">#REF!</definedName>
    <definedName name="BExW39V04HTFFQE7DAW9MAJT0NNF" localSheetId="9" hidden="1">#REF!</definedName>
    <definedName name="BExW39V04HTFFQE7DAW9MAJT0NNF" hidden="1">#REF!</definedName>
    <definedName name="BExW3ECU6QPMV99AITCPHAG0CGYK" localSheetId="8" hidden="1">#REF!</definedName>
    <definedName name="BExW3ECU6QPMV99AITCPHAG0CGYK" localSheetId="9" hidden="1">#REF!</definedName>
    <definedName name="BExW3ECU6QPMV99AITCPHAG0CGYK" hidden="1">#REF!</definedName>
    <definedName name="BExW3EIBA1J9Q9NA9VCGZGRS8WV7" localSheetId="8" hidden="1">#REF!</definedName>
    <definedName name="BExW3EIBA1J9Q9NA9VCGZGRS8WV7" localSheetId="9" hidden="1">#REF!</definedName>
    <definedName name="BExW3EIBA1J9Q9NA9VCGZGRS8WV7" hidden="1">#REF!</definedName>
    <definedName name="BExW3FEO8FI8N6AGQKYEG4SQVJWB" localSheetId="8" hidden="1">#REF!</definedName>
    <definedName name="BExW3FEO8FI8N6AGQKYEG4SQVJWB" localSheetId="9" hidden="1">#REF!</definedName>
    <definedName name="BExW3FEO8FI8N6AGQKYEG4SQVJWB" hidden="1">#REF!</definedName>
    <definedName name="BExW3GB28STOMJUSZEIA7YKYNS4Y" localSheetId="8" hidden="1">#REF!</definedName>
    <definedName name="BExW3GB28STOMJUSZEIA7YKYNS4Y" localSheetId="9" hidden="1">#REF!</definedName>
    <definedName name="BExW3GB28STOMJUSZEIA7YKYNS4Y" hidden="1">#REF!</definedName>
    <definedName name="BExW3T1K638HT5E0Y8MMK108P5JT" localSheetId="8" hidden="1">#REF!</definedName>
    <definedName name="BExW3T1K638HT5E0Y8MMK108P5JT" localSheetId="9" hidden="1">#REF!</definedName>
    <definedName name="BExW3T1K638HT5E0Y8MMK108P5JT" hidden="1">#REF!</definedName>
    <definedName name="BExW3U3D6FTAFTK3Q7DSA9FY454Q" localSheetId="8" hidden="1">#REF!</definedName>
    <definedName name="BExW3U3D6FTAFTK3Q7DSA9FY454Q" localSheetId="9" hidden="1">#REF!</definedName>
    <definedName name="BExW3U3D6FTAFTK3Q7DSA9FY454Q" hidden="1">#REF!</definedName>
    <definedName name="BExW4217ZHL9VO39POSTJOD090WU" localSheetId="8" hidden="1">#REF!</definedName>
    <definedName name="BExW4217ZHL9VO39POSTJOD090WU" localSheetId="9" hidden="1">#REF!</definedName>
    <definedName name="BExW4217ZHL9VO39POSTJOD090WU" hidden="1">#REF!</definedName>
    <definedName name="BExW4GPW71EBF8XPS2QGVQHBCDX3" localSheetId="8" hidden="1">#REF!</definedName>
    <definedName name="BExW4GPW71EBF8XPS2QGVQHBCDX3" localSheetId="9" hidden="1">#REF!</definedName>
    <definedName name="BExW4GPW71EBF8XPS2QGVQHBCDX3" hidden="1">#REF!</definedName>
    <definedName name="BExW4JKC5837JBPCOJV337ZVYYY3" localSheetId="8" hidden="1">#REF!</definedName>
    <definedName name="BExW4JKC5837JBPCOJV337ZVYYY3" localSheetId="9" hidden="1">#REF!</definedName>
    <definedName name="BExW4JKC5837JBPCOJV337ZVYYY3" hidden="1">#REF!</definedName>
    <definedName name="BExW4O2DBZGV8KGBO9EB4BAXIH4Y" localSheetId="8" hidden="1">#REF!</definedName>
    <definedName name="BExW4O2DBZGV8KGBO9EB4BAXIH4Y" localSheetId="9" hidden="1">#REF!</definedName>
    <definedName name="BExW4O2DBZGV8KGBO9EB4BAXIH4Y" hidden="1">#REF!</definedName>
    <definedName name="BExW4QR9FV9MP5K610THBSM51RYO" localSheetId="8" hidden="1">#REF!</definedName>
    <definedName name="BExW4QR9FV9MP5K610THBSM51RYO" localSheetId="9" hidden="1">#REF!</definedName>
    <definedName name="BExW4QR9FV9MP5K610THBSM51RYO" hidden="1">#REF!</definedName>
    <definedName name="BExW4Z029R9E19ZENN3WEA3VDAD1" localSheetId="8" hidden="1">#REF!</definedName>
    <definedName name="BExW4Z029R9E19ZENN3WEA3VDAD1" localSheetId="9" hidden="1">#REF!</definedName>
    <definedName name="BExW4Z029R9E19ZENN3WEA3VDAD1" hidden="1">#REF!</definedName>
    <definedName name="BExW53SPLW3K0Y0ZVTM4NYF1B2YH" localSheetId="8" hidden="1">#REF!</definedName>
    <definedName name="BExW53SPLW3K0Y0ZVTM4NYF1B2YH" localSheetId="9" hidden="1">#REF!</definedName>
    <definedName name="BExW53SPLW3K0Y0ZVTM4NYF1B2YH" hidden="1">#REF!</definedName>
    <definedName name="BExW591F7X34FVKJ2OUT09PFUW1B" localSheetId="8" hidden="1">#REF!</definedName>
    <definedName name="BExW591F7X34FVKJ2OUT09PFUW1B" localSheetId="9" hidden="1">#REF!</definedName>
    <definedName name="BExW591F7X34FVKJ2OUT09PFUW1B" hidden="1">#REF!</definedName>
    <definedName name="BExW5AZNT6IAZGNF2C879ODHY1B8" localSheetId="8" hidden="1">#REF!</definedName>
    <definedName name="BExW5AZNT6IAZGNF2C879ODHY1B8" localSheetId="9" hidden="1">#REF!</definedName>
    <definedName name="BExW5AZNT6IAZGNF2C879ODHY1B8" hidden="1">#REF!</definedName>
    <definedName name="BExW5F6OUXHEWQU5VYE7W7P8DD78" localSheetId="8" hidden="1">#REF!</definedName>
    <definedName name="BExW5F6OUXHEWQU5VYE7W7P8DD78" localSheetId="9" hidden="1">#REF!</definedName>
    <definedName name="BExW5F6OUXHEWQU5VYE7W7P8DD78" hidden="1">#REF!</definedName>
    <definedName name="BExW5WPU27WD4NWZOT0ZEJIDLX5J" localSheetId="8" hidden="1">#REF!</definedName>
    <definedName name="BExW5WPU27WD4NWZOT0ZEJIDLX5J" localSheetId="9" hidden="1">#REF!</definedName>
    <definedName name="BExW5WPU27WD4NWZOT0ZEJIDLX5J" hidden="1">#REF!</definedName>
    <definedName name="BExW5YD97EMSUYC4KDEFH1FB4FY3" localSheetId="8" hidden="1">#REF!</definedName>
    <definedName name="BExW5YD97EMSUYC4KDEFH1FB4FY3" localSheetId="9" hidden="1">#REF!</definedName>
    <definedName name="BExW5YD97EMSUYC4KDEFH1FB4FY3" hidden="1">#REF!</definedName>
    <definedName name="BExW5Z469DSRWTA6T0KVLA7SMIPL" localSheetId="8" hidden="1">#REF!</definedName>
    <definedName name="BExW5Z469DSRWTA6T0KVLA7SMIPL" localSheetId="9" hidden="1">#REF!</definedName>
    <definedName name="BExW5Z469DSRWTA6T0KVLA7SMIPL" hidden="1">#REF!</definedName>
    <definedName name="BExW62ETJAPBX5X53FTGUCHZXI2K" localSheetId="8" hidden="1">#REF!</definedName>
    <definedName name="BExW62ETJAPBX5X53FTGUCHZXI2K" localSheetId="9" hidden="1">#REF!</definedName>
    <definedName name="BExW62ETJAPBX5X53FTGUCHZXI2K" hidden="1">#REF!</definedName>
    <definedName name="BExW660AV1TUV2XNUPD65RZR3QOO" localSheetId="8" hidden="1">#REF!</definedName>
    <definedName name="BExW660AV1TUV2XNUPD65RZR3QOO" localSheetId="9" hidden="1">#REF!</definedName>
    <definedName name="BExW660AV1TUV2XNUPD65RZR3QOO" hidden="1">#REF!</definedName>
    <definedName name="BExW66LVVZK656PQY1257QMHP2AY" localSheetId="8" hidden="1">#REF!</definedName>
    <definedName name="BExW66LVVZK656PQY1257QMHP2AY" localSheetId="9" hidden="1">#REF!</definedName>
    <definedName name="BExW66LVVZK656PQY1257QMHP2AY" hidden="1">#REF!</definedName>
    <definedName name="BExW6EJPHAP1TWT380AZLXNHR22P" localSheetId="8" hidden="1">#REF!</definedName>
    <definedName name="BExW6EJPHAP1TWT380AZLXNHR22P" localSheetId="9" hidden="1">#REF!</definedName>
    <definedName name="BExW6EJPHAP1TWT380AZLXNHR22P" hidden="1">#REF!</definedName>
    <definedName name="BExW6G1PJ38H10DVLL8WPQ736OEB" localSheetId="8" hidden="1">#REF!</definedName>
    <definedName name="BExW6G1PJ38H10DVLL8WPQ736OEB" localSheetId="9" hidden="1">#REF!</definedName>
    <definedName name="BExW6G1PJ38H10DVLL8WPQ736OEB" hidden="1">#REF!</definedName>
    <definedName name="BExW794A74Z5F2K8LVQLD6VSKXUE" localSheetId="8" hidden="1">#REF!</definedName>
    <definedName name="BExW794A74Z5F2K8LVQLD6VSKXUE" localSheetId="9" hidden="1">#REF!</definedName>
    <definedName name="BExW794A74Z5F2K8LVQLD6VSKXUE" hidden="1">#REF!</definedName>
    <definedName name="BExW7Q1TQ8E6G4WYYNSOMV43S95R" localSheetId="8" hidden="1">#REF!</definedName>
    <definedName name="BExW7Q1TQ8E6G4WYYNSOMV43S95R" localSheetId="9" hidden="1">#REF!</definedName>
    <definedName name="BExW7Q1TQ8E6G4WYYNSOMV43S95R" hidden="1">#REF!</definedName>
    <definedName name="BExW7XZTFZV0N9YM9S4PM74A5X2O" localSheetId="8" hidden="1">#REF!</definedName>
    <definedName name="BExW7XZTFZV0N9YM9S4PM74A5X2O" localSheetId="9" hidden="1">#REF!</definedName>
    <definedName name="BExW7XZTFZV0N9YM9S4PM74A5X2O" hidden="1">#REF!</definedName>
    <definedName name="BExW8K0SSIPSKBVP06IJ71600HJZ" localSheetId="8" hidden="1">#REF!</definedName>
    <definedName name="BExW8K0SSIPSKBVP06IJ71600HJZ" localSheetId="9" hidden="1">#REF!</definedName>
    <definedName name="BExW8K0SSIPSKBVP06IJ71600HJZ" hidden="1">#REF!</definedName>
    <definedName name="BExW8T0GVY3ZYO4ACSBLHS8SH895" localSheetId="8" hidden="1">#REF!</definedName>
    <definedName name="BExW8T0GVY3ZYO4ACSBLHS8SH895" localSheetId="9" hidden="1">#REF!</definedName>
    <definedName name="BExW8T0GVY3ZYO4ACSBLHS8SH895" hidden="1">#REF!</definedName>
    <definedName name="BExW8YEP73JMMU9HZ08PM4WHJQZ4" localSheetId="8" hidden="1">#REF!</definedName>
    <definedName name="BExW8YEP73JMMU9HZ08PM4WHJQZ4" localSheetId="9" hidden="1">#REF!</definedName>
    <definedName name="BExW8YEP73JMMU9HZ08PM4WHJQZ4" hidden="1">#REF!</definedName>
    <definedName name="BExW937AT53OZQRHNWQZ5BVH24IE" localSheetId="8" hidden="1">#REF!</definedName>
    <definedName name="BExW937AT53OZQRHNWQZ5BVH24IE" localSheetId="9" hidden="1">#REF!</definedName>
    <definedName name="BExW937AT53OZQRHNWQZ5BVH24IE" hidden="1">#REF!</definedName>
    <definedName name="BExW95LN5N0LYFFVP7GJEGDVDLF0" localSheetId="8" hidden="1">#REF!</definedName>
    <definedName name="BExW95LN5N0LYFFVP7GJEGDVDLF0" localSheetId="9" hidden="1">#REF!</definedName>
    <definedName name="BExW95LN5N0LYFFVP7GJEGDVDLF0" hidden="1">#REF!</definedName>
    <definedName name="BExW967733Q8RAJOHR2GJ3HO8JIW" localSheetId="8" hidden="1">#REF!</definedName>
    <definedName name="BExW967733Q8RAJOHR2GJ3HO8JIW" localSheetId="9" hidden="1">#REF!</definedName>
    <definedName name="BExW967733Q8RAJOHR2GJ3HO8JIW" hidden="1">#REF!</definedName>
    <definedName name="BExW9POK1KIOI0ALS5MZIKTDIYMA" localSheetId="8" hidden="1">#REF!</definedName>
    <definedName name="BExW9POK1KIOI0ALS5MZIKTDIYMA" localSheetId="9" hidden="1">#REF!</definedName>
    <definedName name="BExW9POK1KIOI0ALS5MZIKTDIYMA" hidden="1">#REF!</definedName>
    <definedName name="BExXLDE6PN4ESWT3LXJNQCY94NE4" localSheetId="8" hidden="1">#REF!</definedName>
    <definedName name="BExXLDE6PN4ESWT3LXJNQCY94NE4" localSheetId="9" hidden="1">#REF!</definedName>
    <definedName name="BExXLDE6PN4ESWT3LXJNQCY94NE4" hidden="1">#REF!</definedName>
    <definedName name="BExXLQVPK2H3IF0NDDA5CT612EUK" localSheetId="8" hidden="1">#REF!</definedName>
    <definedName name="BExXLQVPK2H3IF0NDDA5CT612EUK" localSheetId="9" hidden="1">#REF!</definedName>
    <definedName name="BExXLQVPK2H3IF0NDDA5CT612EUK" hidden="1">#REF!</definedName>
    <definedName name="BExXLR6IO70TYTACKQH9M5PGV24J" localSheetId="8" hidden="1">#REF!</definedName>
    <definedName name="BExXLR6IO70TYTACKQH9M5PGV24J" localSheetId="9" hidden="1">#REF!</definedName>
    <definedName name="BExXLR6IO70TYTACKQH9M5PGV24J" hidden="1">#REF!</definedName>
    <definedName name="BExXM065WOLYRYHGHOJE0OOFXA4M" localSheetId="8" hidden="1">#REF!</definedName>
    <definedName name="BExXM065WOLYRYHGHOJE0OOFXA4M" localSheetId="9" hidden="1">#REF!</definedName>
    <definedName name="BExXM065WOLYRYHGHOJE0OOFXA4M" hidden="1">#REF!</definedName>
    <definedName name="BExXM3GUNXVDM82KUR17NNUMQCNI" localSheetId="8" hidden="1">#REF!</definedName>
    <definedName name="BExXM3GUNXVDM82KUR17NNUMQCNI" localSheetId="9" hidden="1">#REF!</definedName>
    <definedName name="BExXM3GUNXVDM82KUR17NNUMQCNI" hidden="1">#REF!</definedName>
    <definedName name="BExXMA28M8SH7MKIGETSDA72WUIZ" localSheetId="8" hidden="1">#REF!</definedName>
    <definedName name="BExXMA28M8SH7MKIGETSDA72WUIZ" localSheetId="9" hidden="1">#REF!</definedName>
    <definedName name="BExXMA28M8SH7MKIGETSDA72WUIZ" hidden="1">#REF!</definedName>
    <definedName name="BExXMOLHIAHDLFSA31PUB36SC3I9" localSheetId="8" hidden="1">#REF!</definedName>
    <definedName name="BExXMOLHIAHDLFSA31PUB36SC3I9" localSheetId="9" hidden="1">#REF!</definedName>
    <definedName name="BExXMOLHIAHDLFSA31PUB36SC3I9" hidden="1">#REF!</definedName>
    <definedName name="BExXMT8T5Z3M2JBQN65X2LKH0YQI" localSheetId="8" hidden="1">#REF!</definedName>
    <definedName name="BExXMT8T5Z3M2JBQN65X2LKH0YQI" localSheetId="9" hidden="1">#REF!</definedName>
    <definedName name="BExXMT8T5Z3M2JBQN65X2LKH0YQI" hidden="1">#REF!</definedName>
    <definedName name="BExXN1XNO7H60M9X1E7EVWFJDM5N" localSheetId="8" hidden="1">#REF!</definedName>
    <definedName name="BExXN1XNO7H60M9X1E7EVWFJDM5N" localSheetId="9" hidden="1">#REF!</definedName>
    <definedName name="BExXN1XNO7H60M9X1E7EVWFJDM5N" hidden="1">#REF!</definedName>
    <definedName name="BExXN1XOOOY51EZQ6II0LWEU2OYT" localSheetId="8" hidden="1">#REF!</definedName>
    <definedName name="BExXN1XOOOY51EZQ6II0LWEU2OYT" localSheetId="9" hidden="1">#REF!</definedName>
    <definedName name="BExXN1XOOOY51EZQ6II0LWEU2OYT" hidden="1">#REF!</definedName>
    <definedName name="BExXN22ZOTIW49GPLWFYKVM90FNZ" localSheetId="8" hidden="1">#REF!</definedName>
    <definedName name="BExXN22ZOTIW49GPLWFYKVM90FNZ" localSheetId="9" hidden="1">#REF!</definedName>
    <definedName name="BExXN22ZOTIW49GPLWFYKVM90FNZ" hidden="1">#REF!</definedName>
    <definedName name="BExXN6QAP8UJQVN4R4BQKPP4QK35" localSheetId="8" hidden="1">#REF!</definedName>
    <definedName name="BExXN6QAP8UJQVN4R4BQKPP4QK35" localSheetId="9" hidden="1">#REF!</definedName>
    <definedName name="BExXN6QAP8UJQVN4R4BQKPP4QK35" hidden="1">#REF!</definedName>
    <definedName name="BExXNBOA39T2X6Y5Y5GZ5DDNA1AX" localSheetId="8" hidden="1">#REF!</definedName>
    <definedName name="BExXNBOA39T2X6Y5Y5GZ5DDNA1AX" localSheetId="9" hidden="1">#REF!</definedName>
    <definedName name="BExXNBOA39T2X6Y5Y5GZ5DDNA1AX" hidden="1">#REF!</definedName>
    <definedName name="BExXNBZ1BRDK73S9XPRR1645KLVB" localSheetId="8" hidden="1">#REF!</definedName>
    <definedName name="BExXNBZ1BRDK73S9XPRR1645KLVB" localSheetId="9" hidden="1">#REF!</definedName>
    <definedName name="BExXNBZ1BRDK73S9XPRR1645KLVB" hidden="1">#REF!</definedName>
    <definedName name="BExXND6872VJ3M2PGT056WQMWBHD" localSheetId="8" hidden="1">#REF!</definedName>
    <definedName name="BExXND6872VJ3M2PGT056WQMWBHD" localSheetId="9" hidden="1">#REF!</definedName>
    <definedName name="BExXND6872VJ3M2PGT056WQMWBHD" hidden="1">#REF!</definedName>
    <definedName name="BExXNPM24UN2PGVL9D1TUBFRIKR4" localSheetId="8" hidden="1">#REF!</definedName>
    <definedName name="BExXNPM24UN2PGVL9D1TUBFRIKR4" localSheetId="9" hidden="1">#REF!</definedName>
    <definedName name="BExXNPM24UN2PGVL9D1TUBFRIKR4" hidden="1">#REF!</definedName>
    <definedName name="BExXNWCR6WOY5G3VTC96QCIFQE0E" localSheetId="8" hidden="1">#REF!</definedName>
    <definedName name="BExXNWCR6WOY5G3VTC96QCIFQE0E" localSheetId="9" hidden="1">#REF!</definedName>
    <definedName name="BExXNWCR6WOY5G3VTC96QCIFQE0E" hidden="1">#REF!</definedName>
    <definedName name="BExXNWYB165VO9MHARCL5WLCHWS0" localSheetId="8" hidden="1">#REF!</definedName>
    <definedName name="BExXNWYB165VO9MHARCL5WLCHWS0" localSheetId="9" hidden="1">#REF!</definedName>
    <definedName name="BExXNWYB165VO9MHARCL5WLCHWS0" hidden="1">#REF!</definedName>
    <definedName name="BExXO278QHQN8JDK5425EJ615ECC" localSheetId="8" hidden="1">#REF!</definedName>
    <definedName name="BExXO278QHQN8JDK5425EJ615ECC" localSheetId="9" hidden="1">#REF!</definedName>
    <definedName name="BExXO278QHQN8JDK5425EJ615ECC" hidden="1">#REF!</definedName>
    <definedName name="BExXO4QVV7YZ6L5A7WZEMIA5AZOV" localSheetId="8" hidden="1">#REF!</definedName>
    <definedName name="BExXO4QVV7YZ6L5A7WZEMIA5AZOV" hidden="1">#REF!</definedName>
    <definedName name="BExXOBHOP0WGFHI2Y9AO4L440UVQ" localSheetId="8" hidden="1">#REF!</definedName>
    <definedName name="BExXOBHOP0WGFHI2Y9AO4L440UVQ" localSheetId="9" hidden="1">#REF!</definedName>
    <definedName name="BExXOBHOP0WGFHI2Y9AO4L440UVQ" hidden="1">#REF!</definedName>
    <definedName name="BExXOHHHX25B8F97636QMXFUDZQK" localSheetId="8" hidden="1">#REF!</definedName>
    <definedName name="BExXOHHHX25B8F97636QMXFUDZQK" localSheetId="9" hidden="1">#REF!</definedName>
    <definedName name="BExXOHHHX25B8F97636QMXFUDZQK" hidden="1">#REF!</definedName>
    <definedName name="BExXOHSAD2NSHOLLMZ2JWA4I3I1R" localSheetId="8" hidden="1">#REF!</definedName>
    <definedName name="BExXOHSAD2NSHOLLMZ2JWA4I3I1R" localSheetId="9" hidden="1">#REF!</definedName>
    <definedName name="BExXOHSAD2NSHOLLMZ2JWA4I3I1R" hidden="1">#REF!</definedName>
    <definedName name="BExXOJKWIJ6IFTV1RHIWHR91EZMW" localSheetId="8" hidden="1">#REF!</definedName>
    <definedName name="BExXOJKWIJ6IFTV1RHIWHR91EZMW" localSheetId="9" hidden="1">#REF!</definedName>
    <definedName name="BExXOJKWIJ6IFTV1RHIWHR91EZMW" hidden="1">#REF!</definedName>
    <definedName name="BExXP80B5FGA00JCM7UXKPI3PB7Y" localSheetId="8" hidden="1">#REF!</definedName>
    <definedName name="BExXP80B5FGA00JCM7UXKPI3PB7Y" localSheetId="9" hidden="1">#REF!</definedName>
    <definedName name="BExXP80B5FGA00JCM7UXKPI3PB7Y" hidden="1">#REF!</definedName>
    <definedName name="BExXP85M4WXYVN1UVHUTOEKEG5XS" localSheetId="8" hidden="1">#REF!</definedName>
    <definedName name="BExXP85M4WXYVN1UVHUTOEKEG5XS" localSheetId="9" hidden="1">#REF!</definedName>
    <definedName name="BExXP85M4WXYVN1UVHUTOEKEG5XS" hidden="1">#REF!</definedName>
    <definedName name="BExXPELOTHOAG0OWILLAH94OZV5J" localSheetId="8" hidden="1">#REF!</definedName>
    <definedName name="BExXPELOTHOAG0OWILLAH94OZV5J" localSheetId="9" hidden="1">#REF!</definedName>
    <definedName name="BExXPELOTHOAG0OWILLAH94OZV5J" hidden="1">#REF!</definedName>
    <definedName name="BExXPOSJRLJNYPU01QNNQ5URXP2U" localSheetId="8" hidden="1">#REF!</definedName>
    <definedName name="BExXPOSJRLJNYPU01QNNQ5URXP2U" localSheetId="9" hidden="1">#REF!</definedName>
    <definedName name="BExXPOSJRLJNYPU01QNNQ5URXP2U" hidden="1">#REF!</definedName>
    <definedName name="BExXPS31W1VD2NMIE4E37LHVDF0L" localSheetId="8" hidden="1">#REF!</definedName>
    <definedName name="BExXPS31W1VD2NMIE4E37LHVDF0L" localSheetId="9" hidden="1">#REF!</definedName>
    <definedName name="BExXPS31W1VD2NMIE4E37LHVDF0L" hidden="1">#REF!</definedName>
    <definedName name="BExXPZKYEMVF5JOC14HYOOYQK6JK" localSheetId="8" hidden="1">#REF!</definedName>
    <definedName name="BExXPZKYEMVF5JOC14HYOOYQK6JK" localSheetId="9" hidden="1">#REF!</definedName>
    <definedName name="BExXPZKYEMVF5JOC14HYOOYQK6JK" hidden="1">#REF!</definedName>
    <definedName name="BExXQ89PA10X79WBWOEP1AJX1OQM" localSheetId="8" hidden="1">#REF!</definedName>
    <definedName name="BExXQ89PA10X79WBWOEP1AJX1OQM" localSheetId="9" hidden="1">#REF!</definedName>
    <definedName name="BExXQ89PA10X79WBWOEP1AJX1OQM" hidden="1">#REF!</definedName>
    <definedName name="BExXQCGQGGYSI0LTRVR73MUO50AW" localSheetId="8" hidden="1">#REF!</definedName>
    <definedName name="BExXQCGQGGYSI0LTRVR73MUO50AW" localSheetId="9" hidden="1">#REF!</definedName>
    <definedName name="BExXQCGQGGYSI0LTRVR73MUO50AW" hidden="1">#REF!</definedName>
    <definedName name="BExXQEEXFHDQ8DSRAJSB5ET6J004" localSheetId="8" hidden="1">#REF!</definedName>
    <definedName name="BExXQEEXFHDQ8DSRAJSB5ET6J004" localSheetId="9" hidden="1">#REF!</definedName>
    <definedName name="BExXQEEXFHDQ8DSRAJSB5ET6J004" hidden="1">#REF!</definedName>
    <definedName name="BExXQH41O5HZAH8BO6HCFY8YC3TU" localSheetId="8" hidden="1">#REF!</definedName>
    <definedName name="BExXQH41O5HZAH8BO6HCFY8YC3TU" localSheetId="9" hidden="1">#REF!</definedName>
    <definedName name="BExXQH41O5HZAH8BO6HCFY8YC3TU" hidden="1">#REF!</definedName>
    <definedName name="BExXQJIEF5R3QQ6D8HO3NGPU0IQC" localSheetId="8" hidden="1">#REF!</definedName>
    <definedName name="BExXQJIEF5R3QQ6D8HO3NGPU0IQC" localSheetId="9" hidden="1">#REF!</definedName>
    <definedName name="BExXQJIEF5R3QQ6D8HO3NGPU0IQC" hidden="1">#REF!</definedName>
    <definedName name="BExXQRAVW0KPQXIJ59NG6UGTZB59" localSheetId="8" hidden="1">#REF!</definedName>
    <definedName name="BExXQRAVW0KPQXIJ59NG6UGTZB59" localSheetId="9" hidden="1">#REF!</definedName>
    <definedName name="BExXQRAVW0KPQXIJ59NG6UGTZB59" hidden="1">#REF!</definedName>
    <definedName name="BExXQU00K9ER4I1WM7T9J0W1E7ZC" localSheetId="8" hidden="1">#REF!</definedName>
    <definedName name="BExXQU00K9ER4I1WM7T9J0W1E7ZC" localSheetId="9" hidden="1">#REF!</definedName>
    <definedName name="BExXQU00K9ER4I1WM7T9J0W1E7ZC" hidden="1">#REF!</definedName>
    <definedName name="BExXQU00KOR7XLM8B13DGJ1MIQDY" localSheetId="8" hidden="1">#REF!</definedName>
    <definedName name="BExXQU00KOR7XLM8B13DGJ1MIQDY" localSheetId="9" hidden="1">#REF!</definedName>
    <definedName name="BExXQU00KOR7XLM8B13DGJ1MIQDY" hidden="1">#REF!</definedName>
    <definedName name="BExXQUG48Q1ISN53FE4MRROM0HSJ" localSheetId="8" hidden="1">#REF!</definedName>
    <definedName name="BExXQUG48Q1ISN53FE4MRROM0HSJ" localSheetId="9" hidden="1">#REF!</definedName>
    <definedName name="BExXQUG48Q1ISN53FE4MRROM0HSJ" hidden="1">#REF!</definedName>
    <definedName name="BExXQXG18PS8HGBOS03OSTQ0KEYC" localSheetId="8" hidden="1">#REF!</definedName>
    <definedName name="BExXQXG18PS8HGBOS03OSTQ0KEYC" localSheetId="9" hidden="1">#REF!</definedName>
    <definedName name="BExXQXG18PS8HGBOS03OSTQ0KEYC" hidden="1">#REF!</definedName>
    <definedName name="BExXQXQT4OAFQT5B0YB3USDJOJOB" localSheetId="8" hidden="1">#REF!</definedName>
    <definedName name="BExXQXQT4OAFQT5B0YB3USDJOJOB" localSheetId="9" hidden="1">#REF!</definedName>
    <definedName name="BExXQXQT4OAFQT5B0YB3USDJOJOB" hidden="1">#REF!</definedName>
    <definedName name="BExXR3FSEXAHSXEQNJORWFCPX86N" localSheetId="8" hidden="1">#REF!</definedName>
    <definedName name="BExXR3FSEXAHSXEQNJORWFCPX86N" localSheetId="9" hidden="1">#REF!</definedName>
    <definedName name="BExXR3FSEXAHSXEQNJORWFCPX86N" hidden="1">#REF!</definedName>
    <definedName name="BExXR3W3FKYQBLR299HO9RZ70C43" localSheetId="8" hidden="1">#REF!</definedName>
    <definedName name="BExXR3W3FKYQBLR299HO9RZ70C43" localSheetId="9" hidden="1">#REF!</definedName>
    <definedName name="BExXR3W3FKYQBLR299HO9RZ70C43" hidden="1">#REF!</definedName>
    <definedName name="BExXR46U23CRRBV6IZT982MAEQKI" localSheetId="8" hidden="1">#REF!</definedName>
    <definedName name="BExXR46U23CRRBV6IZT982MAEQKI" localSheetId="9" hidden="1">#REF!</definedName>
    <definedName name="BExXR46U23CRRBV6IZT982MAEQKI" hidden="1">#REF!</definedName>
    <definedName name="BExXR6A8W3ND3XDZXBMQZ1VCAXHG" localSheetId="8" hidden="1">#REF!</definedName>
    <definedName name="BExXR6A8W3ND3XDZXBMQZ1VCAXHG" localSheetId="9" hidden="1">#REF!</definedName>
    <definedName name="BExXR6A8W3ND3XDZXBMQZ1VCAXHG" hidden="1">#REF!</definedName>
    <definedName name="BExXR7HKNHT37B4OOA9K9191PP22" localSheetId="8" hidden="1">#REF!</definedName>
    <definedName name="BExXR7HKNHT37B4OOA9K9191PP22" localSheetId="9" hidden="1">#REF!</definedName>
    <definedName name="BExXR7HKNHT37B4OOA9K9191PP22" hidden="1">#REF!</definedName>
    <definedName name="BExXR8OKAVX7O70V5IYG2PRKXSTI" localSheetId="8" hidden="1">#REF!</definedName>
    <definedName name="BExXR8OKAVX7O70V5IYG2PRKXSTI" localSheetId="9" hidden="1">#REF!</definedName>
    <definedName name="BExXR8OKAVX7O70V5IYG2PRKXSTI" hidden="1">#REF!</definedName>
    <definedName name="BExXRA6N6XCLQM6XDV724ZIH6G93" localSheetId="8" hidden="1">#REF!</definedName>
    <definedName name="BExXRA6N6XCLQM6XDV724ZIH6G93" localSheetId="9" hidden="1">#REF!</definedName>
    <definedName name="BExXRA6N6XCLQM6XDV724ZIH6G93" hidden="1">#REF!</definedName>
    <definedName name="BExXRABZ1CNKCG6K1MR6OUFHF7J9" localSheetId="8" hidden="1">#REF!</definedName>
    <definedName name="BExXRABZ1CNKCG6K1MR6OUFHF7J9" localSheetId="9" hidden="1">#REF!</definedName>
    <definedName name="BExXRABZ1CNKCG6K1MR6OUFHF7J9" hidden="1">#REF!</definedName>
    <definedName name="BExXRBOFETC0OTJ6WY3VPMFH03VB" localSheetId="8" hidden="1">#REF!</definedName>
    <definedName name="BExXRBOFETC0OTJ6WY3VPMFH03VB" localSheetId="9" hidden="1">#REF!</definedName>
    <definedName name="BExXRBOFETC0OTJ6WY3VPMFH03VB" hidden="1">#REF!</definedName>
    <definedName name="BExXRD13K1S9Y3JGR7CXSONT7RJZ" localSheetId="8" hidden="1">#REF!</definedName>
    <definedName name="BExXRD13K1S9Y3JGR7CXSONT7RJZ" localSheetId="9" hidden="1">#REF!</definedName>
    <definedName name="BExXRD13K1S9Y3JGR7CXSONT7RJZ" hidden="1">#REF!</definedName>
    <definedName name="BExXRIFB4QQ87QIGA9AG0NXP577K" localSheetId="8" hidden="1">#REF!</definedName>
    <definedName name="BExXRIFB4QQ87QIGA9AG0NXP577K" localSheetId="9" hidden="1">#REF!</definedName>
    <definedName name="BExXRIFB4QQ87QIGA9AG0NXP577K" hidden="1">#REF!</definedName>
    <definedName name="BExXRIQ2JF2CVTRDQX2D9SPH7FTN" localSheetId="8" hidden="1">#REF!</definedName>
    <definedName name="BExXRIQ2JF2CVTRDQX2D9SPH7FTN" localSheetId="9" hidden="1">#REF!</definedName>
    <definedName name="BExXRIQ2JF2CVTRDQX2D9SPH7FTN" hidden="1">#REF!</definedName>
    <definedName name="BExXRO4A6VUH1F4XV8N1BRJ4896W" localSheetId="8" hidden="1">#REF!</definedName>
    <definedName name="BExXRO4A6VUH1F4XV8N1BRJ4896W" localSheetId="9" hidden="1">#REF!</definedName>
    <definedName name="BExXRO4A6VUH1F4XV8N1BRJ4896W" hidden="1">#REF!</definedName>
    <definedName name="BExXRO9N1SNJZGKD90P4K7FU1J0P" localSheetId="8" hidden="1">#REF!</definedName>
    <definedName name="BExXRO9N1SNJZGKD90P4K7FU1J0P" localSheetId="9" hidden="1">#REF!</definedName>
    <definedName name="BExXRO9N1SNJZGKD90P4K7FU1J0P" hidden="1">#REF!</definedName>
    <definedName name="BExXROF2MWDZ7IFXX27XOJ79Q86E" localSheetId="8" hidden="1">#REF!</definedName>
    <definedName name="BExXROF2MWDZ7IFXX27XOJ79Q86E" localSheetId="9" hidden="1">#REF!</definedName>
    <definedName name="BExXROF2MWDZ7IFXX27XOJ79Q86E" hidden="1">#REF!</definedName>
    <definedName name="BExXRV5QP3Z0KAQ1EQT9JYT2FV0L" localSheetId="8" hidden="1">#REF!</definedName>
    <definedName name="BExXRV5QP3Z0KAQ1EQT9JYT2FV0L" localSheetId="9" hidden="1">#REF!</definedName>
    <definedName name="BExXRV5QP3Z0KAQ1EQT9JYT2FV0L" hidden="1">#REF!</definedName>
    <definedName name="BExXRZ20LZZCW8LVGDK0XETOTSAI" localSheetId="8" hidden="1">#REF!</definedName>
    <definedName name="BExXRZ20LZZCW8LVGDK0XETOTSAI" localSheetId="9" hidden="1">#REF!</definedName>
    <definedName name="BExXRZ20LZZCW8LVGDK0XETOTSAI" hidden="1">#REF!</definedName>
    <definedName name="BExXS4R1GKUJQX6MHUIUN4S3SCAS" localSheetId="8" hidden="1">#REF!</definedName>
    <definedName name="BExXS4R1GKUJQX6MHUIUN4S3SCAS" localSheetId="9" hidden="1">#REF!</definedName>
    <definedName name="BExXS4R1GKUJQX6MHUIUN4S3SCAS" hidden="1">#REF!</definedName>
    <definedName name="BExXS63O4OMWMNXXAODZQFSDG33N" localSheetId="8" hidden="1">#REF!</definedName>
    <definedName name="BExXS63O4OMWMNXXAODZQFSDG33N" localSheetId="9" hidden="1">#REF!</definedName>
    <definedName name="BExXS63O4OMWMNXXAODZQFSDG33N" hidden="1">#REF!</definedName>
    <definedName name="BExXSBSP1TOY051HSPEPM0AEIO2M" localSheetId="8" hidden="1">#REF!</definedName>
    <definedName name="BExXSBSP1TOY051HSPEPM0AEIO2M" localSheetId="9" hidden="1">#REF!</definedName>
    <definedName name="BExXSBSP1TOY051HSPEPM0AEIO2M" hidden="1">#REF!</definedName>
    <definedName name="BExXSC8RFK5D68FJD2HI4K66SA6I" localSheetId="8" hidden="1">#REF!</definedName>
    <definedName name="BExXSC8RFK5D68FJD2HI4K66SA6I" localSheetId="9" hidden="1">#REF!</definedName>
    <definedName name="BExXSC8RFK5D68FJD2HI4K66SA6I" hidden="1">#REF!</definedName>
    <definedName name="BExXSCP0AZ5MYCC2UFG2GLBCV1CC" localSheetId="8" hidden="1">#REF!</definedName>
    <definedName name="BExXSCP0AZ5MYCC2UFG2GLBCV1CC" localSheetId="9" hidden="1">#REF!</definedName>
    <definedName name="BExXSCP0AZ5MYCC2UFG2GLBCV1CC" hidden="1">#REF!</definedName>
    <definedName name="BExXSNHC88W4UMXEOIOOATJAIKZO" localSheetId="8" hidden="1">#REF!</definedName>
    <definedName name="BExXSNHC88W4UMXEOIOOATJAIKZO" localSheetId="9" hidden="1">#REF!</definedName>
    <definedName name="BExXSNHC88W4UMXEOIOOATJAIKZO" hidden="1">#REF!</definedName>
    <definedName name="BExXSTBS08WIA9TLALV3UQ2Z3MRG" localSheetId="8" hidden="1">#REF!</definedName>
    <definedName name="BExXSTBS08WIA9TLALV3UQ2Z3MRG" localSheetId="9" hidden="1">#REF!</definedName>
    <definedName name="BExXSTBS08WIA9TLALV3UQ2Z3MRG" hidden="1">#REF!</definedName>
    <definedName name="BExXSVQ2WOJJ73YEO8Q2FK60V4G8" localSheetId="8" hidden="1">#REF!</definedName>
    <definedName name="BExXSVQ2WOJJ73YEO8Q2FK60V4G8" localSheetId="9" hidden="1">#REF!</definedName>
    <definedName name="BExXSVQ2WOJJ73YEO8Q2FK60V4G8" hidden="1">#REF!</definedName>
    <definedName name="BExXTER5A2EQ14KN6J0MVATIHVKN" localSheetId="8" hidden="1">#REF!</definedName>
    <definedName name="BExXTER5A2EQ14KN6J0MVATIHVKN" localSheetId="9" hidden="1">#REF!</definedName>
    <definedName name="BExXTER5A2EQ14KN6J0MVATIHVKN" hidden="1">#REF!</definedName>
    <definedName name="BExXTHLRNL82GN7KZY3TOLO508N7" localSheetId="8" hidden="1">#REF!</definedName>
    <definedName name="BExXTHLRNL82GN7KZY3TOLO508N7" localSheetId="9" hidden="1">#REF!</definedName>
    <definedName name="BExXTHLRNL82GN7KZY3TOLO508N7" hidden="1">#REF!</definedName>
    <definedName name="BExXTL72MKEQSQH9L2OTFLU8DM2B" localSheetId="8" hidden="1">#REF!</definedName>
    <definedName name="BExXTL72MKEQSQH9L2OTFLU8DM2B" localSheetId="9" hidden="1">#REF!</definedName>
    <definedName name="BExXTL72MKEQSQH9L2OTFLU8DM2B" hidden="1">#REF!</definedName>
    <definedName name="BExXTM3M4RTCRSX7VGAXGQNPP668" localSheetId="8" hidden="1">#REF!</definedName>
    <definedName name="BExXTM3M4RTCRSX7VGAXGQNPP668" localSheetId="9" hidden="1">#REF!</definedName>
    <definedName name="BExXTM3M4RTCRSX7VGAXGQNPP668" hidden="1">#REF!</definedName>
    <definedName name="BExXTOCF78J7WY6FOVBRY1N2RBBR" localSheetId="8" hidden="1">#REF!</definedName>
    <definedName name="BExXTOCF78J7WY6FOVBRY1N2RBBR" localSheetId="9" hidden="1">#REF!</definedName>
    <definedName name="BExXTOCF78J7WY6FOVBRY1N2RBBR" hidden="1">#REF!</definedName>
    <definedName name="BExXTP3GYO6Z9RTKKT10XA0UTV3T" localSheetId="8" hidden="1">#REF!</definedName>
    <definedName name="BExXTP3GYO6Z9RTKKT10XA0UTV3T" localSheetId="9" hidden="1">#REF!</definedName>
    <definedName name="BExXTP3GYO6Z9RTKKT10XA0UTV3T" hidden="1">#REF!</definedName>
    <definedName name="BExXTRN4AFX9QW6YC4HNGBBD5R08" localSheetId="8" hidden="1">#REF!</definedName>
    <definedName name="BExXTRN4AFX9QW6YC4HNGBBD5R08" localSheetId="9" hidden="1">#REF!</definedName>
    <definedName name="BExXTRN4AFX9QW6YC4HNGBBD5R08" hidden="1">#REF!</definedName>
    <definedName name="BExXTV8M7YIG5C64O046DN613ZRO" localSheetId="8" hidden="1">#REF!</definedName>
    <definedName name="BExXTV8M7YIG5C64O046DN613ZRO" localSheetId="9" hidden="1">#REF!</definedName>
    <definedName name="BExXTV8M7YIG5C64O046DN613ZRO" hidden="1">#REF!</definedName>
    <definedName name="BExXTVDXQ7ZX3THNLFJXFAONW0AI" localSheetId="8" hidden="1">#REF!</definedName>
    <definedName name="BExXTVDXQ7ZX3THNLFJXFAONW0AI" localSheetId="9" hidden="1">#REF!</definedName>
    <definedName name="BExXTVDXQ7ZX3THNLFJXFAONW0AI" hidden="1">#REF!</definedName>
    <definedName name="BExXTZKZ4CG92ZQLIRKEXXH9BFIR" localSheetId="8" hidden="1">#REF!</definedName>
    <definedName name="BExXTZKZ4CG92ZQLIRKEXXH9BFIR" localSheetId="9" hidden="1">#REF!</definedName>
    <definedName name="BExXTZKZ4CG92ZQLIRKEXXH9BFIR" hidden="1">#REF!</definedName>
    <definedName name="BExXU4J2BM2964GD5UZHM752Q4NS" localSheetId="8" hidden="1">#REF!</definedName>
    <definedName name="BExXU4J2BM2964GD5UZHM752Q4NS" localSheetId="9" hidden="1">#REF!</definedName>
    <definedName name="BExXU4J2BM2964GD5UZHM752Q4NS" hidden="1">#REF!</definedName>
    <definedName name="BExXU6XDTT7RM93KILIDEYPA9XKF" localSheetId="8" hidden="1">#REF!</definedName>
    <definedName name="BExXU6XDTT7RM93KILIDEYPA9XKF" localSheetId="9" hidden="1">#REF!</definedName>
    <definedName name="BExXU6XDTT7RM93KILIDEYPA9XKF" hidden="1">#REF!</definedName>
    <definedName name="BExXU8VLZA7WLPZ3RAQZGNERUD26" localSheetId="8" hidden="1">#REF!</definedName>
    <definedName name="BExXU8VLZA7WLPZ3RAQZGNERUD26" localSheetId="9" hidden="1">#REF!</definedName>
    <definedName name="BExXU8VLZA7WLPZ3RAQZGNERUD26" hidden="1">#REF!</definedName>
    <definedName name="BExXUB9RSLSCNN5ETLXY72DAPZZM" localSheetId="8" hidden="1">#REF!</definedName>
    <definedName name="BExXUB9RSLSCNN5ETLXY72DAPZZM" localSheetId="9" hidden="1">#REF!</definedName>
    <definedName name="BExXUB9RSLSCNN5ETLXY72DAPZZM" hidden="1">#REF!</definedName>
    <definedName name="BExXUFRM82XQIN2T8KGLDQL1IBQW" localSheetId="8" hidden="1">#REF!</definedName>
    <definedName name="BExXUFRM82XQIN2T8KGLDQL1IBQW" localSheetId="9" hidden="1">#REF!</definedName>
    <definedName name="BExXUFRM82XQIN2T8KGLDQL1IBQW" hidden="1">#REF!</definedName>
    <definedName name="BExXUQEQBF6FI240ZGIF9YXZSRAU" localSheetId="8" hidden="1">#REF!</definedName>
    <definedName name="BExXUQEQBF6FI240ZGIF9YXZSRAU" localSheetId="9" hidden="1">#REF!</definedName>
    <definedName name="BExXUQEQBF6FI240ZGIF9YXZSRAU" hidden="1">#REF!</definedName>
    <definedName name="BExXUX02UQ8LJPBZ4YBORILFR0W0" localSheetId="8" hidden="1">#REF!</definedName>
    <definedName name="BExXUX02UQ8LJPBZ4YBORILFR0W0" localSheetId="9" hidden="1">#REF!</definedName>
    <definedName name="BExXUX02UQ8LJPBZ4YBORILFR0W0" hidden="1">#REF!</definedName>
    <definedName name="BExXUYND6EJO7CJ5KRICV4O1JNWK" localSheetId="8" hidden="1">#REF!</definedName>
    <definedName name="BExXUYND6EJO7CJ5KRICV4O1JNWK" localSheetId="9" hidden="1">#REF!</definedName>
    <definedName name="BExXUYND6EJO7CJ5KRICV4O1JNWK" hidden="1">#REF!</definedName>
    <definedName name="BExXV6FWG4H3S2QEUJZYIXILNGJ7" localSheetId="8" hidden="1">#REF!</definedName>
    <definedName name="BExXV6FWG4H3S2QEUJZYIXILNGJ7" localSheetId="9" hidden="1">#REF!</definedName>
    <definedName name="BExXV6FWG4H3S2QEUJZYIXILNGJ7" hidden="1">#REF!</definedName>
    <definedName name="BExXVK87BMMO6LHKV0CFDNIQVIBS" localSheetId="8" hidden="1">#REF!</definedName>
    <definedName name="BExXVK87BMMO6LHKV0CFDNIQVIBS" localSheetId="9" hidden="1">#REF!</definedName>
    <definedName name="BExXVK87BMMO6LHKV0CFDNIQVIBS" hidden="1">#REF!</definedName>
    <definedName name="BExXVKZ9WXPGL6IVY6T61IDD771I" localSheetId="8" hidden="1">#REF!</definedName>
    <definedName name="BExXVKZ9WXPGL6IVY6T61IDD771I" localSheetId="9" hidden="1">#REF!</definedName>
    <definedName name="BExXVKZ9WXPGL6IVY6T61IDD771I" hidden="1">#REF!</definedName>
    <definedName name="BExXVLA319WCSEOVHB05KDUSU054" localSheetId="8" hidden="1">#REF!</definedName>
    <definedName name="BExXVLA319WCSEOVHB05KDUSU054" localSheetId="9" hidden="1">#REF!</definedName>
    <definedName name="BExXVLA319WCSEOVHB05KDUSU054" hidden="1">#REF!</definedName>
    <definedName name="BExXVTTG5YRCSTI0UL141BKR36SU" localSheetId="8" hidden="1">#REF!</definedName>
    <definedName name="BExXVTTG5YRCSTI0UL141BKR36SU" localSheetId="9" hidden="1">#REF!</definedName>
    <definedName name="BExXVTTG5YRCSTI0UL141BKR36SU" hidden="1">#REF!</definedName>
    <definedName name="BExXVYWX74VKI8BDDSX9U85460MB" localSheetId="8" hidden="1">#REF!</definedName>
    <definedName name="BExXVYWX74VKI8BDDSX9U85460MB" localSheetId="9" hidden="1">#REF!</definedName>
    <definedName name="BExXVYWX74VKI8BDDSX9U85460MB" hidden="1">#REF!</definedName>
    <definedName name="BExXW27MMXHXUXX78SDTBE1JYTHT" localSheetId="8" hidden="1">#REF!</definedName>
    <definedName name="BExXW27MMXHXUXX78SDTBE1JYTHT" localSheetId="9" hidden="1">#REF!</definedName>
    <definedName name="BExXW27MMXHXUXX78SDTBE1JYTHT" hidden="1">#REF!</definedName>
    <definedName name="BExXW2YIM2MYBSHRIX0RP9D4PRMN" localSheetId="8" hidden="1">#REF!</definedName>
    <definedName name="BExXW2YIM2MYBSHRIX0RP9D4PRMN" localSheetId="9" hidden="1">#REF!</definedName>
    <definedName name="BExXW2YIM2MYBSHRIX0RP9D4PRMN" hidden="1">#REF!</definedName>
    <definedName name="BExXWBNE4KTFSXKVSRF6WX039WPB" localSheetId="8" hidden="1">#REF!</definedName>
    <definedName name="BExXWBNE4KTFSXKVSRF6WX039WPB" localSheetId="9" hidden="1">#REF!</definedName>
    <definedName name="BExXWBNE4KTFSXKVSRF6WX039WPB" hidden="1">#REF!</definedName>
    <definedName name="BExXWFP5AYE7EHYTJWBZSQ8PQ0YX" localSheetId="8" hidden="1">#REF!</definedName>
    <definedName name="BExXWFP5AYE7EHYTJWBZSQ8PQ0YX" localSheetId="9" hidden="1">#REF!</definedName>
    <definedName name="BExXWFP5AYE7EHYTJWBZSQ8PQ0YX" hidden="1">#REF!</definedName>
    <definedName name="BExXWIUCR0LXM58OVKZT2APLVTIA" localSheetId="8" hidden="1">#REF!</definedName>
    <definedName name="BExXWIUCR0LXM58OVKZT2APLVTIA" localSheetId="9" hidden="1">#REF!</definedName>
    <definedName name="BExXWIUCR0LXM58OVKZT2APLVTIA" hidden="1">#REF!</definedName>
    <definedName name="BExXWTXJEA32DLC6QKN10QB955JT" localSheetId="8" hidden="1">#REF!</definedName>
    <definedName name="BExXWTXJEA32DLC6QKN10QB955JT" localSheetId="9" hidden="1">#REF!</definedName>
    <definedName name="BExXWTXJEA32DLC6QKN10QB955JT" hidden="1">#REF!</definedName>
    <definedName name="BExXWVFIBQT8OY1O41FRFPFGXQHK" localSheetId="8" hidden="1">#REF!</definedName>
    <definedName name="BExXWVFIBQT8OY1O41FRFPFGXQHK" localSheetId="9" hidden="1">#REF!</definedName>
    <definedName name="BExXWVFIBQT8OY1O41FRFPFGXQHK" hidden="1">#REF!</definedName>
    <definedName name="BExXWWXHBZHA9J3N8K47F84X0M0L" localSheetId="8" hidden="1">#REF!</definedName>
    <definedName name="BExXWWXHBZHA9J3N8K47F84X0M0L" localSheetId="9" hidden="1">#REF!</definedName>
    <definedName name="BExXWWXHBZHA9J3N8K47F84X0M0L" hidden="1">#REF!</definedName>
    <definedName name="BExXXBM521DL8R4ZX7NZ3DBCUOR5" localSheetId="8" hidden="1">#REF!</definedName>
    <definedName name="BExXXBM521DL8R4ZX7NZ3DBCUOR5" localSheetId="9" hidden="1">#REF!</definedName>
    <definedName name="BExXXBM521DL8R4ZX7NZ3DBCUOR5" hidden="1">#REF!</definedName>
    <definedName name="BExXXC7OZI33XZ03NRMEP7VRLQK4" localSheetId="8" hidden="1">#REF!</definedName>
    <definedName name="BExXXC7OZI33XZ03NRMEP7VRLQK4" localSheetId="9" hidden="1">#REF!</definedName>
    <definedName name="BExXXC7OZI33XZ03NRMEP7VRLQK4" hidden="1">#REF!</definedName>
    <definedName name="BExXXH5N3NKBQ7BCJPJTBF8CYM2Q" localSheetId="8" hidden="1">#REF!</definedName>
    <definedName name="BExXXH5N3NKBQ7BCJPJTBF8CYM2Q" localSheetId="9" hidden="1">#REF!</definedName>
    <definedName name="BExXXH5N3NKBQ7BCJPJTBF8CYM2Q" hidden="1">#REF!</definedName>
    <definedName name="BExXXI7HHXLBLUEW7EQ73TALJF48" localSheetId="8" hidden="1">#REF!</definedName>
    <definedName name="BExXXI7HHXLBLUEW7EQ73TALJF48" localSheetId="9" hidden="1">#REF!</definedName>
    <definedName name="BExXXI7HHXLBLUEW7EQ73TALJF48" hidden="1">#REF!</definedName>
    <definedName name="BExXXKWLM4D541BH6O8GOJMHFHMW" localSheetId="8" hidden="1">#REF!</definedName>
    <definedName name="BExXXKWLM4D541BH6O8GOJMHFHMW" localSheetId="9" hidden="1">#REF!</definedName>
    <definedName name="BExXXKWLM4D541BH6O8GOJMHFHMW" hidden="1">#REF!</definedName>
    <definedName name="BExXXNR17I6P4FQZPQF2ZXDFYB6C" localSheetId="8" hidden="1">#REF!</definedName>
    <definedName name="BExXXNR17I6P4FQZPQF2ZXDFYB6C" localSheetId="9" hidden="1">#REF!</definedName>
    <definedName name="BExXXNR17I6P4FQZPQF2ZXDFYB6C" hidden="1">#REF!</definedName>
    <definedName name="BExXXPPA1Q87XPI97X0OXCPBPDON" localSheetId="8" hidden="1">#REF!</definedName>
    <definedName name="BExXXPPA1Q87XPI97X0OXCPBPDON" localSheetId="9" hidden="1">#REF!</definedName>
    <definedName name="BExXXPPA1Q87XPI97X0OXCPBPDON" hidden="1">#REF!</definedName>
    <definedName name="BExXXVUDA98IZTQ6MANKU4MTTDVR" localSheetId="8" hidden="1">#REF!</definedName>
    <definedName name="BExXXVUDA98IZTQ6MANKU4MTTDVR" localSheetId="9" hidden="1">#REF!</definedName>
    <definedName name="BExXXVUDA98IZTQ6MANKU4MTTDVR" hidden="1">#REF!</definedName>
    <definedName name="BExXXZQNZY6IZI45DJXJK0MQZWA7" localSheetId="8" hidden="1">#REF!</definedName>
    <definedName name="BExXXZQNZY6IZI45DJXJK0MQZWA7" localSheetId="9" hidden="1">#REF!</definedName>
    <definedName name="BExXXZQNZY6IZI45DJXJK0MQZWA7" hidden="1">#REF!</definedName>
    <definedName name="BExXY5QFG6QP94SFT3935OBM8Y4K" localSheetId="8" hidden="1">#REF!</definedName>
    <definedName name="BExXY5QFG6QP94SFT3935OBM8Y4K" localSheetId="9" hidden="1">#REF!</definedName>
    <definedName name="BExXY5QFG6QP94SFT3935OBM8Y4K" hidden="1">#REF!</definedName>
    <definedName name="BExXY7TYEBFXRYUYIFHTN65RJ8EW" localSheetId="8" hidden="1">#REF!</definedName>
    <definedName name="BExXY7TYEBFXRYUYIFHTN65RJ8EW" localSheetId="9" hidden="1">#REF!</definedName>
    <definedName name="BExXY7TYEBFXRYUYIFHTN65RJ8EW" hidden="1">#REF!</definedName>
    <definedName name="BExXYLBHANUXC5FCTDDTGOVD3GQS" localSheetId="8" hidden="1">#REF!</definedName>
    <definedName name="BExXYLBHANUXC5FCTDDTGOVD3GQS" localSheetId="9" hidden="1">#REF!</definedName>
    <definedName name="BExXYLBHANUXC5FCTDDTGOVD3GQS" hidden="1">#REF!</definedName>
    <definedName name="BExXYMNYAYH3WA2ZCFAYKZID9ZCI" localSheetId="8" hidden="1">#REF!</definedName>
    <definedName name="BExXYMNYAYH3WA2ZCFAYKZID9ZCI" localSheetId="9" hidden="1">#REF!</definedName>
    <definedName name="BExXYMNYAYH3WA2ZCFAYKZID9ZCI" hidden="1">#REF!</definedName>
    <definedName name="BExXYYT12SVN2VDMLVNV4P3ISD8T" localSheetId="8" hidden="1">#REF!</definedName>
    <definedName name="BExXYYT12SVN2VDMLVNV4P3ISD8T" localSheetId="9" hidden="1">#REF!</definedName>
    <definedName name="BExXYYT12SVN2VDMLVNV4P3ISD8T" hidden="1">#REF!</definedName>
    <definedName name="BExXYZ3SPSRCWM4YHTPZDCOLZPHR" localSheetId="8" hidden="1">#REF!</definedName>
    <definedName name="BExXYZ3SPSRCWM4YHTPZDCOLZPHR" localSheetId="9" hidden="1">#REF!</definedName>
    <definedName name="BExXYZ3SPSRCWM4YHTPZDCOLZPHR" hidden="1">#REF!</definedName>
    <definedName name="BExXZFVV4YB42AZ3H1I40YG3JAPU" localSheetId="8" hidden="1">#REF!</definedName>
    <definedName name="BExXZFVV4YB42AZ3H1I40YG3JAPU" localSheetId="9" hidden="1">#REF!</definedName>
    <definedName name="BExXZFVV4YB42AZ3H1I40YG3JAPU" hidden="1">#REF!</definedName>
    <definedName name="BExXZG1CQE1M9TDJ99253H6JVGIH" localSheetId="8" hidden="1">#REF!</definedName>
    <definedName name="BExXZG1CQE1M9TDJ99253H6JVGIH" localSheetId="9" hidden="1">#REF!</definedName>
    <definedName name="BExXZG1CQE1M9TDJ99253H6JVGIH" hidden="1">#REF!</definedName>
    <definedName name="BExXZHJ9T2JELF12CHHGD54J1B0C" localSheetId="8" hidden="1">#REF!</definedName>
    <definedName name="BExXZHJ9T2JELF12CHHGD54J1B0C" localSheetId="9" hidden="1">#REF!</definedName>
    <definedName name="BExXZHJ9T2JELF12CHHGD54J1B0C" hidden="1">#REF!</definedName>
    <definedName name="BExXZNJ2X1TK2LRK5ZY3MX49H5T7" localSheetId="8" hidden="1">#REF!</definedName>
    <definedName name="BExXZNJ2X1TK2LRK5ZY3MX49H5T7" localSheetId="9" hidden="1">#REF!</definedName>
    <definedName name="BExXZNJ2X1TK2LRK5ZY3MX49H5T7" hidden="1">#REF!</definedName>
    <definedName name="BExXZOVPCEP495TQSON6PSRQ8XCY" localSheetId="8" hidden="1">#REF!</definedName>
    <definedName name="BExXZOVPCEP495TQSON6PSRQ8XCY" localSheetId="9" hidden="1">#REF!</definedName>
    <definedName name="BExXZOVPCEP495TQSON6PSRQ8XCY" hidden="1">#REF!</definedName>
    <definedName name="BExXZXKH7NBARQQAZM69Z57IH1MM" localSheetId="8" hidden="1">#REF!</definedName>
    <definedName name="BExXZXKH7NBARQQAZM69Z57IH1MM" localSheetId="9" hidden="1">#REF!</definedName>
    <definedName name="BExXZXKH7NBARQQAZM69Z57IH1MM" hidden="1">#REF!</definedName>
    <definedName name="BExY07WSDH5QEVM7BJXJK2ZRAI1O" localSheetId="8" hidden="1">#REF!</definedName>
    <definedName name="BExY07WSDH5QEVM7BJXJK2ZRAI1O" localSheetId="9" hidden="1">#REF!</definedName>
    <definedName name="BExY07WSDH5QEVM7BJXJK2ZRAI1O" hidden="1">#REF!</definedName>
    <definedName name="BExY09PJJWYWGWWLX3YT8EVK0YV4" localSheetId="8" hidden="1">#REF!</definedName>
    <definedName name="BExY09PJJWYWGWWLX3YT8EVK0YV4" localSheetId="9" hidden="1">#REF!</definedName>
    <definedName name="BExY09PJJWYWGWWLX3YT8EVK0YV4" hidden="1">#REF!</definedName>
    <definedName name="BExY0C3UBVC4M59JIRXVQ8OWAJC1" localSheetId="8" hidden="1">#REF!</definedName>
    <definedName name="BExY0C3UBVC4M59JIRXVQ8OWAJC1" localSheetId="9" hidden="1">#REF!</definedName>
    <definedName name="BExY0C3UBVC4M59JIRXVQ8OWAJC1" hidden="1">#REF!</definedName>
    <definedName name="BExY0ENH6ZXHW155XIGS0F46T43M" localSheetId="8" hidden="1">#REF!</definedName>
    <definedName name="BExY0ENH6ZXHW155XIGS0F46T43M" localSheetId="9" hidden="1">#REF!</definedName>
    <definedName name="BExY0ENH6ZXHW155XIGS0F46T43M" hidden="1">#REF!</definedName>
    <definedName name="BExY0IEEUB9SRGD9I14IDCPO5GV4" localSheetId="8" hidden="1">#REF!</definedName>
    <definedName name="BExY0IEEUB9SRGD9I14IDCPO5GV4" localSheetId="9" hidden="1">#REF!</definedName>
    <definedName name="BExY0IEEUB9SRGD9I14IDCPO5GV4" hidden="1">#REF!</definedName>
    <definedName name="BExY0LEAAM7MUGBRLXD6KXBOHZ6S" localSheetId="8" hidden="1">#REF!</definedName>
    <definedName name="BExY0LEAAM7MUGBRLXD6KXBOHZ6S" localSheetId="9" hidden="1">#REF!</definedName>
    <definedName name="BExY0LEAAM7MUGBRLXD6KXBOHZ6S" hidden="1">#REF!</definedName>
    <definedName name="BExY0OE8GFHMLLTEAFIOQTOPEVPB" localSheetId="8" hidden="1">#REF!</definedName>
    <definedName name="BExY0OE8GFHMLLTEAFIOQTOPEVPB" localSheetId="9" hidden="1">#REF!</definedName>
    <definedName name="BExY0OE8GFHMLLTEAFIOQTOPEVPB" hidden="1">#REF!</definedName>
    <definedName name="BExY0OJHW85S0VKBA8T4HTYPYBOS" localSheetId="8" hidden="1">#REF!</definedName>
    <definedName name="BExY0OJHW85S0VKBA8T4HTYPYBOS" localSheetId="9" hidden="1">#REF!</definedName>
    <definedName name="BExY0OJHW85S0VKBA8T4HTYPYBOS" hidden="1">#REF!</definedName>
    <definedName name="BExY0T1E034D7XAXNC6F7540LLIE" localSheetId="8" hidden="1">#REF!</definedName>
    <definedName name="BExY0T1E034D7XAXNC6F7540LLIE" localSheetId="9" hidden="1">#REF!</definedName>
    <definedName name="BExY0T1E034D7XAXNC6F7540LLIE" hidden="1">#REF!</definedName>
    <definedName name="BExY0XTZLHN49J2JH94BYTKBJLT3" localSheetId="8" hidden="1">#REF!</definedName>
    <definedName name="BExY0XTZLHN49J2JH94BYTKBJLT3" localSheetId="9" hidden="1">#REF!</definedName>
    <definedName name="BExY0XTZLHN49J2JH94BYTKBJLT3" hidden="1">#REF!</definedName>
    <definedName name="BExY11FH9TXHERUYGG8FE50U7H7J" localSheetId="8" hidden="1">#REF!</definedName>
    <definedName name="BExY11FH9TXHERUYGG8FE50U7H7J" localSheetId="9" hidden="1">#REF!</definedName>
    <definedName name="BExY11FH9TXHERUYGG8FE50U7H7J" hidden="1">#REF!</definedName>
    <definedName name="BExY180UKNW5NIAWD6ZUYTFEH8QS" localSheetId="8" hidden="1">#REF!</definedName>
    <definedName name="BExY180UKNW5NIAWD6ZUYTFEH8QS" localSheetId="9" hidden="1">#REF!</definedName>
    <definedName name="BExY180UKNW5NIAWD6ZUYTFEH8QS" hidden="1">#REF!</definedName>
    <definedName name="BExY1DPTV4LSY9MEOUGXF8X052NA" localSheetId="8" hidden="1">#REF!</definedName>
    <definedName name="BExY1DPTV4LSY9MEOUGXF8X052NA" localSheetId="9" hidden="1">#REF!</definedName>
    <definedName name="BExY1DPTV4LSY9MEOUGXF8X052NA" hidden="1">#REF!</definedName>
    <definedName name="BExY1GK9ELBEKDD7O6HR6DUO8YGO" localSheetId="8" hidden="1">#REF!</definedName>
    <definedName name="BExY1GK9ELBEKDD7O6HR6DUO8YGO" localSheetId="9" hidden="1">#REF!</definedName>
    <definedName name="BExY1GK9ELBEKDD7O6HR6DUO8YGO" hidden="1">#REF!</definedName>
    <definedName name="BExY1NWOXXFV9GGZ3PX444LZ8TVX" localSheetId="8" hidden="1">#REF!</definedName>
    <definedName name="BExY1NWOXXFV9GGZ3PX444LZ8TVX" localSheetId="9" hidden="1">#REF!</definedName>
    <definedName name="BExY1NWOXXFV9GGZ3PX444LZ8TVX" hidden="1">#REF!</definedName>
    <definedName name="BExY1UCL0RND63LLSM9X5SFRG117" localSheetId="8" hidden="1">#REF!</definedName>
    <definedName name="BExY1UCL0RND63LLSM9X5SFRG117" localSheetId="9" hidden="1">#REF!</definedName>
    <definedName name="BExY1UCL0RND63LLSM9X5SFRG117" hidden="1">#REF!</definedName>
    <definedName name="BExY1WAT3937L08HLHIRQHMP2A3H" localSheetId="8" hidden="1">#REF!</definedName>
    <definedName name="BExY1WAT3937L08HLHIRQHMP2A3H" localSheetId="9" hidden="1">#REF!</definedName>
    <definedName name="BExY1WAT3937L08HLHIRQHMP2A3H" hidden="1">#REF!</definedName>
    <definedName name="BExY1YEBOSLMID7LURP8QB46AI91" localSheetId="8" hidden="1">#REF!</definedName>
    <definedName name="BExY1YEBOSLMID7LURP8QB46AI91" localSheetId="9" hidden="1">#REF!</definedName>
    <definedName name="BExY1YEBOSLMID7LURP8QB46AI91" hidden="1">#REF!</definedName>
    <definedName name="BExY236UB98PA9PNCHMCSZYCHJBD" localSheetId="8" hidden="1">#REF!</definedName>
    <definedName name="BExY236UB98PA9PNCHMCSZYCHJBD" localSheetId="9" hidden="1">#REF!</definedName>
    <definedName name="BExY236UB98PA9PNCHMCSZYCHJBD" hidden="1">#REF!</definedName>
    <definedName name="BExY2FS4LFX9OHOTQT7SJ2PXAC25" localSheetId="8" hidden="1">#REF!</definedName>
    <definedName name="BExY2FS4LFX9OHOTQT7SJ2PXAC25" localSheetId="9" hidden="1">#REF!</definedName>
    <definedName name="BExY2FS4LFX9OHOTQT7SJ2PXAC25" hidden="1">#REF!</definedName>
    <definedName name="BExY2GDPCZPVU0IQ6IJIB1YQQRQ6" localSheetId="8" hidden="1">#REF!</definedName>
    <definedName name="BExY2GDPCZPVU0IQ6IJIB1YQQRQ6" localSheetId="9" hidden="1">#REF!</definedName>
    <definedName name="BExY2GDPCZPVU0IQ6IJIB1YQQRQ6" hidden="1">#REF!</definedName>
    <definedName name="BExY2GTSZ3VA9TXLY7KW1LIAKJ61" localSheetId="8" hidden="1">#REF!</definedName>
    <definedName name="BExY2GTSZ3VA9TXLY7KW1LIAKJ61" localSheetId="9" hidden="1">#REF!</definedName>
    <definedName name="BExY2GTSZ3VA9TXLY7KW1LIAKJ61" hidden="1">#REF!</definedName>
    <definedName name="BExY2IXBR1SGYZH08T7QHKEFS8HA" localSheetId="8" hidden="1">#REF!</definedName>
    <definedName name="BExY2IXBR1SGYZH08T7QHKEFS8HA" localSheetId="9" hidden="1">#REF!</definedName>
    <definedName name="BExY2IXBR1SGYZH08T7QHKEFS8HA" hidden="1">#REF!</definedName>
    <definedName name="BExY2Q4B5FUDA5VU4VRUHX327QN0" localSheetId="8" hidden="1">#REF!</definedName>
    <definedName name="BExY2Q4B5FUDA5VU4VRUHX327QN0" localSheetId="9" hidden="1">#REF!</definedName>
    <definedName name="BExY2Q4B5FUDA5VU4VRUHX327QN0" hidden="1">#REF!</definedName>
    <definedName name="BExY2S7TM2NG7A1NFYPWIFAIKUCO" localSheetId="8" hidden="1">#REF!</definedName>
    <definedName name="BExY2S7TM2NG7A1NFYPWIFAIKUCO" localSheetId="9" hidden="1">#REF!</definedName>
    <definedName name="BExY2S7TM2NG7A1NFYPWIFAIKUCO" hidden="1">#REF!</definedName>
    <definedName name="BExY2Z3ZGRGD12RWANJZ8DFQO776" localSheetId="8" hidden="1">#REF!</definedName>
    <definedName name="BExY2Z3ZGRGD12RWANJZ8DFQO776" localSheetId="9" hidden="1">#REF!</definedName>
    <definedName name="BExY2Z3ZGRGD12RWANJZ8DFQO776" hidden="1">#REF!</definedName>
    <definedName name="BExY30WPXLJ01P42XKBSUF8KNOOK" localSheetId="8" hidden="1">#REF!</definedName>
    <definedName name="BExY30WPXLJ01P42XKBSUF8KNOOK" localSheetId="9" hidden="1">#REF!</definedName>
    <definedName name="BExY30WPXLJ01P42XKBSUF8KNOOK" hidden="1">#REF!</definedName>
    <definedName name="BExY3297KIB0C8Z1G99OS1MCEGTO" localSheetId="8" hidden="1">#REF!</definedName>
    <definedName name="BExY3297KIB0C8Z1G99OS1MCEGTO" localSheetId="9" hidden="1">#REF!</definedName>
    <definedName name="BExY3297KIB0C8Z1G99OS1MCEGTO" hidden="1">#REF!</definedName>
    <definedName name="BExY3HOSK7YI364K15OX70AVR6F1" localSheetId="8" hidden="1">#REF!</definedName>
    <definedName name="BExY3HOSK7YI364K15OX70AVR6F1" localSheetId="9" hidden="1">#REF!</definedName>
    <definedName name="BExY3HOSK7YI364K15OX70AVR6F1" hidden="1">#REF!</definedName>
    <definedName name="BExY3I526B4VA8JBTKXWE3FGVT0D" localSheetId="8" hidden="1">#REF!</definedName>
    <definedName name="BExY3I526B4VA8JBTKXWE3FGVT0D" localSheetId="9" hidden="1">#REF!</definedName>
    <definedName name="BExY3I526B4VA8JBTKXWE3FGVT0D" hidden="1">#REF!</definedName>
    <definedName name="BExY3I52TZR3GXQ9HDVDNIYLIGEH" localSheetId="8" hidden="1">#REF!</definedName>
    <definedName name="BExY3I52TZR3GXQ9HDVDNIYLIGEH" localSheetId="9" hidden="1">#REF!</definedName>
    <definedName name="BExY3I52TZR3GXQ9HDVDNIYLIGEH" hidden="1">#REF!</definedName>
    <definedName name="BExY3T89AUR83SOAZZ3OMDEJDQ39" localSheetId="8" hidden="1">#REF!</definedName>
    <definedName name="BExY3T89AUR83SOAZZ3OMDEJDQ39" localSheetId="9" hidden="1">#REF!</definedName>
    <definedName name="BExY3T89AUR83SOAZZ3OMDEJDQ39" hidden="1">#REF!</definedName>
    <definedName name="BExY3WZ7VO2K6TYCHDY754FY24AA" localSheetId="8" hidden="1">#REF!</definedName>
    <definedName name="BExY3WZ7VO2K6TYCHDY754FY24AA" localSheetId="9" hidden="1">#REF!</definedName>
    <definedName name="BExY3WZ7VO2K6TYCHDY754FY24AA" hidden="1">#REF!</definedName>
    <definedName name="BExY4BIG95HDDO6MY6WBUSWJIOLR" localSheetId="8" hidden="1">#REF!</definedName>
    <definedName name="BExY4BIG95HDDO6MY6WBUSWJIOLR" localSheetId="9" hidden="1">#REF!</definedName>
    <definedName name="BExY4BIG95HDDO6MY6WBUSWJIOLR" hidden="1">#REF!</definedName>
    <definedName name="BExY4MG771JQ84EMIVB6HQGGHZY7" localSheetId="8" hidden="1">#REF!</definedName>
    <definedName name="BExY4MG771JQ84EMIVB6HQGGHZY7" localSheetId="9" hidden="1">#REF!</definedName>
    <definedName name="BExY4MG771JQ84EMIVB6HQGGHZY7" hidden="1">#REF!</definedName>
    <definedName name="BExY4PWCSFB8P3J3TBQB2MD67263" localSheetId="8" hidden="1">#REF!</definedName>
    <definedName name="BExY4PWCSFB8P3J3TBQB2MD67263" localSheetId="9" hidden="1">#REF!</definedName>
    <definedName name="BExY4PWCSFB8P3J3TBQB2MD67263" hidden="1">#REF!</definedName>
    <definedName name="BExY4RP3BE6KYZDIKQZO4U4DIT33" localSheetId="8" hidden="1">#REF!</definedName>
    <definedName name="BExY4RP3BE6KYZDIKQZO4U4DIT33" localSheetId="9" hidden="1">#REF!</definedName>
    <definedName name="BExY4RP3BE6KYZDIKQZO4U4DIT33" hidden="1">#REF!</definedName>
    <definedName name="BExY4RZW3KK11JLYBA4DWZ92M6LQ" localSheetId="8" hidden="1">#REF!</definedName>
    <definedName name="BExY4RZW3KK11JLYBA4DWZ92M6LQ" localSheetId="9" hidden="1">#REF!</definedName>
    <definedName name="BExY4RZW3KK11JLYBA4DWZ92M6LQ" hidden="1">#REF!</definedName>
    <definedName name="BExY4XOVTTNVZ577RLIEC7NZQFIX" localSheetId="8" hidden="1">#REF!</definedName>
    <definedName name="BExY4XOVTTNVZ577RLIEC7NZQFIX" localSheetId="9" hidden="1">#REF!</definedName>
    <definedName name="BExY4XOVTTNVZ577RLIEC7NZQFIX" hidden="1">#REF!</definedName>
    <definedName name="BExY50JAF5CG01GTHAUS7I4ZLUDC" localSheetId="8" hidden="1">#REF!</definedName>
    <definedName name="BExY50JAF5CG01GTHAUS7I4ZLUDC" localSheetId="9" hidden="1">#REF!</definedName>
    <definedName name="BExY50JAF5CG01GTHAUS7I4ZLUDC" hidden="1">#REF!</definedName>
    <definedName name="BExY53J7EXFEOFTRNAHLK7IH3ACB" localSheetId="8" hidden="1">#REF!</definedName>
    <definedName name="BExY53J7EXFEOFTRNAHLK7IH3ACB" localSheetId="9" hidden="1">#REF!</definedName>
    <definedName name="BExY53J7EXFEOFTRNAHLK7IH3ACB" hidden="1">#REF!</definedName>
    <definedName name="BExY5515SJTJS3VM80M3YYR0WF37" localSheetId="8" hidden="1">#REF!</definedName>
    <definedName name="BExY5515SJTJS3VM80M3YYR0WF37" localSheetId="9" hidden="1">#REF!</definedName>
    <definedName name="BExY5515SJTJS3VM80M3YYR0WF37" hidden="1">#REF!</definedName>
    <definedName name="BExY5515WE39FQ3EG5QHG67V9C0O" localSheetId="8" hidden="1">#REF!</definedName>
    <definedName name="BExY5515WE39FQ3EG5QHG67V9C0O" localSheetId="9" hidden="1">#REF!</definedName>
    <definedName name="BExY5515WE39FQ3EG5QHG67V9C0O" hidden="1">#REF!</definedName>
    <definedName name="BExY5986WNAD8NFCPXC9TVLBU4FG" localSheetId="8" hidden="1">#REF!</definedName>
    <definedName name="BExY5986WNAD8NFCPXC9TVLBU4FG" localSheetId="9" hidden="1">#REF!</definedName>
    <definedName name="BExY5986WNAD8NFCPXC9TVLBU4FG" hidden="1">#REF!</definedName>
    <definedName name="BExY5DF9MS25IFNWGJ1YAS5MDN8R" localSheetId="8" hidden="1">#REF!</definedName>
    <definedName name="BExY5DF9MS25IFNWGJ1YAS5MDN8R" localSheetId="9" hidden="1">#REF!</definedName>
    <definedName name="BExY5DF9MS25IFNWGJ1YAS5MDN8R" hidden="1">#REF!</definedName>
    <definedName name="BExY5ERVGL3UM2MGT8LJ0XPKTZEK" localSheetId="8" hidden="1">#REF!</definedName>
    <definedName name="BExY5ERVGL3UM2MGT8LJ0XPKTZEK" localSheetId="9" hidden="1">#REF!</definedName>
    <definedName name="BExY5ERVGL3UM2MGT8LJ0XPKTZEK" hidden="1">#REF!</definedName>
    <definedName name="BExY5EX6NJFK8W754ZVZDN5DS04K" localSheetId="8" hidden="1">#REF!</definedName>
    <definedName name="BExY5EX6NJFK8W754ZVZDN5DS04K" localSheetId="9" hidden="1">#REF!</definedName>
    <definedName name="BExY5EX6NJFK8W754ZVZDN5DS04K" hidden="1">#REF!</definedName>
    <definedName name="BExY5S3XD1NJT109CV54IFOHVLQ6" localSheetId="8" hidden="1">#REF!</definedName>
    <definedName name="BExY5S3XD1NJT109CV54IFOHVLQ6" localSheetId="9" hidden="1">#REF!</definedName>
    <definedName name="BExY5S3XD1NJT109CV54IFOHVLQ6" hidden="1">#REF!</definedName>
    <definedName name="BExY5W088PPAPLSMR2P7FV2CRDCT" localSheetId="8" hidden="1">#REF!</definedName>
    <definedName name="BExY5W088PPAPLSMR2P7FV2CRDCT" localSheetId="9" hidden="1">#REF!</definedName>
    <definedName name="BExY5W088PPAPLSMR2P7FV2CRDCT" hidden="1">#REF!</definedName>
    <definedName name="BExY6KA6BQ6H4SH5EMJBVF8UR4ZY" localSheetId="8" hidden="1">#REF!</definedName>
    <definedName name="BExY6KA6BQ6H4SH5EMJBVF8UR4ZY" localSheetId="9" hidden="1">#REF!</definedName>
    <definedName name="BExY6KA6BQ6H4SH5EMJBVF8UR4ZY" hidden="1">#REF!</definedName>
    <definedName name="BExY6KVS1MMZ2R34PGEFR2BMTU9W" localSheetId="8" hidden="1">#REF!</definedName>
    <definedName name="BExY6KVS1MMZ2R34PGEFR2BMTU9W" localSheetId="9" hidden="1">#REF!</definedName>
    <definedName name="BExY6KVS1MMZ2R34PGEFR2BMTU9W" hidden="1">#REF!</definedName>
    <definedName name="BExY6Q9YY7LW745GP7CYOGGSPHGE" localSheetId="8" hidden="1">#REF!</definedName>
    <definedName name="BExY6Q9YY7LW745GP7CYOGGSPHGE" localSheetId="9" hidden="1">#REF!</definedName>
    <definedName name="BExY6Q9YY7LW745GP7CYOGGSPHGE" hidden="1">#REF!</definedName>
    <definedName name="BExY6R6BYIQZ4OR1E7YI0OVOC08W" localSheetId="8" hidden="1">#REF!</definedName>
    <definedName name="BExY6R6BYIQZ4OR1E7YI0OVOC08W" localSheetId="9" hidden="1">#REF!</definedName>
    <definedName name="BExY6R6BYIQZ4OR1E7YI0OVOC08W" hidden="1">#REF!</definedName>
    <definedName name="BExZIA3C8LKJTEH3MKQ57KJH5TA2" localSheetId="8" hidden="1">#REF!</definedName>
    <definedName name="BExZIA3C8LKJTEH3MKQ57KJH5TA2" localSheetId="9" hidden="1">#REF!</definedName>
    <definedName name="BExZIA3C8LKJTEH3MKQ57KJH5TA2" hidden="1">#REF!</definedName>
    <definedName name="BExZIGDWFIOPMMVCRWX45OIJ5AP3" localSheetId="8" hidden="1">#REF!</definedName>
    <definedName name="BExZIGDWFIOPMMVCRWX45OIJ5AP3" localSheetId="9" hidden="1">#REF!</definedName>
    <definedName name="BExZIGDWFIOPMMVCRWX45OIJ5AP3" hidden="1">#REF!</definedName>
    <definedName name="BExZIIHH3QNQE3GFMHEE4UMHY6WQ" localSheetId="8" hidden="1">#REF!</definedName>
    <definedName name="BExZIIHH3QNQE3GFMHEE4UMHY6WQ" localSheetId="9" hidden="1">#REF!</definedName>
    <definedName name="BExZIIHH3QNQE3GFMHEE4UMHY6WQ" hidden="1">#REF!</definedName>
    <definedName name="BExZIYO22G5UXOB42GDLYGVRJ6U7" localSheetId="8" hidden="1">#REF!</definedName>
    <definedName name="BExZIYO22G5UXOB42GDLYGVRJ6U7" localSheetId="9" hidden="1">#REF!</definedName>
    <definedName name="BExZIYO22G5UXOB42GDLYGVRJ6U7" hidden="1">#REF!</definedName>
    <definedName name="BExZJ7I9T8XU4MZRKJ1VVU76V2LZ" localSheetId="8" hidden="1">#REF!</definedName>
    <definedName name="BExZJ7I9T8XU4MZRKJ1VVU76V2LZ" localSheetId="9" hidden="1">#REF!</definedName>
    <definedName name="BExZJ7I9T8XU4MZRKJ1VVU76V2LZ" hidden="1">#REF!</definedName>
    <definedName name="BExZJMY170JCUU1RWASNZ1HJPRTA" localSheetId="8" hidden="1">#REF!</definedName>
    <definedName name="BExZJMY170JCUU1RWASNZ1HJPRTA" localSheetId="9" hidden="1">#REF!</definedName>
    <definedName name="BExZJMY170JCUU1RWASNZ1HJPRTA" hidden="1">#REF!</definedName>
    <definedName name="BExZJOQR77H0P4SUKVYACDCFBBXO" localSheetId="8" hidden="1">#REF!</definedName>
    <definedName name="BExZJOQR77H0P4SUKVYACDCFBBXO" localSheetId="9" hidden="1">#REF!</definedName>
    <definedName name="BExZJOQR77H0P4SUKVYACDCFBBXO" hidden="1">#REF!</definedName>
    <definedName name="BExZJS6RG34ODDY9HMZ0O34MEMSB" localSheetId="8" hidden="1">#REF!</definedName>
    <definedName name="BExZJS6RG34ODDY9HMZ0O34MEMSB" localSheetId="9" hidden="1">#REF!</definedName>
    <definedName name="BExZJS6RG34ODDY9HMZ0O34MEMSB" hidden="1">#REF!</definedName>
    <definedName name="BExZK34NR4BAD7HJAP7SQ926UQP3" localSheetId="8" hidden="1">#REF!</definedName>
    <definedName name="BExZK34NR4BAD7HJAP7SQ926UQP3" localSheetId="9" hidden="1">#REF!</definedName>
    <definedName name="BExZK34NR4BAD7HJAP7SQ926UQP3" hidden="1">#REF!</definedName>
    <definedName name="BExZK3FGPHH5H771U7D5XY7XBS6E" localSheetId="8" hidden="1">#REF!</definedName>
    <definedName name="BExZK3FGPHH5H771U7D5XY7XBS6E" localSheetId="9" hidden="1">#REF!</definedName>
    <definedName name="BExZK3FGPHH5H771U7D5XY7XBS6E" hidden="1">#REF!</definedName>
    <definedName name="BExZK46CVVS9X1BZ6LLL71016ENT" localSheetId="8" hidden="1">#REF!</definedName>
    <definedName name="BExZK46CVVS9X1BZ6LLL71016ENT" localSheetId="9" hidden="1">#REF!</definedName>
    <definedName name="BExZK46CVVS9X1BZ6LLL71016ENT" hidden="1">#REF!</definedName>
    <definedName name="BExZK52PZLTP1F04T09MP30BVT7H" localSheetId="8" hidden="1">#REF!</definedName>
    <definedName name="BExZK52PZLTP1F04T09MP30BVT7H" localSheetId="9" hidden="1">#REF!</definedName>
    <definedName name="BExZK52PZLTP1F04T09MP30BVT7H" hidden="1">#REF!</definedName>
    <definedName name="BExZKHYORG3O8C772XPFHM1N8T80" localSheetId="8" hidden="1">#REF!</definedName>
    <definedName name="BExZKHYORG3O8C772XPFHM1N8T80" localSheetId="9" hidden="1">#REF!</definedName>
    <definedName name="BExZKHYORG3O8C772XPFHM1N8T80" hidden="1">#REF!</definedName>
    <definedName name="BExZKJRF2IRR57DG9CLC7MSHWNNN" localSheetId="8" hidden="1">#REF!</definedName>
    <definedName name="BExZKJRF2IRR57DG9CLC7MSHWNNN" localSheetId="9" hidden="1">#REF!</definedName>
    <definedName name="BExZKJRF2IRR57DG9CLC7MSHWNNN" hidden="1">#REF!</definedName>
    <definedName name="BExZKV5GYXO0X760SBD9TWTIQHGI" localSheetId="8" hidden="1">#REF!</definedName>
    <definedName name="BExZKV5GYXO0X760SBD9TWTIQHGI" localSheetId="9" hidden="1">#REF!</definedName>
    <definedName name="BExZKV5GYXO0X760SBD9TWTIQHGI" hidden="1">#REF!</definedName>
    <definedName name="BExZKZCGNEA9IPON37A91L4H4H17" localSheetId="8" hidden="1">#REF!</definedName>
    <definedName name="BExZKZCGNEA9IPON37A91L4H4H17" localSheetId="9" hidden="1">#REF!</definedName>
    <definedName name="BExZKZCGNEA9IPON37A91L4H4H17" hidden="1">#REF!</definedName>
    <definedName name="BExZL6E4YVXRUN7ZGF2BIGIXFR8K" localSheetId="8" hidden="1">#REF!</definedName>
    <definedName name="BExZL6E4YVXRUN7ZGF2BIGIXFR8K" localSheetId="9" hidden="1">#REF!</definedName>
    <definedName name="BExZL6E4YVXRUN7ZGF2BIGIXFR8K" hidden="1">#REF!</definedName>
    <definedName name="BExZLF2ZTA4EPN0GHO7C5O8DZ1SN" localSheetId="8" hidden="1">#REF!</definedName>
    <definedName name="BExZLF2ZTA4EPN0GHO7C5O8DZ1SN" localSheetId="9" hidden="1">#REF!</definedName>
    <definedName name="BExZLF2ZTA4EPN0GHO7C5O8DZ1SN" hidden="1">#REF!</definedName>
    <definedName name="BExZLGVLMKTPFXG42QYT0PO81G7F" localSheetId="8" hidden="1">#REF!</definedName>
    <definedName name="BExZLGVLMKTPFXG42QYT0PO81G7F" localSheetId="9" hidden="1">#REF!</definedName>
    <definedName name="BExZLGVLMKTPFXG42QYT0PO81G7F" hidden="1">#REF!</definedName>
    <definedName name="BExZLHRYQQ7BYD3VQWHVTZGYGRCT" localSheetId="8" hidden="1">#REF!</definedName>
    <definedName name="BExZLHRYQQ7BYD3VQWHVTZGYGRCT" localSheetId="9" hidden="1">#REF!</definedName>
    <definedName name="BExZLHRYQQ7BYD3VQWHVTZGYGRCT" hidden="1">#REF!</definedName>
    <definedName name="BExZLKMK7LRK14S09WLMH7MXSQXM" localSheetId="8" hidden="1">#REF!</definedName>
    <definedName name="BExZLKMK7LRK14S09WLMH7MXSQXM" localSheetId="9" hidden="1">#REF!</definedName>
    <definedName name="BExZLKMK7LRK14S09WLMH7MXSQXM" hidden="1">#REF!</definedName>
    <definedName name="BExZM503X0NZBS0FF22LK2RGG6GP" localSheetId="8" hidden="1">#REF!</definedName>
    <definedName name="BExZM503X0NZBS0FF22LK2RGG6GP" localSheetId="9" hidden="1">#REF!</definedName>
    <definedName name="BExZM503X0NZBS0FF22LK2RGG6GP" hidden="1">#REF!</definedName>
    <definedName name="BExZM7JVLG0W8EG5RBU915U3SKBY" localSheetId="8" hidden="1">#REF!</definedName>
    <definedName name="BExZM7JVLG0W8EG5RBU915U3SKBY" localSheetId="9" hidden="1">#REF!</definedName>
    <definedName name="BExZM7JVLG0W8EG5RBU915U3SKBY" hidden="1">#REF!</definedName>
    <definedName name="BExZM85FOVUFF110XMQ9O2ODSJUK" localSheetId="8" hidden="1">#REF!</definedName>
    <definedName name="BExZM85FOVUFF110XMQ9O2ODSJUK" localSheetId="9" hidden="1">#REF!</definedName>
    <definedName name="BExZM85FOVUFF110XMQ9O2ODSJUK" hidden="1">#REF!</definedName>
    <definedName name="BExZMF1MMTZ1TA14PZ8ASSU2CBSP" localSheetId="8" hidden="1">#REF!</definedName>
    <definedName name="BExZMF1MMTZ1TA14PZ8ASSU2CBSP" localSheetId="9" hidden="1">#REF!</definedName>
    <definedName name="BExZMF1MMTZ1TA14PZ8ASSU2CBSP" hidden="1">#REF!</definedName>
    <definedName name="BExZMH54ZU6X4KM0375X9K5VJDZN" localSheetId="8" hidden="1">#REF!</definedName>
    <definedName name="BExZMH54ZU6X4KM0375X9K5VJDZN" localSheetId="9" hidden="1">#REF!</definedName>
    <definedName name="BExZMH54ZU6X4KM0375X9K5VJDZN" hidden="1">#REF!</definedName>
    <definedName name="BExZMKL5YQZD7F0FUCSVFGLPFK52" localSheetId="8" hidden="1">#REF!</definedName>
    <definedName name="BExZMKL5YQZD7F0FUCSVFGLPFK52" localSheetId="9" hidden="1">#REF!</definedName>
    <definedName name="BExZMKL5YQZD7F0FUCSVFGLPFK52" hidden="1">#REF!</definedName>
    <definedName name="BExZMOC3VNZALJM71X2T6FV91GTB" localSheetId="8" hidden="1">#REF!</definedName>
    <definedName name="BExZMOC3VNZALJM71X2T6FV91GTB" localSheetId="9" hidden="1">#REF!</definedName>
    <definedName name="BExZMOC3VNZALJM71X2T6FV91GTB" hidden="1">#REF!</definedName>
    <definedName name="BExZMRHA7TTR9QKJOMONHRVY3YOF" localSheetId="8" hidden="1">#REF!</definedName>
    <definedName name="BExZMRHA7TTR9QKJOMONHRVY3YOF" localSheetId="9" hidden="1">#REF!</definedName>
    <definedName name="BExZMRHA7TTR9QKJOMONHRVY3YOF" hidden="1">#REF!</definedName>
    <definedName name="BExZMXH39OB0I43XEL3K11U3G9PM" localSheetId="8" hidden="1">#REF!</definedName>
    <definedName name="BExZMXH39OB0I43XEL3K11U3G9PM" localSheetId="9" hidden="1">#REF!</definedName>
    <definedName name="BExZMXH39OB0I43XEL3K11U3G9PM" hidden="1">#REF!</definedName>
    <definedName name="BExZMZQ3RBKDHT5GLFNLS52OSJA0" localSheetId="8" hidden="1">#REF!</definedName>
    <definedName name="BExZMZQ3RBKDHT5GLFNLS52OSJA0" localSheetId="9" hidden="1">#REF!</definedName>
    <definedName name="BExZMZQ3RBKDHT5GLFNLS52OSJA0" hidden="1">#REF!</definedName>
    <definedName name="BExZN2F7Y2J2L2LN5WZRG949MS4A" localSheetId="8" hidden="1">#REF!</definedName>
    <definedName name="BExZN2F7Y2J2L2LN5WZRG949MS4A" localSheetId="9" hidden="1">#REF!</definedName>
    <definedName name="BExZN2F7Y2J2L2LN5WZRG949MS4A" hidden="1">#REF!</definedName>
    <definedName name="BExZN847WUWKRYTZWG9TCQZJS3OL" localSheetId="8" hidden="1">#REF!</definedName>
    <definedName name="BExZN847WUWKRYTZWG9TCQZJS3OL" localSheetId="9" hidden="1">#REF!</definedName>
    <definedName name="BExZN847WUWKRYTZWG9TCQZJS3OL" hidden="1">#REF!</definedName>
    <definedName name="BExZNA2ALK6RDWFAXZQCL9TWRDCF" localSheetId="8" hidden="1">#REF!</definedName>
    <definedName name="BExZNA2ALK6RDWFAXZQCL9TWRDCF" localSheetId="9" hidden="1">#REF!</definedName>
    <definedName name="BExZNA2ALK6RDWFAXZQCL9TWRDCF" hidden="1">#REF!</definedName>
    <definedName name="BExZNH3VISFF4NQI11BZDP5IQ7VG" localSheetId="8" hidden="1">#REF!</definedName>
    <definedName name="BExZNH3VISFF4NQI11BZDP5IQ7VG" localSheetId="9" hidden="1">#REF!</definedName>
    <definedName name="BExZNH3VISFF4NQI11BZDP5IQ7VG" hidden="1">#REF!</definedName>
    <definedName name="BExZNJYCFYVMAOI62GB2BABK1ELE" localSheetId="8" hidden="1">#REF!</definedName>
    <definedName name="BExZNJYCFYVMAOI62GB2BABK1ELE" localSheetId="9" hidden="1">#REF!</definedName>
    <definedName name="BExZNJYCFYVMAOI62GB2BABK1ELE" hidden="1">#REF!</definedName>
    <definedName name="BExZNLGAA6ATMJW0Y28J4OI5W27I" localSheetId="8" hidden="1">#REF!</definedName>
    <definedName name="BExZNLGAA6ATMJW0Y28J4OI5W27I" localSheetId="9" hidden="1">#REF!</definedName>
    <definedName name="BExZNLGAA6ATMJW0Y28J4OI5W27I" hidden="1">#REF!</definedName>
    <definedName name="BExZNP7916CH3QP4VCZEULUIKKS5" localSheetId="8" hidden="1">#REF!</definedName>
    <definedName name="BExZNP7916CH3QP4VCZEULUIKKS5" localSheetId="9" hidden="1">#REF!</definedName>
    <definedName name="BExZNP7916CH3QP4VCZEULUIKKS5" hidden="1">#REF!</definedName>
    <definedName name="BExZNV707LIU6Z5H6QI6H67LHTI1" localSheetId="8" hidden="1">#REF!</definedName>
    <definedName name="BExZNV707LIU6Z5H6QI6H67LHTI1" localSheetId="9" hidden="1">#REF!</definedName>
    <definedName name="BExZNV707LIU6Z5H6QI6H67LHTI1" hidden="1">#REF!</definedName>
    <definedName name="BExZNVCBKB930QQ9QW7KSGOZ0V1M" localSheetId="8" hidden="1">#REF!</definedName>
    <definedName name="BExZNVCBKB930QQ9QW7KSGOZ0V1M" localSheetId="9" hidden="1">#REF!</definedName>
    <definedName name="BExZNVCBKB930QQ9QW7KSGOZ0V1M" hidden="1">#REF!</definedName>
    <definedName name="BExZNW8QJ18X0RSGFDWAE9ZSDX39" localSheetId="8" hidden="1">#REF!</definedName>
    <definedName name="BExZNW8QJ18X0RSGFDWAE9ZSDX39" localSheetId="9" hidden="1">#REF!</definedName>
    <definedName name="BExZNW8QJ18X0RSGFDWAE9ZSDX39" hidden="1">#REF!</definedName>
    <definedName name="BExZNZDWRS6Q40L8OCWFEIVI0A1O" localSheetId="8" hidden="1">#REF!</definedName>
    <definedName name="BExZNZDWRS6Q40L8OCWFEIVI0A1O" localSheetId="9" hidden="1">#REF!</definedName>
    <definedName name="BExZNZDWRS6Q40L8OCWFEIVI0A1O" hidden="1">#REF!</definedName>
    <definedName name="BExZOBO9NYLGVJQ31LVQ9XS2ZT4N" localSheetId="8" hidden="1">#REF!</definedName>
    <definedName name="BExZOBO9NYLGVJQ31LVQ9XS2ZT4N" localSheetId="9" hidden="1">#REF!</definedName>
    <definedName name="BExZOBO9NYLGVJQ31LVQ9XS2ZT4N" hidden="1">#REF!</definedName>
    <definedName name="BExZOETNB1CJ3Y2RKLI1ZK0S8Z6H" localSheetId="8" hidden="1">#REF!</definedName>
    <definedName name="BExZOETNB1CJ3Y2RKLI1ZK0S8Z6H" localSheetId="9" hidden="1">#REF!</definedName>
    <definedName name="BExZOETNB1CJ3Y2RKLI1ZK0S8Z6H" hidden="1">#REF!</definedName>
    <definedName name="BExZOREMVSK4E5VSWM838KHUB8AI" localSheetId="8" hidden="1">#REF!</definedName>
    <definedName name="BExZOREMVSK4E5VSWM838KHUB8AI" localSheetId="9" hidden="1">#REF!</definedName>
    <definedName name="BExZOREMVSK4E5VSWM838KHUB8AI" hidden="1">#REF!</definedName>
    <definedName name="BExZOVR745T5P1KS9NV2PXZPZVRG" localSheetId="8" hidden="1">#REF!</definedName>
    <definedName name="BExZOVR745T5P1KS9NV2PXZPZVRG" localSheetId="9" hidden="1">#REF!</definedName>
    <definedName name="BExZOVR745T5P1KS9NV2PXZPZVRG" hidden="1">#REF!</definedName>
    <definedName name="BExZOZSWGLSY2XYVRIS6VSNJDSGD" localSheetId="8" hidden="1">#REF!</definedName>
    <definedName name="BExZOZSWGLSY2XYVRIS6VSNJDSGD" localSheetId="9" hidden="1">#REF!</definedName>
    <definedName name="BExZOZSWGLSY2XYVRIS6VSNJDSGD" hidden="1">#REF!</definedName>
    <definedName name="BExZP7AIJKLM6C6CSUIIFAHFBNX2" localSheetId="8" hidden="1">#REF!</definedName>
    <definedName name="BExZP7AIJKLM6C6CSUIIFAHFBNX2" localSheetId="9" hidden="1">#REF!</definedName>
    <definedName name="BExZP7AIJKLM6C6CSUIIFAHFBNX2" hidden="1">#REF!</definedName>
    <definedName name="BExZPALCPOH27L4MUPX2RFT3F8OM" localSheetId="8" hidden="1">#REF!</definedName>
    <definedName name="BExZPALCPOH27L4MUPX2RFT3F8OM" localSheetId="9" hidden="1">#REF!</definedName>
    <definedName name="BExZPALCPOH27L4MUPX2RFT3F8OM" hidden="1">#REF!</definedName>
    <definedName name="BExZPQ0XY507N8FJMVPKCTK8HC9H" localSheetId="8" hidden="1">#REF!</definedName>
    <definedName name="BExZPQ0XY507N8FJMVPKCTK8HC9H" localSheetId="9" hidden="1">#REF!</definedName>
    <definedName name="BExZPQ0XY507N8FJMVPKCTK8HC9H" hidden="1">#REF!</definedName>
    <definedName name="BExZPXTHEWEN48J9E5ARSA8IGRBI" localSheetId="8" hidden="1">#REF!</definedName>
    <definedName name="BExZPXTHEWEN48J9E5ARSA8IGRBI" localSheetId="9" hidden="1">#REF!</definedName>
    <definedName name="BExZPXTHEWEN48J9E5ARSA8IGRBI" hidden="1">#REF!</definedName>
    <definedName name="BExZQ37OVBR25U32CO2YYVPZOMR5" localSheetId="8" hidden="1">#REF!</definedName>
    <definedName name="BExZQ37OVBR25U32CO2YYVPZOMR5" localSheetId="9" hidden="1">#REF!</definedName>
    <definedName name="BExZQ37OVBR25U32CO2YYVPZOMR5" hidden="1">#REF!</definedName>
    <definedName name="BExZQ3NT7H06VO0AR48WHZULZB93" localSheetId="8" hidden="1">#REF!</definedName>
    <definedName name="BExZQ3NT7H06VO0AR48WHZULZB93" localSheetId="9" hidden="1">#REF!</definedName>
    <definedName name="BExZQ3NT7H06VO0AR48WHZULZB93" hidden="1">#REF!</definedName>
    <definedName name="BExZQ5RCYU1R0DUT1MFN99S1C408" localSheetId="8" hidden="1">#REF!</definedName>
    <definedName name="BExZQ5RCYU1R0DUT1MFN99S1C408" localSheetId="9" hidden="1">#REF!</definedName>
    <definedName name="BExZQ5RCYU1R0DUT1MFN99S1C408" hidden="1">#REF!</definedName>
    <definedName name="BExZQ7PJU07SEJMDX18U9YVDC2GU" localSheetId="8" hidden="1">#REF!</definedName>
    <definedName name="BExZQ7PJU07SEJMDX18U9YVDC2GU" localSheetId="9" hidden="1">#REF!</definedName>
    <definedName name="BExZQ7PJU07SEJMDX18U9YVDC2GU" hidden="1">#REF!</definedName>
    <definedName name="BExZQAJXQ5IJ5RB71EDSPGTRO5HC" localSheetId="8" hidden="1">#REF!</definedName>
    <definedName name="BExZQAJXQ5IJ5RB71EDSPGTRO5HC" localSheetId="9" hidden="1">#REF!</definedName>
    <definedName name="BExZQAJXQ5IJ5RB71EDSPGTRO5HC" hidden="1">#REF!</definedName>
    <definedName name="BExZQBLTKPF3O4MCH6L4LE544FQB" localSheetId="8" hidden="1">#REF!</definedName>
    <definedName name="BExZQBLTKPF3O4MCH6L4LE544FQB" localSheetId="9" hidden="1">#REF!</definedName>
    <definedName name="BExZQBLTKPF3O4MCH6L4LE544FQB" hidden="1">#REF!</definedName>
    <definedName name="BExZQIHTGHK7OOI2Y2PN3JYBY82I" localSheetId="8" hidden="1">#REF!</definedName>
    <definedName name="BExZQIHTGHK7OOI2Y2PN3JYBY82I" localSheetId="9" hidden="1">#REF!</definedName>
    <definedName name="BExZQIHTGHK7OOI2Y2PN3JYBY82I" hidden="1">#REF!</definedName>
    <definedName name="BExZQJJMGU5MHQOILGXGJPAQI5XI" localSheetId="8" hidden="1">#REF!</definedName>
    <definedName name="BExZQJJMGU5MHQOILGXGJPAQI5XI" localSheetId="9" hidden="1">#REF!</definedName>
    <definedName name="BExZQJJMGU5MHQOILGXGJPAQI5XI" hidden="1">#REF!</definedName>
    <definedName name="BExZQL1M2EX5YEQBMNQKVD747N3I" localSheetId="8" hidden="1">#REF!</definedName>
    <definedName name="BExZQL1M2EX5YEQBMNQKVD747N3I" localSheetId="9" hidden="1">#REF!</definedName>
    <definedName name="BExZQL1M2EX5YEQBMNQKVD747N3I" hidden="1">#REF!</definedName>
    <definedName name="BExZQPDYUBJL0C1OME996KHU23N5" localSheetId="8" hidden="1">#REF!</definedName>
    <definedName name="BExZQPDYUBJL0C1OME996KHU23N5" localSheetId="9" hidden="1">#REF!</definedName>
    <definedName name="BExZQPDYUBJL0C1OME996KHU23N5" hidden="1">#REF!</definedName>
    <definedName name="BExZQXBYEBN28QUH1KOVW6KKA5UM" localSheetId="8" hidden="1">#REF!</definedName>
    <definedName name="BExZQXBYEBN28QUH1KOVW6KKA5UM" localSheetId="9" hidden="1">#REF!</definedName>
    <definedName name="BExZQXBYEBN28QUH1KOVW6KKA5UM" hidden="1">#REF!</definedName>
    <definedName name="BExZQZKT146WEN8FTVZ7Y5TSB8L5" localSheetId="8" hidden="1">#REF!</definedName>
    <definedName name="BExZQZKT146WEN8FTVZ7Y5TSB8L5" localSheetId="9" hidden="1">#REF!</definedName>
    <definedName name="BExZQZKT146WEN8FTVZ7Y5TSB8L5" hidden="1">#REF!</definedName>
    <definedName name="BExZR485AKBH93YZ08CMUC3WROED" localSheetId="8" hidden="1">#REF!</definedName>
    <definedName name="BExZR485AKBH93YZ08CMUC3WROED" localSheetId="9" hidden="1">#REF!</definedName>
    <definedName name="BExZR485AKBH93YZ08CMUC3WROED" hidden="1">#REF!</definedName>
    <definedName name="BExZR7TL98P2PPUVGIZYR5873DWW" localSheetId="8" hidden="1">#REF!</definedName>
    <definedName name="BExZR7TL98P2PPUVGIZYR5873DWW" localSheetId="9" hidden="1">#REF!</definedName>
    <definedName name="BExZR7TL98P2PPUVGIZYR5873DWW" hidden="1">#REF!</definedName>
    <definedName name="BExZRAYSYOXAM1PBW1EF6YAZ9RU3" localSheetId="8" hidden="1">#REF!</definedName>
    <definedName name="BExZRAYSYOXAM1PBW1EF6YAZ9RU3" localSheetId="9" hidden="1">#REF!</definedName>
    <definedName name="BExZRAYSYOXAM1PBW1EF6YAZ9RU3" hidden="1">#REF!</definedName>
    <definedName name="BExZRGD1603X5ACFALUUDKCD7X48" localSheetId="8" hidden="1">#REF!</definedName>
    <definedName name="BExZRGD1603X5ACFALUUDKCD7X48" localSheetId="9" hidden="1">#REF!</definedName>
    <definedName name="BExZRGD1603X5ACFALUUDKCD7X48" hidden="1">#REF!</definedName>
    <definedName name="BExZRMSYHFOP8FFWKKUSBHU85J81" localSheetId="8" hidden="1">#REF!</definedName>
    <definedName name="BExZRMSYHFOP8FFWKKUSBHU85J81" localSheetId="9" hidden="1">#REF!</definedName>
    <definedName name="BExZRMSYHFOP8FFWKKUSBHU85J81" hidden="1">#REF!</definedName>
    <definedName name="BExZRP1X6UVLN1UOLHH5VF4STP1O" localSheetId="8" hidden="1">#REF!</definedName>
    <definedName name="BExZRP1X6UVLN1UOLHH5VF4STP1O" localSheetId="9" hidden="1">#REF!</definedName>
    <definedName name="BExZRP1X6UVLN1UOLHH5VF4STP1O" hidden="1">#REF!</definedName>
    <definedName name="BExZRQ930U6OCYNV00CH5I0Q4LPE" localSheetId="8" hidden="1">#REF!</definedName>
    <definedName name="BExZRQ930U6OCYNV00CH5I0Q4LPE" localSheetId="9" hidden="1">#REF!</definedName>
    <definedName name="BExZRQ930U6OCYNV00CH5I0Q4LPE" hidden="1">#REF!</definedName>
    <definedName name="BExZRQP7JLKS45QOGATXS7MK5GUZ" localSheetId="8" hidden="1">#REF!</definedName>
    <definedName name="BExZRQP7JLKS45QOGATXS7MK5GUZ" localSheetId="9" hidden="1">#REF!</definedName>
    <definedName name="BExZRQP7JLKS45QOGATXS7MK5GUZ" hidden="1">#REF!</definedName>
    <definedName name="BExZRW8W514W8OZ72YBONYJ64GXF" localSheetId="8" hidden="1">#REF!</definedName>
    <definedName name="BExZRW8W514W8OZ72YBONYJ64GXF" localSheetId="9" hidden="1">#REF!</definedName>
    <definedName name="BExZRW8W514W8OZ72YBONYJ64GXF" hidden="1">#REF!</definedName>
    <definedName name="BExZRWJP2BUVFJPO8U8ATQEP0LZU" localSheetId="8" hidden="1">#REF!</definedName>
    <definedName name="BExZRWJP2BUVFJPO8U8ATQEP0LZU" localSheetId="9" hidden="1">#REF!</definedName>
    <definedName name="BExZRWJP2BUVFJPO8U8ATQEP0LZU" hidden="1">#REF!</definedName>
    <definedName name="BExZSI9USDLZAN8LI8M4YYQL24GZ" localSheetId="8" hidden="1">#REF!</definedName>
    <definedName name="BExZSI9USDLZAN8LI8M4YYQL24GZ" localSheetId="9" hidden="1">#REF!</definedName>
    <definedName name="BExZSI9USDLZAN8LI8M4YYQL24GZ" hidden="1">#REF!</definedName>
    <definedName name="BExZSLKO175YAM0RMMZH1FPXL4V2" localSheetId="8" hidden="1">#REF!</definedName>
    <definedName name="BExZSLKO175YAM0RMMZH1FPXL4V2" localSheetId="9" hidden="1">#REF!</definedName>
    <definedName name="BExZSLKO175YAM0RMMZH1FPXL4V2" hidden="1">#REF!</definedName>
    <definedName name="BExZSS0LA2JY4ZLJ1Z5YCMLJJZCH" localSheetId="8" hidden="1">#REF!</definedName>
    <definedName name="BExZSS0LA2JY4ZLJ1Z5YCMLJJZCH" localSheetId="9" hidden="1">#REF!</definedName>
    <definedName name="BExZSS0LA2JY4ZLJ1Z5YCMLJJZCH" hidden="1">#REF!</definedName>
    <definedName name="BExZSTNUWCRNCL22SMKXKFSLCJ0O" localSheetId="8" hidden="1">#REF!</definedName>
    <definedName name="BExZSTNUWCRNCL22SMKXKFSLCJ0O" localSheetId="9" hidden="1">#REF!</definedName>
    <definedName name="BExZSTNUWCRNCL22SMKXKFSLCJ0O" hidden="1">#REF!</definedName>
    <definedName name="BExZSYRA4NR7K6RLC3I81QSG5SQR" localSheetId="8" hidden="1">#REF!</definedName>
    <definedName name="BExZSYRA4NR7K6RLC3I81QSG5SQR" hidden="1">#REF!</definedName>
    <definedName name="BExZT6JSZ8CBS0SB3T07N3LMAX7M" localSheetId="8" hidden="1">#REF!</definedName>
    <definedName name="BExZT6JSZ8CBS0SB3T07N3LMAX7M" localSheetId="9" hidden="1">#REF!</definedName>
    <definedName name="BExZT6JSZ8CBS0SB3T07N3LMAX7M" hidden="1">#REF!</definedName>
    <definedName name="BExZTAQV2QVSZY5Y3VCCWUBSBW9P" localSheetId="8" hidden="1">#REF!</definedName>
    <definedName name="BExZTAQV2QVSZY5Y3VCCWUBSBW9P" localSheetId="9" hidden="1">#REF!</definedName>
    <definedName name="BExZTAQV2QVSZY5Y3VCCWUBSBW9P" hidden="1">#REF!</definedName>
    <definedName name="BExZTHSI2FX56PWRSNX9H5EWTZFO" localSheetId="8" hidden="1">#REF!</definedName>
    <definedName name="BExZTHSI2FX56PWRSNX9H5EWTZFO" localSheetId="9" hidden="1">#REF!</definedName>
    <definedName name="BExZTHSI2FX56PWRSNX9H5EWTZFO" hidden="1">#REF!</definedName>
    <definedName name="BExZTJL3HVBFY139H6CJHEQCT1EL" localSheetId="8" hidden="1">#REF!</definedName>
    <definedName name="BExZTJL3HVBFY139H6CJHEQCT1EL" localSheetId="9" hidden="1">#REF!</definedName>
    <definedName name="BExZTJL3HVBFY139H6CJHEQCT1EL" hidden="1">#REF!</definedName>
    <definedName name="BExZTLOL8OPABZI453E0KVNA1GJS" localSheetId="8" hidden="1">#REF!</definedName>
    <definedName name="BExZTLOL8OPABZI453E0KVNA1GJS" localSheetId="9" hidden="1">#REF!</definedName>
    <definedName name="BExZTLOL8OPABZI453E0KVNA1GJS" hidden="1">#REF!</definedName>
    <definedName name="BExZTOTZ9F2ZI18DZM8GW39VDF1N" localSheetId="8" hidden="1">#REF!</definedName>
    <definedName name="BExZTOTZ9F2ZI18DZM8GW39VDF1N" localSheetId="9" hidden="1">#REF!</definedName>
    <definedName name="BExZTOTZ9F2ZI18DZM8GW39VDF1N" hidden="1">#REF!</definedName>
    <definedName name="BExZTT6J3X0TOX0ZY6YPLUVMCW9X" localSheetId="8" hidden="1">#REF!</definedName>
    <definedName name="BExZTT6J3X0TOX0ZY6YPLUVMCW9X" localSheetId="9" hidden="1">#REF!</definedName>
    <definedName name="BExZTT6J3X0TOX0ZY6YPLUVMCW9X" hidden="1">#REF!</definedName>
    <definedName name="BExZTW6ECBRA0BBITWBQ8R93RMCL" localSheetId="8" hidden="1">#REF!</definedName>
    <definedName name="BExZTW6ECBRA0BBITWBQ8R93RMCL" localSheetId="9" hidden="1">#REF!</definedName>
    <definedName name="BExZTW6ECBRA0BBITWBQ8R93RMCL" hidden="1">#REF!</definedName>
    <definedName name="BExZU2BHYAOKSCBM3C5014ZF6IXS" localSheetId="8" hidden="1">#REF!</definedName>
    <definedName name="BExZU2BHYAOKSCBM3C5014ZF6IXS" localSheetId="9" hidden="1">#REF!</definedName>
    <definedName name="BExZU2BHYAOKSCBM3C5014ZF6IXS" hidden="1">#REF!</definedName>
    <definedName name="BExZU2RMJTXOCS0ROPMYPE6WTD87" localSheetId="8" hidden="1">#REF!</definedName>
    <definedName name="BExZU2RMJTXOCS0ROPMYPE6WTD87" localSheetId="9" hidden="1">#REF!</definedName>
    <definedName name="BExZU2RMJTXOCS0ROPMYPE6WTD87" hidden="1">#REF!</definedName>
    <definedName name="BExZUBRAHA9DNEGONEZEB2TDVFC2" localSheetId="8" hidden="1">#REF!</definedName>
    <definedName name="BExZUBRAHA9DNEGONEZEB2TDVFC2" localSheetId="9" hidden="1">#REF!</definedName>
    <definedName name="BExZUBRAHA9DNEGONEZEB2TDVFC2" hidden="1">#REF!</definedName>
    <definedName name="BExZUF7G8FENTJKH9R1XUWXM6CWD" localSheetId="8" hidden="1">#REF!</definedName>
    <definedName name="BExZUF7G8FENTJKH9R1XUWXM6CWD" localSheetId="9" hidden="1">#REF!</definedName>
    <definedName name="BExZUF7G8FENTJKH9R1XUWXM6CWD" hidden="1">#REF!</definedName>
    <definedName name="BExZUNARUJBIZ08VCAV3GEVBIR3D" localSheetId="8" hidden="1">#REF!</definedName>
    <definedName name="BExZUNARUJBIZ08VCAV3GEVBIR3D" localSheetId="9" hidden="1">#REF!</definedName>
    <definedName name="BExZUNARUJBIZ08VCAV3GEVBIR3D" hidden="1">#REF!</definedName>
    <definedName name="BExZUSZT5496UMBP4LFSLTR1GVEW" localSheetId="8" hidden="1">#REF!</definedName>
    <definedName name="BExZUSZT5496UMBP4LFSLTR1GVEW" localSheetId="9" hidden="1">#REF!</definedName>
    <definedName name="BExZUSZT5496UMBP4LFSLTR1GVEW" hidden="1">#REF!</definedName>
    <definedName name="BExZUT54340I38GVCV79EL116WR0" localSheetId="8" hidden="1">#REF!</definedName>
    <definedName name="BExZUT54340I38GVCV79EL116WR0" localSheetId="9" hidden="1">#REF!</definedName>
    <definedName name="BExZUT54340I38GVCV79EL116WR0" hidden="1">#REF!</definedName>
    <definedName name="BExZUXC66MK2SXPXCLD8ZSU0BMTY" localSheetId="8" hidden="1">#REF!</definedName>
    <definedName name="BExZUXC66MK2SXPXCLD8ZSU0BMTY" localSheetId="9" hidden="1">#REF!</definedName>
    <definedName name="BExZUXC66MK2SXPXCLD8ZSU0BMTY" hidden="1">#REF!</definedName>
    <definedName name="BExZUYDULCX65H9OZ9JHPBNKF3MI" localSheetId="8" hidden="1">#REF!</definedName>
    <definedName name="BExZUYDULCX65H9OZ9JHPBNKF3MI" localSheetId="9" hidden="1">#REF!</definedName>
    <definedName name="BExZUYDULCX65H9OZ9JHPBNKF3MI" hidden="1">#REF!</definedName>
    <definedName name="BExZV2QD5ZDK3AGDRULLA7JB46C3" localSheetId="8" hidden="1">#REF!</definedName>
    <definedName name="BExZV2QD5ZDK3AGDRULLA7JB46C3" localSheetId="9" hidden="1">#REF!</definedName>
    <definedName name="BExZV2QD5ZDK3AGDRULLA7JB46C3" hidden="1">#REF!</definedName>
    <definedName name="BExZVBQ29OM0V8XAL3HL0JIM0MMU" localSheetId="8" hidden="1">#REF!</definedName>
    <definedName name="BExZVBQ29OM0V8XAL3HL0JIM0MMU" localSheetId="9" hidden="1">#REF!</definedName>
    <definedName name="BExZVBQ29OM0V8XAL3HL0JIM0MMU" hidden="1">#REF!</definedName>
    <definedName name="BExZVKV2XCPCINW1KP8Q1FI6KDNG" localSheetId="8" hidden="1">#REF!</definedName>
    <definedName name="BExZVKV2XCPCINW1KP8Q1FI6KDNG" localSheetId="9" hidden="1">#REF!</definedName>
    <definedName name="BExZVKV2XCPCINW1KP8Q1FI6KDNG" hidden="1">#REF!</definedName>
    <definedName name="BExZVLM4T9ORS4ZWHME46U4Q103C" localSheetId="8" hidden="1">#REF!</definedName>
    <definedName name="BExZVLM4T9ORS4ZWHME46U4Q103C" localSheetId="9" hidden="1">#REF!</definedName>
    <definedName name="BExZVLM4T9ORS4ZWHME46U4Q103C" hidden="1">#REF!</definedName>
    <definedName name="BExZVM7OZWPPRH5YQW50EYMMIW1A" localSheetId="8" hidden="1">#REF!</definedName>
    <definedName name="BExZVM7OZWPPRH5YQW50EYMMIW1A" localSheetId="9" hidden="1">#REF!</definedName>
    <definedName name="BExZVM7OZWPPRH5YQW50EYMMIW1A" hidden="1">#REF!</definedName>
    <definedName name="BExZVMYK7BAH6AGIAEXBE1NXDZ5Z" localSheetId="8" hidden="1">#REF!</definedName>
    <definedName name="BExZVMYK7BAH6AGIAEXBE1NXDZ5Z" localSheetId="9" hidden="1">#REF!</definedName>
    <definedName name="BExZVMYK7BAH6AGIAEXBE1NXDZ5Z" hidden="1">#REF!</definedName>
    <definedName name="BExZVPYGX2C5OSHMZ6F0KBKZ6B1S" localSheetId="8" hidden="1">#REF!</definedName>
    <definedName name="BExZVPYGX2C5OSHMZ6F0KBKZ6B1S" localSheetId="9" hidden="1">#REF!</definedName>
    <definedName name="BExZVPYGX2C5OSHMZ6F0KBKZ6B1S" hidden="1">#REF!</definedName>
    <definedName name="BExZW3LHTS7PFBNTYM95N8J5AFYQ" localSheetId="8" hidden="1">#REF!</definedName>
    <definedName name="BExZW3LHTS7PFBNTYM95N8J5AFYQ" localSheetId="9" hidden="1">#REF!</definedName>
    <definedName name="BExZW3LHTS7PFBNTYM95N8J5AFYQ" hidden="1">#REF!</definedName>
    <definedName name="BExZW472V5ADKCFHIKAJ6D4R8MU4" localSheetId="8" hidden="1">#REF!</definedName>
    <definedName name="BExZW472V5ADKCFHIKAJ6D4R8MU4" localSheetId="9" hidden="1">#REF!</definedName>
    <definedName name="BExZW472V5ADKCFHIKAJ6D4R8MU4" hidden="1">#REF!</definedName>
    <definedName name="BExZW5UARC8W9AQNLJX2I5WQWS5F" localSheetId="8" hidden="1">#REF!</definedName>
    <definedName name="BExZW5UARC8W9AQNLJX2I5WQWS5F" localSheetId="9" hidden="1">#REF!</definedName>
    <definedName name="BExZW5UARC8W9AQNLJX2I5WQWS5F" hidden="1">#REF!</definedName>
    <definedName name="BExZW7HRGN6A9YS41KI2B2UUMJ7X" localSheetId="8" hidden="1">#REF!</definedName>
    <definedName name="BExZW7HRGN6A9YS41KI2B2UUMJ7X" localSheetId="9" hidden="1">#REF!</definedName>
    <definedName name="BExZW7HRGN6A9YS41KI2B2UUMJ7X" hidden="1">#REF!</definedName>
    <definedName name="BExZW8ZPNV43UXGOT98FDNIBQHZY" localSheetId="8" hidden="1">#REF!</definedName>
    <definedName name="BExZW8ZPNV43UXGOT98FDNIBQHZY" localSheetId="9" hidden="1">#REF!</definedName>
    <definedName name="BExZW8ZPNV43UXGOT98FDNIBQHZY" hidden="1">#REF!</definedName>
    <definedName name="BExZWKZ5N3RDXU8MZ8HQVYYD8O0F" localSheetId="8" hidden="1">#REF!</definedName>
    <definedName name="BExZWKZ5N3RDXU8MZ8HQVYYD8O0F" localSheetId="9" hidden="1">#REF!</definedName>
    <definedName name="BExZWKZ5N3RDXU8MZ8HQVYYD8O0F" hidden="1">#REF!</definedName>
    <definedName name="BExZWMBRUCPO6F4QT5FNX8JRFL7V" localSheetId="8" hidden="1">#REF!</definedName>
    <definedName name="BExZWMBRUCPO6F4QT5FNX8JRFL7V" localSheetId="9" hidden="1">#REF!</definedName>
    <definedName name="BExZWMBRUCPO6F4QT5FNX8JRFL7V" hidden="1">#REF!</definedName>
    <definedName name="BExZWQO5171HT1OZ6D6JZBHEW4JG" localSheetId="8" hidden="1">#REF!</definedName>
    <definedName name="BExZWQO5171HT1OZ6D6JZBHEW4JG" localSheetId="9" hidden="1">#REF!</definedName>
    <definedName name="BExZWQO5171HT1OZ6D6JZBHEW4JG" hidden="1">#REF!</definedName>
    <definedName name="BExZWSMC9T48W74GFGQCIUJ8ZPP3" localSheetId="8" hidden="1">#REF!</definedName>
    <definedName name="BExZWSMC9T48W74GFGQCIUJ8ZPP3" localSheetId="9" hidden="1">#REF!</definedName>
    <definedName name="BExZWSMC9T48W74GFGQCIUJ8ZPP3" hidden="1">#REF!</definedName>
    <definedName name="BExZWUF2V4HY3HI8JN9ZVPRWK1H3" localSheetId="8" hidden="1">#REF!</definedName>
    <definedName name="BExZWUF2V4HY3HI8JN9ZVPRWK1H3" localSheetId="9" hidden="1">#REF!</definedName>
    <definedName name="BExZWUF2V4HY3HI8JN9ZVPRWK1H3" hidden="1">#REF!</definedName>
    <definedName name="BExZWX45URTK9KYDJHEXL1OTZ833" localSheetId="8" hidden="1">#REF!</definedName>
    <definedName name="BExZWX45URTK9KYDJHEXL1OTZ833" localSheetId="9" hidden="1">#REF!</definedName>
    <definedName name="BExZWX45URTK9KYDJHEXL1OTZ833" hidden="1">#REF!</definedName>
    <definedName name="BExZX0EWQEZO86WDAD9A4EAEZ012" localSheetId="8" hidden="1">#REF!</definedName>
    <definedName name="BExZX0EWQEZO86WDAD9A4EAEZ012" localSheetId="9" hidden="1">#REF!</definedName>
    <definedName name="BExZX0EWQEZO86WDAD9A4EAEZ012" hidden="1">#REF!</definedName>
    <definedName name="BExZX2T6ZT2DZLYSDJJBPVIT5OK2" localSheetId="8" hidden="1">#REF!</definedName>
    <definedName name="BExZX2T6ZT2DZLYSDJJBPVIT5OK2" localSheetId="9" hidden="1">#REF!</definedName>
    <definedName name="BExZX2T6ZT2DZLYSDJJBPVIT5OK2" hidden="1">#REF!</definedName>
    <definedName name="BExZXOJDELULNLEH7WG0OYJT0NJ4" localSheetId="8" hidden="1">#REF!</definedName>
    <definedName name="BExZXOJDELULNLEH7WG0OYJT0NJ4" localSheetId="9" hidden="1">#REF!</definedName>
    <definedName name="BExZXOJDELULNLEH7WG0OYJT0NJ4" hidden="1">#REF!</definedName>
    <definedName name="BExZXOOTRNUK8LGEAZ8ZCFW9KXQ1" localSheetId="8" hidden="1">#REF!</definedName>
    <definedName name="BExZXOOTRNUK8LGEAZ8ZCFW9KXQ1" localSheetId="9" hidden="1">#REF!</definedName>
    <definedName name="BExZXOOTRNUK8LGEAZ8ZCFW9KXQ1" hidden="1">#REF!</definedName>
    <definedName name="BExZXT6JOXNKEDU23DKL8XZAJZIH" localSheetId="8" hidden="1">#REF!</definedName>
    <definedName name="BExZXT6JOXNKEDU23DKL8XZAJZIH" localSheetId="9" hidden="1">#REF!</definedName>
    <definedName name="BExZXT6JOXNKEDU23DKL8XZAJZIH" hidden="1">#REF!</definedName>
    <definedName name="BExZXUTYW1HWEEZ1LIX4OQWC7HL1" localSheetId="8" hidden="1">#REF!</definedName>
    <definedName name="BExZXUTYW1HWEEZ1LIX4OQWC7HL1" localSheetId="9" hidden="1">#REF!</definedName>
    <definedName name="BExZXUTYW1HWEEZ1LIX4OQWC7HL1" hidden="1">#REF!</definedName>
    <definedName name="BExZXY4NKQL9QD76YMQJ15U1C2G8" localSheetId="8" hidden="1">#REF!</definedName>
    <definedName name="BExZXY4NKQL9QD76YMQJ15U1C2G8" localSheetId="9" hidden="1">#REF!</definedName>
    <definedName name="BExZXY4NKQL9QD76YMQJ15U1C2G8" hidden="1">#REF!</definedName>
    <definedName name="BExZXYQ7U5G08FQGUIGYT14QCBOF" localSheetId="8" hidden="1">#REF!</definedName>
    <definedName name="BExZXYQ7U5G08FQGUIGYT14QCBOF" localSheetId="9" hidden="1">#REF!</definedName>
    <definedName name="BExZXYQ7U5G08FQGUIGYT14QCBOF" hidden="1">#REF!</definedName>
    <definedName name="BExZY02V77YJBMODJSWZOYCMPS5X" localSheetId="8" hidden="1">#REF!</definedName>
    <definedName name="BExZY02V77YJBMODJSWZOYCMPS5X" localSheetId="9" hidden="1">#REF!</definedName>
    <definedName name="BExZY02V77YJBMODJSWZOYCMPS5X" hidden="1">#REF!</definedName>
    <definedName name="BExZY3DEOYNIHRV56IY5LJXZK8RU" localSheetId="8" hidden="1">#REF!</definedName>
    <definedName name="BExZY3DEOYNIHRV56IY5LJXZK8RU" localSheetId="9" hidden="1">#REF!</definedName>
    <definedName name="BExZY3DEOYNIHRV56IY5LJXZK8RU" hidden="1">#REF!</definedName>
    <definedName name="BExZY49QRZIR6CA41LFA9LM6EULU" localSheetId="8" hidden="1">#REF!</definedName>
    <definedName name="BExZY49QRZIR6CA41LFA9LM6EULU" localSheetId="9" hidden="1">#REF!</definedName>
    <definedName name="BExZY49QRZIR6CA41LFA9LM6EULU" hidden="1">#REF!</definedName>
    <definedName name="BExZYTG2G7W27YATTETFDDCZ0C4U" localSheetId="8" hidden="1">#REF!</definedName>
    <definedName name="BExZYTG2G7W27YATTETFDDCZ0C4U" localSheetId="9" hidden="1">#REF!</definedName>
    <definedName name="BExZYTG2G7W27YATTETFDDCZ0C4U" hidden="1">#REF!</definedName>
    <definedName name="BExZYYOZMC36ROQDWLR5Z17WKHCR" localSheetId="8" hidden="1">#REF!</definedName>
    <definedName name="BExZYYOZMC36ROQDWLR5Z17WKHCR" localSheetId="9" hidden="1">#REF!</definedName>
    <definedName name="BExZYYOZMC36ROQDWLR5Z17WKHCR" hidden="1">#REF!</definedName>
    <definedName name="BExZZ2FQA9A8C7CJKMEFQ9VPSLCE" localSheetId="8" hidden="1">#REF!</definedName>
    <definedName name="BExZZ2FQA9A8C7CJKMEFQ9VPSLCE" localSheetId="9" hidden="1">#REF!</definedName>
    <definedName name="BExZZ2FQA9A8C7CJKMEFQ9VPSLCE" hidden="1">#REF!</definedName>
    <definedName name="BExZZ7ZGXIMA3OVYAWY3YQSK64LF" localSheetId="8" hidden="1">#REF!</definedName>
    <definedName name="BExZZ7ZGXIMA3OVYAWY3YQSK64LF" localSheetId="9" hidden="1">#REF!</definedName>
    <definedName name="BExZZ7ZGXIMA3OVYAWY3YQSK64LF" hidden="1">#REF!</definedName>
    <definedName name="BExZZ8FKEIFG203MU6SEJ69MINCD" localSheetId="8" hidden="1">#REF!</definedName>
    <definedName name="BExZZ8FKEIFG203MU6SEJ69MINCD" localSheetId="9" hidden="1">#REF!</definedName>
    <definedName name="BExZZ8FKEIFG203MU6SEJ69MINCD" hidden="1">#REF!</definedName>
    <definedName name="BExZZCHAVHW8C2H649KRGVQ0WVRT" localSheetId="8" hidden="1">#REF!</definedName>
    <definedName name="BExZZCHAVHW8C2H649KRGVQ0WVRT" localSheetId="9" hidden="1">#REF!</definedName>
    <definedName name="BExZZCHAVHW8C2H649KRGVQ0WVRT" hidden="1">#REF!</definedName>
    <definedName name="BExZZTK54OTLF2YB68BHGOS27GEN" localSheetId="8" hidden="1">#REF!</definedName>
    <definedName name="BExZZTK54OTLF2YB68BHGOS27GEN" localSheetId="9" hidden="1">#REF!</definedName>
    <definedName name="BExZZTK54OTLF2YB68BHGOS27GEN" hidden="1">#REF!</definedName>
    <definedName name="BExZZXB3JQQG4SIZS4MRU6NNW7HI" localSheetId="8" hidden="1">#REF!</definedName>
    <definedName name="BExZZXB3JQQG4SIZS4MRU6NNW7HI" localSheetId="9" hidden="1">#REF!</definedName>
    <definedName name="BExZZXB3JQQG4SIZS4MRU6NNW7HI" hidden="1">#REF!</definedName>
    <definedName name="BExZZZEMIIFKMLLV4DJKX5TB9R5V" localSheetId="8" hidden="1">#REF!</definedName>
    <definedName name="BExZZZEMIIFKMLLV4DJKX5TB9R5V" localSheetId="9" hidden="1">#REF!</definedName>
    <definedName name="BExZZZEMIIFKMLLV4DJKX5TB9R5V" hidden="1">#REF!</definedName>
    <definedName name="BidPrice">'[36]General Inputs'!$I$8</definedName>
    <definedName name="BOOK_LIFE">'[37]Lvl FCR'!$G$10</definedName>
    <definedName name="BOOKADJ">#REF!</definedName>
    <definedName name="BPARedirect">'[36]General Inputs'!$I$5</definedName>
    <definedName name="BPAX">[16]EXTERNAL!$A$121:$IV$123</definedName>
    <definedName name="Bum" localSheetId="8" hidden="1">#REF!</definedName>
    <definedName name="Bum" hidden="1">#REF!</definedName>
    <definedName name="Button_1">"TradeSummary_Ken_Finicle_List"</definedName>
    <definedName name="CAE.T">[16]INTERNAL!$A$34:$IV$36</definedName>
    <definedName name="CAES1.T">[16]INTERNAL!$A$37:$IV$39</definedName>
    <definedName name="cap">[38]Readings!$B$2</definedName>
    <definedName name="CapEx_AFUDC">[36]CapEx!$B$26</definedName>
    <definedName name="CapEx_Facility">[36]CapEx!$B$2</definedName>
    <definedName name="CapEx_Improvements">[36]CapEx!$B$8</definedName>
    <definedName name="CapEx_NetWorkCap">[33]CapEx!$B$31</definedName>
    <definedName name="CapEx_PropertyTax">[36]CapEx!$B$23</definedName>
    <definedName name="CapEx_REET">[36]CapEx!$B$7</definedName>
    <definedName name="CapEx_Sensitivity">[36]CapEx!$B$25</definedName>
    <definedName name="CapEx_SnoPUD">[36]CapEx!$B$24</definedName>
    <definedName name="CapEx_Total">[36]CapEx!$B$27</definedName>
    <definedName name="Capital_Inflation">'[26]Assumptions (Input)'!$B$11</definedName>
    <definedName name="CASE">[39]INPUTS!$C$8</definedName>
    <definedName name="CASE_E">'[40]Named Ranges E'!$C$4</definedName>
    <definedName name="CASE_GAS">'[41]Named Ranges G'!$C$4</definedName>
    <definedName name="Case_Name">'[42]KJB-6,13 Cmn Adj'!$B$8</definedName>
    <definedName name="CaseDescription">'[24]Dispatch Cases'!$C$11</definedName>
    <definedName name="catalog">[15]PartsDataTable!$A$15</definedName>
    <definedName name="CBWorkbookPriority">-2060790043</definedName>
    <definedName name="CCGT_HeatRate">[24]Assumptions!$H$23</definedName>
    <definedName name="CCGTPrice">[24]Assumptions!$H$22</definedName>
    <definedName name="change_made">[15]PartsFlow!$A$318</definedName>
    <definedName name="change_schedule">[15]PartsFlow!$A$319</definedName>
    <definedName name="Check">#REF!</definedName>
    <definedName name="Check_Limit">'[27]General Inputs'!$D$31</definedName>
    <definedName name="CIPrice">'[15]Customer Data'!$F$243</definedName>
    <definedName name="CL_RT2">'[43]Transp Data'!$A$6:$C$81</definedName>
    <definedName name="Class_Factor_Names">'[27]Input-Allocators'!$B$19:$B$24</definedName>
    <definedName name="Classification">'[20]Func Study'!$AB$251</definedName>
    <definedName name="Close_Date">'[26]Capital Projects(Input)'!$D$7:$D$53</definedName>
    <definedName name="ClosingDate">'[36]General Inputs'!$E$4</definedName>
    <definedName name="cofa">'[44]Acct Codes'!$A$1:$B$186</definedName>
    <definedName name="COMADJ">#REF!</definedName>
    <definedName name="COMP">#REF!</definedName>
    <definedName name="Comp_GAS">'[41]Named Ranges G'!$C$8</definedName>
    <definedName name="COMPACTUAL">#REF!</definedName>
    <definedName name="COMPT">#REF!</definedName>
    <definedName name="COMPWEATHER">#REF!</definedName>
    <definedName name="Construction_OH">'[45]Virtual 49 Back-Up'!$E$54</definedName>
    <definedName name="ConsummableCost">'[15]Customer Data'!$I$88</definedName>
    <definedName name="ConversionFactor">[24]Assumptions!$I$65</definedName>
    <definedName name="COSFacVal">[20]Inputs!$R$5</definedName>
    <definedName name="CPI">'[46]General Inputs'!$D$53</definedName>
    <definedName name="ctypedropdown">[15]PartsDataTable!$F$2:$F$9</definedName>
    <definedName name="ctypeselect">[15]PartsDataTable!$H$1</definedName>
    <definedName name="ctypestart">[15]PartsDataTable!$G$1</definedName>
    <definedName name="CurrQtr">'[47]Inc Stmt'!$AJ$222</definedName>
    <definedName name="CUS">[16]CLASSIFIERS!$A$6:$IV$6</definedName>
    <definedName name="CUST_1">[16]EXTERNAL!$A$22:$IV$24</definedName>
    <definedName name="CUST_4">[16]EXTERNAL!$A$25:$IV$27</definedName>
    <definedName name="CUST_5">[16]EXTERNAL!$A$28:$IV$30</definedName>
    <definedName name="CUST_6">[16]EXTERNAL!$A$31:$IV$33</definedName>
    <definedName name="CustomerData">'[15]Customer Data'!$A$1</definedName>
    <definedName name="D108.05.T">[16]INTERNAL!$A$22:$IV$24</definedName>
    <definedName name="D108.10.T">[16]INTERNAL!$A$25:$IV$27</definedName>
    <definedName name="D361.T">[16]INTERNAL!$A$4:$IV$6</definedName>
    <definedName name="D362.T">[16]INTERNAL!$A$7:$IV$9</definedName>
    <definedName name="D364.T">[16]INTERNAL!$A$10:$IV$12</definedName>
    <definedName name="D366.T">[16]INTERNAL!$A$13:$IV$15</definedName>
    <definedName name="D368.T">[16]INTERNAL!$A$16:$IV$18</definedName>
    <definedName name="D370.T">[16]INTERNAL!$A$19:$IV$21</definedName>
    <definedName name="D372.T">[16]INTERNAL!$A$28:$IV$30</definedName>
    <definedName name="Data">'[48]Mix Variance'!$B$1:$N$31</definedName>
    <definedName name="Data.Avg">'[47]Avg Amts'!$A$5:$BP$34</definedName>
    <definedName name="Data.Qtrs.Avg">'[47]Avg Amts'!$A$5:$IV$5</definedName>
    <definedName name="data1">'[49]Mix Variance'!$O$5:$T$25</definedName>
    <definedName name="_xlnm.Database">[50]Invoice!#REF!</definedName>
    <definedName name="datastart">[15]PartsDataTable!$P$1</definedName>
    <definedName name="DATE">[51]Jan!#REF!</definedName>
    <definedName name="DebtPerc">[24]Assumptions!$I$58</definedName>
    <definedName name="DEC">[30]Backup!#REF!</definedName>
    <definedName name="Dec03AMA">[7]BS!$AJ$7:$AJ$3582</definedName>
    <definedName name="Dec04AMA">[8]BS!$AO$7:$AO$3582</definedName>
    <definedName name="DECT">#REF!</definedName>
    <definedName name="DELETE01" localSheetId="8" hidden="1">{#N/A,#N/A,FALSE,"Coversheet";#N/A,#N/A,FALSE,"QA"}</definedName>
    <definedName name="DELETE01" localSheetId="9" hidden="1">{#N/A,#N/A,FALSE,"Coversheet";#N/A,#N/A,FALSE,"QA"}</definedName>
    <definedName name="DELETE01" localSheetId="2" hidden="1">{#N/A,#N/A,FALSE,"Coversheet";#N/A,#N/A,FALSE,"QA"}</definedName>
    <definedName name="DELETE01" hidden="1">{#N/A,#N/A,FALSE,"Coversheet";#N/A,#N/A,FALSE,"QA"}</definedName>
    <definedName name="DELETE02" localSheetId="8" hidden="1">{#N/A,#N/A,FALSE,"Schedule F";#N/A,#N/A,FALSE,"Schedule G"}</definedName>
    <definedName name="DELETE02" localSheetId="9" hidden="1">{#N/A,#N/A,FALSE,"Schedule F";#N/A,#N/A,FALSE,"Schedule G"}</definedName>
    <definedName name="DELETE02" localSheetId="2" hidden="1">{#N/A,#N/A,FALSE,"Schedule F";#N/A,#N/A,FALSE,"Schedule G"}</definedName>
    <definedName name="DELETE02" hidden="1">{#N/A,#N/A,FALSE,"Schedule F";#N/A,#N/A,FALSE,"Schedule G"}</definedName>
    <definedName name="Delete06" localSheetId="8" hidden="1">{#N/A,#N/A,FALSE,"Coversheet";#N/A,#N/A,FALSE,"QA"}</definedName>
    <definedName name="Delete06" localSheetId="9" hidden="1">{#N/A,#N/A,FALSE,"Coversheet";#N/A,#N/A,FALSE,"QA"}</definedName>
    <definedName name="Delete06" localSheetId="2" hidden="1">{#N/A,#N/A,FALSE,"Coversheet";#N/A,#N/A,FALSE,"QA"}</definedName>
    <definedName name="Delete06" hidden="1">{#N/A,#N/A,FALSE,"Coversheet";#N/A,#N/A,FALSE,"QA"}</definedName>
    <definedName name="Delete09" localSheetId="8" hidden="1">{#N/A,#N/A,FALSE,"Coversheet";#N/A,#N/A,FALSE,"QA"}</definedName>
    <definedName name="Delete09" localSheetId="9" hidden="1">{#N/A,#N/A,FALSE,"Coversheet";#N/A,#N/A,FALSE,"QA"}</definedName>
    <definedName name="Delete09" localSheetId="2" hidden="1">{#N/A,#N/A,FALSE,"Coversheet";#N/A,#N/A,FALSE,"QA"}</definedName>
    <definedName name="Delete09" hidden="1">{#N/A,#N/A,FALSE,"Coversheet";#N/A,#N/A,FALSE,"QA"}</definedName>
    <definedName name="Delete1" localSheetId="8" hidden="1">{#N/A,#N/A,FALSE,"Coversheet";#N/A,#N/A,FALSE,"QA"}</definedName>
    <definedName name="Delete1" localSheetId="9" hidden="1">{#N/A,#N/A,FALSE,"Coversheet";#N/A,#N/A,FALSE,"QA"}</definedName>
    <definedName name="Delete1" localSheetId="2" hidden="1">{#N/A,#N/A,FALSE,"Coversheet";#N/A,#N/A,FALSE,"QA"}</definedName>
    <definedName name="Delete1" hidden="1">{#N/A,#N/A,FALSE,"Coversheet";#N/A,#N/A,FALSE,"QA"}</definedName>
    <definedName name="Delete10" localSheetId="8" hidden="1">{#N/A,#N/A,FALSE,"Schedule F";#N/A,#N/A,FALSE,"Schedule G"}</definedName>
    <definedName name="Delete10" localSheetId="9" hidden="1">{#N/A,#N/A,FALSE,"Schedule F";#N/A,#N/A,FALSE,"Schedule G"}</definedName>
    <definedName name="Delete10" localSheetId="2" hidden="1">{#N/A,#N/A,FALSE,"Schedule F";#N/A,#N/A,FALSE,"Schedule G"}</definedName>
    <definedName name="Delete10" hidden="1">{#N/A,#N/A,FALSE,"Schedule F";#N/A,#N/A,FALSE,"Schedule G"}</definedName>
    <definedName name="Delete21" localSheetId="8" hidden="1">{#N/A,#N/A,FALSE,"Coversheet";#N/A,#N/A,FALSE,"QA"}</definedName>
    <definedName name="Delete21" localSheetId="9" hidden="1">{#N/A,#N/A,FALSE,"Coversheet";#N/A,#N/A,FALSE,"QA"}</definedName>
    <definedName name="Delete21" localSheetId="2" hidden="1">{#N/A,#N/A,FALSE,"Coversheet";#N/A,#N/A,FALSE,"QA"}</definedName>
    <definedName name="Delete21" hidden="1">{#N/A,#N/A,FALSE,"Coversheet";#N/A,#N/A,FALSE,"QA"}</definedName>
    <definedName name="DEM">[16]CLASSIFIERS!$A$4:$IV$4</definedName>
    <definedName name="DEM_1">[16]EXTERNAL!$A$7:$IV$9</definedName>
    <definedName name="DEM_12CP">[16]EXTERNAL!$A$118:$IV$120</definedName>
    <definedName name="DEM_12NCP_P">[16]EXTERNAL!$A$187:$IV$189</definedName>
    <definedName name="DEM_12NCP_S">[16]EXTERNAL!$A$190:$IV$192</definedName>
    <definedName name="DEM_12NCP1">[16]EXTERNAL!$A$139:$IV$141</definedName>
    <definedName name="DEM_12NCP2">[16]EXTERNAL!$A$130:$IV$132</definedName>
    <definedName name="DEM_1A">[16]EXTERNAL!$A$115:$IV$117</definedName>
    <definedName name="DEM_2A">[16]EXTERNAL!$A$148:$IV$150</definedName>
    <definedName name="DEM_3A">[16]EXTERNAL!$A$199:$IV$201</definedName>
    <definedName name="DEM_3B">[16]EXTERNAL!$A$196:$IV$198</definedName>
    <definedName name="Demand">[19]Inputs!$D$8</definedName>
    <definedName name="Demand2">[52]Inputs!$D$11</definedName>
    <definedName name="DES1.T">[16]INTERNAL!$A$40:$IV$42</definedName>
    <definedName name="DES2.T">[16]INTERNAL!$A$43:$IV$45</definedName>
    <definedName name="DF_HeatRate">[24]Assumptions!$L$23</definedName>
    <definedName name="DFIT" localSheetId="8" hidden="1">{#N/A,#N/A,FALSE,"Coversheet";#N/A,#N/A,FALSE,"QA"}</definedName>
    <definedName name="DFIT" localSheetId="9" hidden="1">{#N/A,#N/A,FALSE,"Coversheet";#N/A,#N/A,FALSE,"QA"}</definedName>
    <definedName name="DFIT" localSheetId="2" hidden="1">{#N/A,#N/A,FALSE,"Coversheet";#N/A,#N/A,FALSE,"QA"}</definedName>
    <definedName name="DFIT" hidden="1">{#N/A,#N/A,FALSE,"Coversheet";#N/A,#N/A,FALSE,"QA"}</definedName>
    <definedName name="DIR_40">[16]EXTERNAL!$A$193:$IV$195</definedName>
    <definedName name="DIR_449">[16]EXTERNAL!$A$127:$IV$129</definedName>
    <definedName name="DIR_449_ENERGY">[16]EXTERNAL!$A$160:$IV$162</definedName>
    <definedName name="DIR_449_HV">[16]EXTERNAL!$A$157:$IV$159</definedName>
    <definedName name="DIR_449_OATT">[16]EXTERNAL!$A$166:$IV$168</definedName>
    <definedName name="DIR_RESALE">[16]EXTERNAL!$A$124:$IV$126</definedName>
    <definedName name="DIR_RESALE_LARGE">[16]EXTERNAL!$A$154:$IV$156</definedName>
    <definedName name="DIR_RESALE_SMALL">[16]EXTERNAL!$A$151:$IV$153</definedName>
    <definedName name="DIR108.09">[16]EXTERNAL!$A$106:$IV$108</definedName>
    <definedName name="DIR235.00">[16]EXTERNAL!$A$85:$IV$87</definedName>
    <definedName name="DIR360.01">[16]EXTERNAL!$A$37:$IV$39</definedName>
    <definedName name="DIR361.01">[16]EXTERNAL!$A$40:$IV$42</definedName>
    <definedName name="DIR362.01">[16]EXTERNAL!$A$43:$IV$45</definedName>
    <definedName name="DIR364.01">[16]EXTERNAL!$A$46:$IV$48</definedName>
    <definedName name="DIR366.01">[16]EXTERNAL!$A$49:$IV$51</definedName>
    <definedName name="DIR368.03">[16]EXTERNAL!$A$55:$IV$57</definedName>
    <definedName name="DIR368.03C">[16]EXTERNAL!$A$52:$IV$54</definedName>
    <definedName name="DIR372.00">[16]EXTERNAL!$A$58:$IV$60</definedName>
    <definedName name="DIR373.00">[16]EXTERNAL!$A$61:$IV$63</definedName>
    <definedName name="DIR450.01">[16]EXTERNAL!$A$10:$IV$12</definedName>
    <definedName name="DIR450.02">[16]EXTERNAL!$A$184:$IV$186</definedName>
    <definedName name="DIR451.02">[16]EXTERNAL!$A$70:$IV$72</definedName>
    <definedName name="DIR451.03">[16]EXTERNAL!$A$136:$IV$138</definedName>
    <definedName name="DIR451.05">[16]EXTERNAL!$A$76:$IV$78</definedName>
    <definedName name="DIR451.06">[16]EXTERNAL!$A$109:$IV$111</definedName>
    <definedName name="DIR451.07">[16]EXTERNAL!$A$133:$IV$135</definedName>
    <definedName name="DIR454.04">[16]EXTERNAL!$A$73:$IV$75</definedName>
    <definedName name="DIR556.01">[16]EXTERNAL!$A$175:$IV$177</definedName>
    <definedName name="DIR565.02">[16]EXTERNAL!$A$178:$IV$180</definedName>
    <definedName name="DIR908.01">[16]EXTERNAL!$A$172:$IV$174</definedName>
    <definedName name="DIR920.01">[16]EXTERNAL!$A$181:$IV$183</definedName>
    <definedName name="Dis">'[20]Func Study'!$AB$250</definedName>
    <definedName name="Discount_for_Revenue_Reqmt">'[53]Assumptions of Purchase'!$B$45</definedName>
    <definedName name="DisFac">'[20]Func Dist Factor Table'!$A$11:$G$25</definedName>
    <definedName name="Dist_factor">#REF!</definedName>
    <definedName name="DistPeakMethod">[22]Inputs!#REF!</definedName>
    <definedName name="DocketNumber">'[54]JHS-19'!$AR$2</definedName>
    <definedName name="DP.T">[16]INTERNAL!$A$46:$IV$48</definedName>
    <definedName name="DUDE" localSheetId="8" hidden="1">#REF!</definedName>
    <definedName name="DUDE" hidden="1">#REF!</definedName>
    <definedName name="duration">'[15]Customer Data'!$F$12</definedName>
    <definedName name="EBFIT.T">[16]INTERNAL!$A$88:$IV$90</definedName>
    <definedName name="ee" localSheetId="8" hidden="1">{#N/A,#N/A,FALSE,"Month ";#N/A,#N/A,FALSE,"YTD";#N/A,#N/A,FALSE,"12 mo ended"}</definedName>
    <definedName name="ee" localSheetId="9" hidden="1">{#N/A,#N/A,FALSE,"Month ";#N/A,#N/A,FALSE,"YTD";#N/A,#N/A,FALSE,"12 mo ended"}</definedName>
    <definedName name="ee" localSheetId="2" hidden="1">{#N/A,#N/A,FALSE,"Month ";#N/A,#N/A,FALSE,"YTD";#N/A,#N/A,FALSE,"12 mo ended"}</definedName>
    <definedName name="ee" hidden="1">{#N/A,#N/A,FALSE,"Month ";#N/A,#N/A,FALSE,"YTD";#N/A,#N/A,FALSE,"12 mo ended"}</definedName>
    <definedName name="EffTax">[16]INPUTS!$F$31</definedName>
    <definedName name="Electric_Prices">'[55]Monthly Price Summary'!$B$4:$E$27</definedName>
    <definedName name="ElecWC_LineItems">[17]BS!$AO$7:$AO$3420</definedName>
    <definedName name="ElRBLine">[17]BS!$AP$7:$AP$3141</definedName>
    <definedName name="EndDate">[24]Assumptions!$C$11</definedName>
    <definedName name="energy">[38]Readings!$B$3</definedName>
    <definedName name="ENERGY_1">[16]EXTERNAL!$A$4:$IV$6</definedName>
    <definedName name="ENERGY_2">[16]EXTERNAL!$A$145:$IV$147</definedName>
    <definedName name="EnforceLeadTime">'[15]Customer Data'!$I$127</definedName>
    <definedName name="Engy">[19]Inputs!$D$9</definedName>
    <definedName name="Engy2">[52]Inputs!$D$12</definedName>
    <definedName name="EPIS.T">[16]INTERNAL!$A$49:$IV$51</definedName>
    <definedName name="EPMWorkbookOptions_1">"gioAAB+LCAAAAAAABADtmmtvokoYx99vst/B8H4F6qWehrphR7qSVSCA7TFNQ1CnlSwCZ8Dafvsz3EHGHsvmGF6QtI15bvPMf34dwIH7/razO68Q+Zbr3FJsl6E60Fm7G8t5uaX2wfM3dkh9H3/9wj246PfKdX/LXoBD/Q7Oc/ybN9+6pbZB4N3Q9OFw6B56XRe90FcMw9J/z2faegt35jfL8QPTWUMqy9r8dxaFR+10OOA6DlyHY+ou2CME"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2"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yPerc">'[36]Revenue Calculation'!$I$3</definedName>
    <definedName name="error" localSheetId="2"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9" hidden="1">{#N/A,#N/A,FALSE,"Summ";#N/A,#N/A,FALSE,"General"}</definedName>
    <definedName name="Estimate" localSheetId="2" hidden="1">{#N/A,#N/A,FALSE,"Summ";#N/A,#N/A,FALSE,"General"}</definedName>
    <definedName name="Estimate" hidden="1">{#N/A,#N/A,FALSE,"Summ";#N/A,#N/A,FALSE,"General"}</definedName>
    <definedName name="ex" localSheetId="8" hidden="1">{#N/A,#N/A,FALSE,"Summ";#N/A,#N/A,FALSE,"General"}</definedName>
    <definedName name="ex" localSheetId="9" hidden="1">{#N/A,#N/A,FALSE,"Summ";#N/A,#N/A,FALSE,"General"}</definedName>
    <definedName name="ex" localSheetId="2" hidden="1">{#N/A,#N/A,FALSE,"Summ";#N/A,#N/A,FALSE,"General"}</definedName>
    <definedName name="ex" hidden="1">{#N/A,#N/A,FALSE,"Summ";#N/A,#N/A,FALSE,"General"}</definedName>
    <definedName name="ExpirationDate">[15]PartsDataTable!$E$14</definedName>
    <definedName name="F" localSheetId="8" hidden="1">#REF!</definedName>
    <definedName name="F" hidden="1">#REF!</definedName>
    <definedName name="f101top">#REF!</definedName>
    <definedName name="f104top">#REF!</definedName>
    <definedName name="f138top">#REF!</definedName>
    <definedName name="f140top">#REF!</definedName>
    <definedName name="Factorck">'[20]COS Factor Table'!$O$15:$O$113</definedName>
    <definedName name="FactorType">[23]Variables!$AK$2:$AL$12</definedName>
    <definedName name="FACTP">#REF!</definedName>
    <definedName name="FactSum">'[20]COS Factor Table'!$A$14:$O$113</definedName>
    <definedName name="FCR">'[45]Virtual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9"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[30]Backup!#REF!</definedName>
    <definedName name="Feb04AMA">[8]BS!$AE$7:$AE$3582</definedName>
    <definedName name="FEBT">#REF!</definedName>
    <definedName name="Fed_Cap_Tax">[56]Inputs!$E$112</definedName>
    <definedName name="FedTaxRate">[24]Assumptions!$C$33</definedName>
    <definedName name="FEE">[57]Cash_Flow!$F$50:$V$51</definedName>
    <definedName name="FERC_Lookup">'[58]Map Table'!$E$2:$F$58</definedName>
    <definedName name="FERCRATE">'[46]General Inputs'!$P$46</definedName>
    <definedName name="FFE">[57]Cash_Flow!$F$50:$V$51</definedName>
    <definedName name="ffff" localSheetId="8" hidden="1">{#N/A,#N/A,FALSE,"Coversheet";#N/A,#N/A,FALSE,"QA"}</definedName>
    <definedName name="ffff" localSheetId="9" hidden="1">{#N/A,#N/A,FALSE,"Coversheet";#N/A,#N/A,FALSE,"QA"}</definedName>
    <definedName name="ffff" localSheetId="2" hidden="1">{#N/A,#N/A,FALSE,"Coversheet";#N/A,#N/A,FALSE,"QA"}</definedName>
    <definedName name="ffff" hidden="1">{#N/A,#N/A,FALSE,"Coversheet";#N/A,#N/A,FALSE,"QA"}</definedName>
    <definedName name="fffgf" localSheetId="8" hidden="1">{#N/A,#N/A,FALSE,"Coversheet";#N/A,#N/A,FALSE,"QA"}</definedName>
    <definedName name="fffgf" localSheetId="9" hidden="1">{#N/A,#N/A,FALSE,"Coversheet";#N/A,#N/A,FALSE,"QA"}</definedName>
    <definedName name="fffgf" localSheetId="2" hidden="1">{#N/A,#N/A,FALSE,"Coversheet";#N/A,#N/A,FALSE,"QA"}</definedName>
    <definedName name="fffgf" hidden="1">{#N/A,#N/A,FALSE,"Coversheet";#N/A,#N/A,FALSE,"QA"}</definedName>
    <definedName name="FFHAtClosing">'[36]General Inputs'!$E$14</definedName>
    <definedName name="FirstTurbine">[15]PartsFlow!$B$9</definedName>
    <definedName name="FirstYearAssessment">'[36]General Inputs'!$E$26</definedName>
    <definedName name="FirstYearofStratPlan">[28]Resources!$E$69</definedName>
    <definedName name="FIT">'[59]ROR &amp; CONV FACTOR'!$J$20</definedName>
    <definedName name="FIT_E" localSheetId="9">'[40]Named Ranges E'!$C$3</definedName>
    <definedName name="FIT_E">'[60]Named Ranges E'!$C$3</definedName>
    <definedName name="FIT_GAS">'[41]Named Ranges G'!$C$3</definedName>
    <definedName name="FIT_Tax_Rate">'[26]Assumptions (Input)'!$B$5</definedName>
    <definedName name="FITRate">'[36]General Inputs'!$E$19</definedName>
    <definedName name="FlexPlanCapacity">[61]Menu!$B$13</definedName>
    <definedName name="FranchiseTax">[25]Variables!$D$26</definedName>
    <definedName name="FTAX">[16]INPUTS!$F$30</definedName>
    <definedName name="Func">'[20]Func Factor Table'!$A$10:$H$77</definedName>
    <definedName name="Func_Factor_Name">'[27]Input-Allocators'!$B$9:$B$16</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'[20]Func Study'!$AB$250</definedName>
    <definedName name="GasRBLine">[8]BS!$AS$7:$AS$3631</definedName>
    <definedName name="GasTransCost">[28]Resources!$D$77</definedName>
    <definedName name="GasWC_LineItem">[8]BS!$AR$7:$AR$3631</definedName>
    <definedName name="GDPIPArray">'[36]General Inputs'!$E$39:$AF$39</definedName>
    <definedName name="GEData">'[15]GE Data'!$A$1</definedName>
    <definedName name="GEOpSpare">'[15]GE Data'!$F$67</definedName>
    <definedName name="GP.T">[16]INTERNAL!$A$52:$IV$54</definedName>
    <definedName name="GRCUpdate">'[36]General Inputs'!$I$6</definedName>
    <definedName name="GREATER10MW">#REF!</definedName>
    <definedName name="GTD_Percents">#REF!</definedName>
    <definedName name="gtformat1">'[15]Customer Data'!$B$57</definedName>
    <definedName name="gtformat2">'[15]Customer Data'!$B$153</definedName>
    <definedName name="gtformat3">'[15]Customer Data'!$B$175</definedName>
    <definedName name="gtinv1">'[15]Customer Data'!$B$161</definedName>
    <definedName name="gtinv2">'[15]Customer Data'!$B$183</definedName>
    <definedName name="gtnumber">'[15]Customer Data'!$F$13</definedName>
    <definedName name="Heatrate_DF">'[36]General Inputs'!$E$12</definedName>
    <definedName name="Heatrate_Primary">'[36]General Inputs'!$E$11</definedName>
    <definedName name="HEIGHT">#REF!</definedName>
    <definedName name="helllo" localSheetId="8" hidden="1">{#N/A,#N/A,FALSE,"Pg 6b CustCount_Gas";#N/A,#N/A,FALSE,"QA";#N/A,#N/A,FALSE,"Report";#N/A,#N/A,FALSE,"forecast"}</definedName>
    <definedName name="helllo" localSheetId="9" hidden="1">{#N/A,#N/A,FALSE,"Pg 6b CustCount_Gas";#N/A,#N/A,FALSE,"QA";#N/A,#N/A,FALSE,"Report";#N/A,#N/A,FALSE,"forecast"}</definedName>
    <definedName name="helllo" localSheetId="2"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9" hidden="1">{#N/A,#N/A,FALSE,"Coversheet";#N/A,#N/A,FALSE,"QA"}</definedName>
    <definedName name="HELP" localSheetId="2" hidden="1">{#N/A,#N/A,FALSE,"Coversheet";#N/A,#N/A,FALSE,"QA"}</definedName>
    <definedName name="HELP" hidden="1">{#N/A,#N/A,FALSE,"Coversheet";#N/A,#N/A,FALSE,"QA"}</definedName>
    <definedName name="HoursInServiceAtClosing">'[36]General Inputs'!$E$15</definedName>
    <definedName name="HTML_CodePage">1252</definedName>
    <definedName name="HTML_Control" localSheetId="8" hidden="1">{"'Sheet1'!$A$1:$J$121"}</definedName>
    <definedName name="HTML_Control" localSheetId="9">{"'Sheet1'!$A$1:$J$121"}</definedName>
    <definedName name="HTML_Control" localSheetId="2">{"'Sheet1'!$A$1:$J$121"}</definedName>
    <definedName name="HTML_Control" localSheetId="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[16]INTERNAL!$A$85:$IV$87</definedName>
    <definedName name="ID_0303_RVN_data">#REF!</definedName>
    <definedName name="IDcontractsRVN">#REF!</definedName>
    <definedName name="if">'[62]General Inputs'!$E$9</definedName>
    <definedName name="iMonth" localSheetId="8">#REF!</definedName>
    <definedName name="iMonth">#REF!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flation">[28]Resources!$E$68</definedName>
    <definedName name="initialcol">[15]PartsFlow!$D$7</definedName>
    <definedName name="INPUT">[63]Summary!#REF!</definedName>
    <definedName name="Instructions">#REF!</definedName>
    <definedName name="Insurance_Rate">'[26]Assumptions (Input)'!$B$9</definedName>
    <definedName name="IntervalCI">'[15]Customer Data'!$F$48</definedName>
    <definedName name="intervaldatastart">[15]PartsDataTable!$I$266</definedName>
    <definedName name="IntervalHGP">'[15]Customer Data'!$F$49</definedName>
    <definedName name="IntervalMI">'[15]Customer Data'!$F$50</definedName>
    <definedName name="INTRESEXCH">[64]Sheet1!$AG$1</definedName>
    <definedName name="InvAnchor1">'[15]Customer Data'!$B$162</definedName>
    <definedName name="InvAnchor2">'[15]Customer Data'!$B$184</definedName>
    <definedName name="invpedigree1">'[15]Customer Data'!$C$162:$I$169</definedName>
    <definedName name="invpedigree2">'[15]Customer Data'!$C$184:$H$191</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TODAY">0</definedName>
    <definedName name="IQ_YTDMONTH">130000</definedName>
    <definedName name="ISytd" localSheetId="8"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8">#REF!</definedName>
    <definedName name="iYear">#REF!</definedName>
    <definedName name="JAN">[30]Backup!#REF!</definedName>
    <definedName name="Jan04AMA">[8]BS!$AD$7:$AD$3582</definedName>
    <definedName name="Jane" localSheetId="8"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localSheetId="9" hidden="1">{#N/A,#N/A,FALSE,"Summ";#N/A,#N/A,FALSE,"General"}</definedName>
    <definedName name="jfkljsdkljiejgr" localSheetId="2" hidden="1">{#N/A,#N/A,FALSE,"Summ";#N/A,#N/A,FALSE,"General"}</definedName>
    <definedName name="jfkljsdkljiejgr" hidden="1">{#N/A,#N/A,FALSE,"Summ";#N/A,#N/A,FALSE,"General"}</definedName>
    <definedName name="jjj">[65]Inputs!$N$18</definedName>
    <definedName name="JUL">[30]Backup!#REF!</definedName>
    <definedName name="Jul04AMA">[8]BS!$AJ$7:$AJ$3582</definedName>
    <definedName name="JULT">#REF!</definedName>
    <definedName name="JUN">[30]Backup!#REF!</definedName>
    <definedName name="Jun04AMA">[8]BS!$AI$7:$AI$3582</definedName>
    <definedName name="JUNT">#REF!</definedName>
    <definedName name="Jurisdiction">[23]Variables!$AK$15</definedName>
    <definedName name="JurisNumber">[23]Variables!$AL$15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'[42]KJB-12 Sum'!$AS$2</definedName>
    <definedName name="k_FITrate">'[42]KJB-3,11 Def'!$L$20</definedName>
    <definedName name="keep_Docket_Number">'[66]KJB-3 Sum'!$AQ$2</definedName>
    <definedName name="keep_FIT">'[66]KJB-7 Def'!$L$20</definedName>
    <definedName name="keep_KJB_3_Rate_Increase">'[66]KJB-7 Def'!$C$3</definedName>
    <definedName name="keep_KJB_4_Electric_Summary">'[66]KJB-3 Sum'!$AQ$3</definedName>
    <definedName name="keep_KJB_8_Common_Adjs">'[66]KJB-5 Cmn Adj'!$L$3</definedName>
    <definedName name="keep_KJB_9_Electric_Only">'[66]KJB-5 El Adj'!$E$3</definedName>
    <definedName name="keep_TESTYEAR">'[66]KJB-5 Cmn Adj'!$B$7</definedName>
    <definedName name="KickOffDate">'[36]General Inputs'!$E$3</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nd">[33]CapEx!$B$4</definedName>
    <definedName name="Last_Row">#N/A</definedName>
    <definedName name="LATEPAY">[64]Sheet1!$E$3:$E$25</definedName>
    <definedName name="Legal">[15]Legal!$A$1</definedName>
    <definedName name="LevelizedCost">'[36]Revenue Calculation'!$I$8</definedName>
    <definedName name="Levy_Rate">'[26]Assumptions (Input)'!$B$6</definedName>
    <definedName name="limcount">1</definedName>
    <definedName name="LINE.T">[16]INTERNAL!$A$55:$IV$57</definedName>
    <definedName name="Line_Ext_Credit">#REF!</definedName>
    <definedName name="LinkCos">'[20]JAM Download'!$K$4</definedName>
    <definedName name="LoadArray">'[67]Load Source Data'!$C$78:$X$89</definedName>
    <definedName name="LOG">[30]Backup!#REF!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9" hidden="1">{#N/A,#N/A,FALSE,"Coversheet";#N/A,#N/A,FALSE,"QA"}</definedName>
    <definedName name="lookup" localSheetId="2" hidden="1">{#N/A,#N/A,FALSE,"Coversheet";#N/A,#N/A,FALSE,"QA"}</definedName>
    <definedName name="lookup" hidden="1">{#N/A,#N/A,FALSE,"Coversheet";#N/A,#N/A,FALSE,"QA"}</definedName>
    <definedName name="LOSS">[30]Backup!#REF!</definedName>
    <definedName name="LTSACoverage">'[36]General Inputs'!$I$7</definedName>
    <definedName name="M9100F4_v4">[68]M9100F4!$A$1:$V$99</definedName>
    <definedName name="MACRS">'[26]MACRS RATES'!$A$3:$AT$10</definedName>
    <definedName name="MACTIT">#REF!</definedName>
    <definedName name="MaintBasis">'[15]Customer Data'!$F$20</definedName>
    <definedName name="MaintenanceBasis">'[15]Customer Data'!$F$20</definedName>
    <definedName name="MAR">[30]Backup!#REF!</definedName>
    <definedName name="Mar04AMA">[8]BS!$AF$7:$AF$3582</definedName>
    <definedName name="MART">#REF!</definedName>
    <definedName name="MaxBid">[36]CapEx!$B$32</definedName>
    <definedName name="MAY">[30]Backup!#REF!</definedName>
    <definedName name="May04AMA">[8]BS!$AH$7:$AH$3582</definedName>
    <definedName name="MAYT">#REF!</definedName>
    <definedName name="mcnarycost">'[46]General Inputs'!$P$45</definedName>
    <definedName name="mcnarytoggle">'[46]General Inputs'!$P$44</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[64]Sheet1!$AF$3:$AJ$28</definedName>
    <definedName name="Method">[19]Inputs!$C$6</definedName>
    <definedName name="MGT">[57]Cash_Flow!$F$52:$V$53</definedName>
    <definedName name="MidC" localSheetId="8">#REF!,#REF!</definedName>
    <definedName name="MidC">#REF!,#REF!</definedName>
    <definedName name="Miller" localSheetId="8" hidden="1">{#N/A,#N/A,FALSE,"Expenditures";#N/A,#N/A,FALSE,"Property Placed In-Service";#N/A,#N/A,FALSE,"CWIP Balances"}</definedName>
    <definedName name="Miller" localSheetId="9"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'[15]Customer Data'!$G$247</definedName>
    <definedName name="MMRecovery">'[36]General Inputs'!$I$9</definedName>
    <definedName name="MONTH">[30]Backup!#REF!</definedName>
    <definedName name="monthlist">[69]Table!$R$2:$S$13</definedName>
    <definedName name="Months" localSheetId="9">[70]Lists!$A$1:$A$12</definedName>
    <definedName name="Months">[71]Lists!$A$1:$A$12</definedName>
    <definedName name="MonthsInFirstYear">'[36]General Inputs'!$E$5</definedName>
    <definedName name="MonthsOfTransaction">'[36]General Inputs'!$E$6</definedName>
    <definedName name="monthtotals">'[69]WA SBC'!$D$40:$O$40</definedName>
    <definedName name="MSC">[72]MSC!$C$50:$I$305</definedName>
    <definedName name="MTD_Format">[73]Mthly!$B$11:$D$11,[73]Mthly!$B$31:$D$31</definedName>
    <definedName name="MTKWH">#REF!</definedName>
    <definedName name="MTR_YR3">[74]Variables!$E$14</definedName>
    <definedName name="MTREV">#REF!</definedName>
    <definedName name="MULT">#REF!</definedName>
    <definedName name="mwhoutlookdata">'[75]pivoted data'!$D$3:$R$42</definedName>
    <definedName name="nameplate">'[46]General Inputs'!$G$51</definedName>
    <definedName name="Nameplate_DF">'[36]General Inputs'!$E$10</definedName>
    <definedName name="Nameplate_Primary">'[36]General Inputs'!$E$9</definedName>
    <definedName name="NCP_360">[16]EXTERNAL!$A$13:$IV$15</definedName>
    <definedName name="NCP_361">[16]EXTERNAL!$A$16:$IV$18</definedName>
    <definedName name="NCP_362">[16]EXTERNAL!$A$19:$IV$21</definedName>
    <definedName name="Net_to_Gross_Factor">[20]Inputs!$G$8</definedName>
    <definedName name="NetToGross">[25]Variables!$D$23</definedName>
    <definedName name="new" localSheetId="8" hidden="1">{#N/A,#N/A,FALSE,"Summ";#N/A,#N/A,FALSE,"General"}</definedName>
    <definedName name="new" localSheetId="9" hidden="1">{#N/A,#N/A,FALSE,"Summ";#N/A,#N/A,FALSE,"General"}</definedName>
    <definedName name="new" localSheetId="2" hidden="1">{#N/A,#N/A,FALSE,"Summ";#N/A,#N/A,FALSE,"General"}</definedName>
    <definedName name="new" hidden="1">{#N/A,#N/A,FALSE,"Summ";#N/A,#N/A,FALSE,"General"}</definedName>
    <definedName name="NEWMO1">[1]Jan!#REF!</definedName>
    <definedName name="NEWMO2">[1]Jan!#REF!</definedName>
    <definedName name="NEWMONTH">[1]Jan!#REF!</definedName>
    <definedName name="nonrefundtrans">'[46]General Inputs'!$P$47</definedName>
    <definedName name="NORMALIZE">#REF!</definedName>
    <definedName name="NOV">[30]Backup!#REF!</definedName>
    <definedName name="Nov03AMA">[7]BS!$AI$7:$AI$3582</definedName>
    <definedName name="Nov04AMA">[8]BS!$AN$7:$AN$3582</definedName>
    <definedName name="NOVT">#REF!</definedName>
    <definedName name="NPC">[22]Inputs!$N$18</definedName>
    <definedName name="NPV">'[15]Accumulated Offer'!$A$1</definedName>
    <definedName name="NRG">[16]CLASSIFIERS!$A$5:$IV$5</definedName>
    <definedName name="nuc797act">[0]!nuc797act</definedName>
    <definedName name="NUC797sum">[0]!NUC797sum</definedName>
    <definedName name="nuc97budget">[0]!nuc97budget</definedName>
    <definedName name="NUCEVA2ndqtr">[0]!NUCEVA2ndqtr</definedName>
    <definedName name="NUM">#REF!</definedName>
    <definedName name="Number_of_Payments" localSheetId="8">MATCH(0.01,End_Bal,-1)+1</definedName>
    <definedName name="Number_of_Payments" localSheetId="9">MATCH(0.01,End_Bal,-1)+1</definedName>
    <definedName name="Number_of_Payments" localSheetId="2">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'[26]MiscItems(Input)'!$B$5:$AO$8,'[26]MiscItems(Input)'!$B$13:$AO$13,'[26]MiscItems(Input)'!$B$15:$B$17,'[26]MiscItems(Input)'!$B$17:$AO$17,'[26]MiscItems(Input)'!$B$15:$AO$15</definedName>
    <definedName name="O_M_Rate">'[45]Virtual 49 Back-Up'!$B$21</definedName>
    <definedName name="OBCLEASE">[64]Sheet1!$AF$4:$AI$23</definedName>
    <definedName name="OCT">[30]Backup!#REF!</definedName>
    <definedName name="Oct03AMA">[7]BS!$AH$7:$AH$3582</definedName>
    <definedName name="Oct04AMA">[8]BS!$AM$7:$AM$3582</definedName>
    <definedName name="OCTT">#REF!</definedName>
    <definedName name="OfferComp">'[15]Offer Comp.'!$A$1</definedName>
    <definedName name="OH">[16]CLASSIFIERS!$A$8:$IV$8</definedName>
    <definedName name="OH_NCP">[16]EXTERNAL!$A$79:$IV$81</definedName>
    <definedName name="OH_SVC">[16]EXTERNAL!$A$142:$IV$144</definedName>
    <definedName name="OH_TFMR">[16]EXTERNAL!$A$97:$IV$99</definedName>
    <definedName name="OH_TFMRC">[16]EXTERNAL!$A$94:$IV$96</definedName>
    <definedName name="ONE">[1]Jan!#REF!</definedName>
    <definedName name="OpSpAnchor">'[15]Customer Data'!$F$198</definedName>
    <definedName name="OpSpares">'[15]Customer Data'!$194:$218</definedName>
    <definedName name="option">'[76]Dist Misc'!$F$120</definedName>
    <definedName name="OthRCF">[39]INPUTS!$F$41</definedName>
    <definedName name="OthUnc">[16]INPUTS!$F$36</definedName>
    <definedName name="OutageAdder">'[15]Customer Data'!$F$231</definedName>
    <definedName name="outlookdata">'[77]pivoted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[78]TransInvest!#REF!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art10Anchor">[15]PartsFlow!$B$205</definedName>
    <definedName name="Part10Int">'[15]Customer Data'!$E$119</definedName>
    <definedName name="Part10RS">'[15]Customer Data'!$B$142</definedName>
    <definedName name="Part10Spare">'[15]Customer Data'!$C$119</definedName>
    <definedName name="Part11Anchor">[15]PartsFlow!$B$224</definedName>
    <definedName name="Part11Int">'[15]Customer Data'!$E$120</definedName>
    <definedName name="Part11RS">'[15]Customer Data'!$B$143</definedName>
    <definedName name="Part11Spare">'[15]Customer Data'!$C$120</definedName>
    <definedName name="Part12Anchor">[15]PartsFlow!$B$243</definedName>
    <definedName name="Part12Int">'[15]Customer Data'!$E$121</definedName>
    <definedName name="Part12RS">'[15]Customer Data'!$B$144</definedName>
    <definedName name="Part12Spare">'[15]Customer Data'!$C$121</definedName>
    <definedName name="Part13Anchor">[15]PartsFlow!$B$262</definedName>
    <definedName name="Part13Int">'[15]Customer Data'!$E$122</definedName>
    <definedName name="Part13RS">'[15]Customer Data'!$B$145</definedName>
    <definedName name="Part13Spare">'[15]Customer Data'!$C$122</definedName>
    <definedName name="Part14Anchor">[15]PartsFlow!$B$281</definedName>
    <definedName name="Part15Anchor">[15]PartsFlow!$B$300</definedName>
    <definedName name="Part1Anchor">[15]PartsFlow!$B$34</definedName>
    <definedName name="Part1Int">'[15]Customer Data'!$E$109</definedName>
    <definedName name="Part1RS">'[15]Customer Data'!$B$132</definedName>
    <definedName name="Part1Spare">'[15]Customer Data'!$C$109</definedName>
    <definedName name="Part2Anchor">[15]PartsFlow!$B$53</definedName>
    <definedName name="Part2Int">'[15]Customer Data'!$E$110</definedName>
    <definedName name="Part2RS">'[15]Customer Data'!$B$133</definedName>
    <definedName name="Part2Spare">'[15]Customer Data'!$C$110</definedName>
    <definedName name="Part3Anchor">[15]PartsFlow!$B$72</definedName>
    <definedName name="Part3Int">'[15]Customer Data'!$E$111</definedName>
    <definedName name="Part3RS">'[15]Customer Data'!$B$134</definedName>
    <definedName name="Part3Spare">'[15]Customer Data'!$C$111</definedName>
    <definedName name="Part4Anchor">[15]PartsFlow!$B$91</definedName>
    <definedName name="Part4Int">'[15]Customer Data'!$E$112</definedName>
    <definedName name="Part4RS">'[15]Customer Data'!$B$135</definedName>
    <definedName name="Part4Spare">'[15]Customer Data'!$C$112</definedName>
    <definedName name="Part5Anchor">[15]PartsFlow!$B$110</definedName>
    <definedName name="Part5Int">'[15]Customer Data'!$E$114</definedName>
    <definedName name="Part5RS">'[15]Customer Data'!$B$137</definedName>
    <definedName name="Part5Spare">'[15]Customer Data'!$C$114</definedName>
    <definedName name="Part6Anchor">[15]PartsFlow!$B$129</definedName>
    <definedName name="Part6Int">'[15]Customer Data'!$E$115</definedName>
    <definedName name="Part6RS">'[15]Customer Data'!$B$138</definedName>
    <definedName name="Part6Spare">'[15]Customer Data'!$C$115</definedName>
    <definedName name="Part7Anchor">[15]PartsFlow!$B$148</definedName>
    <definedName name="Part7Int">'[15]Customer Data'!$E$116</definedName>
    <definedName name="Part7RS">'[15]Customer Data'!$B$139</definedName>
    <definedName name="Part7Spare">'[15]Customer Data'!$C$116</definedName>
    <definedName name="Part8Anchor">[15]PartsFlow!$B$167</definedName>
    <definedName name="Part8Int">'[15]Customer Data'!$E$117</definedName>
    <definedName name="Part8RS">'[15]Customer Data'!$B$140</definedName>
    <definedName name="Part8Spare">'[15]Customer Data'!$C$117</definedName>
    <definedName name="Part9Anchor">[15]PartsFlow!$B$186</definedName>
    <definedName name="Part9Int">'[15]Customer Data'!$E$118</definedName>
    <definedName name="Part9RS">'[15]Customer Data'!$B$141</definedName>
    <definedName name="Part9Spare">'[15]Customer Data'!$C$118</definedName>
    <definedName name="PartInfo">[15]PartsDataTable!$F$21:$K$38</definedName>
    <definedName name="PartInfo2">[15]PartsDataTable!$G$44:$I$59</definedName>
    <definedName name="parts1">[15]PartsFlow!$D$34:$R$41</definedName>
    <definedName name="parts10">[15]PartsFlow!$D$205:$R$212</definedName>
    <definedName name="parts11">[15]PartsFlow!$D$224:$R$231</definedName>
    <definedName name="parts12">[15]PartsFlow!$D$243:$R$250</definedName>
    <definedName name="parts13">[15]PartsFlow!$D$262:$R$269</definedName>
    <definedName name="parts14">[15]PartsFlow!$D$281:$R$288</definedName>
    <definedName name="parts2">[15]PartsFlow!$D$53:$R$60</definedName>
    <definedName name="parts3">[15]PartsFlow!$D$72:$R$79</definedName>
    <definedName name="parts4">[15]PartsFlow!$D$91:$R$98</definedName>
    <definedName name="parts5">[15]PartsFlow!$D$110:$R$117</definedName>
    <definedName name="parts6">[15]PartsFlow!$D$129:$R$136</definedName>
    <definedName name="parts7">[15]PartsFlow!$D$148:$R$155</definedName>
    <definedName name="parts8">[15]PartsFlow!$D$167:$R$174</definedName>
    <definedName name="parts9">[15]PartsFlow!$D$186:$R$193</definedName>
    <definedName name="PartsFlow">[15]PartsFlow!$A$1</definedName>
    <definedName name="PBLOCK">#REF!</definedName>
    <definedName name="PBLOCKWZ">#REF!</definedName>
    <definedName name="PCOMP">#REF!</definedName>
    <definedName name="PCOMPOSITES">#REF!</definedName>
    <definedName name="PCOMPWZ">#REF!</definedName>
    <definedName name="pcorc">'[79]Exhibit A-1 Original'!$A$77</definedName>
    <definedName name="peak_new_table">'[80]2008 Extreme Peaks - 080403'!$E$5:$AD$8</definedName>
    <definedName name="peak_table">'[80]Peaks-F01'!$C$5:$E$243</definedName>
    <definedName name="PeakMethod">[19]Inputs!$T$5</definedName>
    <definedName name="Percent_debt">[56]Inputs!$E$129</definedName>
    <definedName name="PercentAdder">'[15]Customer Data'!$F$224</definedName>
    <definedName name="PerPropAdjust">'[36]General Inputs'!$E$22</definedName>
    <definedName name="Plant_Input">'[26]Plant(Input)'!$B$7:$AP$9,'[26]Plant(Input)'!$B$11,'[26]Plant(Input)'!$B$15:$AP$15,'[26]Plant(Input)'!$B$18,'[26]Plant(Input)'!$B$20:$AP$20</definedName>
    <definedName name="PlantReplacementCost">'[36]General Inputs'!$E$30</definedName>
    <definedName name="PMAC">[30]Backup!#REF!</definedName>
    <definedName name="POWER.T">[16]INTERNAL!$A$58:$IV$60</definedName>
    <definedName name="PP.T">[16]INTERNAL!$A$61:$IV$63</definedName>
    <definedName name="PPE797act">[0]!PPE797act</definedName>
    <definedName name="ppe797sum">[0]!ppe797sum</definedName>
    <definedName name="PRESENT">#REF!</definedName>
    <definedName name="PreTaxDebtCost">[24]Assumptions!$I$56</definedName>
    <definedName name="PreTaxWACC">[24]Assumptions!$I$62</definedName>
    <definedName name="PRICCHNG">#REF!</definedName>
    <definedName name="Prices_Aurora">'[55]Monthly Price Summary'!$C$4:$H$63</definedName>
    <definedName name="print_all">[81]Civil!$A$1:$Q$95</definedName>
    <definedName name="_xlnm.Print_Area" localSheetId="9">'PCA Summary- Detailed'!$A$1:$Y$319</definedName>
    <definedName name="_xlnm.Print_Area" localSheetId="2">'Rate Spread'!$A$1:$H$29</definedName>
    <definedName name="_xlnm.Print_Area" localSheetId="1">'Revenue Impacts Sch 95 Sup'!$A$1:$W$34</definedName>
    <definedName name="_xlnm.Print_Area" localSheetId="0">'Sch 95 Supplemental'!$A$1:$M$33</definedName>
    <definedName name="_xlnm.Print_Area" localSheetId="4">'Street &amp; Area Lighting (PCA)'!$A$1:$L$176</definedName>
    <definedName name="_xlnm.Print_Area" localSheetId="3">'Typical Residential Notice'!#REF!</definedName>
    <definedName name="Print_Area_Reset" localSheetId="8">OFFSET(Full_Print,0,0,[0]!Last_Row)</definedName>
    <definedName name="Print_Area_Reset" localSheetId="9">OFFSET(Full_Print,0,0,[0]!Last_Row)</definedName>
    <definedName name="Print_Area_Reset" localSheetId="2">OFFSET(Full_Print,0,0,[0]!Last_Row)</definedName>
    <definedName name="Print_Area_Reset">OFFSET(Full_Print,0,0,[0]!Last_Row)</definedName>
    <definedName name="_xlnm.Print_Titles" localSheetId="1">'Revenue Impacts Sch 95 Sup'!$A:$B</definedName>
    <definedName name="Prior_Month">[34]Sch_120!$I$21</definedName>
    <definedName name="PROFORMA">[16]EXTERNAL!$A$67:$IV$69</definedName>
    <definedName name="PROFORMA_RETAIL">[16]EXTERNAL!$A$91:$IV$93</definedName>
    <definedName name="PROFORMA_RETAIL_TAX">[16]EXTERNAL!$A$169:$IV$171</definedName>
    <definedName name="Projects">[82]Sheet1!$A$1147:$B$1887</definedName>
    <definedName name="PropTaxDiscountRate">'[36]General Inputs'!$E$24</definedName>
    <definedName name="PropTaxREET">'[36]General Inputs'!$E$27</definedName>
    <definedName name="Prov_Cap_Tax">[56]Inputs!$E$111</definedName>
    <definedName name="PSE">'[83]4.04'!$A$6</definedName>
    <definedName name="PSE_Pre_Tax_Equity_Rate">'[53]Assumptions of Purchase'!$B$42</definedName>
    <definedName name="PSEBPAshare">'[46]General Inputs'!$M$45</definedName>
    <definedName name="PSEPaysREET">'[36]General Inputs'!$I$4</definedName>
    <definedName name="PTABLES">#REF!</definedName>
    <definedName name="PTDGP.T">[16]INTERNAL!$A$64:$IV$66</definedName>
    <definedName name="PTDMOD">#REF!</definedName>
    <definedName name="PTDP.T">[16]INTERNAL!$A$67:$IV$69</definedName>
    <definedName name="PTDROLL">#REF!</definedName>
    <definedName name="PTMOD">#REF!</definedName>
    <definedName name="PTROLL">#REF!</definedName>
    <definedName name="PWORKBACK">#REF!</definedName>
    <definedName name="q" localSheetId="8" hidden="1">{#N/A,#N/A,FALSE,"Coversheet";#N/A,#N/A,FALSE,"QA"}</definedName>
    <definedName name="q" localSheetId="9" hidden="1">{#N/A,#N/A,FALSE,"Coversheet";#N/A,#N/A,FALSE,"QA"}</definedName>
    <definedName name="q" localSheetId="2" hidden="1">{#N/A,#N/A,FALSE,"Coversheet";#N/A,#N/A,FALSE,"QA"}</definedName>
    <definedName name="q" hidden="1">{#N/A,#N/A,FALSE,"Coversheet";#N/A,#N/A,FALSE,"QA"}</definedName>
    <definedName name="qqq" localSheetId="8" hidden="1">{#N/A,#N/A,FALSE,"schA"}</definedName>
    <definedName name="qqq" localSheetId="9" hidden="1">{#N/A,#N/A,FALSE,"schA"}</definedName>
    <definedName name="qqq" localSheetId="2" hidden="1">{#N/A,#N/A,FALSE,"schA"}</definedName>
    <definedName name="qqq" hidden="1">{#N/A,#N/A,FALSE,"schA"}</definedName>
    <definedName name="QTD_Format">[84]QTD!$B$11:$D$11,[84]QTD!$B$35:$D$35</definedName>
    <definedName name="Query1">#REF!</definedName>
    <definedName name="RATE2">'[43]Transp Data'!$A$8:$I$112</definedName>
    <definedName name="Rates">[85]Codes!$A$1:$C$500</definedName>
    <definedName name="RB.T">[16]INTERNAL!$A$70:$IV$72</definedName>
    <definedName name="RC_ADJ">#REF!</definedName>
    <definedName name="re" localSheetId="2" hidden="1">{#N/A,#N/A,FALSE,"Pg 6b CustCount_Gas";#N/A,#N/A,FALSE,"QA";#N/A,#N/A,FALSE,"Report";#N/A,#N/A,FALSE,"forecast"}</definedName>
    <definedName name="re" hidden="1">{#N/A,#N/A,FALSE,"Pg 6b CustCount_Gas";#N/A,#N/A,FALSE,"QA";#N/A,#N/A,FALSE,"Report";#N/A,#N/A,FALSE,"forecast"}</definedName>
    <definedName name="RealPropAdjust">'[36]General Inputs'!$E$23</definedName>
    <definedName name="REETRate">'[36]General Inputs'!$E$20</definedName>
    <definedName name="Requlated_scenario">'[26]Assumptions (Input)'!$B$12</definedName>
    <definedName name="res797act">[0]!res797act</definedName>
    <definedName name="res797sum">[0]!res797sum</definedName>
    <definedName name="RES97budget">[0]!RES97budget</definedName>
    <definedName name="RESADJ">#REF!</definedName>
    <definedName name="resEVA2ndqtr">[0]!resEVA2ndqtr</definedName>
    <definedName name="ResExchCrRate">[34]Sch_194!$M$31</definedName>
    <definedName name="RESID">[16]EXTERNAL!$A$88:$IV$90</definedName>
    <definedName name="resource_lookup">'[86]#REF'!$B$3:$C$112</definedName>
    <definedName name="resource_name_lookup">'[87]Map Table'!$B$4:$C$100</definedName>
    <definedName name="ResourceSupplier">[25]Variables!$D$28</definedName>
    <definedName name="ResRCF">[39]INPUTS!$F$39</definedName>
    <definedName name="ResUnc">[16]INPUTS!$F$34</definedName>
    <definedName name="retail_CC" localSheetId="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hidden="1">{#N/A,#N/A,FALSE,"Loans";#N/A,#N/A,FALSE,"Program Costs";#N/A,#N/A,FALSE,"Measures";#N/A,#N/A,FALSE,"Net Lost Rev";#N/A,#N/A,FALSE,"Incentive"}</definedName>
    <definedName name="RETRUN_TO_SUMARY_2">[0]!RETRUN_TO_SUMARY_2</definedName>
    <definedName name="REV_SCHD">#REF!</definedName>
    <definedName name="RevClass">[85]Codes!$F$2:$G$10</definedName>
    <definedName name="Revenue_by_month_take_2">#REF!</definedName>
    <definedName name="revenue_flag">'[26]Assumptions (Input)'!$C$12</definedName>
    <definedName name="Revenue_Taxes">'[26]Assumptions (Input)'!$B$8</definedName>
    <definedName name="RevenueCheck">#REF!</definedName>
    <definedName name="REVFAC1.T">[16]INTERNAL!$A$73:$IV$75</definedName>
    <definedName name="RevReqSettle">#REF!</definedName>
    <definedName name="REVVSTRS">#REF!</definedName>
    <definedName name="RISFORM">#REF!</definedName>
    <definedName name="ROD">[16]INPUTS!$F$25</definedName>
    <definedName name="ROR">[39]INPUTS!$F$24</definedName>
    <definedName name="ROR_System">'[27]General Inputs'!$D$19</definedName>
    <definedName name="RowAvgCF">[28]Resources!$J$76</definedName>
    <definedName name="RowB2CF">[28]Resources!$J$75</definedName>
    <definedName name="RowCapCost">[28]Resources!$J$68</definedName>
    <definedName name="RowFOM">[28]Resources!$J$70</definedName>
    <definedName name="RowNIMF">[28]Resources!$J$72</definedName>
    <definedName name="RowNIMV">[28]Resources!$J$73</definedName>
    <definedName name="RowPPAPrice">[28]Resources!$J$74</definedName>
    <definedName name="RowVOM">[28]Resources!$J$71</definedName>
    <definedName name="RowY0">[28]Resources!$J$69</definedName>
    <definedName name="rrsum1">[15]PartsFlow!$D$50:$R$51</definedName>
    <definedName name="rrsum10">[15]PartsFlow!$D$221:$R$222</definedName>
    <definedName name="rrsum11">[15]PartsFlow!$D$240:$R$241</definedName>
    <definedName name="rrsum12">[15]PartsFlow!$D$259:$R$260</definedName>
    <definedName name="rrsum13">[15]PartsFlow!$D$278:$R$279</definedName>
    <definedName name="rrsum14">[15]PartsFlow!$D$297:$R$298</definedName>
    <definedName name="rrsum2">[15]PartsFlow!$D$69:$R$70</definedName>
    <definedName name="rrsum3">[15]PartsFlow!$D$88:$R$89</definedName>
    <definedName name="rrsum4">[15]PartsFlow!$D$107:$R$108</definedName>
    <definedName name="rrsum5">[15]PartsFlow!$D$126:$R$127</definedName>
    <definedName name="rrsum6">[15]PartsFlow!$D$145:$R$146</definedName>
    <definedName name="rrsum7">[15]PartsFlow!$D$164:$R$165</definedName>
    <definedName name="rrsum8">[15]PartsFlow!$D$183:$R$184</definedName>
    <definedName name="rrsum9">[15]PartsFlow!$D$202:$R$203</definedName>
    <definedName name="SalesTaxRate">'[36]General Inputs'!$E$21</definedName>
    <definedName name="SAPBEXhrIndnt">"Wide"</definedName>
    <definedName name="SAPsysID">"708C5W7SBKP804JT78WJ0JNKI"</definedName>
    <definedName name="SAPwbID">"ARS"</definedName>
    <definedName name="SBRCF">[39]INPUTS!$F$40</definedName>
    <definedName name="SbUnc">[16]INPUTS!$F$35</definedName>
    <definedName name="Sch194Rlfwd">'[88]Sch94 Rlfwd'!$B$11</definedName>
    <definedName name="SCH33CUSTS">#REF!</definedName>
    <definedName name="SCH48ADJ">#REF!</definedName>
    <definedName name="SCH98NOR">#REF!</definedName>
    <definedName name="SCHED47">#REF!</definedName>
    <definedName name="Schedule">[22]Inputs!$N$14</definedName>
    <definedName name="ScheduleStart">[15]PartsFlow!$E$9</definedName>
    <definedName name="ScheduleValues">[15]PartsFlow!$E$9:$BX$24</definedName>
    <definedName name="sdlfhsdlhfkl" localSheetId="8" hidden="1">{#N/A,#N/A,FALSE,"Summ";#N/A,#N/A,FALSE,"General"}</definedName>
    <definedName name="sdlfhsdlhfkl" localSheetId="9" hidden="1">{#N/A,#N/A,FALSE,"Summ";#N/A,#N/A,FALSE,"General"}</definedName>
    <definedName name="sdlfhsdlhfkl" localSheetId="2" hidden="1">{#N/A,#N/A,FALSE,"Summ";#N/A,#N/A,FALSE,"General"}</definedName>
    <definedName name="sdlfhsdlhfkl" hidden="1">{#N/A,#N/A,FALSE,"Summ";#N/A,#N/A,FALSE,"General"}</definedName>
    <definedName name="se">#REF!</definedName>
    <definedName name="SECOND">[1]Jan!#REF!</definedName>
    <definedName name="SEP">[30]Backup!#REF!</definedName>
    <definedName name="Sep03AMA">[17]BS!$AN$7:$AN$3420</definedName>
    <definedName name="Sep04AMA">[8]BS!$AL$7:$AL$3582</definedName>
    <definedName name="SEPT">#REF!</definedName>
    <definedName name="SERVICES_3">#REF!</definedName>
    <definedName name="seven" localSheetId="8" hidden="1">{#N/A,#N/A,FALSE,"CRPT";#N/A,#N/A,FALSE,"TREND";#N/A,#N/A,FALSE,"%Curve"}</definedName>
    <definedName name="seven" localSheetId="9" hidden="1">{#N/A,#N/A,FALSE,"CRPT";#N/A,#N/A,FALSE,"TREND";#N/A,#N/A,FALSE,"%Curve"}</definedName>
    <definedName name="seven" localSheetId="2"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pare1">[15]PartsFlow!$D$34:$R$43</definedName>
    <definedName name="SPChart">'[15]Self Perf. Chart'!$A$1</definedName>
    <definedName name="SPItem">'[15]Self-Perf Itemization'!$A$1</definedName>
    <definedName name="StalkingHorseBid">[36]CapEx!$B$33</definedName>
    <definedName name="START">[1]Jan!#REF!</definedName>
    <definedName name="StartDate">[24]Assumptions!$C$9</definedName>
    <definedName name="StartQuarter">'[15]Customer Data'!$F$11</definedName>
    <definedName name="StartYear">'[15]Customer Data'!$F$10</definedName>
    <definedName name="STAX">[16]INPUTS!$F$29</definedName>
    <definedName name="stconfig">'[15]Customer Data'!$E$73:$E$80</definedName>
    <definedName name="STDataStart">[15]PartsDataTable!$C$61</definedName>
    <definedName name="stformat">'[15]Customer Data'!$D$72</definedName>
    <definedName name="stg3_0green1">'[15]Customer Data'!$I$154:$I$161</definedName>
    <definedName name="stg3_0green10">'[15]Customer Data'!$I$116</definedName>
    <definedName name="stg3_0green11">'[15]Customer Data'!$I$119</definedName>
    <definedName name="stg3_0green12">'[15]Customer Data'!$I$122</definedName>
    <definedName name="stg3_0green2">'[15]Customer Data'!$E$176:$E$183</definedName>
    <definedName name="stg3_0green3">'[15]Customer Data'!$H$176:$H$183</definedName>
    <definedName name="stg3_0green4">'[15]Customer Data'!$C$116</definedName>
    <definedName name="stg3_0green5">'[15]Customer Data'!$C$119</definedName>
    <definedName name="stg3_0green6">'[15]Customer Data'!$C$122</definedName>
    <definedName name="stg3_0green7">'[15]Customer Data'!$G$116</definedName>
    <definedName name="stg3_0green8">'[15]Customer Data'!$G$119</definedName>
    <definedName name="stg3_0green9">'[15]Customer Data'!$G$122</definedName>
    <definedName name="stg3_1green1">'[15]Customer Data'!$E$116</definedName>
    <definedName name="stg3_1green2">'[15]Customer Data'!$E$119</definedName>
    <definedName name="stg3_1green3">'[15]Customer Data'!$E$122</definedName>
    <definedName name="stg3_graytext1">'[15]Customer Data'!$I$152:$I$153</definedName>
    <definedName name="stg3_graytext2">'[15]Customer Data'!$E$174:$E$175</definedName>
    <definedName name="stg3_graytext3">'[15]Customer Data'!$H$174:$H$175</definedName>
    <definedName name="stg3_hiderow1">'[15]Customer Data'!$139:$139</definedName>
    <definedName name="stg3_hiderow2">'[15]Customer Data'!$142:$142</definedName>
    <definedName name="stg3_hiderow3">'[15]Customer Data'!$145:$145</definedName>
    <definedName name="stg3_hiderow4">'[15]Customer Data'!$116:$116</definedName>
    <definedName name="stg3_hiderow5">'[15]Customer Data'!$119:$119</definedName>
    <definedName name="stg3_hiderow6">'[15]Customer Data'!$122:$122</definedName>
    <definedName name="stg3_NoPartgreen1">'[15]Customer Data'!$I$162:$I$169</definedName>
    <definedName name="stg3_NoPartgreen2">'[15]Customer Data'!$E$184:$E$191</definedName>
    <definedName name="stg3_NoPartgreen3">'[15]Customer Data'!$H$184:$H$191</definedName>
    <definedName name="sthistory">'[15]Customer Data'!$68:$82</definedName>
    <definedName name="STMajCustInt">'[15]Customer Data'!$E$105</definedName>
    <definedName name="STMajorSpares">'[15]Customer Data'!$C$105</definedName>
    <definedName name="STMinCustInt">'[15]Customer Data'!$E$104</definedName>
    <definedName name="STMinorSpares">'[15]Customer Data'!$C$104</definedName>
    <definedName name="stnumber">'[15]Customer Data'!$F$14</definedName>
    <definedName name="stselect">[15]PartsDataTable!$F$41</definedName>
    <definedName name="SUM_TAB1">#REF!</definedName>
    <definedName name="SUM_TAB2">#REF!</definedName>
    <definedName name="SUM_TAB3">#REF!</definedName>
    <definedName name="SW.T">[16]INTERNAL!$A$76:$IV$78</definedName>
    <definedName name="SWPTD.T">[16]INTERNAL!$A$79:$IV$81</definedName>
    <definedName name="t" localSheetId="8" hidden="1">{#N/A,#N/A,FALSE,"CESTSUM";#N/A,#N/A,FALSE,"est sum A";#N/A,#N/A,FALSE,"est detail A"}</definedName>
    <definedName name="t" localSheetId="9"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1AtCI">'[15]Customer Data'!$F$58</definedName>
    <definedName name="T1AtHGP">'[15]Customer Data'!$G$58</definedName>
    <definedName name="T1AtMI">'[15]Customer Data'!$H$58</definedName>
    <definedName name="T1LeadTime">'[15]Customer Data'!$I$58</definedName>
    <definedName name="T1OPYEAR">'[15]Customer Data'!$C$58</definedName>
    <definedName name="T1QTR1">[15]PartsFlow!$E$10</definedName>
    <definedName name="t1sched">[15]PartsFlow!$E$10:$R$10</definedName>
    <definedName name="T1TotalExp">'[15]Customer Data'!$E$58</definedName>
    <definedName name="T2AtCI">'[15]Customer Data'!$F$59</definedName>
    <definedName name="T2AtHGP">'[15]Customer Data'!$G$59</definedName>
    <definedName name="T2AtMI">'[15]Customer Data'!$H$59</definedName>
    <definedName name="T2LeadTime">'[15]Customer Data'!$I$59</definedName>
    <definedName name="T2OPYEAR">'[15]Customer Data'!$C$59</definedName>
    <definedName name="T2QTR1">[15]PartsFlow!$E$12</definedName>
    <definedName name="t2sched">[15]PartsFlow!$E$12:$R$12</definedName>
    <definedName name="T2TotalExp">'[15]Customer Data'!$E$59</definedName>
    <definedName name="T3AtCI">'[15]Customer Data'!$F$60</definedName>
    <definedName name="T3AtHGP">'[15]Customer Data'!$G$60</definedName>
    <definedName name="T3AtMI">'[15]Customer Data'!$H$60</definedName>
    <definedName name="T3LeadTime">'[15]Customer Data'!$I$60</definedName>
    <definedName name="T3OPYEAR">'[15]Customer Data'!$C$60</definedName>
    <definedName name="T3QTR1">[15]PartsFlow!$E$14</definedName>
    <definedName name="t3sched">[15]PartsFlow!$E$24:$R$24</definedName>
    <definedName name="T3TotalExp">'[15]Customer Data'!$E$60</definedName>
    <definedName name="T4AtCI">'[15]Customer Data'!$F$61</definedName>
    <definedName name="T4AtHGP">'[15]Customer Data'!$G$61</definedName>
    <definedName name="T4AtMI">'[15]Customer Data'!$H$61</definedName>
    <definedName name="T4LeadTime">'[15]Customer Data'!$I$61</definedName>
    <definedName name="T4OPYEAR">'[15]Customer Data'!$C$61</definedName>
    <definedName name="T4QTR1">[15]PartsFlow!$E$16</definedName>
    <definedName name="T4TotalExp">'[15]Customer Data'!$E$61</definedName>
    <definedName name="T5AtCI">'[15]Customer Data'!$F$62</definedName>
    <definedName name="T5AtHGP">'[15]Customer Data'!$G$62</definedName>
    <definedName name="T5AtMI">'[15]Customer Data'!$H$62</definedName>
    <definedName name="T5LeadTime">'[15]Customer Data'!$I$62</definedName>
    <definedName name="T5OPYEAR">'[15]Customer Data'!$C$62</definedName>
    <definedName name="T5QTR1">[15]PartsFlow!$E$18</definedName>
    <definedName name="T5TotalExp">'[15]Customer Data'!$E$62</definedName>
    <definedName name="T6AtCI">'[15]Customer Data'!$F$63</definedName>
    <definedName name="T6AtHGP">'[15]Customer Data'!$G$63</definedName>
    <definedName name="T6AtMI">'[15]Customer Data'!$H$63</definedName>
    <definedName name="T6LeadTime">'[15]Customer Data'!$I$63</definedName>
    <definedName name="T6OPYEAR">'[15]Customer Data'!$C$63</definedName>
    <definedName name="T6QTR1">[15]PartsFlow!$E$20</definedName>
    <definedName name="T6TotalExp">'[15]Customer Data'!$E$63</definedName>
    <definedName name="T7AtCI">'[15]Customer Data'!$F$64</definedName>
    <definedName name="T7AtHGP">'[15]Customer Data'!$G$64</definedName>
    <definedName name="T7AtMI">'[15]Customer Data'!$H$64</definedName>
    <definedName name="T7LeadTime">'[15]Customer Data'!$I$64</definedName>
    <definedName name="T7OPYEAR">'[15]Customer Data'!$C$64</definedName>
    <definedName name="T7QTR1">[15]PartsFlow!$E$22</definedName>
    <definedName name="T7TotalExp">'[15]Customer Data'!$E$64</definedName>
    <definedName name="T8AtCI">'[15]Customer Data'!$F$65</definedName>
    <definedName name="T8AtHGP">'[15]Customer Data'!$G$65</definedName>
    <definedName name="T8AtMI">'[15]Customer Data'!$H$65</definedName>
    <definedName name="T8LeadTime">'[15]Customer Data'!$I$65</definedName>
    <definedName name="T8OPYEAR">'[15]Customer Data'!$C$65</definedName>
    <definedName name="T8QTR1">[15]PartsFlow!$E$24</definedName>
    <definedName name="T8TotalExp">'[15]Customer Data'!$E$65</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[19]Inputs!$G$29</definedName>
    <definedName name="TDMOD">#REF!</definedName>
    <definedName name="TDP.T">[16]INTERNAL!$A$82:$IV$84</definedName>
    <definedName name="TDROLL">#REF!</definedName>
    <definedName name="technology">[15]PartsDataTable!$A$2:$A$13</definedName>
    <definedName name="techselect">[15]PartsDataTable!$B$1</definedName>
    <definedName name="techstart">[15]PartsDataTable!$A$1</definedName>
    <definedName name="tem" localSheetId="8" hidden="1">{#N/A,#N/A,FALSE,"Summ";#N/A,#N/A,FALSE,"General"}</definedName>
    <definedName name="tem" localSheetId="9" hidden="1">{#N/A,#N/A,FALSE,"Summ";#N/A,#N/A,FALSE,"General"}</definedName>
    <definedName name="tem" localSheetId="2" hidden="1">{#N/A,#N/A,FALSE,"Summ";#N/A,#N/A,FALSE,"General"}</definedName>
    <definedName name="tem" hidden="1">{#N/A,#N/A,FALSE,"Summ";#N/A,#N/A,FALSE,"General"}</definedName>
    <definedName name="TEMP" localSheetId="8" hidden="1">{#N/A,#N/A,FALSE,"Summ";#N/A,#N/A,FALSE,"General"}</definedName>
    <definedName name="TEMP" localSheetId="9" hidden="1">{#N/A,#N/A,FALSE,"Summ";#N/A,#N/A,FALSE,"General"}</definedName>
    <definedName name="TEMP" localSheetId="2" hidden="1">{#N/A,#N/A,FALSE,"Summ";#N/A,#N/A,FALSE,"General"}</definedName>
    <definedName name="TEMP" hidden="1">{#N/A,#N/A,FALSE,"Summ";#N/A,#N/A,FALSE,"General"}</definedName>
    <definedName name="Temp1" localSheetId="8" hidden="1">{#N/A,#N/A,FALSE,"CESTSUM";#N/A,#N/A,FALSE,"est sum A";#N/A,#N/A,FALSE,"est detail A"}</definedName>
    <definedName name="Temp1" localSheetId="9"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9"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[64]Sheet1!$A$4:$E$40</definedName>
    <definedName name="Test">#REF!</definedName>
    <definedName name="Test1">#REF!</definedName>
    <definedName name="Test2">#REF!</definedName>
    <definedName name="Test3">#REF!</definedName>
    <definedName name="Test4">#REF!</definedName>
    <definedName name="Test5">#REF!</definedName>
    <definedName name="TestPeriod">[20]Inputs!$C$5</definedName>
    <definedName name="TESTYEAR">'[89]JHS-6'!$A$7</definedName>
    <definedName name="TESTYEAR_E">'[40]Named Ranges E'!$C$5</definedName>
    <definedName name="TESTYEAR_GAS">'[41]Named Ranges G'!$C$5</definedName>
    <definedName name="TFR">[16]CLASSIFIERS!$A$11:$IV$11</definedName>
    <definedName name="ThermalBookLife">[24]Assumptions!$C$25</definedName>
    <definedName name="Title">[24]Assumptions!$A$1</definedName>
    <definedName name="Total_Payment" localSheetId="8">Scheduled_Payment+Extra_Payment</definedName>
    <definedName name="Total_Payment" localSheetId="9">Scheduled_Payment+Extra_Payment</definedName>
    <definedName name="Total_Payment" localSheetId="2">Scheduled_Payment+Extra_Payment</definedName>
    <definedName name="Total_Payment">Scheduled_Payment+Extra_Payment</definedName>
    <definedName name="TOTALCustomerSheets">OFFSET('[27]Required Sheets'!$I$24:$I$35,,,12-COUNTBLANK('[27]Required Sheets'!$I$24:$I$35))</definedName>
    <definedName name="TOTALDemandSheets">OFFSET('[27]Required Sheets'!$G$24:$G$35,,,12-COUNTBLANK('[27]Required Sheets'!$G$24:$G$35))</definedName>
    <definedName name="TOTALECSheets">OFFSET('[27]Required Sheets'!$H$24:$H$35,,,12-COUNTBLANK('[27]Required Sheets'!$H$24:$H$35))</definedName>
    <definedName name="TotalEquity">'[36]Revenue Calculation'!$I$6</definedName>
    <definedName name="TotalRateBase">'[20]G+T+D+R+M'!$H$58</definedName>
    <definedName name="TP.T">[16]INTERNAL!$A$91:$IV$93</definedName>
    <definedName name="tr" localSheetId="8" hidden="1">{#N/A,#N/A,FALSE,"CESTSUM";#N/A,#N/A,FALSE,"est sum A";#N/A,#N/A,FALSE,"est detail A"}</definedName>
    <definedName name="tr" localSheetId="9" hidden="1">{#N/A,#N/A,FALSE,"CESTSUM";#N/A,#N/A,FALSE,"est sum A";#N/A,#N/A,FALSE,"est detail A"}</definedName>
    <definedName name="tr" localSheetId="2" hidden="1">{#N/A,#N/A,FALSE,"CESTSUM";#N/A,#N/A,FALSE,"est sum A";#N/A,#N/A,FALSE,"est detail A"}</definedName>
    <definedName name="tr" hidden="1">{#N/A,#N/A,FALSE,"CESTSUM";#N/A,#N/A,FALSE,"est sum A";#N/A,#N/A,FALSE,"est detail A"}</definedName>
    <definedName name="TRANS">#N/A</definedName>
    <definedName name="TRANS2007">SUM('[14]Run-Cost Data'!$T$5:$X$5)</definedName>
    <definedName name="TRANS2008">SUM('[14]Run-Cost Data'!$T$6:$X$17)</definedName>
    <definedName name="TRANS2009">SUM('[14]Run-Cost Data'!$T$18:$X$29)</definedName>
    <definedName name="TRANS2010">SUM('[14]Run-Cost Data'!$T$30:$X$41)</definedName>
    <definedName name="TRANS2011">SUM('[14]Run-Cost Data'!$T$42:$X$53)</definedName>
    <definedName name="TRANS2012">SUM('[14]Run-Cost Data'!$T$54:$X$65)</definedName>
    <definedName name="TRANS2013">SUM('[14]Run-Cost Data'!$T$66:$X$77)</definedName>
    <definedName name="TRANS2014">SUM('[14]Run-Cost Data'!$T$78:$X$89)</definedName>
    <definedName name="TRANS2015">SUM('[14]Run-Cost Data'!$T$90:$X$101)</definedName>
    <definedName name="TRANS2016">SUM('[14]Run-Cost Data'!$T$102:$X$113)</definedName>
    <definedName name="TRANS2017">SUM('[14]Run-Cost Data'!$T$114:$X$125)</definedName>
    <definedName name="TRANS2018">SUM('[14]Run-Cost Data'!$T$126:$X$137)</definedName>
    <definedName name="TRANS2019">SUM('[14]Run-Cost Data'!$T$138:$X$149)</definedName>
    <definedName name="TRANS2020">SUM('[14]Run-Cost Data'!$T$150:$X$161)</definedName>
    <definedName name="TRANS2021">SUM('[14]Run-Cost Data'!$T$162:$X$173)</definedName>
    <definedName name="TRANS2022">SUM('[14]Run-Cost Data'!$T$174:$X$185)</definedName>
    <definedName name="TRANS2023">SUM('[14]Run-Cost Data'!$T$186:$X$197)</definedName>
    <definedName name="TRANS2024">SUM('[14]Run-Cost Data'!$T$198:$X$209)</definedName>
    <definedName name="TRANS2025">SUM('[14]Run-Cost Data'!$T$210:$X$221)</definedName>
    <definedName name="TRANS2026">SUM('[14]Run-Cost Data'!$T$222:$X$233)</definedName>
    <definedName name="TransCap">'[33]General Inputs'!$E$17</definedName>
    <definedName name="transdb">'[90]Transp Unbilled'!$A$8:$E$174</definedName>
    <definedName name="Transfer" localSheetId="8" hidden="1">#REF!</definedName>
    <definedName name="Transfer" localSheetId="9" hidden="1">#REF!</definedName>
    <definedName name="Transfer" hidden="1">#REF!</definedName>
    <definedName name="Transfers" localSheetId="8" hidden="1">#REF!</definedName>
    <definedName name="Transfers" localSheetId="9" hidden="1">#REF!</definedName>
    <definedName name="Transfers" hidden="1">#REF!</definedName>
    <definedName name="TRANSM_2">[91]Transm2!$A$1:$M$461:'[91]10 Yr FC'!$M$47</definedName>
    <definedName name="u" localSheetId="8" hidden="1">{#N/A,#N/A,FALSE,"Summ";#N/A,#N/A,FALSE,"General"}</definedName>
    <definedName name="u" localSheetId="9" hidden="1">{#N/A,#N/A,FALSE,"Summ";#N/A,#N/A,FALSE,"General"}</definedName>
    <definedName name="u" localSheetId="2" hidden="1">{#N/A,#N/A,FALSE,"Summ";#N/A,#N/A,FALSE,"General"}</definedName>
    <definedName name="u" hidden="1">{#N/A,#N/A,FALSE,"Summ";#N/A,#N/A,FALSE,"General"}</definedName>
    <definedName name="UAACT115S">'[22]Functional Study'!#REF!</definedName>
    <definedName name="UAcct103">'[20]Func Study'!$AB$1613</definedName>
    <definedName name="UAcct105Dnpg">'[20]Func Study'!$AB$2010</definedName>
    <definedName name="UAcct105S">'[20]Func Study'!$AB$2005</definedName>
    <definedName name="UAcct105Seu">'[20]Func Study'!$AB$2009</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9">'[20]Func Study'!$AB$2459</definedName>
    <definedName name="UAcct1081399Rcl">'[20]Func Study'!$AB$2458</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Gpcn">'[20]Func Study'!$AB$2429</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Mp">'[20]Func Study'!$AB$2444</definedName>
    <definedName name="UAcct108Np">'[20]Func Study'!$AB$2305</definedName>
    <definedName name="UAcct108Op">'[20]Func Study'!$AB$2322</definedName>
    <definedName name="UACCT108OPSSCCT">'[20]Func Study'!$AB$2321</definedName>
    <definedName name="UAcct108Sp">'[20]Func Study'!$AB$2299</definedName>
    <definedName name="UACCT108SPSSGCH">'[20]Func Study'!$AB$2298</definedName>
    <definedName name="UAcct108Tp">'[20]Func Study'!$AB$2346</definedName>
    <definedName name="UAcct111Clg">'[20]Func Study'!$AB$2487</definedName>
    <definedName name="UAcct111Clgsou">'[20]Func Study'!$AB$2485</definedName>
    <definedName name="UAcct111Clh">'[20]Func Study'!$AB$2493</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5">'[22]Functional Study'!#REF!</definedName>
    <definedName name="UACCT115DGP">'[22]Functional Study'!#REF!</definedName>
    <definedName name="UACCT115SG">'[22]Functional Study'!#REF!</definedName>
    <definedName name="UAcct120">'[20]Func Study'!$AB$2021</definedName>
    <definedName name="UAcct124">'[20]Func Study'!$AB$2026</definedName>
    <definedName name="UAcct141">'[20]Func Study'!$AB$2173</definedName>
    <definedName name="UAcct151">'[20]Func Study'!$AB$2049</definedName>
    <definedName name="Uacct151SSECT">'[20]Func Study'!$AB$2047</definedName>
    <definedName name="UAcct154">'[20]Func Study'!$AB$2083</definedName>
    <definedName name="Uacct154SSGCT">'[20]Func Study'!$AB$2080</definedName>
    <definedName name="UAcct163">'[20]Func Study'!$AB$2093</definedName>
    <definedName name="UAcct165">'[20]Func Study'!$AB$2108</definedName>
    <definedName name="UAcct165Gps">'[20]Func Study'!$AB$2104</definedName>
    <definedName name="UAcct182">'[20]Func Study'!$AB$2033</definedName>
    <definedName name="UAcct18222">'[20]Func Study'!$AB$2163</definedName>
    <definedName name="UAcct182M">'[20]Func Study'!$AB$2118</definedName>
    <definedName name="UAcct182MSSGCH">'[20]Func Study'!$AB$2113</definedName>
    <definedName name="UAcct186">'[20]Func Study'!$AB$2041</definedName>
    <definedName name="UAcct1869">'[20]Func Study'!$AB$2168</definedName>
    <definedName name="UAcct186M">'[20]Func Study'!$AB$2129</definedName>
    <definedName name="UAcct190">'[20]Func Study'!$AB$2243</definedName>
    <definedName name="UAcct190Baddebt">'[20]Func Study'!$AB$2237</definedName>
    <definedName name="UAcct190Dop">'[20]Func Study'!$AB$2235</definedName>
    <definedName name="UAcct2281">'[20]Func Study'!$AB$2191</definedName>
    <definedName name="UAcct2282">'[20]Func Study'!$AB$2195</definedName>
    <definedName name="UAcct2283">'[20]Func Study'!$AB$2200</definedName>
    <definedName name="UACCT22841SG">'[20]Func Study'!$AB$2205</definedName>
    <definedName name="UAcct22842">'[20]Func Study'!$AB$2211</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9">'[20]Func Study'!$AB$2230</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o">'[20]Func Study'!$AB$2255</definedName>
    <definedName name="UAcct283">'[20]Func Study'!$AB$2271</definedName>
    <definedName name="UAcct283So">'[20]Func Study'!$AB$2265</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u">'[20]Func Study'!$AB$1981</definedName>
    <definedName name="UAcct303So">'[20]Func Study'!$AB$1978</definedName>
    <definedName name="UACCT303SSGCH">'[20]Func Study'!$AB$1983</definedName>
    <definedName name="UAcct310">'[20]Func Study'!$AB$1414</definedName>
    <definedName name="UAcct310JBG">'[20]Func Study'!$AB$1413</definedName>
    <definedName name="UAcct311">'[20]Func Study'!$AB$1421</definedName>
    <definedName name="UAcct311JBG">'[20]Func Study'!$AB$1420</definedName>
    <definedName name="UAcct312">'[20]Func Study'!$AB$1428</definedName>
    <definedName name="UAcct312JBG">'[20]Func Study'!$AB$1427</definedName>
    <definedName name="UAcct314">'[20]Func Study'!$AB$1435</definedName>
    <definedName name="UAcct314JBG">'[20]Func Study'!$AB$1434</definedName>
    <definedName name="UAcct315">'[20]Func Study'!$AB$1442</definedName>
    <definedName name="UAcct315JBG">'[20]Func Study'!$AB$1441</definedName>
    <definedName name="UAcct316">'[20]Func Study'!$AB$1450</definedName>
    <definedName name="UAcct316JBG">'[20]Func Study'!$AB$1449</definedName>
    <definedName name="UAcct320">'[20]Func Study'!$AB$1466</definedName>
    <definedName name="UAcct321">'[20]Func Study'!$AB$1471</definedName>
    <definedName name="UAcct322">'[20]Func Study'!$AB$1476</definedName>
    <definedName name="UAcct323">'[20]Func Study'!$AB$1481</definedName>
    <definedName name="UAcct324">'[20]Func Study'!$AB$1486</definedName>
    <definedName name="UAcct325">'[20]Func Study'!$AB$1491</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40Dgu">'[20]Func Study'!$AB$1564</definedName>
    <definedName name="UAcct340Sgu">'[20]Func Study'!$AB$1565</definedName>
    <definedName name="UAcct341Dgu">'[20]Func Study'!$AB$1569</definedName>
    <definedName name="UAcct341Sgu">'[20]Func Study'!$AB$1570</definedName>
    <definedName name="UAcct342Dgu">'[20]Func Study'!$AB$1574</definedName>
    <definedName name="UAcct342Sgu">'[20]Func Study'!$AB$1575</definedName>
    <definedName name="UAcct343">'[20]Func Study'!$AB$1584</definedName>
    <definedName name="UAcct344S">'[20]Func Study'!$AB$1587</definedName>
    <definedName name="UAcct344Sgp">'[20]Func Study'!$AB$1588</definedName>
    <definedName name="UAcct345Dgu">'[20]Func Study'!$AB$1594</definedName>
    <definedName name="UAcct345Sgu">'[20]Func Study'!$AB$1595</definedName>
    <definedName name="UAcct346">'[20]Func Study'!$AB$1601</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Ep">'[20]Func Study'!$AB$1130</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g">'[20]Func Study'!$AB$1112</definedName>
    <definedName name="UAcct403Gpso">'[20]Func Study'!$AB$1113</definedName>
    <definedName name="UAcct403Gv0">'[20]Func Study'!$AB$1121</definedName>
    <definedName name="UAcct403Hp">'[20]Func Study'!$AB$1072</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Sp">'[20]Func Study'!$AB$1061</definedName>
    <definedName name="UAcct403SPJBG">'[20]Func Study'!$AB$1058</definedName>
    <definedName name="UAcct403Tp">'[20]Func Study'!$AB$1087</definedName>
    <definedName name="UAcct404330">'[20]Func Study'!$AB$1177</definedName>
    <definedName name="UACCT404GP">'[20]Func Study'!$AB$1146</definedName>
    <definedName name="UACCT404GPCN">'[20]Func Study'!$AB$1143</definedName>
    <definedName name="UACCT404GPSO">'[20]Func Study'!$AB$1141</definedName>
    <definedName name="UAcct404Ipcn">'[20]Func Study'!$AB$1158</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o">'[20]Func Study'!$AB$1157</definedName>
    <definedName name="UAcct404M">'[20]Func Study'!$AB$1168</definedName>
    <definedName name="UACCT404OP">'[20]Func Study'!$AB$1172</definedName>
    <definedName name="UACCT404SP">'[20]Func Study'!$AB$1151</definedName>
    <definedName name="UAcct405">'[20]Func Study'!$AB$1185</definedName>
    <definedName name="UAcct406">'[20]Func Study'!$AB$1193</definedName>
    <definedName name="UAcct407">'[20]Func Study'!$AB$1202</definedName>
    <definedName name="UAcct408">'[20]Func Study'!$AB$1221</definedName>
    <definedName name="UAcct408S">'[20]Func Study'!$AB$1213</definedName>
    <definedName name="UAcct41010">'[20]Func Study'!$AB$1294</definedName>
    <definedName name="UAcct41011">'[20]Func Study'!$AB$1309</definedName>
    <definedName name="UACCT41020">'[21]Functional Study'!#REF!</definedName>
    <definedName name="UACCT41020BADDEBT">'[21]Functional Study'!#REF!</definedName>
    <definedName name="UACCT41020DITEXP">'[21]Functional Study'!#REF!</definedName>
    <definedName name="UACCT41020DNPU">'[21]Functional Study'!#REF!</definedName>
    <definedName name="UACCT41020S">'[21]Functional Study'!#REF!</definedName>
    <definedName name="UACCT41020SE">'[21]Functional Study'!#REF!</definedName>
    <definedName name="UACCT41020SG">'[21]Functional Study'!#REF!</definedName>
    <definedName name="UACCT41020SGCT">'[21]Functional Study'!#REF!</definedName>
    <definedName name="UACCT41020SGPP">'[21]Functional Study'!#REF!</definedName>
    <definedName name="UACCT41020SO">'[21]Functional Study'!#REF!</definedName>
    <definedName name="UACCT41020TROJP">'[21]Functional Study'!#REF!</definedName>
    <definedName name="UACCT4102SNPD">'[21]Functional Study'!#REF!</definedName>
    <definedName name="UAcct41110">'[20]Func Study'!$AB$1325</definedName>
    <definedName name="UAcct41111">'[21]Functional Study'!#REF!</definedName>
    <definedName name="UAcct41111Baddebt">'[21]Functional Study'!#REF!</definedName>
    <definedName name="UAcct41111Dgp">'[21]Functional Study'!#REF!</definedName>
    <definedName name="UAcct41111Dgu">'[21]Functional Study'!#REF!</definedName>
    <definedName name="UAcct41111Ditexp">'[21]Functional Study'!#REF!</definedName>
    <definedName name="UAcct41111Dnpp">'[21]Functional Study'!#REF!</definedName>
    <definedName name="UAcct41111Dnptp">'[21]Functional Study'!#REF!</definedName>
    <definedName name="UAcct41111S">'[21]Functional Study'!#REF!</definedName>
    <definedName name="UAcct41111Se">'[21]Functional Study'!#REF!</definedName>
    <definedName name="UAcct41111Sg">'[21]Functional Study'!#REF!</definedName>
    <definedName name="UAcct41111Sgpp">'[21]Functional Study'!#REF!</definedName>
    <definedName name="UAcct41111So">'[21]Functional Study'!#REF!</definedName>
    <definedName name="UAcct41111Trojp">'[21]Functional Study'!#REF!</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'[18]Func Study'!#REF!</definedName>
    <definedName name="UAcct447CAGE">'[18]Func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'[18]Func Study'!#REF!</definedName>
    <definedName name="UAcct453CAGW">'[18]Func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S">'[20]Func Study'!$AB$325</definedName>
    <definedName name="UAcct456So">'[20]Func Study'!$AB$329</definedName>
    <definedName name="UAcct500">'[20]Func Study'!$AB$416</definedName>
    <definedName name="UAcct500JBG">'[20]Func Study'!$AB$414</definedName>
    <definedName name="UAcct501">'[20]Func Study'!$AB$423</definedName>
    <definedName name="UAcct501CAEW">'[20]Func Study'!$AB$420</definedName>
    <definedName name="UAcct501JBE">'[20]Func Study'!$AB$421</definedName>
    <definedName name="UACCT501NPCCAEW">'[20]Func Study'!$AB$426</definedName>
    <definedName name="UAcct502">'[20]Func Study'!$AB$433</definedName>
    <definedName name="UAcct502CAGE">'[20]Func Study'!$AB$431</definedName>
    <definedName name="UAcct502JBG">'[18]Func Study'!#REF!</definedName>
    <definedName name="UAcct503">'[20]Func Study'!$AB$437</definedName>
    <definedName name="UACCT503NPC">'[20]Func Study'!$AB$443</definedName>
    <definedName name="UAcct505">'[20]Func Study'!$AB$449</definedName>
    <definedName name="UAcct505CAGE">'[20]Func Study'!$AB$447</definedName>
    <definedName name="UAcct505JBG">'[18]Func Study'!#REF!</definedName>
    <definedName name="UAcct506">'[20]Func Study'!$AB$455</definedName>
    <definedName name="UAcct506CAGE">'[20]Func Study'!$AB$452</definedName>
    <definedName name="UAcct506JBG">'[18]Func Study'!#REF!</definedName>
    <definedName name="UAcct507">'[20]Func Study'!$AB$464</definedName>
    <definedName name="UAcct507CAGE">'[20]Func Study'!$AB$462</definedName>
    <definedName name="UAcct507JBG">'[18]Func Study'!#REF!</definedName>
    <definedName name="UAcct510">'[20]Func Study'!$AB$469</definedName>
    <definedName name="UAcct510CAGE">'[20]Func Study'!$AB$467</definedName>
    <definedName name="UAcct510JBG">'[18]Func Study'!#REF!</definedName>
    <definedName name="UAcct511">'[20]Func Study'!$AB$474</definedName>
    <definedName name="UAcct511CAGE">'[20]Func Study'!$AB$472</definedName>
    <definedName name="UAcct511JBG">'[18]Func Study'!#REF!</definedName>
    <definedName name="UAcct512">'[20]Func Study'!$AB$479</definedName>
    <definedName name="UAcct512CAGE">'[20]Func Study'!$AB$477</definedName>
    <definedName name="UAcct512JBG">'[18]Func Study'!#REF!</definedName>
    <definedName name="UAcct513">'[20]Func Study'!$AB$484</definedName>
    <definedName name="UAcct513CAGE">'[20]Func Study'!$AB$482</definedName>
    <definedName name="UAcct513JBG">'[18]Func Study'!#REF!</definedName>
    <definedName name="UAcct514">'[20]Func Study'!$AB$489</definedName>
    <definedName name="UAcct514CAGE">'[20]Func Study'!$AB$487</definedName>
    <definedName name="UAcct514JBG">'[18]Func Study'!#REF!</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7CAEW">'[20]Func Study'!$AB$610</definedName>
    <definedName name="UACCT547NPCCAEW">'[20]Func Study'!$AB$613</definedName>
    <definedName name="UAcct547Se">'[20]Func Study'!$AB$609</definedName>
    <definedName name="UAcct548">'[20]Func Study'!$AB$621</definedName>
    <definedName name="UACCT548CAGE">'[20]Func Study'!$AB$620</definedName>
    <definedName name="UAcct549">'[20]Func Study'!$AB$626</definedName>
    <definedName name="Uacct549CAGE">'[20]Func Study'!$AB$625</definedName>
    <definedName name="UAcct5506SE">'[18]Func Study'!#REF!</definedName>
    <definedName name="UAcct551CAGE">'[20]Func Study'!$AB$634</definedName>
    <definedName name="UACCT551SG">'[20]Func Study'!$AB$635</definedName>
    <definedName name="UACCT552CAGE">'[20]Func Study'!$AB$640</definedName>
    <definedName name="UAcct552SG">'[20]Func Study'!$AB$639</definedName>
    <definedName name="UACCT553CAGE">'[20]Func Study'!$AB$646</definedName>
    <definedName name="UAcct553SG">'[20]Func Study'!$AB$645</definedName>
    <definedName name="UACCT554CAGE">'[20]Func Study'!$AB$651</definedName>
    <definedName name="UAcct554SG">'[20]Func Study'!$AB$650</definedName>
    <definedName name="UAcct555CAEE">'[18]Func Study'!#REF!</definedName>
    <definedName name="UAcct555CAEW">'[20]Func Study'!$AB$665</definedName>
    <definedName name="UAcct555CAGE">'[18]Func Study'!#REF!</definedName>
    <definedName name="UAcct555CAGW">'[20]Func Study'!$AB$664</definedName>
    <definedName name="UACCT555DGP">'[20]Func Study'!$AB$670</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6">'[20]Func Study'!$AB$676</definedName>
    <definedName name="UAcct557">'[20]Func Study'!$AB$685</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GW">'[20]Func Study'!$AB$742</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'[22]Functional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4">'[20]Func Study'!$AB$1001</definedName>
    <definedName name="UAcct925">'[20]Func Study'!$AB$1005</definedName>
    <definedName name="UAcct926">'[20]Func Study'!$AB$1011</definedName>
    <definedName name="UAcct927">'[20]Func Study'!$AB$1016</definedName>
    <definedName name="UAcct928">'[20]Func Study'!$AB$1023</definedName>
    <definedName name="UAcct929">'[20]Func Study'!$AB$1028</definedName>
    <definedName name="UAcct930">'[20]Func Study'!$AB$1034</definedName>
    <definedName name="UAcct931">'[20]Func Study'!$AB$1039</definedName>
    <definedName name="UAcct935">'[20]Func Study'!$AB$1045</definedName>
    <definedName name="UAcctAGA">'[20]Func Study'!$AB$296</definedName>
    <definedName name="UAcctcwc">'[20]Func Study'!$AB$2136</definedName>
    <definedName name="UAcctd00">'[20]Func Study'!$AB$1786</definedName>
    <definedName name="UAcctdfa">'[20]Func Study'!#REF!</definedName>
    <definedName name="UAcctdfad">'[20]Func Study'!#REF!</definedName>
    <definedName name="UAcctdfap">'[20]Func Study'!#REF!</definedName>
    <definedName name="UAcctdfat">'[20]Func Study'!#REF!</definedName>
    <definedName name="UAcctds0">'[20]Func Study'!$AB$1790</definedName>
    <definedName name="UACCTECDDGP">'[20]Func Study'!$AB$687</definedName>
    <definedName name="UACCTECDMC">'[20]Func Study'!$AB$689</definedName>
    <definedName name="UACCTECDS">'[20]Func Study'!$AB$691</definedName>
    <definedName name="UACCTECDSG1">'[20]Func Study'!$AB$688</definedName>
    <definedName name="UACCTECDSG2">'[20]Func Study'!$AB$690</definedName>
    <definedName name="UACCTECDSG3">'[20]Func Study'!$AB$692</definedName>
    <definedName name="UAcctfit">'[20]Func Study'!$AB$1395</definedName>
    <definedName name="UAcctg00">'[20]Func Study'!$AB$1947</definedName>
    <definedName name="UAccth00">'[20]Func Study'!$AB$1545</definedName>
    <definedName name="UAccti00">'[20]Func Study'!$AB$1993</definedName>
    <definedName name="UAcctn00">'[20]Func Study'!$AB$1496</definedName>
    <definedName name="UAccto00">'[20]Func Study'!$AB$1606</definedName>
    <definedName name="UAcctowc">'[20]Func Study'!$AB$2149</definedName>
    <definedName name="UACCTOWCSSECH">'[20]Func Study'!$AB$2148</definedName>
    <definedName name="UAccts00">'[20]Func Study'!$AB$1455</definedName>
    <definedName name="UAcctsttax">'[20]Func Study'!$AB$1377</definedName>
    <definedName name="UAcctt00">'[20]Func Study'!$AB$1682</definedName>
    <definedName name="UG">[16]CLASSIFIERS!$A$9:$IV$9</definedName>
    <definedName name="UG_NCP">[16]EXTERNAL!$A$82:$IV$84</definedName>
    <definedName name="UG_TFMR">[16]EXTERNAL!$A$103:$IV$105</definedName>
    <definedName name="UG_TFMRC">[16]EXTERNAL!$A$100:$IV$102</definedName>
    <definedName name="UNBILLED">[16]EXTERNAL!$A$64:$IV$66</definedName>
    <definedName name="UNBILREV">#REF!</definedName>
    <definedName name="UncollectibleAccounts">[25]Variables!$D$25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[25]Variables!$D$29</definedName>
    <definedName name="v" localSheetId="8" hidden="1">{#N/A,#N/A,FALSE,"Coversheet";#N/A,#N/A,FALSE,"QA"}</definedName>
    <definedName name="v" localSheetId="9" hidden="1">{#N/A,#N/A,FALSE,"Coversheet";#N/A,#N/A,FALSE,"QA"}</definedName>
    <definedName name="v" localSheetId="2" hidden="1">{#N/A,#N/A,FALSE,"Coversheet";#N/A,#N/A,FALSE,"QA"}</definedName>
    <definedName name="v" hidden="1">{#N/A,#N/A,FALSE,"Coversheet";#N/A,#N/A,FALSE,"QA"}</definedName>
    <definedName name="ValidAccount">[23]Variables!$AK$43:$AK$369</definedName>
    <definedName name="Value" localSheetId="8" hidden="1">{#N/A,#N/A,FALSE,"Summ";#N/A,#N/A,FALSE,"General"}</definedName>
    <definedName name="Value" localSheetId="9" hidden="1">{#N/A,#N/A,FALSE,"Summ";#N/A,#N/A,FALSE,"General"}</definedName>
    <definedName name="Value" localSheetId="2" hidden="1">{#N/A,#N/A,FALSE,"Summ";#N/A,#N/A,FALSE,"General"}</definedName>
    <definedName name="Value" hidden="1">{#N/A,#N/A,FALSE,"Summ";#N/A,#N/A,FALSE,"General"}</definedName>
    <definedName name="Values_Entered" localSheetId="8">IF(Loan_Amount*Interest_Rate*Loan_Years*Loan_Start&gt;0,1,0)</definedName>
    <definedName name="Values_Entered" localSheetId="9">IF(Loan_Amount*Interest_Rate*Loan_Years*Loan_Start&gt;0,1,0)</definedName>
    <definedName name="Values_Entered" localSheetId="2">IF(Loan_Amount*Interest_Rate*Loan_Years*Loan_Start&gt;0,1,0)</definedName>
    <definedName name="Values_Entered">IF(Loan_Amount*Interest_Rate*Loan_Years*Loan_Start&gt;0,1,0)</definedName>
    <definedName name="VAR">[30]Backup!#REF!</definedName>
    <definedName name="VARIABLE">[63]Summary!#REF!</definedName>
    <definedName name="version">[15]PartsDataTable!$A$14</definedName>
    <definedName name="VOMEsc">[24]Assumptions!$C$21</definedName>
    <definedName name="VOUCHER">#REF!</definedName>
    <definedName name="w" localSheetId="8" hidden="1">{#N/A,#N/A,FALSE,"Schedule F";#N/A,#N/A,FALSE,"Schedule G"}</definedName>
    <definedName name="w" localSheetId="9" hidden="1">{#N/A,#N/A,FALSE,"Schedule F";#N/A,#N/A,FALSE,"Schedule G"}</definedName>
    <definedName name="w" localSheetId="2" hidden="1">{#N/A,#N/A,FALSE,"Schedule F";#N/A,#N/A,FALSE,"Schedule G"}</definedName>
    <definedName name="w" hidden="1">{#N/A,#N/A,FALSE,"Schedule F";#N/A,#N/A,FALSE,"Schedule G"}</definedName>
    <definedName name="WACC">[24]Assumptions!$I$61</definedName>
    <definedName name="WaRevenueTax">[25]Variables!$D$27</definedName>
    <definedName name="we" localSheetId="8" hidden="1">{#N/A,#N/A,FALSE,"Pg 6b CustCount_Gas";#N/A,#N/A,FALSE,"QA";#N/A,#N/A,FALSE,"Report";#N/A,#N/A,FALSE,"forecast"}</definedName>
    <definedName name="we" localSheetId="9"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localSheetId="9" hidden="1">{#N/A,#N/A,FALSE,"Coversheet";#N/A,#N/A,FALSE,"QA"}</definedName>
    <definedName name="WH" localSheetId="2" hidden="1">{#N/A,#N/A,FALSE,"Coversheet";#N/A,#N/A,FALSE,"QA"}</definedName>
    <definedName name="WH" hidden="1">{#N/A,#N/A,FALSE,"Coversheet";#N/A,#N/A,FALSE,"QA"}</definedName>
    <definedName name="what">'[92]General Inputs'!$E$4</definedName>
    <definedName name="WHS">[72]Warehouse!$C$50:$I$300</definedName>
    <definedName name="WIDTH">#REF!</definedName>
    <definedName name="Wind_NamePlate">'[28]Wind Own'!$B$7</definedName>
    <definedName name="WindTransCost">[28]Resources!$D$78</definedName>
    <definedName name="Winter">'[93]Input Tab'!$B$11</definedName>
    <definedName name="WinterPeak">'[94]Load Data'!$D$9:$H$12,'[94]Load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localSheetId="9"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9"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9" hidden="1">{#N/A,#N/A,FALSE,"schA"}</definedName>
    <definedName name="wrn.ECR." localSheetId="2" hidden="1">{#N/A,#N/A,FALSE,"schA"}</definedName>
    <definedName name="wrn.ECR." hidden="1">{#N/A,#N/A,FALSE,"schA"}</definedName>
    <definedName name="wrn.ESTIMATE." localSheetId="8" hidden="1">{#N/A,#N/A,FALSE,"CESTSUM";#N/A,#N/A,FALSE,"est sum A";#N/A,#N/A,FALSE,"est detail A"}</definedName>
    <definedName name="wrn.ESTIMATE." localSheetId="9"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9" hidden="1">{#N/A,#N/A,TRUE,"CoverPage";#N/A,#N/A,TRUE,"Gas";#N/A,#N/A,TRUE,"Power";#N/A,#N/A,TRUE,"Historical DJ Mthly Prices"}</definedName>
    <definedName name="wrn.Fundamental2" localSheetId="2"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localSheetId="9"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localSheetId="9"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8" hidden="1">{#N/A,#N/A,FALSE,"Schedule F";#N/A,#N/A,FALSE,"Schedule G"}</definedName>
    <definedName name="wrn.limit_reports." localSheetId="9"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9"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localSheetId="9"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8" hidden="1">{#N/A,#N/A,FALSE,"7617 Fab";#N/A,#N/A,FALSE,"7617 NSK"}</definedName>
    <definedName name="wrn.SCHEDULE." localSheetId="9" hidden="1">{#N/A,#N/A,FALSE,"7617 Fab";#N/A,#N/A,FALSE,"7617 NSK"}</definedName>
    <definedName name="wrn.SCHEDULE." localSheetId="2"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8" hidden="1">{#N/A,#N/A,FALSE,"Summ";#N/A,#N/A,FALSE,"General"}</definedName>
    <definedName name="wrn.Summary." localSheetId="9" hidden="1">{#N/A,#N/A,FALSE,"Summ";#N/A,#N/A,FALSE,"General"}</definedName>
    <definedName name="wrn.Summary." localSheetId="2"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localSheetId="9" hidden="1">{#N/A,#N/A,FALSE,"schA"}</definedName>
    <definedName name="www" localSheetId="2" hidden="1">{#N/A,#N/A,FALSE,"schA"}</definedName>
    <definedName name="www" hidden="1">{#N/A,#N/A,FALSE,"schA"}</definedName>
    <definedName name="x" localSheetId="8" hidden="1">{#N/A,#N/A,FALSE,"Coversheet";#N/A,#N/A,FALSE,"QA"}</definedName>
    <definedName name="x" localSheetId="9" hidden="1">{#N/A,#N/A,FALSE,"Coversheet";#N/A,#N/A,FALSE,"QA"}</definedName>
    <definedName name="x" localSheetId="2" hidden="1">{#N/A,#N/A,FALSE,"Coversheet";#N/A,#N/A,FALSE,"QA"}</definedName>
    <definedName name="x" hidden="1">{#N/A,#N/A,FALSE,"Coversheet";#N/A,#N/A,FALSE,"QA"}</definedName>
    <definedName name="x1start">'[15]Customer Data'!$B$92</definedName>
    <definedName name="x2start">'[15]Customer Data'!$B$96</definedName>
    <definedName name="x3start">'[15]Customer Data'!$B$100</definedName>
    <definedName name="x4start">'[15]Customer Data'!$B$104</definedName>
    <definedName name="xseries">'[15]Accumulated Offer'!$D$41</definedName>
    <definedName name="xx" localSheetId="8"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X" localSheetId="2" hidden="1">{#N/A,#N/A,FALSE,"2002 Small Tool OH";#N/A,#N/A,FALSE,"QA"}</definedName>
    <definedName name="XXXX" hidden="1">{#N/A,#N/A,FALSE,"2002 Small Tool OH";#N/A,#N/A,FALSE,"QA"}</definedName>
    <definedName name="XYZ">[15]PartsFlow!$E$23</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ByYear">[15]YearByYear!$A$1</definedName>
    <definedName name="YearOfCostData">[28]Resources!$E$70</definedName>
    <definedName name="Years" localSheetId="9">[70]Lists!$C$1:$C$6</definedName>
    <definedName name="Years">[71]Lists!$C$1:$C$6</definedName>
    <definedName name="Years_evaluated">'[95]Revison Inputs'!$B$6</definedName>
    <definedName name="YEFactors">[23]Factors!$S$3:$AG$99</definedName>
    <definedName name="yrformat1">'[15]Customer Data'!$E$197</definedName>
    <definedName name="yseries1">'[15]Accumulated Offer'!$D$45</definedName>
    <definedName name="yseries2">'[15]Accumulated Offer'!$D$52</definedName>
    <definedName name="yseries3">'[15]Accumulated Offer'!$D$59</definedName>
    <definedName name="YTD_Format">[73]YTD!$B$13:$D$13,[73]YTD!$B$32:$D$32</definedName>
    <definedName name="yuf" localSheetId="8" hidden="1">{#N/A,#N/A,FALSE,"Summ";#N/A,#N/A,FALSE,"General"}</definedName>
    <definedName name="yuf" localSheetId="9" hidden="1">{#N/A,#N/A,FALSE,"Summ";#N/A,#N/A,FALSE,"General"}</definedName>
    <definedName name="yuf" localSheetId="2" hidden="1">{#N/A,#N/A,FALSE,"Summ";#N/A,#N/A,FALSE,"General"}</definedName>
    <definedName name="yuf" hidden="1">{#N/A,#N/A,FALSE,"Summ";#N/A,#N/A,FALSE,"General"}</definedName>
    <definedName name="z" localSheetId="8" hidden="1">{#N/A,#N/A,FALSE,"Coversheet";#N/A,#N/A,FALSE,"QA"}</definedName>
    <definedName name="z" localSheetId="9" hidden="1">{#N/A,#N/A,FALSE,"Coversheet";#N/A,#N/A,FALSE,"QA"}</definedName>
    <definedName name="z" localSheetId="2" hidden="1">{#N/A,#N/A,FALSE,"Coversheet";#N/A,#N/A,FALSE,"QA"}</definedName>
    <definedName name="z" hidden="1">{#N/A,#N/A,FALSE,"Coversheet";#N/A,#N/A,FALSE,"QA"}</definedName>
    <definedName name="ZA">'[96] annual balance '!#REF!</definedName>
  </definedNames>
  <calcPr calcId="162913"/>
</workbook>
</file>

<file path=xl/calcChain.xml><?xml version="1.0" encoding="utf-8"?>
<calcChain xmlns="http://schemas.openxmlformats.org/spreadsheetml/2006/main">
  <c r="D18" i="134" l="1"/>
  <c r="D17" i="134"/>
  <c r="D12" i="134"/>
  <c r="D10" i="134"/>
  <c r="L29" i="137"/>
  <c r="L27" i="137"/>
  <c r="L30" i="137"/>
  <c r="L36" i="137"/>
  <c r="L35" i="137"/>
  <c r="L34" i="137"/>
  <c r="I49" i="137"/>
  <c r="F47" i="137"/>
  <c r="G47" i="137" s="1"/>
  <c r="H47" i="137" s="1"/>
  <c r="F46" i="137"/>
  <c r="G46" i="137" s="1"/>
  <c r="H46" i="137" s="1"/>
  <c r="J46" i="137" s="1"/>
  <c r="G45" i="137"/>
  <c r="H45" i="137" s="1"/>
  <c r="J45" i="137" s="1"/>
  <c r="G30" i="137"/>
  <c r="F30" i="137" s="1"/>
  <c r="G35" i="137"/>
  <c r="H35" i="137" s="1"/>
  <c r="J35" i="137" s="1"/>
  <c r="C31" i="137"/>
  <c r="G27" i="137"/>
  <c r="C33" i="137"/>
  <c r="C37" i="137"/>
  <c r="C25" i="137"/>
  <c r="B49" i="137"/>
  <c r="C47" i="137"/>
  <c r="C46" i="137"/>
  <c r="F45" i="137"/>
  <c r="C45" i="137"/>
  <c r="F44" i="137"/>
  <c r="C44" i="137"/>
  <c r="I39" i="137"/>
  <c r="H39" i="137"/>
  <c r="G37" i="137"/>
  <c r="F37" i="137" s="1"/>
  <c r="G36" i="137"/>
  <c r="H36" i="137" s="1"/>
  <c r="J36" i="137" s="1"/>
  <c r="C36" i="137"/>
  <c r="C35" i="137"/>
  <c r="G34" i="137"/>
  <c r="C34" i="137"/>
  <c r="G33" i="137"/>
  <c r="F33" i="137" s="1"/>
  <c r="G29" i="137"/>
  <c r="F29" i="137" s="1"/>
  <c r="C29" i="137"/>
  <c r="G28" i="137"/>
  <c r="F28" i="137" s="1"/>
  <c r="C28" i="137"/>
  <c r="C27" i="137"/>
  <c r="G26" i="137"/>
  <c r="C26" i="137"/>
  <c r="G25" i="137"/>
  <c r="F25" i="137"/>
  <c r="J47" i="137" l="1"/>
  <c r="F49" i="137"/>
  <c r="H27" i="137"/>
  <c r="J27" i="137" s="1"/>
  <c r="F27" i="137"/>
  <c r="G31" i="137"/>
  <c r="F36" i="137"/>
  <c r="H33" i="137"/>
  <c r="J33" i="137" s="1"/>
  <c r="H26" i="137"/>
  <c r="J26" i="137" s="1"/>
  <c r="H34" i="137"/>
  <c r="J34" i="137" s="1"/>
  <c r="C30" i="137"/>
  <c r="C39" i="137" s="1"/>
  <c r="H30" i="137"/>
  <c r="J30" i="137" s="1"/>
  <c r="B39" i="137"/>
  <c r="G39" i="137"/>
  <c r="G44" i="137"/>
  <c r="H44" i="137" s="1"/>
  <c r="J44" i="137" s="1"/>
  <c r="H29" i="137"/>
  <c r="J29" i="137" s="1"/>
  <c r="C49" i="137"/>
  <c r="D49" i="137" s="1"/>
  <c r="F34" i="137"/>
  <c r="H37" i="137"/>
  <c r="J37" i="137" s="1"/>
  <c r="H25" i="137"/>
  <c r="J25" i="137" s="1"/>
  <c r="G49" i="137"/>
  <c r="H28" i="137"/>
  <c r="J28" i="137" s="1"/>
  <c r="F26" i="137"/>
  <c r="F35" i="137"/>
  <c r="J49" i="137" l="1"/>
  <c r="J52" i="137" s="1"/>
  <c r="H49" i="137"/>
  <c r="H31" i="137"/>
  <c r="J31" i="137" s="1"/>
  <c r="F31" i="137"/>
  <c r="J39" i="137"/>
  <c r="F39" i="137"/>
  <c r="D39" i="137"/>
  <c r="D8" i="134" l="1"/>
  <c r="C19" i="120" l="1"/>
  <c r="H19" i="120"/>
  <c r="E86" i="120"/>
  <c r="B19" i="120" s="1"/>
  <c r="D19" i="120" s="1"/>
  <c r="E19" i="120" l="1"/>
  <c r="F19" i="120" s="1"/>
  <c r="Y319" i="131"/>
  <c r="Z37" i="127" l="1"/>
  <c r="Z36" i="127" l="1"/>
  <c r="AC15" i="137" l="1"/>
  <c r="AD15" i="137"/>
  <c r="AB15" i="137"/>
  <c r="AD16" i="137" l="1"/>
  <c r="AD17" i="137" s="1"/>
  <c r="AA15" i="137"/>
  <c r="Z15" i="137"/>
  <c r="AB16" i="137" l="1"/>
  <c r="AB17" i="137" s="1"/>
  <c r="AA17" i="137"/>
  <c r="AC17" i="137"/>
  <c r="J9" i="127" l="1"/>
  <c r="K9" i="127"/>
  <c r="L9" i="127"/>
  <c r="Q9" i="127"/>
  <c r="U9" i="127"/>
  <c r="F9" i="127"/>
  <c r="G9" i="127"/>
  <c r="H9" i="127"/>
  <c r="I9" i="127"/>
  <c r="R9" i="127"/>
  <c r="S9" i="127"/>
  <c r="T9" i="127"/>
  <c r="Q20" i="127"/>
  <c r="K24" i="127"/>
  <c r="L24" i="127"/>
  <c r="G24" i="127"/>
  <c r="H24" i="127"/>
  <c r="S24" i="127"/>
  <c r="T24" i="127"/>
  <c r="F36" i="127"/>
  <c r="G36" i="127"/>
  <c r="H36" i="127"/>
  <c r="I36" i="127"/>
  <c r="K36" i="127"/>
  <c r="L36" i="127"/>
  <c r="Q36" i="127"/>
  <c r="R36" i="127"/>
  <c r="S36" i="127"/>
  <c r="T36" i="127"/>
  <c r="U36" i="127"/>
  <c r="F37" i="127"/>
  <c r="G37" i="127"/>
  <c r="H37" i="127"/>
  <c r="I37" i="127"/>
  <c r="J37" i="127"/>
  <c r="K37" i="127"/>
  <c r="L37" i="127"/>
  <c r="Q37" i="127"/>
  <c r="R37" i="127"/>
  <c r="S37" i="127"/>
  <c r="T37" i="127"/>
  <c r="U37" i="127"/>
  <c r="J36" i="127"/>
  <c r="T15" i="127" l="1"/>
  <c r="S20" i="127"/>
  <c r="G15" i="127"/>
  <c r="H20" i="127"/>
  <c r="Q15" i="127"/>
  <c r="G20" i="127"/>
  <c r="R20" i="127"/>
  <c r="R30" i="127" s="1"/>
  <c r="R34" i="127" s="1"/>
  <c r="R38" i="127" s="1"/>
  <c r="F20" i="127"/>
  <c r="J24" i="127"/>
  <c r="U24" i="127"/>
  <c r="I24" i="127"/>
  <c r="K15" i="127"/>
  <c r="R24" i="127"/>
  <c r="F24" i="127"/>
  <c r="T20" i="127"/>
  <c r="T30" i="127" s="1"/>
  <c r="T34" i="127" s="1"/>
  <c r="T38" i="127" s="1"/>
  <c r="L20" i="127"/>
  <c r="S15" i="127"/>
  <c r="S30" i="127" s="1"/>
  <c r="S34" i="127" s="1"/>
  <c r="S38" i="127" s="1"/>
  <c r="F15" i="127"/>
  <c r="Q24" i="127"/>
  <c r="K20" i="127"/>
  <c r="R15" i="127"/>
  <c r="J20" i="127"/>
  <c r="U15" i="127"/>
  <c r="I15" i="127"/>
  <c r="U20" i="127"/>
  <c r="I20" i="127"/>
  <c r="H15" i="127"/>
  <c r="L15" i="127"/>
  <c r="K30" i="127"/>
  <c r="K34" i="127" s="1"/>
  <c r="K38" i="127" s="1"/>
  <c r="G30" i="127"/>
  <c r="G34" i="127" s="1"/>
  <c r="G38" i="127" s="1"/>
  <c r="Q30" i="127"/>
  <c r="Q34" i="127" s="1"/>
  <c r="Q38" i="127" s="1"/>
  <c r="I30" i="127" l="1"/>
  <c r="I34" i="127" s="1"/>
  <c r="I38" i="127" s="1"/>
  <c r="F30" i="127"/>
  <c r="F34" i="127" s="1"/>
  <c r="F38" i="127" s="1"/>
  <c r="L30" i="127"/>
  <c r="L34" i="127" s="1"/>
  <c r="L38" i="127" s="1"/>
  <c r="U30" i="127"/>
  <c r="U34" i="127" s="1"/>
  <c r="U38" i="127" s="1"/>
  <c r="H30" i="127"/>
  <c r="H34" i="127" s="1"/>
  <c r="H38" i="127" s="1"/>
  <c r="N36" i="127" l="1"/>
  <c r="O37" i="127" l="1"/>
  <c r="N37" i="127"/>
  <c r="P37" i="127"/>
  <c r="P36" i="127"/>
  <c r="O36" i="127"/>
  <c r="M37" i="127" l="1"/>
  <c r="M36" i="127"/>
  <c r="M24" i="127" l="1"/>
  <c r="O9" i="127" l="1"/>
  <c r="P9" i="127"/>
  <c r="N9" i="127"/>
  <c r="O24" i="127" l="1"/>
  <c r="N24" i="127"/>
  <c r="M9" i="127"/>
  <c r="P24" i="127"/>
  <c r="M20" i="127" l="1"/>
  <c r="O20" i="127"/>
  <c r="N15" i="127"/>
  <c r="N20" i="127"/>
  <c r="O15" i="127" l="1"/>
  <c r="O30" i="127" s="1"/>
  <c r="O34" i="127" s="1"/>
  <c r="O38" i="127" s="1"/>
  <c r="P20" i="127"/>
  <c r="P15" i="127"/>
  <c r="P30" i="127" s="1"/>
  <c r="P34" i="127" s="1"/>
  <c r="P38" i="127" s="1"/>
  <c r="M15" i="127"/>
  <c r="M30" i="127" s="1"/>
  <c r="M34" i="127" s="1"/>
  <c r="M38" i="127" s="1"/>
  <c r="N30" i="127"/>
  <c r="N34" i="127" s="1"/>
  <c r="N38" i="127" s="1"/>
  <c r="J15" i="127" l="1"/>
  <c r="J30" i="127" s="1"/>
  <c r="J34" i="127" s="1"/>
  <c r="J38" i="127" s="1"/>
  <c r="A10" i="136" l="1"/>
  <c r="A11" i="136" s="1"/>
  <c r="A12" i="136" s="1"/>
  <c r="A13" i="136" s="1"/>
  <c r="A14" i="136" s="1"/>
  <c r="A15" i="136" s="1"/>
  <c r="A16" i="136" s="1"/>
  <c r="A17" i="136" s="1"/>
  <c r="A18" i="136" s="1"/>
  <c r="A19" i="136" s="1"/>
  <c r="A20" i="136" s="1"/>
  <c r="A21" i="136" s="1"/>
  <c r="A22" i="136" s="1"/>
  <c r="A23" i="136" s="1"/>
  <c r="A24" i="136" s="1"/>
  <c r="A25" i="136" s="1"/>
  <c r="A26" i="136" s="1"/>
  <c r="A27" i="136" s="1"/>
  <c r="A28" i="136" s="1"/>
  <c r="A29" i="136" s="1"/>
  <c r="A30" i="136" s="1"/>
  <c r="A31" i="136" s="1"/>
  <c r="A32" i="136" s="1"/>
  <c r="E28" i="136"/>
  <c r="D9" i="134"/>
  <c r="D11" i="134"/>
  <c r="D13" i="134"/>
  <c r="D15" i="134"/>
  <c r="D20" i="134"/>
  <c r="D22" i="134"/>
  <c r="J28" i="136" l="1"/>
  <c r="D14" i="134"/>
  <c r="M26" i="136"/>
  <c r="E26" i="136"/>
  <c r="K28" i="136"/>
  <c r="F26" i="136"/>
  <c r="P28" i="136"/>
  <c r="I28" i="136"/>
  <c r="H28" i="136"/>
  <c r="C9" i="136"/>
  <c r="C13" i="136"/>
  <c r="C11" i="136"/>
  <c r="L26" i="136"/>
  <c r="C14" i="136"/>
  <c r="C12" i="136"/>
  <c r="C10" i="136"/>
  <c r="O28" i="136"/>
  <c r="G28" i="136"/>
  <c r="K26" i="136"/>
  <c r="N28" i="136"/>
  <c r="F28" i="136"/>
  <c r="J26" i="136"/>
  <c r="C23" i="136"/>
  <c r="M28" i="136"/>
  <c r="I26" i="136"/>
  <c r="L28" i="136"/>
  <c r="P26" i="136"/>
  <c r="H26" i="136"/>
  <c r="O26" i="136"/>
  <c r="G26" i="136"/>
  <c r="N26" i="136"/>
  <c r="H17" i="136" l="1"/>
  <c r="E17" i="136"/>
  <c r="E25" i="136" s="1"/>
  <c r="E27" i="136" s="1"/>
  <c r="E29" i="136" s="1"/>
  <c r="M17" i="136"/>
  <c r="M25" i="136" s="1"/>
  <c r="M27" i="136" s="1"/>
  <c r="P17" i="136"/>
  <c r="C26" i="136"/>
  <c r="O17" i="136"/>
  <c r="K17" i="136"/>
  <c r="G17" i="136"/>
  <c r="J17" i="136"/>
  <c r="L17" i="136"/>
  <c r="I17" i="136"/>
  <c r="N17" i="136"/>
  <c r="F17" i="136"/>
  <c r="C28" i="136"/>
  <c r="M29" i="136" l="1"/>
  <c r="O25" i="136"/>
  <c r="O27" i="136" s="1"/>
  <c r="G25" i="136"/>
  <c r="G27" i="136" s="1"/>
  <c r="H25" i="136"/>
  <c r="H27" i="136" s="1"/>
  <c r="C17" i="136"/>
  <c r="I25" i="136"/>
  <c r="I27" i="136" s="1"/>
  <c r="P25" i="136"/>
  <c r="P27" i="136" s="1"/>
  <c r="L25" i="136"/>
  <c r="L27" i="136" s="1"/>
  <c r="L29" i="136" s="1"/>
  <c r="K25" i="136"/>
  <c r="K27" i="136" s="1"/>
  <c r="J25" i="136"/>
  <c r="J27" i="136" s="1"/>
  <c r="F25" i="136"/>
  <c r="F27" i="136" s="1"/>
  <c r="N25" i="136"/>
  <c r="N27" i="136" s="1"/>
  <c r="G29" i="136" l="1"/>
  <c r="K29" i="136"/>
  <c r="J29" i="136"/>
  <c r="O29" i="136"/>
  <c r="P29" i="136"/>
  <c r="I29" i="136"/>
  <c r="N29" i="136"/>
  <c r="F29" i="136"/>
  <c r="H29" i="136"/>
  <c r="C25" i="136"/>
  <c r="G176" i="87"/>
  <c r="G168" i="87"/>
  <c r="G163" i="87"/>
  <c r="A160" i="87"/>
  <c r="A161" i="87" s="1"/>
  <c r="A162" i="87" s="1"/>
  <c r="A163" i="87" s="1"/>
  <c r="A164" i="87" s="1"/>
  <c r="G155" i="87"/>
  <c r="G153" i="87"/>
  <c r="G150" i="87"/>
  <c r="G145" i="87"/>
  <c r="G143" i="87"/>
  <c r="G141" i="87"/>
  <c r="G133" i="87"/>
  <c r="G131" i="87"/>
  <c r="G129" i="87"/>
  <c r="G125" i="87"/>
  <c r="G113" i="87"/>
  <c r="G105" i="87"/>
  <c r="G35" i="87"/>
  <c r="G33" i="87"/>
  <c r="G83" i="87" l="1"/>
  <c r="G65" i="87"/>
  <c r="G101" i="87"/>
  <c r="G130" i="87"/>
  <c r="G142" i="87"/>
  <c r="G151" i="87"/>
  <c r="G161" i="87"/>
  <c r="I161" i="87" s="1"/>
  <c r="G162" i="87"/>
  <c r="G166" i="87"/>
  <c r="G174" i="87"/>
  <c r="G167" i="87"/>
  <c r="G171" i="87"/>
  <c r="G175" i="87"/>
  <c r="G94" i="87"/>
  <c r="G102" i="87"/>
  <c r="G25" i="87"/>
  <c r="G51" i="87"/>
  <c r="G60" i="87"/>
  <c r="G70" i="87"/>
  <c r="G79" i="87"/>
  <c r="G99" i="87"/>
  <c r="G118" i="87"/>
  <c r="G159" i="87"/>
  <c r="G71" i="87"/>
  <c r="G81" i="87"/>
  <c r="G89" i="87"/>
  <c r="G100" i="87"/>
  <c r="G123" i="87"/>
  <c r="G170" i="87"/>
  <c r="G127" i="87"/>
  <c r="G137" i="87"/>
  <c r="G148" i="87"/>
  <c r="G158" i="87"/>
  <c r="G165" i="87"/>
  <c r="G173" i="87"/>
  <c r="G108" i="87"/>
  <c r="G169" i="87"/>
  <c r="G28" i="87"/>
  <c r="G49" i="87"/>
  <c r="G97" i="87"/>
  <c r="G116" i="87"/>
  <c r="G164" i="87"/>
  <c r="G172" i="87"/>
  <c r="C27" i="136"/>
  <c r="G29" i="87"/>
  <c r="G84" i="87"/>
  <c r="G107" i="87"/>
  <c r="G112" i="87"/>
  <c r="G132" i="87"/>
  <c r="G144" i="87"/>
  <c r="G154" i="87"/>
  <c r="G34" i="87"/>
  <c r="G85" i="87"/>
  <c r="G96" i="87"/>
  <c r="I125" i="87"/>
  <c r="G111" i="87"/>
  <c r="G121" i="87"/>
  <c r="G128" i="87"/>
  <c r="G140" i="87"/>
  <c r="G149" i="87"/>
  <c r="G38" i="87"/>
  <c r="G109" i="87"/>
  <c r="G126" i="87"/>
  <c r="G134" i="87"/>
  <c r="G147" i="87"/>
  <c r="G156" i="87"/>
  <c r="G106" i="87"/>
  <c r="G48" i="87"/>
  <c r="G76" i="87"/>
  <c r="G104" i="87"/>
  <c r="I104" i="87" s="1"/>
  <c r="G46" i="87"/>
  <c r="G119" i="87"/>
  <c r="G117" i="87"/>
  <c r="G47" i="87"/>
  <c r="G56" i="87"/>
  <c r="G66" i="87"/>
  <c r="G75" i="87"/>
  <c r="G110" i="87"/>
  <c r="G120" i="87"/>
  <c r="G53" i="87"/>
  <c r="G64" i="87"/>
  <c r="G72" i="87"/>
  <c r="I81" i="87"/>
  <c r="G95" i="87"/>
  <c r="G67" i="87"/>
  <c r="G87" i="87"/>
  <c r="G98" i="87"/>
  <c r="G82" i="87"/>
  <c r="G90" i="87"/>
  <c r="G41" i="87"/>
  <c r="G88" i="87"/>
  <c r="G36" i="87"/>
  <c r="G59" i="87"/>
  <c r="G78" i="87"/>
  <c r="G86" i="87"/>
  <c r="G30" i="87"/>
  <c r="G37" i="87"/>
  <c r="G50" i="87"/>
  <c r="G61" i="87"/>
  <c r="G40" i="87"/>
  <c r="G69" i="87"/>
  <c r="G57" i="87"/>
  <c r="G39" i="87"/>
  <c r="G55" i="87"/>
  <c r="G74" i="87"/>
  <c r="G27" i="87"/>
  <c r="I27" i="87" s="1"/>
  <c r="G42" i="87"/>
  <c r="G52" i="87"/>
  <c r="G58" i="87"/>
  <c r="G68" i="87"/>
  <c r="G77" i="87"/>
  <c r="I33" i="87"/>
  <c r="C29" i="136" l="1"/>
  <c r="A3" i="87"/>
  <c r="A3" i="120"/>
  <c r="E85" i="120"/>
  <c r="B18" i="120" s="1"/>
  <c r="E81" i="120"/>
  <c r="B14" i="120" s="1"/>
  <c r="E77" i="120"/>
  <c r="B10" i="120" s="1"/>
  <c r="F62" i="120"/>
  <c r="F61" i="120"/>
  <c r="F59" i="120"/>
  <c r="F56" i="120"/>
  <c r="E53" i="120"/>
  <c r="E52" i="120"/>
  <c r="E51" i="120"/>
  <c r="E50" i="120"/>
  <c r="E49" i="120"/>
  <c r="E47" i="120"/>
  <c r="E45" i="120"/>
  <c r="F43" i="120"/>
  <c r="F40" i="120"/>
  <c r="F53" i="120" s="1"/>
  <c r="F39" i="120"/>
  <c r="F52" i="120" s="1"/>
  <c r="F38" i="120"/>
  <c r="F51" i="120" s="1"/>
  <c r="F37" i="120"/>
  <c r="F50" i="120" s="1"/>
  <c r="F36" i="120"/>
  <c r="F49" i="120" s="1"/>
  <c r="F35" i="120"/>
  <c r="F48" i="120" s="1"/>
  <c r="E48" i="120"/>
  <c r="F34" i="120"/>
  <c r="F47" i="120" s="1"/>
  <c r="F33" i="120"/>
  <c r="F46" i="120" s="1"/>
  <c r="E46" i="120"/>
  <c r="F32" i="120"/>
  <c r="F45" i="120" s="1"/>
  <c r="F31" i="120"/>
  <c r="F44" i="120" s="1"/>
  <c r="E44" i="120"/>
  <c r="F30" i="120"/>
  <c r="E28" i="120"/>
  <c r="F27" i="120"/>
  <c r="F28" i="120" s="1"/>
  <c r="H23" i="120"/>
  <c r="C23" i="120"/>
  <c r="C22" i="120"/>
  <c r="H18" i="120"/>
  <c r="C18" i="120"/>
  <c r="H17" i="120"/>
  <c r="C17" i="120"/>
  <c r="H16" i="120"/>
  <c r="C16" i="120"/>
  <c r="H15" i="120"/>
  <c r="C15" i="120"/>
  <c r="H14" i="120"/>
  <c r="C14" i="120"/>
  <c r="H13" i="120"/>
  <c r="C13" i="120"/>
  <c r="H12" i="120"/>
  <c r="C12" i="120"/>
  <c r="H11" i="120"/>
  <c r="C11" i="120"/>
  <c r="H10" i="120"/>
  <c r="C10" i="120"/>
  <c r="H9" i="120"/>
  <c r="C9" i="120"/>
  <c r="H8" i="120"/>
  <c r="C8" i="120"/>
  <c r="H7" i="120"/>
  <c r="C7" i="120"/>
  <c r="H20" i="120" l="1"/>
  <c r="H22" i="120"/>
  <c r="E74" i="120"/>
  <c r="B7" i="120" s="1"/>
  <c r="E78" i="120"/>
  <c r="B11" i="120" s="1"/>
  <c r="E84" i="120"/>
  <c r="B17" i="120" s="1"/>
  <c r="C31" i="136"/>
  <c r="C32" i="136"/>
  <c r="E79" i="120"/>
  <c r="B12" i="120" s="1"/>
  <c r="E83" i="120"/>
  <c r="B16" i="120" s="1"/>
  <c r="D87" i="120"/>
  <c r="E82" i="120"/>
  <c r="B15" i="120" s="1"/>
  <c r="E76" i="120"/>
  <c r="B9" i="120" s="1"/>
  <c r="E75" i="120"/>
  <c r="B8" i="120" s="1"/>
  <c r="E80" i="120"/>
  <c r="B13" i="120" s="1"/>
  <c r="E54" i="120"/>
  <c r="F54" i="120"/>
  <c r="C20" i="120"/>
  <c r="E41" i="120"/>
  <c r="C87" i="120"/>
  <c r="F41" i="120"/>
  <c r="E89" i="120" l="1"/>
  <c r="E87" i="120"/>
  <c r="B22" i="120"/>
  <c r="B20" i="120"/>
  <c r="A1" i="134" l="1"/>
  <c r="F5" i="134"/>
  <c r="G5" i="134"/>
  <c r="A9" i="134"/>
  <c r="A10" i="134" s="1"/>
  <c r="A11" i="134" s="1"/>
  <c r="A12" i="134" s="1"/>
  <c r="A13" i="134" s="1"/>
  <c r="A14" i="134" s="1"/>
  <c r="A15" i="134" s="1"/>
  <c r="A16" i="134" s="1"/>
  <c r="A17" i="134" s="1"/>
  <c r="A18" i="134" s="1"/>
  <c r="A19" i="134" s="1"/>
  <c r="A20" i="134" s="1"/>
  <c r="A21" i="134" s="1"/>
  <c r="A22" i="134" s="1"/>
  <c r="A23" i="134" s="1"/>
  <c r="A24" i="134" s="1"/>
  <c r="A25" i="134" s="1"/>
  <c r="A26" i="134" s="1"/>
  <c r="A27" i="134" s="1"/>
  <c r="A28" i="134" s="1"/>
  <c r="C11" i="130"/>
  <c r="Y320" i="131" l="1"/>
  <c r="T317" i="131"/>
  <c r="H317" i="131"/>
  <c r="L317" i="131" s="1"/>
  <c r="X316" i="131"/>
  <c r="H316" i="131"/>
  <c r="L316" i="131" s="1"/>
  <c r="H315" i="131"/>
  <c r="L315" i="131" s="1"/>
  <c r="H314" i="131"/>
  <c r="L314" i="131" s="1"/>
  <c r="H313" i="131"/>
  <c r="L313" i="131" s="1"/>
  <c r="H312" i="131"/>
  <c r="L312" i="131" s="1"/>
  <c r="T311" i="131"/>
  <c r="H311" i="131"/>
  <c r="L311" i="131" s="1"/>
  <c r="L310" i="131"/>
  <c r="H310" i="131"/>
  <c r="L309" i="131"/>
  <c r="H309" i="131"/>
  <c r="X308" i="131"/>
  <c r="T308" i="131"/>
  <c r="H308" i="131"/>
  <c r="L308" i="131" s="1"/>
  <c r="H307" i="131"/>
  <c r="L307" i="131" s="1"/>
  <c r="W306" i="131"/>
  <c r="P306" i="131"/>
  <c r="P307" i="131" s="1"/>
  <c r="K306" i="131"/>
  <c r="K307" i="131" s="1"/>
  <c r="K308" i="131" s="1"/>
  <c r="K309" i="131" s="1"/>
  <c r="K310" i="131" s="1"/>
  <c r="K311" i="131" s="1"/>
  <c r="K312" i="131" s="1"/>
  <c r="K313" i="131" s="1"/>
  <c r="K314" i="131" s="1"/>
  <c r="K315" i="131" s="1"/>
  <c r="K316" i="131" s="1"/>
  <c r="K317" i="131" s="1"/>
  <c r="H306" i="131"/>
  <c r="L306" i="131" s="1"/>
  <c r="M306" i="131" s="1"/>
  <c r="M307" i="131" s="1"/>
  <c r="G306" i="131"/>
  <c r="G307" i="131" s="1"/>
  <c r="G308" i="131" s="1"/>
  <c r="G309" i="131" s="1"/>
  <c r="G310" i="131" s="1"/>
  <c r="G311" i="131" s="1"/>
  <c r="G312" i="131" s="1"/>
  <c r="G313" i="131" s="1"/>
  <c r="G314" i="131" s="1"/>
  <c r="G315" i="131" s="1"/>
  <c r="G316" i="131" s="1"/>
  <c r="G317" i="131" s="1"/>
  <c r="E306" i="131"/>
  <c r="H304" i="131"/>
  <c r="L304" i="131" s="1"/>
  <c r="H303" i="131"/>
  <c r="L303" i="131" s="1"/>
  <c r="H302" i="131"/>
  <c r="L302" i="131" s="1"/>
  <c r="T301" i="131"/>
  <c r="H301" i="131"/>
  <c r="L301" i="131" s="1"/>
  <c r="H300" i="131"/>
  <c r="L300" i="131" s="1"/>
  <c r="T299" i="131"/>
  <c r="H299" i="131"/>
  <c r="L299" i="131" s="1"/>
  <c r="X298" i="131"/>
  <c r="T298" i="131"/>
  <c r="H298" i="131"/>
  <c r="L298" i="131" s="1"/>
  <c r="H297" i="131"/>
  <c r="L297" i="131" s="1"/>
  <c r="T296" i="131"/>
  <c r="H296" i="131"/>
  <c r="L296" i="131" s="1"/>
  <c r="H295" i="131"/>
  <c r="L295" i="131" s="1"/>
  <c r="T294" i="131"/>
  <c r="H294" i="131"/>
  <c r="L294" i="131" s="1"/>
  <c r="W293" i="131"/>
  <c r="S293" i="131"/>
  <c r="K293" i="131"/>
  <c r="K294" i="131" s="1"/>
  <c r="K295" i="131" s="1"/>
  <c r="K296" i="131" s="1"/>
  <c r="K297" i="131" s="1"/>
  <c r="K298" i="131" s="1"/>
  <c r="K299" i="131" s="1"/>
  <c r="K300" i="131" s="1"/>
  <c r="K301" i="131" s="1"/>
  <c r="K302" i="131" s="1"/>
  <c r="K303" i="131" s="1"/>
  <c r="K304" i="131" s="1"/>
  <c r="H293" i="131"/>
  <c r="L293" i="131" s="1"/>
  <c r="M293" i="131" s="1"/>
  <c r="G293" i="131"/>
  <c r="G294" i="131" s="1"/>
  <c r="G295" i="131" s="1"/>
  <c r="G296" i="131" s="1"/>
  <c r="G297" i="131" s="1"/>
  <c r="G298" i="131" s="1"/>
  <c r="G299" i="131" s="1"/>
  <c r="G300" i="131" s="1"/>
  <c r="G301" i="131" s="1"/>
  <c r="G302" i="131" s="1"/>
  <c r="G303" i="131" s="1"/>
  <c r="G304" i="131" s="1"/>
  <c r="E293" i="131"/>
  <c r="AB289" i="131"/>
  <c r="AA289" i="131"/>
  <c r="Z289" i="131"/>
  <c r="R289" i="131"/>
  <c r="Q289" i="131"/>
  <c r="X287" i="131"/>
  <c r="T287" i="131"/>
  <c r="H287" i="131"/>
  <c r="L287" i="131" s="1"/>
  <c r="X286" i="131"/>
  <c r="T286" i="131"/>
  <c r="H286" i="131"/>
  <c r="L286" i="131" s="1"/>
  <c r="X285" i="131"/>
  <c r="T285" i="131"/>
  <c r="H285" i="131"/>
  <c r="L285" i="131" s="1"/>
  <c r="X284" i="131"/>
  <c r="T284" i="131"/>
  <c r="H284" i="131"/>
  <c r="L284" i="131" s="1"/>
  <c r="X283" i="131"/>
  <c r="T283" i="131"/>
  <c r="H283" i="131"/>
  <c r="L283" i="131" s="1"/>
  <c r="X282" i="131"/>
  <c r="T282" i="131"/>
  <c r="H282" i="131"/>
  <c r="L282" i="131" s="1"/>
  <c r="X281" i="131"/>
  <c r="T281" i="131"/>
  <c r="H281" i="131"/>
  <c r="L281" i="131" s="1"/>
  <c r="X280" i="131"/>
  <c r="T280" i="131"/>
  <c r="H280" i="131"/>
  <c r="L280" i="131" s="1"/>
  <c r="X279" i="131"/>
  <c r="T279" i="131"/>
  <c r="L279" i="131"/>
  <c r="H279" i="131"/>
  <c r="X278" i="131"/>
  <c r="T278" i="131"/>
  <c r="H278" i="131"/>
  <c r="L278" i="131" s="1"/>
  <c r="X277" i="131"/>
  <c r="T277" i="131"/>
  <c r="H277" i="131"/>
  <c r="L277" i="131" s="1"/>
  <c r="T276" i="131"/>
  <c r="S276" i="131"/>
  <c r="S277" i="131" s="1"/>
  <c r="S278" i="131" s="1"/>
  <c r="S279" i="131" s="1"/>
  <c r="S280" i="131" s="1"/>
  <c r="S281" i="131" s="1"/>
  <c r="S282" i="131" s="1"/>
  <c r="S283" i="131" s="1"/>
  <c r="S284" i="131" s="1"/>
  <c r="S285" i="131" s="1"/>
  <c r="S286" i="131" s="1"/>
  <c r="S287" i="131" s="1"/>
  <c r="P276" i="131"/>
  <c r="P277" i="131" s="1"/>
  <c r="K276" i="131"/>
  <c r="K277" i="131" s="1"/>
  <c r="K278" i="131" s="1"/>
  <c r="K279" i="131" s="1"/>
  <c r="K280" i="131" s="1"/>
  <c r="K281" i="131" s="1"/>
  <c r="K282" i="131" s="1"/>
  <c r="K283" i="131" s="1"/>
  <c r="K284" i="131" s="1"/>
  <c r="K285" i="131" s="1"/>
  <c r="K286" i="131" s="1"/>
  <c r="K287" i="131" s="1"/>
  <c r="H276" i="131"/>
  <c r="L276" i="131" s="1"/>
  <c r="M276" i="131" s="1"/>
  <c r="M277" i="131" s="1"/>
  <c r="G276" i="131"/>
  <c r="G277" i="131" s="1"/>
  <c r="G278" i="131" s="1"/>
  <c r="G279" i="131" s="1"/>
  <c r="G280" i="131" s="1"/>
  <c r="G281" i="131" s="1"/>
  <c r="G282" i="131" s="1"/>
  <c r="G283" i="131" s="1"/>
  <c r="G284" i="131" s="1"/>
  <c r="G285" i="131" s="1"/>
  <c r="G286" i="131" s="1"/>
  <c r="G287" i="131" s="1"/>
  <c r="E276" i="131"/>
  <c r="E277" i="131" s="1"/>
  <c r="E278" i="131" s="1"/>
  <c r="H270" i="131"/>
  <c r="L270" i="131" s="1"/>
  <c r="H269" i="131"/>
  <c r="L269" i="131" s="1"/>
  <c r="T268" i="131"/>
  <c r="H268" i="131"/>
  <c r="L268" i="131" s="1"/>
  <c r="T267" i="131"/>
  <c r="H267" i="131"/>
  <c r="L267" i="131" s="1"/>
  <c r="H266" i="131"/>
  <c r="L266" i="131" s="1"/>
  <c r="T265" i="131"/>
  <c r="H265" i="131"/>
  <c r="L265" i="131" s="1"/>
  <c r="H264" i="131"/>
  <c r="L264" i="131" s="1"/>
  <c r="X263" i="131"/>
  <c r="T263" i="131"/>
  <c r="H263" i="131"/>
  <c r="L263" i="131" s="1"/>
  <c r="H262" i="131"/>
  <c r="L262" i="131" s="1"/>
  <c r="X261" i="131"/>
  <c r="H261" i="131"/>
  <c r="L261" i="131" s="1"/>
  <c r="H260" i="131"/>
  <c r="L260" i="131" s="1"/>
  <c r="W259" i="131"/>
  <c r="W260" i="131" s="1"/>
  <c r="W261" i="131" s="1"/>
  <c r="W262" i="131" s="1"/>
  <c r="W263" i="131" s="1"/>
  <c r="S259" i="131"/>
  <c r="S260" i="131" s="1"/>
  <c r="P259" i="131"/>
  <c r="K259" i="131"/>
  <c r="K260" i="131" s="1"/>
  <c r="K261" i="131" s="1"/>
  <c r="K262" i="131" s="1"/>
  <c r="K263" i="131" s="1"/>
  <c r="K264" i="131" s="1"/>
  <c r="K265" i="131" s="1"/>
  <c r="K266" i="131" s="1"/>
  <c r="K267" i="131" s="1"/>
  <c r="K268" i="131" s="1"/>
  <c r="K269" i="131" s="1"/>
  <c r="K270" i="131" s="1"/>
  <c r="H259" i="131"/>
  <c r="L259" i="131" s="1"/>
  <c r="M259" i="131" s="1"/>
  <c r="M260" i="131" s="1"/>
  <c r="G259" i="131"/>
  <c r="G260" i="131" s="1"/>
  <c r="G261" i="131" s="1"/>
  <c r="G262" i="131" s="1"/>
  <c r="G263" i="131" s="1"/>
  <c r="G264" i="131" s="1"/>
  <c r="G265" i="131" s="1"/>
  <c r="G266" i="131" s="1"/>
  <c r="G267" i="131" s="1"/>
  <c r="G268" i="131" s="1"/>
  <c r="G269" i="131" s="1"/>
  <c r="G270" i="131" s="1"/>
  <c r="E259" i="131"/>
  <c r="E260" i="131" s="1"/>
  <c r="E261" i="131" s="1"/>
  <c r="E262" i="131" s="1"/>
  <c r="X255" i="131"/>
  <c r="T255" i="131"/>
  <c r="H255" i="131"/>
  <c r="L255" i="131" s="1"/>
  <c r="X254" i="131"/>
  <c r="T254" i="131"/>
  <c r="H254" i="131"/>
  <c r="L254" i="131" s="1"/>
  <c r="H253" i="131"/>
  <c r="L253" i="131" s="1"/>
  <c r="H252" i="131"/>
  <c r="L252" i="131" s="1"/>
  <c r="T251" i="131"/>
  <c r="H251" i="131"/>
  <c r="L251" i="131" s="1"/>
  <c r="T250" i="131"/>
  <c r="H250" i="131"/>
  <c r="L250" i="131" s="1"/>
  <c r="X249" i="131"/>
  <c r="T249" i="131"/>
  <c r="H249" i="131"/>
  <c r="L249" i="131" s="1"/>
  <c r="X248" i="131"/>
  <c r="T248" i="131"/>
  <c r="H248" i="131"/>
  <c r="L248" i="131" s="1"/>
  <c r="X247" i="131"/>
  <c r="T247" i="131"/>
  <c r="H247" i="131"/>
  <c r="L247" i="131" s="1"/>
  <c r="T246" i="131"/>
  <c r="H246" i="131"/>
  <c r="L246" i="131" s="1"/>
  <c r="H245" i="131"/>
  <c r="L245" i="131" s="1"/>
  <c r="W244" i="131"/>
  <c r="W245" i="131" s="1"/>
  <c r="W246" i="131" s="1"/>
  <c r="W247" i="131" s="1"/>
  <c r="W248" i="131" s="1"/>
  <c r="P244" i="131"/>
  <c r="P245" i="131" s="1"/>
  <c r="P246" i="131" s="1"/>
  <c r="K244" i="131"/>
  <c r="K245" i="131" s="1"/>
  <c r="K246" i="131" s="1"/>
  <c r="K247" i="131" s="1"/>
  <c r="K248" i="131" s="1"/>
  <c r="K249" i="131" s="1"/>
  <c r="K250" i="131" s="1"/>
  <c r="K251" i="131" s="1"/>
  <c r="K252" i="131" s="1"/>
  <c r="K253" i="131" s="1"/>
  <c r="K254" i="131" s="1"/>
  <c r="K255" i="131" s="1"/>
  <c r="H244" i="131"/>
  <c r="L244" i="131" s="1"/>
  <c r="M244" i="131" s="1"/>
  <c r="G244" i="131"/>
  <c r="I244" i="131" s="1"/>
  <c r="E244" i="131"/>
  <c r="E245" i="131" s="1"/>
  <c r="T240" i="131"/>
  <c r="H240" i="131"/>
  <c r="L240" i="131" s="1"/>
  <c r="H239" i="131"/>
  <c r="L239" i="131" s="1"/>
  <c r="X238" i="131"/>
  <c r="T238" i="131"/>
  <c r="H238" i="131"/>
  <c r="L238" i="131" s="1"/>
  <c r="T237" i="131"/>
  <c r="H237" i="131"/>
  <c r="L237" i="131" s="1"/>
  <c r="H236" i="131"/>
  <c r="L236" i="131" s="1"/>
  <c r="H235" i="131"/>
  <c r="L235" i="131" s="1"/>
  <c r="X234" i="131"/>
  <c r="H234" i="131"/>
  <c r="L234" i="131" s="1"/>
  <c r="T233" i="131"/>
  <c r="H233" i="131"/>
  <c r="L233" i="131" s="1"/>
  <c r="H232" i="131"/>
  <c r="L232" i="131" s="1"/>
  <c r="T231" i="131"/>
  <c r="H231" i="131"/>
  <c r="L231" i="131" s="1"/>
  <c r="X230" i="131"/>
  <c r="T230" i="131"/>
  <c r="H230" i="131"/>
  <c r="L230" i="131" s="1"/>
  <c r="W229" i="131"/>
  <c r="W230" i="131" s="1"/>
  <c r="W231" i="131" s="1"/>
  <c r="W232" i="131" s="1"/>
  <c r="W233" i="131" s="1"/>
  <c r="W234" i="131" s="1"/>
  <c r="W235" i="131" s="1"/>
  <c r="W236" i="131" s="1"/>
  <c r="W237" i="131" s="1"/>
  <c r="W238" i="131" s="1"/>
  <c r="W239" i="131" s="1"/>
  <c r="W240" i="131" s="1"/>
  <c r="S229" i="131"/>
  <c r="T229" i="131"/>
  <c r="K229" i="131"/>
  <c r="K230" i="131" s="1"/>
  <c r="K231" i="131" s="1"/>
  <c r="K232" i="131" s="1"/>
  <c r="K233" i="131" s="1"/>
  <c r="K234" i="131" s="1"/>
  <c r="K235" i="131" s="1"/>
  <c r="K236" i="131" s="1"/>
  <c r="K237" i="131" s="1"/>
  <c r="K238" i="131" s="1"/>
  <c r="K239" i="131" s="1"/>
  <c r="K240" i="131" s="1"/>
  <c r="H229" i="131"/>
  <c r="L229" i="131" s="1"/>
  <c r="M229" i="131" s="1"/>
  <c r="G229" i="131"/>
  <c r="G230" i="131" s="1"/>
  <c r="G231" i="131" s="1"/>
  <c r="G232" i="131" s="1"/>
  <c r="G233" i="131" s="1"/>
  <c r="G234" i="131" s="1"/>
  <c r="G235" i="131" s="1"/>
  <c r="G236" i="131" s="1"/>
  <c r="G237" i="131" s="1"/>
  <c r="G238" i="131" s="1"/>
  <c r="G239" i="131" s="1"/>
  <c r="G240" i="131" s="1"/>
  <c r="E229" i="131"/>
  <c r="T225" i="131"/>
  <c r="H225" i="131"/>
  <c r="L225" i="131" s="1"/>
  <c r="T224" i="131"/>
  <c r="H224" i="131"/>
  <c r="L224" i="131" s="1"/>
  <c r="T223" i="131"/>
  <c r="H223" i="131"/>
  <c r="L223" i="131" s="1"/>
  <c r="H222" i="131"/>
  <c r="L222" i="131" s="1"/>
  <c r="T221" i="131"/>
  <c r="H221" i="131"/>
  <c r="L221" i="131" s="1"/>
  <c r="T220" i="131"/>
  <c r="H220" i="131"/>
  <c r="L220" i="131" s="1"/>
  <c r="T219" i="131"/>
  <c r="H219" i="131"/>
  <c r="L219" i="131" s="1"/>
  <c r="T218" i="131"/>
  <c r="H218" i="131"/>
  <c r="L218" i="131" s="1"/>
  <c r="X217" i="131"/>
  <c r="T217" i="131"/>
  <c r="H217" i="131"/>
  <c r="L217" i="131" s="1"/>
  <c r="X216" i="131"/>
  <c r="T216" i="131"/>
  <c r="H216" i="131"/>
  <c r="L216" i="131" s="1"/>
  <c r="T215" i="131"/>
  <c r="L215" i="131"/>
  <c r="H215" i="131"/>
  <c r="W214" i="131"/>
  <c r="W215" i="131" s="1"/>
  <c r="W216" i="131" s="1"/>
  <c r="W217" i="131" s="1"/>
  <c r="P214" i="131"/>
  <c r="K214" i="131"/>
  <c r="K215" i="131" s="1"/>
  <c r="K216" i="131" s="1"/>
  <c r="K217" i="131" s="1"/>
  <c r="K218" i="131" s="1"/>
  <c r="K219" i="131" s="1"/>
  <c r="K220" i="131" s="1"/>
  <c r="K221" i="131" s="1"/>
  <c r="K222" i="131" s="1"/>
  <c r="K223" i="131" s="1"/>
  <c r="K224" i="131" s="1"/>
  <c r="K225" i="131" s="1"/>
  <c r="H214" i="131"/>
  <c r="L214" i="131" s="1"/>
  <c r="M214" i="131" s="1"/>
  <c r="M215" i="131" s="1"/>
  <c r="M216" i="131" s="1"/>
  <c r="M217" i="131" s="1"/>
  <c r="M218" i="131" s="1"/>
  <c r="G214" i="131"/>
  <c r="G215" i="131" s="1"/>
  <c r="G216" i="131" s="1"/>
  <c r="G217" i="131" s="1"/>
  <c r="G218" i="131" s="1"/>
  <c r="G219" i="131" s="1"/>
  <c r="G220" i="131" s="1"/>
  <c r="G221" i="131" s="1"/>
  <c r="G222" i="131" s="1"/>
  <c r="G223" i="131" s="1"/>
  <c r="G224" i="131" s="1"/>
  <c r="G225" i="131" s="1"/>
  <c r="E214" i="131"/>
  <c r="X210" i="131"/>
  <c r="T210" i="131"/>
  <c r="H210" i="131"/>
  <c r="L210" i="131" s="1"/>
  <c r="X209" i="131"/>
  <c r="T209" i="131"/>
  <c r="H209" i="131"/>
  <c r="L209" i="131" s="1"/>
  <c r="X208" i="131"/>
  <c r="T208" i="131"/>
  <c r="H208" i="131"/>
  <c r="L208" i="131" s="1"/>
  <c r="X207" i="131"/>
  <c r="T207" i="131"/>
  <c r="H207" i="131"/>
  <c r="L207" i="131" s="1"/>
  <c r="X206" i="131"/>
  <c r="T206" i="131"/>
  <c r="H206" i="131"/>
  <c r="L206" i="131" s="1"/>
  <c r="X205" i="131"/>
  <c r="T205" i="131"/>
  <c r="H205" i="131"/>
  <c r="L205" i="131" s="1"/>
  <c r="X204" i="131"/>
  <c r="T204" i="131"/>
  <c r="H204" i="131"/>
  <c r="L204" i="131" s="1"/>
  <c r="X203" i="131"/>
  <c r="T203" i="131"/>
  <c r="H203" i="131"/>
  <c r="L203" i="131" s="1"/>
  <c r="X202" i="131"/>
  <c r="T202" i="131"/>
  <c r="H202" i="131"/>
  <c r="L202" i="131" s="1"/>
  <c r="X201" i="131"/>
  <c r="T201" i="131"/>
  <c r="H201" i="131"/>
  <c r="L201" i="131" s="1"/>
  <c r="X200" i="131"/>
  <c r="T200" i="131"/>
  <c r="H200" i="131"/>
  <c r="L200" i="131" s="1"/>
  <c r="X199" i="131"/>
  <c r="Y199" i="131" s="1"/>
  <c r="S199" i="131"/>
  <c r="S200" i="131" s="1"/>
  <c r="S201" i="131" s="1"/>
  <c r="S202" i="131" s="1"/>
  <c r="S203" i="131" s="1"/>
  <c r="S204" i="131" s="1"/>
  <c r="S205" i="131" s="1"/>
  <c r="S206" i="131" s="1"/>
  <c r="S207" i="131" s="1"/>
  <c r="S208" i="131" s="1"/>
  <c r="S209" i="131" s="1"/>
  <c r="S210" i="131" s="1"/>
  <c r="P199" i="131"/>
  <c r="K199" i="131"/>
  <c r="K200" i="131" s="1"/>
  <c r="K201" i="131" s="1"/>
  <c r="K202" i="131" s="1"/>
  <c r="K203" i="131" s="1"/>
  <c r="K204" i="131" s="1"/>
  <c r="K205" i="131" s="1"/>
  <c r="K206" i="131" s="1"/>
  <c r="K207" i="131" s="1"/>
  <c r="K208" i="131" s="1"/>
  <c r="K209" i="131" s="1"/>
  <c r="K210" i="131" s="1"/>
  <c r="H199" i="131"/>
  <c r="L199" i="131" s="1"/>
  <c r="M199" i="131" s="1"/>
  <c r="M200" i="131" s="1"/>
  <c r="M201" i="131" s="1"/>
  <c r="G199" i="131"/>
  <c r="G200" i="131" s="1"/>
  <c r="G201" i="131" s="1"/>
  <c r="G202" i="131" s="1"/>
  <c r="G203" i="131" s="1"/>
  <c r="G204" i="131" s="1"/>
  <c r="G205" i="131" s="1"/>
  <c r="G206" i="131" s="1"/>
  <c r="G207" i="131" s="1"/>
  <c r="G208" i="131" s="1"/>
  <c r="G209" i="131" s="1"/>
  <c r="G210" i="131" s="1"/>
  <c r="E199" i="131"/>
  <c r="E200" i="131" s="1"/>
  <c r="X195" i="131"/>
  <c r="T195" i="131"/>
  <c r="H195" i="131"/>
  <c r="L195" i="131" s="1"/>
  <c r="X194" i="131"/>
  <c r="T194" i="131"/>
  <c r="H194" i="131"/>
  <c r="L194" i="131" s="1"/>
  <c r="X193" i="131"/>
  <c r="T193" i="131"/>
  <c r="H193" i="131"/>
  <c r="L193" i="131" s="1"/>
  <c r="X192" i="131"/>
  <c r="T192" i="131"/>
  <c r="H192" i="131"/>
  <c r="L192" i="131" s="1"/>
  <c r="X191" i="131"/>
  <c r="T191" i="131"/>
  <c r="H191" i="131"/>
  <c r="L191" i="131" s="1"/>
  <c r="X190" i="131"/>
  <c r="T190" i="131"/>
  <c r="H190" i="131"/>
  <c r="L190" i="131" s="1"/>
  <c r="X189" i="131"/>
  <c r="T189" i="131"/>
  <c r="H189" i="131"/>
  <c r="L189" i="131" s="1"/>
  <c r="X188" i="131"/>
  <c r="T188" i="131"/>
  <c r="H188" i="131"/>
  <c r="L188" i="131" s="1"/>
  <c r="X187" i="131"/>
  <c r="T187" i="131"/>
  <c r="H187" i="131"/>
  <c r="L187" i="131" s="1"/>
  <c r="X186" i="131"/>
  <c r="T186" i="131"/>
  <c r="H186" i="131"/>
  <c r="L186" i="131" s="1"/>
  <c r="X185" i="131"/>
  <c r="T185" i="131"/>
  <c r="H185" i="131"/>
  <c r="L185" i="131" s="1"/>
  <c r="X184" i="131"/>
  <c r="Y184" i="131" s="1"/>
  <c r="T184" i="131"/>
  <c r="S184" i="131"/>
  <c r="S185" i="131" s="1"/>
  <c r="S186" i="131" s="1"/>
  <c r="S187" i="131" s="1"/>
  <c r="S188" i="131" s="1"/>
  <c r="S189" i="131" s="1"/>
  <c r="S190" i="131" s="1"/>
  <c r="S191" i="131" s="1"/>
  <c r="S192" i="131" s="1"/>
  <c r="S193" i="131" s="1"/>
  <c r="S194" i="131" s="1"/>
  <c r="S195" i="131" s="1"/>
  <c r="P184" i="131"/>
  <c r="K184" i="131"/>
  <c r="K185" i="131" s="1"/>
  <c r="K186" i="131" s="1"/>
  <c r="K187" i="131" s="1"/>
  <c r="K188" i="131" s="1"/>
  <c r="K189" i="131" s="1"/>
  <c r="K190" i="131" s="1"/>
  <c r="K191" i="131" s="1"/>
  <c r="K192" i="131" s="1"/>
  <c r="K193" i="131" s="1"/>
  <c r="K194" i="131" s="1"/>
  <c r="K195" i="131" s="1"/>
  <c r="H184" i="131"/>
  <c r="L184" i="131" s="1"/>
  <c r="M184" i="131" s="1"/>
  <c r="M185" i="131" s="1"/>
  <c r="M186" i="131" s="1"/>
  <c r="M187" i="131" s="1"/>
  <c r="M188" i="131" s="1"/>
  <c r="G184" i="131"/>
  <c r="G185" i="131" s="1"/>
  <c r="G186" i="131" s="1"/>
  <c r="G187" i="131" s="1"/>
  <c r="G188" i="131" s="1"/>
  <c r="G189" i="131" s="1"/>
  <c r="G190" i="131" s="1"/>
  <c r="G191" i="131" s="1"/>
  <c r="G192" i="131" s="1"/>
  <c r="G193" i="131" s="1"/>
  <c r="G194" i="131" s="1"/>
  <c r="G195" i="131" s="1"/>
  <c r="E184" i="131"/>
  <c r="I184" i="131" s="1"/>
  <c r="X180" i="131"/>
  <c r="T180" i="131"/>
  <c r="H180" i="131"/>
  <c r="L180" i="131" s="1"/>
  <c r="X179" i="131"/>
  <c r="T179" i="131"/>
  <c r="H179" i="131"/>
  <c r="L179" i="131" s="1"/>
  <c r="X178" i="131"/>
  <c r="T178" i="131"/>
  <c r="H178" i="131"/>
  <c r="L178" i="131" s="1"/>
  <c r="X177" i="131"/>
  <c r="T177" i="131"/>
  <c r="H177" i="131"/>
  <c r="L177" i="131" s="1"/>
  <c r="X176" i="131"/>
  <c r="T176" i="131"/>
  <c r="H176" i="131"/>
  <c r="L176" i="131" s="1"/>
  <c r="X175" i="131"/>
  <c r="T175" i="131"/>
  <c r="H175" i="131"/>
  <c r="L175" i="131" s="1"/>
  <c r="X174" i="131"/>
  <c r="T174" i="131"/>
  <c r="H174" i="131"/>
  <c r="L174" i="131" s="1"/>
  <c r="X173" i="131"/>
  <c r="T173" i="131"/>
  <c r="H173" i="131"/>
  <c r="L173" i="131" s="1"/>
  <c r="X172" i="131"/>
  <c r="T172" i="131"/>
  <c r="H172" i="131"/>
  <c r="L172" i="131" s="1"/>
  <c r="X171" i="131"/>
  <c r="T171" i="131"/>
  <c r="H171" i="131"/>
  <c r="L171" i="131" s="1"/>
  <c r="X170" i="131"/>
  <c r="T170" i="131"/>
  <c r="H170" i="131"/>
  <c r="L170" i="131" s="1"/>
  <c r="W169" i="131"/>
  <c r="W170" i="131" s="1"/>
  <c r="W171" i="131" s="1"/>
  <c r="W172" i="131" s="1"/>
  <c r="T169" i="131"/>
  <c r="S169" i="131"/>
  <c r="S170" i="131" s="1"/>
  <c r="S171" i="131" s="1"/>
  <c r="S172" i="131" s="1"/>
  <c r="S173" i="131" s="1"/>
  <c r="S174" i="131" s="1"/>
  <c r="S175" i="131" s="1"/>
  <c r="S176" i="131" s="1"/>
  <c r="S177" i="131" s="1"/>
  <c r="S178" i="131" s="1"/>
  <c r="S179" i="131" s="1"/>
  <c r="S180" i="131" s="1"/>
  <c r="P169" i="131"/>
  <c r="K169" i="131"/>
  <c r="K170" i="131" s="1"/>
  <c r="K171" i="131" s="1"/>
  <c r="K172" i="131" s="1"/>
  <c r="K173" i="131" s="1"/>
  <c r="K174" i="131" s="1"/>
  <c r="K175" i="131" s="1"/>
  <c r="K176" i="131" s="1"/>
  <c r="K177" i="131" s="1"/>
  <c r="K178" i="131" s="1"/>
  <c r="K179" i="131" s="1"/>
  <c r="K180" i="131" s="1"/>
  <c r="H169" i="131"/>
  <c r="L169" i="131" s="1"/>
  <c r="M169" i="131" s="1"/>
  <c r="G169" i="131"/>
  <c r="E169" i="131"/>
  <c r="E170" i="131" s="1"/>
  <c r="X165" i="131"/>
  <c r="T165" i="131"/>
  <c r="H165" i="131"/>
  <c r="L165" i="131" s="1"/>
  <c r="X164" i="131"/>
  <c r="T164" i="131"/>
  <c r="H164" i="131"/>
  <c r="L164" i="131" s="1"/>
  <c r="X163" i="131"/>
  <c r="T163" i="131"/>
  <c r="H163" i="131"/>
  <c r="L163" i="131" s="1"/>
  <c r="X162" i="131"/>
  <c r="T162" i="131"/>
  <c r="H162" i="131"/>
  <c r="L162" i="131" s="1"/>
  <c r="X161" i="131"/>
  <c r="T161" i="131"/>
  <c r="H161" i="131"/>
  <c r="L161" i="131" s="1"/>
  <c r="X160" i="131"/>
  <c r="T160" i="131"/>
  <c r="H160" i="131"/>
  <c r="L160" i="131" s="1"/>
  <c r="X159" i="131"/>
  <c r="T159" i="131"/>
  <c r="H159" i="131"/>
  <c r="L159" i="131" s="1"/>
  <c r="X158" i="131"/>
  <c r="T158" i="131"/>
  <c r="H158" i="131"/>
  <c r="L158" i="131" s="1"/>
  <c r="X157" i="131"/>
  <c r="T157" i="131"/>
  <c r="H157" i="131"/>
  <c r="L157" i="131" s="1"/>
  <c r="X156" i="131"/>
  <c r="T156" i="131"/>
  <c r="H156" i="131"/>
  <c r="L156" i="131" s="1"/>
  <c r="X155" i="131"/>
  <c r="T155" i="131"/>
  <c r="H155" i="131"/>
  <c r="L155" i="131" s="1"/>
  <c r="X154" i="131"/>
  <c r="Y154" i="131" s="1"/>
  <c r="T154" i="131"/>
  <c r="S154" i="131"/>
  <c r="S155" i="131" s="1"/>
  <c r="S156" i="131" s="1"/>
  <c r="S157" i="131" s="1"/>
  <c r="S158" i="131" s="1"/>
  <c r="S159" i="131" s="1"/>
  <c r="S160" i="131" s="1"/>
  <c r="S161" i="131" s="1"/>
  <c r="S162" i="131" s="1"/>
  <c r="S163" i="131" s="1"/>
  <c r="S164" i="131" s="1"/>
  <c r="S165" i="131" s="1"/>
  <c r="P154" i="131"/>
  <c r="U154" i="131" s="1"/>
  <c r="K154" i="131"/>
  <c r="K155" i="131" s="1"/>
  <c r="K156" i="131" s="1"/>
  <c r="K157" i="131" s="1"/>
  <c r="K158" i="131" s="1"/>
  <c r="K159" i="131" s="1"/>
  <c r="K160" i="131" s="1"/>
  <c r="K161" i="131" s="1"/>
  <c r="K162" i="131" s="1"/>
  <c r="K163" i="131" s="1"/>
  <c r="K164" i="131" s="1"/>
  <c r="K165" i="131" s="1"/>
  <c r="H154" i="131"/>
  <c r="L154" i="131" s="1"/>
  <c r="M154" i="131" s="1"/>
  <c r="M155" i="131" s="1"/>
  <c r="G154" i="131"/>
  <c r="E154" i="131"/>
  <c r="E155" i="131" s="1"/>
  <c r="E156" i="131" s="1"/>
  <c r="E157" i="131" s="1"/>
  <c r="H150" i="131"/>
  <c r="L150" i="131" s="1"/>
  <c r="X149" i="131"/>
  <c r="H149" i="131"/>
  <c r="L149" i="131" s="1"/>
  <c r="X148" i="131"/>
  <c r="H148" i="131"/>
  <c r="L148" i="131" s="1"/>
  <c r="X147" i="131"/>
  <c r="T147" i="131"/>
  <c r="H147" i="131"/>
  <c r="L147" i="131" s="1"/>
  <c r="H146" i="131"/>
  <c r="L146" i="131" s="1"/>
  <c r="H145" i="131"/>
  <c r="L145" i="131" s="1"/>
  <c r="X144" i="131"/>
  <c r="T144" i="131"/>
  <c r="H144" i="131"/>
  <c r="L144" i="131" s="1"/>
  <c r="T143" i="131"/>
  <c r="H143" i="131"/>
  <c r="L143" i="131" s="1"/>
  <c r="T142" i="131"/>
  <c r="H142" i="131"/>
  <c r="L142" i="131" s="1"/>
  <c r="X141" i="131"/>
  <c r="T141" i="131"/>
  <c r="H141" i="131"/>
  <c r="L141" i="131" s="1"/>
  <c r="X140" i="131"/>
  <c r="T140" i="131"/>
  <c r="H140" i="131"/>
  <c r="L140" i="131" s="1"/>
  <c r="W139" i="131"/>
  <c r="S139" i="131"/>
  <c r="T139" i="131"/>
  <c r="K139" i="131"/>
  <c r="K140" i="131" s="1"/>
  <c r="K141" i="131" s="1"/>
  <c r="K142" i="131" s="1"/>
  <c r="K143" i="131" s="1"/>
  <c r="K144" i="131" s="1"/>
  <c r="K145" i="131" s="1"/>
  <c r="K146" i="131" s="1"/>
  <c r="K147" i="131" s="1"/>
  <c r="K148" i="131" s="1"/>
  <c r="K149" i="131" s="1"/>
  <c r="K150" i="131" s="1"/>
  <c r="H139" i="131"/>
  <c r="L139" i="131" s="1"/>
  <c r="M139" i="131" s="1"/>
  <c r="G139" i="131"/>
  <c r="G140" i="131" s="1"/>
  <c r="G141" i="131" s="1"/>
  <c r="G142" i="131" s="1"/>
  <c r="G143" i="131" s="1"/>
  <c r="G144" i="131" s="1"/>
  <c r="G145" i="131" s="1"/>
  <c r="G146" i="131" s="1"/>
  <c r="G147" i="131" s="1"/>
  <c r="G148" i="131" s="1"/>
  <c r="G149" i="131" s="1"/>
  <c r="G150" i="131" s="1"/>
  <c r="E139" i="131"/>
  <c r="X135" i="131"/>
  <c r="T135" i="131"/>
  <c r="H135" i="131"/>
  <c r="L135" i="131" s="1"/>
  <c r="H134" i="131"/>
  <c r="L134" i="131" s="1"/>
  <c r="H133" i="131"/>
  <c r="L133" i="131" s="1"/>
  <c r="T132" i="131"/>
  <c r="H132" i="131"/>
  <c r="L132" i="131" s="1"/>
  <c r="X131" i="131"/>
  <c r="T131" i="131"/>
  <c r="H131" i="131"/>
  <c r="L131" i="131" s="1"/>
  <c r="H130" i="131"/>
  <c r="L130" i="131" s="1"/>
  <c r="H129" i="131"/>
  <c r="L129" i="131" s="1"/>
  <c r="H128" i="131"/>
  <c r="L128" i="131" s="1"/>
  <c r="X127" i="131"/>
  <c r="T127" i="131"/>
  <c r="H127" i="131"/>
  <c r="L127" i="131" s="1"/>
  <c r="H126" i="131"/>
  <c r="L126" i="131" s="1"/>
  <c r="X125" i="131"/>
  <c r="L125" i="131"/>
  <c r="H125" i="131"/>
  <c r="S124" i="131"/>
  <c r="S125" i="131" s="1"/>
  <c r="S126" i="131" s="1"/>
  <c r="S127" i="131" s="1"/>
  <c r="T124" i="131"/>
  <c r="L124" i="131"/>
  <c r="M124" i="131" s="1"/>
  <c r="K124" i="131"/>
  <c r="K125" i="131" s="1"/>
  <c r="K126" i="131" s="1"/>
  <c r="K127" i="131" s="1"/>
  <c r="K128" i="131" s="1"/>
  <c r="K129" i="131" s="1"/>
  <c r="K130" i="131" s="1"/>
  <c r="K131" i="131" s="1"/>
  <c r="K132" i="131" s="1"/>
  <c r="K133" i="131" s="1"/>
  <c r="K134" i="131" s="1"/>
  <c r="K135" i="131" s="1"/>
  <c r="H124" i="131"/>
  <c r="G124" i="131"/>
  <c r="G125" i="131" s="1"/>
  <c r="G126" i="131" s="1"/>
  <c r="G127" i="131" s="1"/>
  <c r="G128" i="131" s="1"/>
  <c r="G129" i="131" s="1"/>
  <c r="G130" i="131" s="1"/>
  <c r="G131" i="131" s="1"/>
  <c r="G132" i="131" s="1"/>
  <c r="G133" i="131" s="1"/>
  <c r="G134" i="131" s="1"/>
  <c r="G135" i="131" s="1"/>
  <c r="E124" i="131"/>
  <c r="X117" i="131"/>
  <c r="T117" i="131"/>
  <c r="H117" i="131"/>
  <c r="L117" i="131" s="1"/>
  <c r="H116" i="131"/>
  <c r="L116" i="131" s="1"/>
  <c r="T115" i="131"/>
  <c r="H115" i="131"/>
  <c r="L115" i="131" s="1"/>
  <c r="X114" i="131"/>
  <c r="H114" i="131"/>
  <c r="L114" i="131" s="1"/>
  <c r="H113" i="131"/>
  <c r="L113" i="131" s="1"/>
  <c r="H112" i="131"/>
  <c r="L112" i="131" s="1"/>
  <c r="T111" i="131"/>
  <c r="H111" i="131"/>
  <c r="L111" i="131" s="1"/>
  <c r="X110" i="131"/>
  <c r="H110" i="131"/>
  <c r="L110" i="131" s="1"/>
  <c r="T109" i="131"/>
  <c r="H109" i="131"/>
  <c r="L109" i="131" s="1"/>
  <c r="H108" i="131"/>
  <c r="L108" i="131" s="1"/>
  <c r="H107" i="131"/>
  <c r="L107" i="131" s="1"/>
  <c r="W106" i="131"/>
  <c r="W107" i="131" s="1"/>
  <c r="S106" i="131"/>
  <c r="S107" i="131" s="1"/>
  <c r="P106" i="131"/>
  <c r="K106" i="131"/>
  <c r="K107" i="131" s="1"/>
  <c r="K108" i="131" s="1"/>
  <c r="K109" i="131" s="1"/>
  <c r="K110" i="131" s="1"/>
  <c r="K111" i="131" s="1"/>
  <c r="K112" i="131" s="1"/>
  <c r="K113" i="131" s="1"/>
  <c r="K114" i="131" s="1"/>
  <c r="K115" i="131" s="1"/>
  <c r="K116" i="131" s="1"/>
  <c r="K117" i="131" s="1"/>
  <c r="I106" i="131"/>
  <c r="H106" i="131"/>
  <c r="L106" i="131" s="1"/>
  <c r="M106" i="131" s="1"/>
  <c r="G106" i="131"/>
  <c r="G107" i="131" s="1"/>
  <c r="G108" i="131" s="1"/>
  <c r="G109" i="131" s="1"/>
  <c r="G110" i="131" s="1"/>
  <c r="G111" i="131" s="1"/>
  <c r="G112" i="131" s="1"/>
  <c r="G113" i="131" s="1"/>
  <c r="G114" i="131" s="1"/>
  <c r="G115" i="131" s="1"/>
  <c r="G116" i="131" s="1"/>
  <c r="G117" i="131" s="1"/>
  <c r="E106" i="131"/>
  <c r="E107" i="131" s="1"/>
  <c r="H102" i="131"/>
  <c r="L102" i="131" s="1"/>
  <c r="X101" i="131"/>
  <c r="H101" i="131"/>
  <c r="L101" i="131" s="1"/>
  <c r="X100" i="131"/>
  <c r="H100" i="131"/>
  <c r="L100" i="131" s="1"/>
  <c r="H99" i="131"/>
  <c r="L99" i="131" s="1"/>
  <c r="X98" i="131"/>
  <c r="H98" i="131"/>
  <c r="L98" i="131" s="1"/>
  <c r="T97" i="131"/>
  <c r="H97" i="131"/>
  <c r="L97" i="131" s="1"/>
  <c r="T96" i="131"/>
  <c r="H96" i="131"/>
  <c r="L96" i="131" s="1"/>
  <c r="H95" i="131"/>
  <c r="L95" i="131" s="1"/>
  <c r="W94" i="131"/>
  <c r="W95" i="131" s="1"/>
  <c r="H94" i="131"/>
  <c r="L94" i="131" s="1"/>
  <c r="X93" i="131"/>
  <c r="T93" i="131"/>
  <c r="H93" i="131"/>
  <c r="L93" i="131" s="1"/>
  <c r="X92" i="131"/>
  <c r="T92" i="131"/>
  <c r="H92" i="131"/>
  <c r="L92" i="131" s="1"/>
  <c r="W91" i="131"/>
  <c r="W92" i="131" s="1"/>
  <c r="W93" i="131" s="1"/>
  <c r="P91" i="131"/>
  <c r="P92" i="131" s="1"/>
  <c r="K91" i="131"/>
  <c r="K92" i="131" s="1"/>
  <c r="K93" i="131" s="1"/>
  <c r="K94" i="131" s="1"/>
  <c r="K95" i="131" s="1"/>
  <c r="K96" i="131" s="1"/>
  <c r="K97" i="131" s="1"/>
  <c r="K98" i="131" s="1"/>
  <c r="K99" i="131" s="1"/>
  <c r="K100" i="131" s="1"/>
  <c r="K101" i="131" s="1"/>
  <c r="K102" i="131" s="1"/>
  <c r="H91" i="131"/>
  <c r="L91" i="131" s="1"/>
  <c r="M91" i="131" s="1"/>
  <c r="M92" i="131" s="1"/>
  <c r="G91" i="131"/>
  <c r="G92" i="131" s="1"/>
  <c r="G93" i="131" s="1"/>
  <c r="G94" i="131" s="1"/>
  <c r="G95" i="131" s="1"/>
  <c r="G96" i="131" s="1"/>
  <c r="G97" i="131" s="1"/>
  <c r="G98" i="131" s="1"/>
  <c r="G99" i="131" s="1"/>
  <c r="G100" i="131" s="1"/>
  <c r="G101" i="131" s="1"/>
  <c r="G102" i="131" s="1"/>
  <c r="E91" i="131"/>
  <c r="X87" i="131"/>
  <c r="L87" i="131"/>
  <c r="H87" i="131"/>
  <c r="H86" i="131"/>
  <c r="L86" i="131" s="1"/>
  <c r="H85" i="131"/>
  <c r="L85" i="131" s="1"/>
  <c r="X84" i="131"/>
  <c r="T84" i="131"/>
  <c r="H84" i="131"/>
  <c r="L84" i="131" s="1"/>
  <c r="X83" i="131"/>
  <c r="H83" i="131"/>
  <c r="L83" i="131" s="1"/>
  <c r="T82" i="131"/>
  <c r="H82" i="131"/>
  <c r="L82" i="131" s="1"/>
  <c r="H81" i="131"/>
  <c r="L81" i="131" s="1"/>
  <c r="X80" i="131"/>
  <c r="T80" i="131"/>
  <c r="H80" i="131"/>
  <c r="L80" i="131" s="1"/>
  <c r="X79" i="131"/>
  <c r="T79" i="131"/>
  <c r="H79" i="131"/>
  <c r="L79" i="131" s="1"/>
  <c r="H78" i="131"/>
  <c r="L78" i="131" s="1"/>
  <c r="T77" i="131"/>
  <c r="H77" i="131"/>
  <c r="L77" i="131" s="1"/>
  <c r="W76" i="131"/>
  <c r="X76" i="131"/>
  <c r="Y76" i="131" s="1"/>
  <c r="T76" i="131"/>
  <c r="K76" i="131"/>
  <c r="K77" i="131" s="1"/>
  <c r="K78" i="131" s="1"/>
  <c r="K79" i="131" s="1"/>
  <c r="K80" i="131" s="1"/>
  <c r="K81" i="131" s="1"/>
  <c r="K82" i="131" s="1"/>
  <c r="K83" i="131" s="1"/>
  <c r="K84" i="131" s="1"/>
  <c r="K85" i="131" s="1"/>
  <c r="K86" i="131" s="1"/>
  <c r="K87" i="131" s="1"/>
  <c r="H76" i="131"/>
  <c r="L76" i="131" s="1"/>
  <c r="M76" i="131" s="1"/>
  <c r="M77" i="131" s="1"/>
  <c r="G76" i="131"/>
  <c r="G77" i="131" s="1"/>
  <c r="G78" i="131" s="1"/>
  <c r="G79" i="131" s="1"/>
  <c r="G80" i="131" s="1"/>
  <c r="G81" i="131" s="1"/>
  <c r="G82" i="131" s="1"/>
  <c r="G83" i="131" s="1"/>
  <c r="G84" i="131" s="1"/>
  <c r="G85" i="131" s="1"/>
  <c r="G86" i="131" s="1"/>
  <c r="G87" i="131" s="1"/>
  <c r="E76" i="131"/>
  <c r="X70" i="131"/>
  <c r="T70" i="131"/>
  <c r="L70" i="131"/>
  <c r="H70" i="131"/>
  <c r="X69" i="131"/>
  <c r="H69" i="131"/>
  <c r="L69" i="131" s="1"/>
  <c r="H68" i="131"/>
  <c r="L68" i="131" s="1"/>
  <c r="H67" i="131"/>
  <c r="L67" i="131" s="1"/>
  <c r="T66" i="131"/>
  <c r="H66" i="131"/>
  <c r="L66" i="131" s="1"/>
  <c r="M66" i="131" s="1"/>
  <c r="W65" i="131"/>
  <c r="W66" i="131" s="1"/>
  <c r="W67" i="131" s="1"/>
  <c r="X65" i="131"/>
  <c r="Y65" i="131" s="1"/>
  <c r="K65" i="131"/>
  <c r="K66" i="131" s="1"/>
  <c r="K67" i="131" s="1"/>
  <c r="K68" i="131" s="1"/>
  <c r="K69" i="131" s="1"/>
  <c r="K70" i="131" s="1"/>
  <c r="H65" i="131"/>
  <c r="L65" i="131" s="1"/>
  <c r="M65" i="131" s="1"/>
  <c r="G65" i="131"/>
  <c r="G66" i="131" s="1"/>
  <c r="G67" i="131" s="1"/>
  <c r="G68" i="131" s="1"/>
  <c r="G69" i="131" s="1"/>
  <c r="G70" i="131" s="1"/>
  <c r="E65" i="131"/>
  <c r="T60" i="131"/>
  <c r="H60" i="131"/>
  <c r="L60" i="131" s="1"/>
  <c r="T59" i="131"/>
  <c r="H59" i="131"/>
  <c r="L59" i="131" s="1"/>
  <c r="H58" i="131"/>
  <c r="H57" i="131"/>
  <c r="H56" i="131"/>
  <c r="L56" i="131" s="1"/>
  <c r="T55" i="131"/>
  <c r="H55" i="131"/>
  <c r="L55" i="131" s="1"/>
  <c r="H54" i="131"/>
  <c r="L54" i="131" s="1"/>
  <c r="H53" i="131"/>
  <c r="L53" i="131" s="1"/>
  <c r="X52" i="131"/>
  <c r="T52" i="131"/>
  <c r="H52" i="131"/>
  <c r="L52" i="131" s="1"/>
  <c r="H51" i="131"/>
  <c r="L51" i="131" s="1"/>
  <c r="X50" i="131"/>
  <c r="T50" i="131"/>
  <c r="H50" i="131"/>
  <c r="L50" i="131" s="1"/>
  <c r="T49" i="131"/>
  <c r="H49" i="131"/>
  <c r="L49" i="131" s="1"/>
  <c r="T47" i="131"/>
  <c r="H47" i="131"/>
  <c r="L47" i="131" s="1"/>
  <c r="X46" i="131"/>
  <c r="T46" i="131"/>
  <c r="H46" i="131"/>
  <c r="L46" i="131" s="1"/>
  <c r="T45" i="131"/>
  <c r="H45" i="131"/>
  <c r="T44" i="131"/>
  <c r="H44" i="131"/>
  <c r="T43" i="131"/>
  <c r="H43" i="131"/>
  <c r="L43" i="131" s="1"/>
  <c r="X42" i="131"/>
  <c r="T42" i="131"/>
  <c r="H42" i="131"/>
  <c r="L42" i="131" s="1"/>
  <c r="T41" i="131"/>
  <c r="H41" i="131"/>
  <c r="L41" i="131" s="1"/>
  <c r="T40" i="131"/>
  <c r="H40" i="131"/>
  <c r="L40" i="131" s="1"/>
  <c r="X39" i="131"/>
  <c r="T39" i="131"/>
  <c r="H39" i="131"/>
  <c r="L39" i="131" s="1"/>
  <c r="X38" i="131"/>
  <c r="T38" i="131"/>
  <c r="H38" i="131"/>
  <c r="L38" i="131" s="1"/>
  <c r="H37" i="131"/>
  <c r="L37" i="131" s="1"/>
  <c r="H36" i="131"/>
  <c r="L36" i="131" s="1"/>
  <c r="T33" i="131"/>
  <c r="H33" i="131"/>
  <c r="H32" i="131"/>
  <c r="T31" i="131"/>
  <c r="H31" i="131"/>
  <c r="H30" i="131"/>
  <c r="J30" i="131" s="1"/>
  <c r="L30" i="131" s="1"/>
  <c r="S29" i="131"/>
  <c r="H29" i="131"/>
  <c r="H28" i="131"/>
  <c r="H27" i="131"/>
  <c r="H26" i="131"/>
  <c r="H25" i="131"/>
  <c r="H24" i="131"/>
  <c r="J24" i="131" s="1"/>
  <c r="H23" i="131"/>
  <c r="J23" i="131" s="1"/>
  <c r="W22" i="131"/>
  <c r="T22" i="131"/>
  <c r="H22" i="131"/>
  <c r="H18" i="131"/>
  <c r="L18" i="131" s="1"/>
  <c r="T17" i="131"/>
  <c r="H17" i="131"/>
  <c r="L17" i="131" s="1"/>
  <c r="L16" i="131"/>
  <c r="H16" i="131"/>
  <c r="H15" i="131"/>
  <c r="L15" i="131" s="1"/>
  <c r="H14" i="131"/>
  <c r="L14" i="131" s="1"/>
  <c r="T13" i="131"/>
  <c r="H13" i="131"/>
  <c r="L13" i="131" s="1"/>
  <c r="T12" i="131"/>
  <c r="H12" i="131"/>
  <c r="L12" i="131" s="1"/>
  <c r="T11" i="131"/>
  <c r="H11" i="131"/>
  <c r="L11" i="131" s="1"/>
  <c r="H10" i="131"/>
  <c r="L10" i="131" s="1"/>
  <c r="H9" i="131"/>
  <c r="L9" i="131" s="1"/>
  <c r="H8" i="131"/>
  <c r="L8" i="131" s="1"/>
  <c r="P7" i="131"/>
  <c r="K7" i="131"/>
  <c r="K8" i="131" s="1"/>
  <c r="K9" i="131" s="1"/>
  <c r="K10" i="131" s="1"/>
  <c r="K11" i="131" s="1"/>
  <c r="K12" i="131" s="1"/>
  <c r="K13" i="131" s="1"/>
  <c r="K14" i="131" s="1"/>
  <c r="K15" i="131" s="1"/>
  <c r="K16" i="131" s="1"/>
  <c r="K17" i="131" s="1"/>
  <c r="K18" i="131" s="1"/>
  <c r="H7" i="131"/>
  <c r="L7" i="131" s="1"/>
  <c r="M7" i="131" s="1"/>
  <c r="G7" i="131"/>
  <c r="G8" i="131" s="1"/>
  <c r="G9" i="131" s="1"/>
  <c r="G10" i="131" s="1"/>
  <c r="G11" i="131" s="1"/>
  <c r="G12" i="131" s="1"/>
  <c r="G13" i="131" s="1"/>
  <c r="G14" i="131" s="1"/>
  <c r="G15" i="131" s="1"/>
  <c r="G16" i="131" s="1"/>
  <c r="G17" i="131" s="1"/>
  <c r="G18" i="131" s="1"/>
  <c r="G22" i="131" s="1"/>
  <c r="G23" i="131" s="1"/>
  <c r="G24" i="131" s="1"/>
  <c r="G25" i="131" s="1"/>
  <c r="G26" i="131" s="1"/>
  <c r="G27" i="131" s="1"/>
  <c r="G28" i="131" s="1"/>
  <c r="G29" i="131" s="1"/>
  <c r="G30" i="131" s="1"/>
  <c r="G31" i="131" s="1"/>
  <c r="G32" i="131" s="1"/>
  <c r="G33" i="131" s="1"/>
  <c r="G36" i="131" s="1"/>
  <c r="G37" i="131" s="1"/>
  <c r="G38" i="131" s="1"/>
  <c r="G39" i="131" s="1"/>
  <c r="G40" i="131" s="1"/>
  <c r="G41" i="131" s="1"/>
  <c r="G42" i="131" s="1"/>
  <c r="G43" i="131" s="1"/>
  <c r="G44" i="131" s="1"/>
  <c r="G45" i="131" s="1"/>
  <c r="G46" i="131" s="1"/>
  <c r="G47" i="131" s="1"/>
  <c r="G49" i="131" s="1"/>
  <c r="G50" i="131" s="1"/>
  <c r="G51" i="131" s="1"/>
  <c r="G52" i="131" s="1"/>
  <c r="G53" i="131" s="1"/>
  <c r="G54" i="131" s="1"/>
  <c r="G55" i="131" s="1"/>
  <c r="G56" i="131" s="1"/>
  <c r="G57" i="131" s="1"/>
  <c r="G58" i="131" s="1"/>
  <c r="G59" i="131" s="1"/>
  <c r="G60" i="131" s="1"/>
  <c r="G61" i="131" s="1"/>
  <c r="E7" i="131"/>
  <c r="I7" i="131" s="1"/>
  <c r="X32" i="131" l="1"/>
  <c r="X51" i="131"/>
  <c r="T30" i="131"/>
  <c r="T51" i="131"/>
  <c r="X81" i="131"/>
  <c r="T83" i="131"/>
  <c r="X96" i="131"/>
  <c r="X107" i="131"/>
  <c r="Y107" i="131" s="1"/>
  <c r="X130" i="131"/>
  <c r="T134" i="131"/>
  <c r="X218" i="131"/>
  <c r="X220" i="131"/>
  <c r="X264" i="131"/>
  <c r="W294" i="131"/>
  <c r="W295" i="131" s="1"/>
  <c r="W296" i="131" s="1"/>
  <c r="W297" i="131" s="1"/>
  <c r="W298" i="131" s="1"/>
  <c r="W299" i="131" s="1"/>
  <c r="W300" i="131" s="1"/>
  <c r="W301" i="131" s="1"/>
  <c r="W302" i="131" s="1"/>
  <c r="W303" i="131" s="1"/>
  <c r="W304" i="131" s="1"/>
  <c r="X299" i="131"/>
  <c r="X307" i="131"/>
  <c r="T309" i="131"/>
  <c r="X43" i="131"/>
  <c r="X55" i="131"/>
  <c r="X59" i="131"/>
  <c r="X68" i="131"/>
  <c r="S76" i="131"/>
  <c r="S77" i="131" s="1"/>
  <c r="S78" i="131" s="1"/>
  <c r="S79" i="131" s="1"/>
  <c r="S80" i="131" s="1"/>
  <c r="S81" i="131" s="1"/>
  <c r="S82" i="131" s="1"/>
  <c r="S83" i="131" s="1"/>
  <c r="S84" i="131" s="1"/>
  <c r="S85" i="131" s="1"/>
  <c r="S86" i="131" s="1"/>
  <c r="S87" i="131" s="1"/>
  <c r="X113" i="131"/>
  <c r="W173" i="131"/>
  <c r="W174" i="131" s="1"/>
  <c r="X240" i="131"/>
  <c r="W249" i="131"/>
  <c r="W250" i="131" s="1"/>
  <c r="W251" i="131" s="1"/>
  <c r="W252" i="131" s="1"/>
  <c r="W253" i="131" s="1"/>
  <c r="W254" i="131" s="1"/>
  <c r="W255" i="131" s="1"/>
  <c r="X246" i="131"/>
  <c r="X251" i="131"/>
  <c r="T259" i="131"/>
  <c r="X296" i="131"/>
  <c r="T300" i="131"/>
  <c r="T302" i="131"/>
  <c r="X315" i="131"/>
  <c r="T7" i="131"/>
  <c r="U7" i="131" s="1"/>
  <c r="E8" i="131"/>
  <c r="W77" i="131"/>
  <c r="W78" i="131" s="1"/>
  <c r="W79" i="131" s="1"/>
  <c r="W80" i="131" s="1"/>
  <c r="W81" i="131" s="1"/>
  <c r="W82" i="131" s="1"/>
  <c r="W83" i="131" s="1"/>
  <c r="W84" i="131" s="1"/>
  <c r="W85" i="131" s="1"/>
  <c r="W86" i="131" s="1"/>
  <c r="W87" i="131" s="1"/>
  <c r="X97" i="131"/>
  <c r="W140" i="131"/>
  <c r="W141" i="131" s="1"/>
  <c r="W142" i="131" s="1"/>
  <c r="W143" i="131" s="1"/>
  <c r="W144" i="131" s="1"/>
  <c r="W145" i="131" s="1"/>
  <c r="W146" i="131" s="1"/>
  <c r="W147" i="131" s="1"/>
  <c r="W148" i="131" s="1"/>
  <c r="W149" i="131" s="1"/>
  <c r="W150" i="131" s="1"/>
  <c r="X169" i="131"/>
  <c r="Y169" i="131" s="1"/>
  <c r="Y170" i="131" s="1"/>
  <c r="Y171" i="131" s="1"/>
  <c r="Y172" i="131" s="1"/>
  <c r="Y173" i="131" s="1"/>
  <c r="Y174" i="131" s="1"/>
  <c r="Y175" i="131" s="1"/>
  <c r="Y176" i="131" s="1"/>
  <c r="Y177" i="131" s="1"/>
  <c r="Y178" i="131" s="1"/>
  <c r="Y179" i="131" s="1"/>
  <c r="Y180" i="131" s="1"/>
  <c r="W264" i="131"/>
  <c r="W96" i="131"/>
  <c r="W97" i="131" s="1"/>
  <c r="W98" i="131" s="1"/>
  <c r="W99" i="131" s="1"/>
  <c r="W100" i="131" s="1"/>
  <c r="W101" i="131" s="1"/>
  <c r="W102" i="131" s="1"/>
  <c r="M189" i="131"/>
  <c r="M125" i="131"/>
  <c r="M126" i="131" s="1"/>
  <c r="T56" i="131"/>
  <c r="I91" i="131"/>
  <c r="X106" i="131"/>
  <c r="Y106" i="131" s="1"/>
  <c r="X139" i="131"/>
  <c r="Y139" i="131" s="1"/>
  <c r="X221" i="131"/>
  <c r="X300" i="131"/>
  <c r="T57" i="131"/>
  <c r="T15" i="131"/>
  <c r="T18" i="131"/>
  <c r="X47" i="131"/>
  <c r="T114" i="131"/>
  <c r="W218" i="131"/>
  <c r="W219" i="131" s="1"/>
  <c r="W220" i="131" s="1"/>
  <c r="W221" i="131" s="1"/>
  <c r="W222" i="131" s="1"/>
  <c r="W223" i="131" s="1"/>
  <c r="W224" i="131" s="1"/>
  <c r="W225" i="131" s="1"/>
  <c r="X237" i="131"/>
  <c r="T293" i="131"/>
  <c r="T295" i="131"/>
  <c r="T307" i="131"/>
  <c r="T312" i="131"/>
  <c r="T316" i="131"/>
  <c r="T266" i="131"/>
  <c r="X41" i="131"/>
  <c r="M93" i="131"/>
  <c r="M94" i="131" s="1"/>
  <c r="M95" i="131" s="1"/>
  <c r="M96" i="131" s="1"/>
  <c r="M97" i="131" s="1"/>
  <c r="M98" i="131" s="1"/>
  <c r="M99" i="131" s="1"/>
  <c r="M100" i="131" s="1"/>
  <c r="M101" i="131" s="1"/>
  <c r="M102" i="131" s="1"/>
  <c r="X126" i="131"/>
  <c r="T149" i="131"/>
  <c r="P155" i="131"/>
  <c r="P156" i="131" s="1"/>
  <c r="I214" i="131"/>
  <c r="M261" i="131"/>
  <c r="M262" i="131" s="1"/>
  <c r="M263" i="131" s="1"/>
  <c r="M264" i="131" s="1"/>
  <c r="M265" i="131" s="1"/>
  <c r="M266" i="131" s="1"/>
  <c r="M267" i="131" s="1"/>
  <c r="M268" i="131" s="1"/>
  <c r="M269" i="131" s="1"/>
  <c r="M270" i="131" s="1"/>
  <c r="X260" i="131"/>
  <c r="M170" i="131"/>
  <c r="M171" i="131" s="1"/>
  <c r="M172" i="131" s="1"/>
  <c r="M173" i="131" s="1"/>
  <c r="M174" i="131" s="1"/>
  <c r="M175" i="131" s="1"/>
  <c r="M176" i="131" s="1"/>
  <c r="M177" i="131" s="1"/>
  <c r="M178" i="131" s="1"/>
  <c r="M179" i="131" s="1"/>
  <c r="M180" i="131" s="1"/>
  <c r="M127" i="131"/>
  <c r="M128" i="131" s="1"/>
  <c r="M129" i="131" s="1"/>
  <c r="M130" i="131" s="1"/>
  <c r="M131" i="131" s="1"/>
  <c r="M132" i="131" s="1"/>
  <c r="M133" i="131" s="1"/>
  <c r="M134" i="131" s="1"/>
  <c r="M135" i="131" s="1"/>
  <c r="M219" i="131"/>
  <c r="M220" i="131" s="1"/>
  <c r="M221" i="131" s="1"/>
  <c r="M222" i="131" s="1"/>
  <c r="M223" i="131" s="1"/>
  <c r="M224" i="131" s="1"/>
  <c r="M225" i="131" s="1"/>
  <c r="T32" i="131"/>
  <c r="T65" i="131"/>
  <c r="P124" i="131"/>
  <c r="P125" i="131" s="1"/>
  <c r="T125" i="131"/>
  <c r="T130" i="131"/>
  <c r="M140" i="131"/>
  <c r="M141" i="131" s="1"/>
  <c r="M142" i="131" s="1"/>
  <c r="M143" i="131" s="1"/>
  <c r="M144" i="131" s="1"/>
  <c r="M145" i="131" s="1"/>
  <c r="M146" i="131" s="1"/>
  <c r="M147" i="131" s="1"/>
  <c r="M148" i="131" s="1"/>
  <c r="M149" i="131" s="1"/>
  <c r="M150" i="131" s="1"/>
  <c r="Y155" i="131"/>
  <c r="U184" i="131"/>
  <c r="X231" i="131"/>
  <c r="M67" i="131"/>
  <c r="M68" i="131" s="1"/>
  <c r="M69" i="131" s="1"/>
  <c r="M70" i="131" s="1"/>
  <c r="X30" i="131"/>
  <c r="Y30" i="131" s="1"/>
  <c r="X56" i="131"/>
  <c r="T95" i="131"/>
  <c r="T110" i="131"/>
  <c r="T113" i="131"/>
  <c r="T133" i="131"/>
  <c r="T150" i="131"/>
  <c r="U169" i="131"/>
  <c r="T199" i="131"/>
  <c r="T214" i="131"/>
  <c r="X302" i="131"/>
  <c r="X309" i="131"/>
  <c r="M230" i="131"/>
  <c r="M231" i="131" s="1"/>
  <c r="M232" i="131" s="1"/>
  <c r="M233" i="131" s="1"/>
  <c r="T234" i="131"/>
  <c r="T9" i="131"/>
  <c r="L33" i="131"/>
  <c r="S65" i="131"/>
  <c r="S66" i="131" s="1"/>
  <c r="S67" i="131" s="1"/>
  <c r="S68" i="131" s="1"/>
  <c r="S69" i="131" s="1"/>
  <c r="S70" i="131" s="1"/>
  <c r="T69" i="131"/>
  <c r="T87" i="131"/>
  <c r="T101" i="131"/>
  <c r="T222" i="131"/>
  <c r="X225" i="131"/>
  <c r="I259" i="131"/>
  <c r="U276" i="131"/>
  <c r="W307" i="131"/>
  <c r="W308" i="131" s="1"/>
  <c r="W309" i="131" s="1"/>
  <c r="W310" i="131" s="1"/>
  <c r="W311" i="131" s="1"/>
  <c r="W312" i="131" s="1"/>
  <c r="W313" i="131" s="1"/>
  <c r="W314" i="131" s="1"/>
  <c r="W315" i="131" s="1"/>
  <c r="W316" i="131" s="1"/>
  <c r="W317" i="131" s="1"/>
  <c r="X312" i="131"/>
  <c r="X317" i="131"/>
  <c r="E92" i="131"/>
  <c r="X239" i="131"/>
  <c r="J33" i="131"/>
  <c r="T68" i="131"/>
  <c r="T106" i="131"/>
  <c r="T107" i="131"/>
  <c r="T126" i="131"/>
  <c r="P139" i="131"/>
  <c r="T232" i="131"/>
  <c r="T260" i="131"/>
  <c r="Y291" i="131"/>
  <c r="I306" i="131"/>
  <c r="X310" i="131"/>
  <c r="I8" i="131"/>
  <c r="T78" i="131"/>
  <c r="T112" i="131"/>
  <c r="M202" i="131"/>
  <c r="M203" i="131" s="1"/>
  <c r="M204" i="131" s="1"/>
  <c r="M205" i="131" s="1"/>
  <c r="M206" i="131" s="1"/>
  <c r="M207" i="131" s="1"/>
  <c r="M208" i="131" s="1"/>
  <c r="M209" i="131" s="1"/>
  <c r="M210" i="131" s="1"/>
  <c r="M278" i="131"/>
  <c r="M279" i="131" s="1"/>
  <c r="M280" i="131" s="1"/>
  <c r="M281" i="131" s="1"/>
  <c r="M282" i="131" s="1"/>
  <c r="M283" i="131" s="1"/>
  <c r="M284" i="131" s="1"/>
  <c r="M285" i="131" s="1"/>
  <c r="M286" i="131" s="1"/>
  <c r="M287" i="131" s="1"/>
  <c r="X295" i="131"/>
  <c r="X303" i="131"/>
  <c r="M190" i="131"/>
  <c r="M191" i="131" s="1"/>
  <c r="M192" i="131" s="1"/>
  <c r="M193" i="131" s="1"/>
  <c r="M194" i="131" s="1"/>
  <c r="M195" i="131" s="1"/>
  <c r="T100" i="131"/>
  <c r="G245" i="131"/>
  <c r="G246" i="131" s="1"/>
  <c r="G247" i="131" s="1"/>
  <c r="G248" i="131" s="1"/>
  <c r="G249" i="131" s="1"/>
  <c r="G250" i="131" s="1"/>
  <c r="G251" i="131" s="1"/>
  <c r="G252" i="131" s="1"/>
  <c r="G253" i="131" s="1"/>
  <c r="G254" i="131" s="1"/>
  <c r="G255" i="131" s="1"/>
  <c r="T37" i="131"/>
  <c r="T67" i="131"/>
  <c r="M78" i="131"/>
  <c r="M79" i="131" s="1"/>
  <c r="M80" i="131" s="1"/>
  <c r="M81" i="131" s="1"/>
  <c r="M82" i="131" s="1"/>
  <c r="M83" i="131" s="1"/>
  <c r="M84" i="131" s="1"/>
  <c r="M85" i="131" s="1"/>
  <c r="M86" i="131" s="1"/>
  <c r="M87" i="131" s="1"/>
  <c r="T81" i="131"/>
  <c r="T86" i="131"/>
  <c r="W108" i="131"/>
  <c r="W109" i="131" s="1"/>
  <c r="W110" i="131" s="1"/>
  <c r="W111" i="131" s="1"/>
  <c r="W112" i="131" s="1"/>
  <c r="W113" i="131" s="1"/>
  <c r="W114" i="131" s="1"/>
  <c r="W115" i="131" s="1"/>
  <c r="W116" i="131" s="1"/>
  <c r="W117" i="131" s="1"/>
  <c r="X109" i="131"/>
  <c r="X115" i="131"/>
  <c r="T148" i="131"/>
  <c r="M156" i="131"/>
  <c r="M157" i="131" s="1"/>
  <c r="M158" i="131" s="1"/>
  <c r="M159" i="131" s="1"/>
  <c r="M160" i="131" s="1"/>
  <c r="M161" i="131" s="1"/>
  <c r="M162" i="131" s="1"/>
  <c r="M163" i="131" s="1"/>
  <c r="M164" i="131" s="1"/>
  <c r="M165" i="131" s="1"/>
  <c r="I169" i="131"/>
  <c r="E185" i="131"/>
  <c r="E186" i="131" s="1"/>
  <c r="E187" i="131" s="1"/>
  <c r="X224" i="131"/>
  <c r="X229" i="131"/>
  <c r="Y229" i="131" s="1"/>
  <c r="Y230" i="131" s="1"/>
  <c r="Y231" i="131" s="1"/>
  <c r="T239" i="131"/>
  <c r="S261" i="131"/>
  <c r="S262" i="131" s="1"/>
  <c r="S263" i="131" s="1"/>
  <c r="S264" i="131" s="1"/>
  <c r="S265" i="131" s="1"/>
  <c r="S266" i="131" s="1"/>
  <c r="S267" i="131" s="1"/>
  <c r="S268" i="131" s="1"/>
  <c r="S269" i="131" s="1"/>
  <c r="S270" i="131" s="1"/>
  <c r="T264" i="131"/>
  <c r="X268" i="131"/>
  <c r="T270" i="131"/>
  <c r="I276" i="131"/>
  <c r="I293" i="131"/>
  <c r="T303" i="131"/>
  <c r="M308" i="131"/>
  <c r="M309" i="131" s="1"/>
  <c r="M310" i="131" s="1"/>
  <c r="M311" i="131" s="1"/>
  <c r="M312" i="131" s="1"/>
  <c r="M313" i="131" s="1"/>
  <c r="T310" i="131"/>
  <c r="X311" i="131"/>
  <c r="T315" i="131"/>
  <c r="G89" i="131"/>
  <c r="G71" i="131"/>
  <c r="G104" i="131" s="1"/>
  <c r="G119" i="131" s="1"/>
  <c r="G137" i="131" s="1"/>
  <c r="G152" i="131" s="1"/>
  <c r="N7" i="131"/>
  <c r="N8" i="131" s="1"/>
  <c r="N9" i="131" s="1"/>
  <c r="N10" i="131" s="1"/>
  <c r="N11" i="131" s="1"/>
  <c r="N12" i="131" s="1"/>
  <c r="N13" i="131" s="1"/>
  <c r="N14" i="131" s="1"/>
  <c r="N15" i="131" s="1"/>
  <c r="N16" i="131" s="1"/>
  <c r="N17" i="131" s="1"/>
  <c r="N18" i="131" s="1"/>
  <c r="M8" i="131"/>
  <c r="M9" i="131" s="1"/>
  <c r="M10" i="131" s="1"/>
  <c r="M11" i="131" s="1"/>
  <c r="M12" i="131" s="1"/>
  <c r="M13" i="131" s="1"/>
  <c r="M14" i="131" s="1"/>
  <c r="M15" i="131" s="1"/>
  <c r="M16" i="131" s="1"/>
  <c r="M17" i="131" s="1"/>
  <c r="M18" i="131" s="1"/>
  <c r="J22" i="131"/>
  <c r="K22" i="131" s="1"/>
  <c r="K23" i="131" s="1"/>
  <c r="K24" i="131" s="1"/>
  <c r="M49" i="131"/>
  <c r="M50" i="131" s="1"/>
  <c r="M51" i="131" s="1"/>
  <c r="M52" i="131" s="1"/>
  <c r="M53" i="131" s="1"/>
  <c r="M54" i="131" s="1"/>
  <c r="M55" i="131" s="1"/>
  <c r="M56" i="131" s="1"/>
  <c r="I124" i="131"/>
  <c r="E125" i="131"/>
  <c r="X252" i="131"/>
  <c r="T252" i="131"/>
  <c r="X31" i="131"/>
  <c r="X44" i="131"/>
  <c r="T58" i="131"/>
  <c r="P65" i="131"/>
  <c r="I76" i="131"/>
  <c r="E77" i="131"/>
  <c r="P93" i="131"/>
  <c r="T94" i="131"/>
  <c r="X124" i="131"/>
  <c r="Y124" i="131" s="1"/>
  <c r="W124" i="131"/>
  <c r="W125" i="131" s="1"/>
  <c r="W126" i="131" s="1"/>
  <c r="W127" i="131" s="1"/>
  <c r="W128" i="131" s="1"/>
  <c r="W129" i="131" s="1"/>
  <c r="W130" i="131" s="1"/>
  <c r="W131" i="131" s="1"/>
  <c r="W132" i="131" s="1"/>
  <c r="W133" i="131" s="1"/>
  <c r="W134" i="131" s="1"/>
  <c r="W135" i="131" s="1"/>
  <c r="L23" i="131"/>
  <c r="M36" i="131"/>
  <c r="M37" i="131" s="1"/>
  <c r="M38" i="131" s="1"/>
  <c r="M39" i="131" s="1"/>
  <c r="M40" i="131" s="1"/>
  <c r="M41" i="131" s="1"/>
  <c r="M42" i="131" s="1"/>
  <c r="M43" i="131" s="1"/>
  <c r="X53" i="131"/>
  <c r="L58" i="131"/>
  <c r="W68" i="131"/>
  <c r="W69" i="131" s="1"/>
  <c r="W70" i="131" s="1"/>
  <c r="M107" i="131"/>
  <c r="M108" i="131" s="1"/>
  <c r="M109" i="131" s="1"/>
  <c r="M110" i="131" s="1"/>
  <c r="M111" i="131" s="1"/>
  <c r="M112" i="131" s="1"/>
  <c r="M113" i="131" s="1"/>
  <c r="M114" i="131" s="1"/>
  <c r="M115" i="131" s="1"/>
  <c r="M116" i="131" s="1"/>
  <c r="M117" i="131" s="1"/>
  <c r="T53" i="131"/>
  <c r="T24" i="131"/>
  <c r="T27" i="131"/>
  <c r="X94" i="131"/>
  <c r="T8" i="131"/>
  <c r="U8" i="131" s="1"/>
  <c r="P8" i="131"/>
  <c r="P9" i="131" s="1"/>
  <c r="P10" i="131" s="1"/>
  <c r="P11" i="131" s="1"/>
  <c r="P12" i="131" s="1"/>
  <c r="P13" i="131" s="1"/>
  <c r="P14" i="131" s="1"/>
  <c r="P15" i="131" s="1"/>
  <c r="P16" i="131" s="1"/>
  <c r="P17" i="131" s="1"/>
  <c r="P18" i="131" s="1"/>
  <c r="P22" i="131" s="1"/>
  <c r="P23" i="131" s="1"/>
  <c r="P24" i="131" s="1"/>
  <c r="P25" i="131" s="1"/>
  <c r="P26" i="131" s="1"/>
  <c r="P27" i="131" s="1"/>
  <c r="P28" i="131" s="1"/>
  <c r="P29" i="131" s="1"/>
  <c r="P30" i="131" s="1"/>
  <c r="P31" i="131" s="1"/>
  <c r="P32" i="131" s="1"/>
  <c r="P33" i="131" s="1"/>
  <c r="P36" i="131" s="1"/>
  <c r="X36" i="131"/>
  <c r="X77" i="131"/>
  <c r="Y77" i="131" s="1"/>
  <c r="T16" i="131"/>
  <c r="W23" i="131"/>
  <c r="W24" i="131" s="1"/>
  <c r="W25" i="131" s="1"/>
  <c r="W26" i="131" s="1"/>
  <c r="W27" i="131" s="1"/>
  <c r="W28" i="131" s="1"/>
  <c r="W29" i="131" s="1"/>
  <c r="W30" i="131" s="1"/>
  <c r="W31" i="131" s="1"/>
  <c r="W32" i="131" s="1"/>
  <c r="W33" i="131" s="1"/>
  <c r="W36" i="131" s="1"/>
  <c r="W37" i="131" s="1"/>
  <c r="W38" i="131" s="1"/>
  <c r="W39" i="131" s="1"/>
  <c r="W40" i="131" s="1"/>
  <c r="W41" i="131" s="1"/>
  <c r="W42" i="131" s="1"/>
  <c r="W43" i="131" s="1"/>
  <c r="W44" i="131" s="1"/>
  <c r="W45" i="131" s="1"/>
  <c r="W46" i="131" s="1"/>
  <c r="W47" i="131" s="1"/>
  <c r="W49" i="131" s="1"/>
  <c r="W50" i="131" s="1"/>
  <c r="W51" i="131" s="1"/>
  <c r="W52" i="131" s="1"/>
  <c r="W53" i="131" s="1"/>
  <c r="W54" i="131" s="1"/>
  <c r="W55" i="131" s="1"/>
  <c r="W56" i="131" s="1"/>
  <c r="W57" i="131" s="1"/>
  <c r="W58" i="131" s="1"/>
  <c r="W59" i="131" s="1"/>
  <c r="W60" i="131" s="1"/>
  <c r="W61" i="131" s="1"/>
  <c r="J32" i="131"/>
  <c r="L32" i="131" s="1"/>
  <c r="T36" i="131"/>
  <c r="X45" i="131"/>
  <c r="X49" i="131"/>
  <c r="X60" i="131"/>
  <c r="I65" i="131"/>
  <c r="E66" i="131"/>
  <c r="X82" i="131"/>
  <c r="X85" i="131"/>
  <c r="X99" i="131"/>
  <c r="T99" i="131"/>
  <c r="U139" i="131"/>
  <c r="P140" i="131"/>
  <c r="X128" i="131"/>
  <c r="T128" i="131"/>
  <c r="S128" i="131"/>
  <c r="T23" i="131"/>
  <c r="T26" i="131"/>
  <c r="T29" i="131"/>
  <c r="X91" i="131"/>
  <c r="Y91" i="131" s="1"/>
  <c r="Y92" i="131" s="1"/>
  <c r="Y93" i="131" s="1"/>
  <c r="S91" i="131"/>
  <c r="U91" i="131" s="1"/>
  <c r="L44" i="131"/>
  <c r="X58" i="131"/>
  <c r="L24" i="131"/>
  <c r="T25" i="131"/>
  <c r="T28" i="131"/>
  <c r="J31" i="131"/>
  <c r="X54" i="131"/>
  <c r="X57" i="131"/>
  <c r="E9" i="131"/>
  <c r="T10" i="131"/>
  <c r="S30" i="131"/>
  <c r="S31" i="131" s="1"/>
  <c r="S32" i="131" s="1"/>
  <c r="S33" i="131" s="1"/>
  <c r="S36" i="131" s="1"/>
  <c r="S37" i="131" s="1"/>
  <c r="S38" i="131" s="1"/>
  <c r="S39" i="131" s="1"/>
  <c r="S40" i="131" s="1"/>
  <c r="S41" i="131" s="1"/>
  <c r="S42" i="131" s="1"/>
  <c r="S43" i="131" s="1"/>
  <c r="S44" i="131" s="1"/>
  <c r="S45" i="131" s="1"/>
  <c r="S46" i="131" s="1"/>
  <c r="S47" i="131" s="1"/>
  <c r="S49" i="131" s="1"/>
  <c r="S50" i="131" s="1"/>
  <c r="S51" i="131" s="1"/>
  <c r="S52" i="131" s="1"/>
  <c r="S53" i="131" s="1"/>
  <c r="S54" i="131" s="1"/>
  <c r="S55" i="131" s="1"/>
  <c r="S56" i="131" s="1"/>
  <c r="S57" i="131" s="1"/>
  <c r="S58" i="131" s="1"/>
  <c r="S59" i="131" s="1"/>
  <c r="S60" i="131" s="1"/>
  <c r="S61" i="131" s="1"/>
  <c r="X33" i="131"/>
  <c r="T14" i="131"/>
  <c r="X29" i="131"/>
  <c r="Y29" i="131" s="1"/>
  <c r="X37" i="131"/>
  <c r="X40" i="131"/>
  <c r="L45" i="131"/>
  <c r="T54" i="131"/>
  <c r="L57" i="131"/>
  <c r="X66" i="131"/>
  <c r="Y66" i="131" s="1"/>
  <c r="P76" i="131"/>
  <c r="X67" i="131"/>
  <c r="X78" i="131"/>
  <c r="P107" i="131"/>
  <c r="U106" i="131"/>
  <c r="X111" i="131"/>
  <c r="X116" i="131"/>
  <c r="T116" i="131"/>
  <c r="U156" i="131"/>
  <c r="P157" i="131"/>
  <c r="J25" i="131"/>
  <c r="L25" i="131" s="1"/>
  <c r="J26" i="131"/>
  <c r="L26" i="131" s="1"/>
  <c r="J27" i="131"/>
  <c r="J28" i="131"/>
  <c r="J29" i="131"/>
  <c r="E108" i="131"/>
  <c r="I107" i="131"/>
  <c r="X108" i="131"/>
  <c r="T108" i="131"/>
  <c r="S108" i="131"/>
  <c r="S109" i="131" s="1"/>
  <c r="S110" i="131" s="1"/>
  <c r="S111" i="131" s="1"/>
  <c r="S112" i="131" s="1"/>
  <c r="S113" i="131" s="1"/>
  <c r="S114" i="131" s="1"/>
  <c r="S115" i="131" s="1"/>
  <c r="S116" i="131" s="1"/>
  <c r="S117" i="131" s="1"/>
  <c r="Y125" i="131"/>
  <c r="Y126" i="131" s="1"/>
  <c r="Y127" i="131" s="1"/>
  <c r="T102" i="131"/>
  <c r="X102" i="131"/>
  <c r="U124" i="131"/>
  <c r="S142" i="131"/>
  <c r="S143" i="131" s="1"/>
  <c r="S144" i="131" s="1"/>
  <c r="S145" i="131" s="1"/>
  <c r="S146" i="131" s="1"/>
  <c r="S147" i="131" s="1"/>
  <c r="S148" i="131" s="1"/>
  <c r="S149" i="131" s="1"/>
  <c r="S150" i="131" s="1"/>
  <c r="T85" i="131"/>
  <c r="X129" i="131"/>
  <c r="S129" i="131"/>
  <c r="S130" i="131" s="1"/>
  <c r="S131" i="131" s="1"/>
  <c r="S132" i="131" s="1"/>
  <c r="S133" i="131" s="1"/>
  <c r="S134" i="131" s="1"/>
  <c r="S135" i="131" s="1"/>
  <c r="T98" i="131"/>
  <c r="T129" i="131"/>
  <c r="Y156" i="131"/>
  <c r="Y157" i="131" s="1"/>
  <c r="Y158" i="131" s="1"/>
  <c r="Y159" i="131" s="1"/>
  <c r="Y160" i="131" s="1"/>
  <c r="Y161" i="131" s="1"/>
  <c r="Y162" i="131" s="1"/>
  <c r="Y163" i="131" s="1"/>
  <c r="Y164" i="131" s="1"/>
  <c r="Y165" i="131" s="1"/>
  <c r="I200" i="131"/>
  <c r="X86" i="131"/>
  <c r="T91" i="131"/>
  <c r="X95" i="131"/>
  <c r="X112" i="131"/>
  <c r="X145" i="131"/>
  <c r="T145" i="131"/>
  <c r="X146" i="131"/>
  <c r="T146" i="131"/>
  <c r="U155" i="131"/>
  <c r="S140" i="131"/>
  <c r="S141" i="131" s="1"/>
  <c r="E158" i="131"/>
  <c r="G155" i="131"/>
  <c r="I154" i="131"/>
  <c r="I229" i="131"/>
  <c r="E230" i="131"/>
  <c r="X262" i="131"/>
  <c r="I139" i="131"/>
  <c r="E140" i="131"/>
  <c r="Y140" i="131"/>
  <c r="Y141" i="131" s="1"/>
  <c r="E201" i="131"/>
  <c r="X132" i="131"/>
  <c r="M234" i="131"/>
  <c r="M235" i="131" s="1"/>
  <c r="M236" i="131" s="1"/>
  <c r="M237" i="131" s="1"/>
  <c r="M238" i="131" s="1"/>
  <c r="M239" i="131" s="1"/>
  <c r="M240" i="131" s="1"/>
  <c r="P247" i="131"/>
  <c r="X133" i="131"/>
  <c r="X142" i="131"/>
  <c r="X150" i="131"/>
  <c r="W154" i="131"/>
  <c r="W155" i="131" s="1"/>
  <c r="W156" i="131" s="1"/>
  <c r="W157" i="131" s="1"/>
  <c r="W158" i="131" s="1"/>
  <c r="W159" i="131" s="1"/>
  <c r="W160" i="131" s="1"/>
  <c r="W161" i="131" s="1"/>
  <c r="W162" i="131" s="1"/>
  <c r="W163" i="131" s="1"/>
  <c r="W164" i="131" s="1"/>
  <c r="W165" i="131" s="1"/>
  <c r="X134" i="131"/>
  <c r="X143" i="131"/>
  <c r="W175" i="131"/>
  <c r="W176" i="131" s="1"/>
  <c r="W177" i="131" s="1"/>
  <c r="W178" i="131" s="1"/>
  <c r="W179" i="131" s="1"/>
  <c r="W180" i="131" s="1"/>
  <c r="P185" i="131"/>
  <c r="U199" i="131"/>
  <c r="P200" i="131"/>
  <c r="X253" i="131"/>
  <c r="T253" i="131"/>
  <c r="Y272" i="131"/>
  <c r="Y185" i="131"/>
  <c r="Y186" i="131" s="1"/>
  <c r="Y187" i="131" s="1"/>
  <c r="Y188" i="131" s="1"/>
  <c r="Y189" i="131" s="1"/>
  <c r="Y190" i="131" s="1"/>
  <c r="Y191" i="131" s="1"/>
  <c r="Y192" i="131" s="1"/>
  <c r="Y193" i="131" s="1"/>
  <c r="Y194" i="131" s="1"/>
  <c r="Y195" i="131" s="1"/>
  <c r="I199" i="131"/>
  <c r="Y200" i="131"/>
  <c r="Y201" i="131" s="1"/>
  <c r="Y202" i="131" s="1"/>
  <c r="Y203" i="131" s="1"/>
  <c r="Y204" i="131" s="1"/>
  <c r="Y205" i="131" s="1"/>
  <c r="Y206" i="131" s="1"/>
  <c r="Y207" i="131" s="1"/>
  <c r="Y208" i="131" s="1"/>
  <c r="Y209" i="131" s="1"/>
  <c r="Y210" i="131" s="1"/>
  <c r="P170" i="131"/>
  <c r="E171" i="131"/>
  <c r="X235" i="131"/>
  <c r="T235" i="131"/>
  <c r="X236" i="131"/>
  <c r="T236" i="131"/>
  <c r="X244" i="131"/>
  <c r="Y244" i="131" s="1"/>
  <c r="T244" i="131"/>
  <c r="M314" i="131"/>
  <c r="M315" i="131" s="1"/>
  <c r="M316" i="131" s="1"/>
  <c r="M317" i="131" s="1"/>
  <c r="G170" i="131"/>
  <c r="G171" i="131" s="1"/>
  <c r="G172" i="131" s="1"/>
  <c r="G173" i="131" s="1"/>
  <c r="G174" i="131" s="1"/>
  <c r="G175" i="131" s="1"/>
  <c r="G176" i="131" s="1"/>
  <c r="G177" i="131" s="1"/>
  <c r="G178" i="131" s="1"/>
  <c r="G179" i="131" s="1"/>
  <c r="G180" i="131" s="1"/>
  <c r="S244" i="131"/>
  <c r="U244" i="131" s="1"/>
  <c r="X245" i="131"/>
  <c r="T245" i="131"/>
  <c r="W265" i="131"/>
  <c r="W266" i="131" s="1"/>
  <c r="W267" i="131" s="1"/>
  <c r="W268" i="131" s="1"/>
  <c r="W269" i="131" s="1"/>
  <c r="W270" i="131" s="1"/>
  <c r="W199" i="131"/>
  <c r="W200" i="131" s="1"/>
  <c r="W201" i="131" s="1"/>
  <c r="W202" i="131" s="1"/>
  <c r="W203" i="131" s="1"/>
  <c r="W204" i="131" s="1"/>
  <c r="W205" i="131" s="1"/>
  <c r="W206" i="131" s="1"/>
  <c r="W207" i="131" s="1"/>
  <c r="W208" i="131" s="1"/>
  <c r="W209" i="131" s="1"/>
  <c r="W210" i="131" s="1"/>
  <c r="X219" i="131"/>
  <c r="P229" i="131"/>
  <c r="W184" i="131"/>
  <c r="W185" i="131" s="1"/>
  <c r="W186" i="131" s="1"/>
  <c r="W187" i="131" s="1"/>
  <c r="W188" i="131" s="1"/>
  <c r="W189" i="131" s="1"/>
  <c r="W190" i="131" s="1"/>
  <c r="W191" i="131" s="1"/>
  <c r="W192" i="131" s="1"/>
  <c r="W193" i="131" s="1"/>
  <c r="W194" i="131" s="1"/>
  <c r="W195" i="131" s="1"/>
  <c r="S230" i="131"/>
  <c r="S231" i="131" s="1"/>
  <c r="S232" i="131" s="1"/>
  <c r="S233" i="131" s="1"/>
  <c r="S234" i="131" s="1"/>
  <c r="S235" i="131" s="1"/>
  <c r="S236" i="131" s="1"/>
  <c r="S237" i="131" s="1"/>
  <c r="S238" i="131" s="1"/>
  <c r="S239" i="131" s="1"/>
  <c r="S240" i="131" s="1"/>
  <c r="P308" i="131"/>
  <c r="M245" i="131"/>
  <c r="M246" i="131" s="1"/>
  <c r="M247" i="131" s="1"/>
  <c r="M248" i="131" s="1"/>
  <c r="M249" i="131" s="1"/>
  <c r="M250" i="131" s="1"/>
  <c r="M251" i="131" s="1"/>
  <c r="M252" i="131" s="1"/>
  <c r="M253" i="131" s="1"/>
  <c r="M254" i="131" s="1"/>
  <c r="M255" i="131" s="1"/>
  <c r="I245" i="131"/>
  <c r="E246" i="131"/>
  <c r="P260" i="131"/>
  <c r="U259" i="131"/>
  <c r="U277" i="131"/>
  <c r="P278" i="131"/>
  <c r="X306" i="131"/>
  <c r="Y306" i="131" s="1"/>
  <c r="Y307" i="131" s="1"/>
  <c r="Y308" i="131" s="1"/>
  <c r="Y309" i="131" s="1"/>
  <c r="T306" i="131"/>
  <c r="S306" i="131"/>
  <c r="U306" i="131" s="1"/>
  <c r="X214" i="131"/>
  <c r="Y214" i="131" s="1"/>
  <c r="X222" i="131"/>
  <c r="X215" i="131"/>
  <c r="X223" i="131"/>
  <c r="X232" i="131"/>
  <c r="I262" i="131"/>
  <c r="E263" i="131"/>
  <c r="E307" i="131"/>
  <c r="X313" i="131"/>
  <c r="T313" i="131"/>
  <c r="X314" i="131"/>
  <c r="T314" i="131"/>
  <c r="E215" i="131"/>
  <c r="P215" i="131"/>
  <c r="X233" i="131"/>
  <c r="X250" i="131"/>
  <c r="I261" i="131"/>
  <c r="I278" i="131"/>
  <c r="E279" i="131"/>
  <c r="X297" i="131"/>
  <c r="T297" i="131"/>
  <c r="S214" i="131"/>
  <c r="U214" i="131" s="1"/>
  <c r="X269" i="131"/>
  <c r="T269" i="131"/>
  <c r="X270" i="131"/>
  <c r="X276" i="131"/>
  <c r="Y276" i="131" s="1"/>
  <c r="Y277" i="131" s="1"/>
  <c r="Y278" i="131" s="1"/>
  <c r="Y279" i="131" s="1"/>
  <c r="Y280" i="131" s="1"/>
  <c r="Y281" i="131" s="1"/>
  <c r="Y282" i="131" s="1"/>
  <c r="Y283" i="131" s="1"/>
  <c r="Y284" i="131" s="1"/>
  <c r="Y285" i="131" s="1"/>
  <c r="Y286" i="131" s="1"/>
  <c r="Y287" i="131" s="1"/>
  <c r="W276" i="131"/>
  <c r="W277" i="131" s="1"/>
  <c r="W278" i="131" s="1"/>
  <c r="W279" i="131" s="1"/>
  <c r="W280" i="131" s="1"/>
  <c r="W281" i="131" s="1"/>
  <c r="W282" i="131" s="1"/>
  <c r="W283" i="131" s="1"/>
  <c r="W284" i="131" s="1"/>
  <c r="W285" i="131" s="1"/>
  <c r="W286" i="131" s="1"/>
  <c r="W287" i="131" s="1"/>
  <c r="M294" i="131"/>
  <c r="M295" i="131" s="1"/>
  <c r="M296" i="131" s="1"/>
  <c r="M297" i="131" s="1"/>
  <c r="M298" i="131" s="1"/>
  <c r="M299" i="131" s="1"/>
  <c r="M300" i="131" s="1"/>
  <c r="M301" i="131" s="1"/>
  <c r="M302" i="131" s="1"/>
  <c r="M303" i="131" s="1"/>
  <c r="M304" i="131" s="1"/>
  <c r="T262" i="131"/>
  <c r="S294" i="131"/>
  <c r="S295" i="131" s="1"/>
  <c r="S296" i="131" s="1"/>
  <c r="S297" i="131" s="1"/>
  <c r="S298" i="131" s="1"/>
  <c r="S299" i="131" s="1"/>
  <c r="S300" i="131" s="1"/>
  <c r="S301" i="131" s="1"/>
  <c r="S302" i="131" s="1"/>
  <c r="S303" i="131" s="1"/>
  <c r="S304" i="131" s="1"/>
  <c r="I260" i="131"/>
  <c r="T261" i="131"/>
  <c r="X266" i="131"/>
  <c r="I277" i="131"/>
  <c r="X304" i="131"/>
  <c r="T304" i="131"/>
  <c r="X265" i="131"/>
  <c r="X293" i="131"/>
  <c r="Y293" i="131" s="1"/>
  <c r="X301" i="131"/>
  <c r="X259" i="131"/>
  <c r="Y259" i="131" s="1"/>
  <c r="X267" i="131"/>
  <c r="P293" i="131"/>
  <c r="X294" i="131"/>
  <c r="E294" i="131"/>
  <c r="Y108" i="131" l="1"/>
  <c r="Y109" i="131" s="1"/>
  <c r="Y110" i="131" s="1"/>
  <c r="L22" i="131"/>
  <c r="Y294" i="131"/>
  <c r="Y310" i="131"/>
  <c r="Y311" i="131" s="1"/>
  <c r="Y312" i="131" s="1"/>
  <c r="S245" i="131"/>
  <c r="Y260" i="131"/>
  <c r="Y261" i="131" s="1"/>
  <c r="Y262" i="131" s="1"/>
  <c r="Y263" i="131" s="1"/>
  <c r="Y264" i="131" s="1"/>
  <c r="Y265" i="131" s="1"/>
  <c r="Y266" i="131" s="1"/>
  <c r="Y267" i="131" s="1"/>
  <c r="Y268" i="131" s="1"/>
  <c r="Y269" i="131" s="1"/>
  <c r="Y270" i="131" s="1"/>
  <c r="Y215" i="131"/>
  <c r="Y216" i="131" s="1"/>
  <c r="Y217" i="131" s="1"/>
  <c r="Y218" i="131" s="1"/>
  <c r="Y219" i="131" s="1"/>
  <c r="Y220" i="131" s="1"/>
  <c r="Y221" i="131" s="1"/>
  <c r="Y222" i="131" s="1"/>
  <c r="Y223" i="131" s="1"/>
  <c r="Y224" i="131" s="1"/>
  <c r="Y225" i="131" s="1"/>
  <c r="I185" i="131"/>
  <c r="E93" i="131"/>
  <c r="I92" i="131"/>
  <c r="Y295" i="131"/>
  <c r="Y296" i="131" s="1"/>
  <c r="I186" i="131"/>
  <c r="Y78" i="131"/>
  <c r="Y79" i="131" s="1"/>
  <c r="Y80" i="131" s="1"/>
  <c r="Y81" i="131" s="1"/>
  <c r="Y82" i="131" s="1"/>
  <c r="Y83" i="131" s="1"/>
  <c r="Y84" i="131" s="1"/>
  <c r="Y85" i="131" s="1"/>
  <c r="Y86" i="131" s="1"/>
  <c r="Y87" i="131" s="1"/>
  <c r="U9" i="131"/>
  <c r="U10" i="131" s="1"/>
  <c r="U11" i="131" s="1"/>
  <c r="U12" i="131" s="1"/>
  <c r="U13" i="131" s="1"/>
  <c r="U14" i="131" s="1"/>
  <c r="U15" i="131" s="1"/>
  <c r="U16" i="131" s="1"/>
  <c r="U17" i="131" s="1"/>
  <c r="U18" i="131" s="1"/>
  <c r="U22" i="131" s="1"/>
  <c r="U23" i="131" s="1"/>
  <c r="U24" i="131" s="1"/>
  <c r="U25" i="131" s="1"/>
  <c r="U26" i="131" s="1"/>
  <c r="U27" i="131" s="1"/>
  <c r="U28" i="131" s="1"/>
  <c r="U29" i="131" s="1"/>
  <c r="U30" i="131" s="1"/>
  <c r="U31" i="131" s="1"/>
  <c r="U32" i="131" s="1"/>
  <c r="U33" i="131" s="1"/>
  <c r="S71" i="131"/>
  <c r="S89" i="131"/>
  <c r="U36" i="131"/>
  <c r="P37" i="131"/>
  <c r="W89" i="131"/>
  <c r="W71" i="131"/>
  <c r="W104" i="131" s="1"/>
  <c r="W119" i="131" s="1"/>
  <c r="W137" i="131" s="1"/>
  <c r="W152" i="131" s="1"/>
  <c r="W167" i="131" s="1"/>
  <c r="W182" i="131" s="1"/>
  <c r="W197" i="131" s="1"/>
  <c r="W212" i="131" s="1"/>
  <c r="W227" i="131" s="1"/>
  <c r="W242" i="131" s="1"/>
  <c r="W257" i="131" s="1"/>
  <c r="W274" i="131" s="1"/>
  <c r="E295" i="131"/>
  <c r="I294" i="131"/>
  <c r="P294" i="131"/>
  <c r="U293" i="131"/>
  <c r="Y232" i="131"/>
  <c r="Y233" i="131" s="1"/>
  <c r="Y234" i="131" s="1"/>
  <c r="Y235" i="131" s="1"/>
  <c r="Y236" i="131" s="1"/>
  <c r="Y237" i="131" s="1"/>
  <c r="Y238" i="131" s="1"/>
  <c r="Y239" i="131" s="1"/>
  <c r="Y240" i="131" s="1"/>
  <c r="I246" i="131"/>
  <c r="E247" i="131"/>
  <c r="I170" i="131"/>
  <c r="E188" i="131"/>
  <c r="I187" i="131"/>
  <c r="P108" i="131"/>
  <c r="U107" i="131"/>
  <c r="L27" i="131"/>
  <c r="I279" i="131"/>
  <c r="E280" i="131"/>
  <c r="P261" i="131"/>
  <c r="U260" i="131"/>
  <c r="S307" i="131"/>
  <c r="P94" i="131"/>
  <c r="N22" i="131"/>
  <c r="N23" i="131" s="1"/>
  <c r="N24" i="131" s="1"/>
  <c r="N25" i="131" s="1"/>
  <c r="N26" i="131" s="1"/>
  <c r="M22" i="131"/>
  <c r="M23" i="131" s="1"/>
  <c r="M24" i="131" s="1"/>
  <c r="M25" i="131" s="1"/>
  <c r="M26" i="131" s="1"/>
  <c r="P126" i="131"/>
  <c r="U125" i="131"/>
  <c r="L29" i="131"/>
  <c r="M57" i="131"/>
  <c r="M58" i="131" s="1"/>
  <c r="M59" i="131" s="1"/>
  <c r="M60" i="131" s="1"/>
  <c r="I307" i="131"/>
  <c r="E308" i="131"/>
  <c r="U278" i="131"/>
  <c r="P279" i="131"/>
  <c r="U170" i="131"/>
  <c r="P171" i="131"/>
  <c r="U200" i="131"/>
  <c r="P201" i="131"/>
  <c r="K25" i="131"/>
  <c r="K26" i="131" s="1"/>
  <c r="K27" i="131" s="1"/>
  <c r="K28" i="131" s="1"/>
  <c r="K29" i="131" s="1"/>
  <c r="K30" i="131" s="1"/>
  <c r="K31" i="131" s="1"/>
  <c r="K32" i="131" s="1"/>
  <c r="K33" i="131" s="1"/>
  <c r="K36" i="131" s="1"/>
  <c r="K37" i="131" s="1"/>
  <c r="K38" i="131" s="1"/>
  <c r="K39" i="131" s="1"/>
  <c r="K40" i="131" s="1"/>
  <c r="K41" i="131" s="1"/>
  <c r="K42" i="131" s="1"/>
  <c r="K43" i="131" s="1"/>
  <c r="K44" i="131" s="1"/>
  <c r="K45" i="131" s="1"/>
  <c r="K46" i="131" s="1"/>
  <c r="K47" i="131" s="1"/>
  <c r="K49" i="131" s="1"/>
  <c r="K50" i="131" s="1"/>
  <c r="K51" i="131" s="1"/>
  <c r="K52" i="131" s="1"/>
  <c r="K53" i="131" s="1"/>
  <c r="K54" i="131" s="1"/>
  <c r="K55" i="131" s="1"/>
  <c r="K56" i="131" s="1"/>
  <c r="K57" i="131" s="1"/>
  <c r="K58" i="131" s="1"/>
  <c r="K59" i="131" s="1"/>
  <c r="K60" i="131" s="1"/>
  <c r="K61" i="131" s="1"/>
  <c r="I77" i="131"/>
  <c r="E78" i="131"/>
  <c r="S215" i="131"/>
  <c r="S216" i="131" s="1"/>
  <c r="S217" i="131" s="1"/>
  <c r="S218" i="131" s="1"/>
  <c r="S219" i="131" s="1"/>
  <c r="S220" i="131" s="1"/>
  <c r="S221" i="131" s="1"/>
  <c r="S222" i="131" s="1"/>
  <c r="S223" i="131" s="1"/>
  <c r="S224" i="131" s="1"/>
  <c r="S225" i="131" s="1"/>
  <c r="U76" i="131"/>
  <c r="P77" i="131"/>
  <c r="P248" i="131"/>
  <c r="P216" i="131"/>
  <c r="U215" i="131"/>
  <c r="Y245" i="131"/>
  <c r="Y246" i="131" s="1"/>
  <c r="Y247" i="131" s="1"/>
  <c r="Y248" i="131" s="1"/>
  <c r="Y249" i="131" s="1"/>
  <c r="Y250" i="131" s="1"/>
  <c r="Y251" i="131" s="1"/>
  <c r="Y252" i="131" s="1"/>
  <c r="Y253" i="131" s="1"/>
  <c r="Y254" i="131" s="1"/>
  <c r="Y255" i="131" s="1"/>
  <c r="I201" i="131"/>
  <c r="E202" i="131"/>
  <c r="E159" i="131"/>
  <c r="I108" i="131"/>
  <c r="E109" i="131"/>
  <c r="Y67" i="131"/>
  <c r="Y68" i="131" s="1"/>
  <c r="Y69" i="131" s="1"/>
  <c r="Y70" i="131" s="1"/>
  <c r="E10" i="131"/>
  <c r="I9" i="131"/>
  <c r="L31" i="131"/>
  <c r="M44" i="131"/>
  <c r="M45" i="131" s="1"/>
  <c r="M46" i="131" s="1"/>
  <c r="M47" i="131" s="1"/>
  <c r="I125" i="131"/>
  <c r="E126" i="131"/>
  <c r="I263" i="131"/>
  <c r="E264" i="131"/>
  <c r="U229" i="131"/>
  <c r="P230" i="131"/>
  <c r="Y313" i="131"/>
  <c r="Y314" i="131" s="1"/>
  <c r="Y315" i="131" s="1"/>
  <c r="Y316" i="131" s="1"/>
  <c r="Y317" i="131" s="1"/>
  <c r="I171" i="131"/>
  <c r="E172" i="131"/>
  <c r="Y297" i="131"/>
  <c r="Y298" i="131" s="1"/>
  <c r="Y299" i="131" s="1"/>
  <c r="Y300" i="131" s="1"/>
  <c r="Y301" i="131" s="1"/>
  <c r="Y302" i="131" s="1"/>
  <c r="Y303" i="131" s="1"/>
  <c r="Y304" i="131" s="1"/>
  <c r="I215" i="131"/>
  <c r="E216" i="131"/>
  <c r="G156" i="131"/>
  <c r="I155" i="131"/>
  <c r="S92" i="131"/>
  <c r="U157" i="131"/>
  <c r="P158" i="131"/>
  <c r="U65" i="131"/>
  <c r="P66" i="131"/>
  <c r="I140" i="131"/>
  <c r="E141" i="131"/>
  <c r="U140" i="131"/>
  <c r="P141" i="131"/>
  <c r="Y94" i="131"/>
  <c r="Y95" i="131" s="1"/>
  <c r="Y96" i="131" s="1"/>
  <c r="Y97" i="131" s="1"/>
  <c r="Y98" i="131" s="1"/>
  <c r="Y99" i="131" s="1"/>
  <c r="Y100" i="131" s="1"/>
  <c r="Y101" i="131" s="1"/>
  <c r="Y102" i="131" s="1"/>
  <c r="P309" i="131"/>
  <c r="P186" i="131"/>
  <c r="U185" i="131"/>
  <c r="Y142" i="131"/>
  <c r="Y143" i="131" s="1"/>
  <c r="Y144" i="131" s="1"/>
  <c r="Y145" i="131" s="1"/>
  <c r="Y146" i="131" s="1"/>
  <c r="Y147" i="131" s="1"/>
  <c r="Y148" i="131" s="1"/>
  <c r="Y149" i="131" s="1"/>
  <c r="Y150" i="131" s="1"/>
  <c r="I230" i="131"/>
  <c r="E231" i="131"/>
  <c r="Y111" i="131"/>
  <c r="Y112" i="131" s="1"/>
  <c r="Y113" i="131" s="1"/>
  <c r="Y114" i="131" s="1"/>
  <c r="Y115" i="131" s="1"/>
  <c r="Y116" i="131" s="1"/>
  <c r="Y117" i="131" s="1"/>
  <c r="Y128" i="131"/>
  <c r="Y129" i="131" s="1"/>
  <c r="Y130" i="131" s="1"/>
  <c r="Y131" i="131" s="1"/>
  <c r="Y132" i="131" s="1"/>
  <c r="Y133" i="131" s="1"/>
  <c r="Y134" i="131" s="1"/>
  <c r="Y135" i="131" s="1"/>
  <c r="I66" i="131"/>
  <c r="E67" i="131"/>
  <c r="L28" i="131"/>
  <c r="Y31" i="131"/>
  <c r="Y32" i="131" s="1"/>
  <c r="Y33" i="131" s="1"/>
  <c r="Y36" i="131" s="1"/>
  <c r="Y37" i="131" s="1"/>
  <c r="Y38" i="131" s="1"/>
  <c r="Y39" i="131" s="1"/>
  <c r="Y40" i="131" s="1"/>
  <c r="Y41" i="131" s="1"/>
  <c r="Y42" i="131" s="1"/>
  <c r="Y43" i="131" s="1"/>
  <c r="Y44" i="131" s="1"/>
  <c r="Y45" i="131" s="1"/>
  <c r="Y46" i="131" s="1"/>
  <c r="Y47" i="131" s="1"/>
  <c r="Y49" i="131" s="1"/>
  <c r="Y50" i="131" s="1"/>
  <c r="Y51" i="131" s="1"/>
  <c r="Y52" i="131" s="1"/>
  <c r="Y53" i="131" s="1"/>
  <c r="Y54" i="131" s="1"/>
  <c r="Y55" i="131" s="1"/>
  <c r="Y56" i="131" s="1"/>
  <c r="Y57" i="131" s="1"/>
  <c r="Y58" i="131" s="1"/>
  <c r="Y59" i="131" s="1"/>
  <c r="Y60" i="131" s="1"/>
  <c r="Y61" i="131" s="1"/>
  <c r="S246" i="131" l="1"/>
  <c r="U245" i="131"/>
  <c r="E94" i="131"/>
  <c r="I93" i="131"/>
  <c r="N27" i="131"/>
  <c r="N28" i="131" s="1"/>
  <c r="N29" i="131" s="1"/>
  <c r="N30" i="131" s="1"/>
  <c r="N31" i="131" s="1"/>
  <c r="N32" i="131" s="1"/>
  <c r="N33" i="131" s="1"/>
  <c r="N36" i="131" s="1"/>
  <c r="N37" i="131" s="1"/>
  <c r="N38" i="131" s="1"/>
  <c r="N39" i="131" s="1"/>
  <c r="N40" i="131" s="1"/>
  <c r="N41" i="131" s="1"/>
  <c r="N42" i="131" s="1"/>
  <c r="N43" i="131" s="1"/>
  <c r="N44" i="131" s="1"/>
  <c r="N45" i="131" s="1"/>
  <c r="N46" i="131" s="1"/>
  <c r="N47" i="131" s="1"/>
  <c r="N49" i="131" s="1"/>
  <c r="N50" i="131" s="1"/>
  <c r="N51" i="131" s="1"/>
  <c r="N52" i="131" s="1"/>
  <c r="N53" i="131" s="1"/>
  <c r="N54" i="131" s="1"/>
  <c r="N55" i="131" s="1"/>
  <c r="N56" i="131" s="1"/>
  <c r="N57" i="131" s="1"/>
  <c r="N58" i="131" s="1"/>
  <c r="N59" i="131" s="1"/>
  <c r="N60" i="131" s="1"/>
  <c r="N61" i="131" s="1"/>
  <c r="Y89" i="131"/>
  <c r="Y71" i="131"/>
  <c r="Y104" i="131" s="1"/>
  <c r="Y119" i="131" s="1"/>
  <c r="Y137" i="131" s="1"/>
  <c r="Y152" i="131" s="1"/>
  <c r="Y167" i="131" s="1"/>
  <c r="Y182" i="131" s="1"/>
  <c r="Y197" i="131" s="1"/>
  <c r="Y212" i="131" s="1"/>
  <c r="Y227" i="131" s="1"/>
  <c r="Y242" i="131" s="1"/>
  <c r="Y257" i="131" s="1"/>
  <c r="Y274" i="131" s="1"/>
  <c r="K71" i="131"/>
  <c r="K104" i="131" s="1"/>
  <c r="K119" i="131" s="1"/>
  <c r="K137" i="131" s="1"/>
  <c r="K152" i="131" s="1"/>
  <c r="K167" i="131" s="1"/>
  <c r="K182" i="131" s="1"/>
  <c r="K197" i="131" s="1"/>
  <c r="K212" i="131" s="1"/>
  <c r="K227" i="131" s="1"/>
  <c r="K242" i="131" s="1"/>
  <c r="K257" i="131" s="1"/>
  <c r="K274" i="131" s="1"/>
  <c r="K289" i="131" s="1"/>
  <c r="K89" i="131"/>
  <c r="I67" i="131"/>
  <c r="E68" i="131"/>
  <c r="U66" i="131"/>
  <c r="P67" i="131"/>
  <c r="U230" i="131"/>
  <c r="P231" i="131"/>
  <c r="U279" i="131"/>
  <c r="P280" i="131"/>
  <c r="E189" i="131"/>
  <c r="I188" i="131"/>
  <c r="E217" i="131"/>
  <c r="I216" i="131"/>
  <c r="E160" i="131"/>
  <c r="P95" i="131"/>
  <c r="S93" i="131"/>
  <c r="U92" i="131"/>
  <c r="G157" i="131"/>
  <c r="I156" i="131"/>
  <c r="U37" i="131"/>
  <c r="P38" i="131"/>
  <c r="W289" i="131"/>
  <c r="W340" i="131"/>
  <c r="W343" i="131" s="1"/>
  <c r="P187" i="131"/>
  <c r="U186" i="131"/>
  <c r="U141" i="131"/>
  <c r="P142" i="131"/>
  <c r="P249" i="131"/>
  <c r="I308" i="131"/>
  <c r="E309" i="131"/>
  <c r="E127" i="131"/>
  <c r="I126" i="131"/>
  <c r="S308" i="131"/>
  <c r="U307" i="131"/>
  <c r="I231" i="131"/>
  <c r="E232" i="131"/>
  <c r="E296" i="131"/>
  <c r="I295" i="131"/>
  <c r="U77" i="131"/>
  <c r="P78" i="131"/>
  <c r="P295" i="131"/>
  <c r="U294" i="131"/>
  <c r="E110" i="131"/>
  <c r="I109" i="131"/>
  <c r="I202" i="131"/>
  <c r="E203" i="131"/>
  <c r="P310" i="131"/>
  <c r="I264" i="131"/>
  <c r="E265" i="131"/>
  <c r="I78" i="131"/>
  <c r="E79" i="131"/>
  <c r="P127" i="131"/>
  <c r="U126" i="131"/>
  <c r="U261" i="131"/>
  <c r="P262" i="131"/>
  <c r="I247" i="131"/>
  <c r="E248" i="131"/>
  <c r="U171" i="131"/>
  <c r="P172" i="131"/>
  <c r="I141" i="131"/>
  <c r="E142" i="131"/>
  <c r="U158" i="131"/>
  <c r="P159" i="131"/>
  <c r="I172" i="131"/>
  <c r="E173" i="131"/>
  <c r="E11" i="131"/>
  <c r="I10" i="131"/>
  <c r="P217" i="131"/>
  <c r="U216" i="131"/>
  <c r="U201" i="131"/>
  <c r="P202" i="131"/>
  <c r="M27" i="131"/>
  <c r="M28" i="131" s="1"/>
  <c r="M29" i="131" s="1"/>
  <c r="M30" i="131" s="1"/>
  <c r="M31" i="131" s="1"/>
  <c r="M32" i="131" s="1"/>
  <c r="M33" i="131" s="1"/>
  <c r="I280" i="131"/>
  <c r="E281" i="131"/>
  <c r="U108" i="131"/>
  <c r="P109" i="131"/>
  <c r="S247" i="131" l="1"/>
  <c r="U246" i="131"/>
  <c r="I94" i="131"/>
  <c r="E95" i="131"/>
  <c r="I142" i="131"/>
  <c r="E143" i="131"/>
  <c r="I203" i="131"/>
  <c r="E204" i="131"/>
  <c r="I309" i="131"/>
  <c r="E310" i="131"/>
  <c r="I68" i="131"/>
  <c r="E69" i="131"/>
  <c r="E128" i="131"/>
  <c r="I127" i="131"/>
  <c r="G158" i="131"/>
  <c r="I157" i="131"/>
  <c r="E218" i="131"/>
  <c r="I217" i="131"/>
  <c r="U109" i="131"/>
  <c r="P110" i="131"/>
  <c r="P218" i="131"/>
  <c r="U217" i="131"/>
  <c r="P128" i="131"/>
  <c r="U127" i="131"/>
  <c r="I296" i="131"/>
  <c r="E297" i="131"/>
  <c r="P188" i="131"/>
  <c r="U187" i="131"/>
  <c r="S94" i="131"/>
  <c r="U93" i="131"/>
  <c r="E190" i="131"/>
  <c r="I189" i="131"/>
  <c r="N104" i="131"/>
  <c r="N119" i="131" s="1"/>
  <c r="N137" i="131" s="1"/>
  <c r="N152" i="131" s="1"/>
  <c r="N167" i="131" s="1"/>
  <c r="N182" i="131" s="1"/>
  <c r="N197" i="131" s="1"/>
  <c r="N212" i="131" s="1"/>
  <c r="N227" i="131" s="1"/>
  <c r="N242" i="131" s="1"/>
  <c r="N257" i="131" s="1"/>
  <c r="N274" i="131" s="1"/>
  <c r="N289" i="131" s="1"/>
  <c r="N89" i="131"/>
  <c r="N71" i="131"/>
  <c r="I281" i="131"/>
  <c r="E282" i="131"/>
  <c r="E12" i="131"/>
  <c r="I11" i="131"/>
  <c r="I110" i="131"/>
  <c r="E111" i="131"/>
  <c r="P173" i="131"/>
  <c r="U172" i="131"/>
  <c r="P250" i="131"/>
  <c r="U280" i="131"/>
  <c r="P281" i="131"/>
  <c r="E174" i="131"/>
  <c r="I173" i="131"/>
  <c r="I248" i="131"/>
  <c r="E249" i="131"/>
  <c r="I265" i="131"/>
  <c r="E266" i="131"/>
  <c r="P39" i="131"/>
  <c r="U38" i="131"/>
  <c r="E161" i="131"/>
  <c r="U231" i="131"/>
  <c r="P232" i="131"/>
  <c r="P296" i="131"/>
  <c r="U295" i="131"/>
  <c r="S309" i="131"/>
  <c r="U308" i="131"/>
  <c r="Y289" i="131"/>
  <c r="Y340" i="131"/>
  <c r="Y343" i="131" s="1"/>
  <c r="E80" i="131"/>
  <c r="I79" i="131"/>
  <c r="I232" i="131"/>
  <c r="E233" i="131"/>
  <c r="P96" i="131"/>
  <c r="U202" i="131"/>
  <c r="P203" i="131"/>
  <c r="U159" i="131"/>
  <c r="P160" i="131"/>
  <c r="U262" i="131"/>
  <c r="P263" i="131"/>
  <c r="P311" i="131"/>
  <c r="U78" i="131"/>
  <c r="P79" i="131"/>
  <c r="P143" i="131"/>
  <c r="U142" i="131"/>
  <c r="U67" i="131"/>
  <c r="P68" i="131"/>
  <c r="S248" i="131" l="1"/>
  <c r="U247" i="131"/>
  <c r="I95" i="131"/>
  <c r="E96" i="131"/>
  <c r="E81" i="131"/>
  <c r="I80" i="131"/>
  <c r="U110" i="131"/>
  <c r="P111" i="131"/>
  <c r="U203" i="131"/>
  <c r="P204" i="131"/>
  <c r="P174" i="131"/>
  <c r="U173" i="131"/>
  <c r="I297" i="131"/>
  <c r="E298" i="131"/>
  <c r="I310" i="131"/>
  <c r="E311" i="131"/>
  <c r="P97" i="131"/>
  <c r="I111" i="131"/>
  <c r="E112" i="131"/>
  <c r="I218" i="131"/>
  <c r="E219" i="131"/>
  <c r="P251" i="131"/>
  <c r="P189" i="131"/>
  <c r="U188" i="131"/>
  <c r="P312" i="131"/>
  <c r="S310" i="131"/>
  <c r="U309" i="131"/>
  <c r="U39" i="131"/>
  <c r="P40" i="131"/>
  <c r="E175" i="131"/>
  <c r="I174" i="131"/>
  <c r="I204" i="131"/>
  <c r="E205" i="131"/>
  <c r="E162" i="131"/>
  <c r="P69" i="131"/>
  <c r="U68" i="131"/>
  <c r="U263" i="131"/>
  <c r="P264" i="131"/>
  <c r="E234" i="131"/>
  <c r="I233" i="131"/>
  <c r="P282" i="131"/>
  <c r="U281" i="131"/>
  <c r="I190" i="131"/>
  <c r="E191" i="131"/>
  <c r="U128" i="131"/>
  <c r="P129" i="131"/>
  <c r="G159" i="131"/>
  <c r="I158" i="131"/>
  <c r="E70" i="131"/>
  <c r="I70" i="131" s="1"/>
  <c r="I69" i="131"/>
  <c r="P80" i="131"/>
  <c r="U79" i="131"/>
  <c r="I249" i="131"/>
  <c r="E250" i="131"/>
  <c r="U296" i="131"/>
  <c r="P297" i="131"/>
  <c r="E13" i="131"/>
  <c r="I12" i="131"/>
  <c r="E144" i="131"/>
  <c r="I143" i="131"/>
  <c r="P144" i="131"/>
  <c r="U143" i="131"/>
  <c r="P161" i="131"/>
  <c r="U160" i="131"/>
  <c r="P233" i="131"/>
  <c r="U232" i="131"/>
  <c r="I266" i="131"/>
  <c r="E267" i="131"/>
  <c r="E283" i="131"/>
  <c r="I282" i="131"/>
  <c r="S95" i="131"/>
  <c r="U94" i="131"/>
  <c r="U218" i="131"/>
  <c r="P219" i="131"/>
  <c r="E129" i="131"/>
  <c r="I128" i="131"/>
  <c r="S249" i="131" l="1"/>
  <c r="U248" i="131"/>
  <c r="I96" i="131"/>
  <c r="E97" i="131"/>
  <c r="I205" i="131"/>
  <c r="E206" i="131"/>
  <c r="P145" i="131"/>
  <c r="U144" i="131"/>
  <c r="P175" i="131"/>
  <c r="U174" i="131"/>
  <c r="E268" i="131"/>
  <c r="I267" i="131"/>
  <c r="I191" i="131"/>
  <c r="E192" i="131"/>
  <c r="U264" i="131"/>
  <c r="P265" i="131"/>
  <c r="U204" i="131"/>
  <c r="P205" i="131"/>
  <c r="E251" i="131"/>
  <c r="I250" i="131"/>
  <c r="U129" i="131"/>
  <c r="P130" i="131"/>
  <c r="I129" i="131"/>
  <c r="E130" i="131"/>
  <c r="I112" i="131"/>
  <c r="E113" i="131"/>
  <c r="U219" i="131"/>
  <c r="P220" i="131"/>
  <c r="U40" i="131"/>
  <c r="P41" i="131"/>
  <c r="E312" i="131"/>
  <c r="I311" i="131"/>
  <c r="U111" i="131"/>
  <c r="P112" i="131"/>
  <c r="E284" i="131"/>
  <c r="I283" i="131"/>
  <c r="P313" i="131"/>
  <c r="P81" i="131"/>
  <c r="U80" i="131"/>
  <c r="E176" i="131"/>
  <c r="I175" i="131"/>
  <c r="P234" i="131"/>
  <c r="U233" i="131"/>
  <c r="I13" i="131"/>
  <c r="E14" i="131"/>
  <c r="P283" i="131"/>
  <c r="U282" i="131"/>
  <c r="P70" i="131"/>
  <c r="U70" i="131" s="1"/>
  <c r="U69" i="131"/>
  <c r="P252" i="131"/>
  <c r="E145" i="131"/>
  <c r="I144" i="131"/>
  <c r="P98" i="131"/>
  <c r="U297" i="131"/>
  <c r="P298" i="131"/>
  <c r="I219" i="131"/>
  <c r="E220" i="131"/>
  <c r="I298" i="131"/>
  <c r="E299" i="131"/>
  <c r="E235" i="131"/>
  <c r="I234" i="131"/>
  <c r="U189" i="131"/>
  <c r="P190" i="131"/>
  <c r="S96" i="131"/>
  <c r="U95" i="131"/>
  <c r="P162" i="131"/>
  <c r="U161" i="131"/>
  <c r="G160" i="131"/>
  <c r="I159" i="131"/>
  <c r="E163" i="131"/>
  <c r="S311" i="131"/>
  <c r="U310" i="131"/>
  <c r="E82" i="131"/>
  <c r="I81" i="131"/>
  <c r="S250" i="131" l="1"/>
  <c r="U249" i="131"/>
  <c r="I97" i="131"/>
  <c r="E98" i="131"/>
  <c r="P253" i="131"/>
  <c r="E269" i="131"/>
  <c r="I268" i="131"/>
  <c r="U190" i="131"/>
  <c r="P191" i="131"/>
  <c r="U298" i="131"/>
  <c r="P299" i="131"/>
  <c r="U112" i="131"/>
  <c r="P113" i="131"/>
  <c r="I113" i="131"/>
  <c r="E114" i="131"/>
  <c r="U205" i="131"/>
  <c r="P206" i="131"/>
  <c r="I220" i="131"/>
  <c r="E221" i="131"/>
  <c r="U220" i="131"/>
  <c r="P221" i="131"/>
  <c r="E164" i="131"/>
  <c r="P235" i="131"/>
  <c r="U234" i="131"/>
  <c r="E177" i="131"/>
  <c r="I176" i="131"/>
  <c r="P176" i="131"/>
  <c r="U175" i="131"/>
  <c r="I130" i="131"/>
  <c r="E131" i="131"/>
  <c r="U265" i="131"/>
  <c r="P266" i="131"/>
  <c r="S97" i="131"/>
  <c r="U96" i="131"/>
  <c r="I82" i="131"/>
  <c r="E83" i="131"/>
  <c r="G161" i="131"/>
  <c r="I160" i="131"/>
  <c r="I235" i="131"/>
  <c r="E236" i="131"/>
  <c r="P99" i="131"/>
  <c r="P284" i="131"/>
  <c r="U283" i="131"/>
  <c r="P82" i="131"/>
  <c r="U81" i="131"/>
  <c r="E313" i="131"/>
  <c r="I312" i="131"/>
  <c r="U145" i="131"/>
  <c r="P146" i="131"/>
  <c r="E252" i="131"/>
  <c r="I251" i="131"/>
  <c r="I299" i="131"/>
  <c r="E300" i="131"/>
  <c r="E15" i="131"/>
  <c r="I14" i="131"/>
  <c r="U41" i="131"/>
  <c r="P42" i="131"/>
  <c r="U130" i="131"/>
  <c r="P131" i="131"/>
  <c r="I192" i="131"/>
  <c r="E193" i="131"/>
  <c r="I206" i="131"/>
  <c r="E207" i="131"/>
  <c r="E285" i="131"/>
  <c r="I284" i="131"/>
  <c r="S312" i="131"/>
  <c r="U311" i="131"/>
  <c r="P163" i="131"/>
  <c r="U162" i="131"/>
  <c r="I145" i="131"/>
  <c r="E146" i="131"/>
  <c r="P314" i="131"/>
  <c r="S251" i="131" l="1"/>
  <c r="U250" i="131"/>
  <c r="E99" i="131"/>
  <c r="I98" i="131"/>
  <c r="I221" i="131"/>
  <c r="E222" i="131"/>
  <c r="I15" i="131"/>
  <c r="E16" i="131"/>
  <c r="I193" i="131"/>
  <c r="E194" i="131"/>
  <c r="P267" i="131"/>
  <c r="U266" i="131"/>
  <c r="U206" i="131"/>
  <c r="P207" i="131"/>
  <c r="U191" i="131"/>
  <c r="P192" i="131"/>
  <c r="U82" i="131"/>
  <c r="P83" i="131"/>
  <c r="G162" i="131"/>
  <c r="I161" i="131"/>
  <c r="U235" i="131"/>
  <c r="P236" i="131"/>
  <c r="I236" i="131"/>
  <c r="E237" i="131"/>
  <c r="U131" i="131"/>
  <c r="P132" i="131"/>
  <c r="E84" i="131"/>
  <c r="I83" i="131"/>
  <c r="I131" i="131"/>
  <c r="E132" i="131"/>
  <c r="E115" i="131"/>
  <c r="I114" i="131"/>
  <c r="I146" i="131"/>
  <c r="E147" i="131"/>
  <c r="U299" i="131"/>
  <c r="P300" i="131"/>
  <c r="I177" i="131"/>
  <c r="E178" i="131"/>
  <c r="P164" i="131"/>
  <c r="U163" i="131"/>
  <c r="S313" i="131"/>
  <c r="U312" i="131"/>
  <c r="I252" i="131"/>
  <c r="E253" i="131"/>
  <c r="P285" i="131"/>
  <c r="U284" i="131"/>
  <c r="E165" i="131"/>
  <c r="I269" i="131"/>
  <c r="E270" i="131"/>
  <c r="I270" i="131" s="1"/>
  <c r="I207" i="131"/>
  <c r="E208" i="131"/>
  <c r="I300" i="131"/>
  <c r="E301" i="131"/>
  <c r="P315" i="131"/>
  <c r="P43" i="131"/>
  <c r="U42" i="131"/>
  <c r="U146" i="131"/>
  <c r="P147" i="131"/>
  <c r="U221" i="131"/>
  <c r="P222" i="131"/>
  <c r="P114" i="131"/>
  <c r="U113" i="131"/>
  <c r="P254" i="131"/>
  <c r="I313" i="131"/>
  <c r="E314" i="131"/>
  <c r="S98" i="131"/>
  <c r="U97" i="131"/>
  <c r="E286" i="131"/>
  <c r="I285" i="131"/>
  <c r="P100" i="131"/>
  <c r="U176" i="131"/>
  <c r="P177" i="131"/>
  <c r="S252" i="131" l="1"/>
  <c r="U251" i="131"/>
  <c r="I99" i="131"/>
  <c r="E100" i="131"/>
  <c r="P255" i="131"/>
  <c r="I147" i="131"/>
  <c r="E148" i="131"/>
  <c r="U132" i="131"/>
  <c r="P133" i="131"/>
  <c r="U83" i="131"/>
  <c r="P84" i="131"/>
  <c r="E195" i="131"/>
  <c r="I195" i="131" s="1"/>
  <c r="I194" i="131"/>
  <c r="P101" i="131"/>
  <c r="I286" i="131"/>
  <c r="E287" i="131"/>
  <c r="I287" i="131" s="1"/>
  <c r="P115" i="131"/>
  <c r="U114" i="131"/>
  <c r="U43" i="131"/>
  <c r="P44" i="131"/>
  <c r="S314" i="131"/>
  <c r="U313" i="131"/>
  <c r="I208" i="131"/>
  <c r="E209" i="131"/>
  <c r="P268" i="131"/>
  <c r="U267" i="131"/>
  <c r="U222" i="131"/>
  <c r="P223" i="131"/>
  <c r="P316" i="131"/>
  <c r="I237" i="131"/>
  <c r="E238" i="131"/>
  <c r="U192" i="131"/>
  <c r="P193" i="131"/>
  <c r="I16" i="131"/>
  <c r="E17" i="131"/>
  <c r="U147" i="131"/>
  <c r="P148" i="131"/>
  <c r="U300" i="131"/>
  <c r="P301" i="131"/>
  <c r="I84" i="131"/>
  <c r="E85" i="131"/>
  <c r="S99" i="131"/>
  <c r="U98" i="131"/>
  <c r="U164" i="131"/>
  <c r="P165" i="131"/>
  <c r="U165" i="131" s="1"/>
  <c r="E116" i="131"/>
  <c r="I115" i="131"/>
  <c r="U177" i="131"/>
  <c r="P178" i="131"/>
  <c r="I314" i="131"/>
  <c r="E315" i="131"/>
  <c r="I301" i="131"/>
  <c r="E302" i="131"/>
  <c r="I178" i="131"/>
  <c r="E179" i="131"/>
  <c r="I132" i="131"/>
  <c r="E133" i="131"/>
  <c r="U236" i="131"/>
  <c r="P237" i="131"/>
  <c r="U207" i="131"/>
  <c r="P208" i="131"/>
  <c r="I222" i="131"/>
  <c r="E223" i="131"/>
  <c r="I253" i="131"/>
  <c r="E254" i="131"/>
  <c r="G163" i="131"/>
  <c r="I162" i="131"/>
  <c r="U285" i="131"/>
  <c r="P286" i="131"/>
  <c r="S253" i="131" l="1"/>
  <c r="U252" i="131"/>
  <c r="E101" i="131"/>
  <c r="I100" i="131"/>
  <c r="U286" i="131"/>
  <c r="P287" i="131"/>
  <c r="U287" i="131" s="1"/>
  <c r="P116" i="131"/>
  <c r="U115" i="131"/>
  <c r="I85" i="131"/>
  <c r="E86" i="131"/>
  <c r="P194" i="131"/>
  <c r="U193" i="131"/>
  <c r="U84" i="131"/>
  <c r="P85" i="131"/>
  <c r="P302" i="131"/>
  <c r="U301" i="131"/>
  <c r="U208" i="131"/>
  <c r="P209" i="131"/>
  <c r="E303" i="131"/>
  <c r="I302" i="131"/>
  <c r="I223" i="131"/>
  <c r="E224" i="131"/>
  <c r="I238" i="131"/>
  <c r="E239" i="131"/>
  <c r="U148" i="131"/>
  <c r="P149" i="131"/>
  <c r="P317" i="131"/>
  <c r="P102" i="131"/>
  <c r="I148" i="131"/>
  <c r="E149" i="131"/>
  <c r="U237" i="131"/>
  <c r="P238" i="131"/>
  <c r="I315" i="131"/>
  <c r="E316" i="131"/>
  <c r="S315" i="131"/>
  <c r="U314" i="131"/>
  <c r="I179" i="131"/>
  <c r="E180" i="131"/>
  <c r="I180" i="131" s="1"/>
  <c r="P269" i="131"/>
  <c r="U268" i="131"/>
  <c r="I116" i="131"/>
  <c r="E117" i="131"/>
  <c r="I117" i="131" s="1"/>
  <c r="I209" i="131"/>
  <c r="E210" i="131"/>
  <c r="I210" i="131" s="1"/>
  <c r="G164" i="131"/>
  <c r="I163" i="131"/>
  <c r="E18" i="131"/>
  <c r="I17" i="131"/>
  <c r="P224" i="131"/>
  <c r="U223" i="131"/>
  <c r="U44" i="131"/>
  <c r="P45" i="131"/>
  <c r="P134" i="131"/>
  <c r="U133" i="131"/>
  <c r="I254" i="131"/>
  <c r="E255" i="131"/>
  <c r="I255" i="131" s="1"/>
  <c r="I133" i="131"/>
  <c r="E134" i="131"/>
  <c r="U178" i="131"/>
  <c r="P179" i="131"/>
  <c r="S100" i="131"/>
  <c r="U99" i="131"/>
  <c r="S254" i="131" l="1"/>
  <c r="U253" i="131"/>
  <c r="I101" i="131"/>
  <c r="E102" i="131"/>
  <c r="I102" i="131" s="1"/>
  <c r="I316" i="131"/>
  <c r="E317" i="131"/>
  <c r="I317" i="131" s="1"/>
  <c r="P195" i="131"/>
  <c r="U195" i="131" s="1"/>
  <c r="U194" i="131"/>
  <c r="P210" i="131"/>
  <c r="U210" i="131" s="1"/>
  <c r="U209" i="131"/>
  <c r="I149" i="131"/>
  <c r="E150" i="131"/>
  <c r="I150" i="131" s="1"/>
  <c r="I239" i="131"/>
  <c r="E240" i="131"/>
  <c r="I240" i="131" s="1"/>
  <c r="E304" i="131"/>
  <c r="I304" i="131" s="1"/>
  <c r="I303" i="131"/>
  <c r="U149" i="131"/>
  <c r="P150" i="131"/>
  <c r="U150" i="131" s="1"/>
  <c r="S101" i="131"/>
  <c r="U100" i="131"/>
  <c r="P135" i="131"/>
  <c r="U135" i="131" s="1"/>
  <c r="U134" i="131"/>
  <c r="G165" i="131"/>
  <c r="I164" i="131"/>
  <c r="P303" i="131"/>
  <c r="U302" i="131"/>
  <c r="P117" i="131"/>
  <c r="U117" i="131" s="1"/>
  <c r="U116" i="131"/>
  <c r="P225" i="131"/>
  <c r="U225" i="131" s="1"/>
  <c r="U224" i="131"/>
  <c r="I86" i="131"/>
  <c r="E87" i="131"/>
  <c r="I87" i="131" s="1"/>
  <c r="I18" i="131"/>
  <c r="E22" i="131"/>
  <c r="U179" i="131"/>
  <c r="P180" i="131"/>
  <c r="U180" i="131" s="1"/>
  <c r="U45" i="131"/>
  <c r="P46" i="131"/>
  <c r="E225" i="131"/>
  <c r="I225" i="131" s="1"/>
  <c r="I224" i="131"/>
  <c r="U85" i="131"/>
  <c r="P86" i="131"/>
  <c r="E135" i="131"/>
  <c r="I135" i="131" s="1"/>
  <c r="I134" i="131"/>
  <c r="U238" i="131"/>
  <c r="P239" i="131"/>
  <c r="U269" i="131"/>
  <c r="P270" i="131"/>
  <c r="U270" i="131" s="1"/>
  <c r="S316" i="131"/>
  <c r="U315" i="131"/>
  <c r="S255" i="131" l="1"/>
  <c r="U255" i="131" s="1"/>
  <c r="U254" i="131"/>
  <c r="S317" i="131"/>
  <c r="U317" i="131" s="1"/>
  <c r="U316" i="131"/>
  <c r="G167" i="131"/>
  <c r="G182" i="131" s="1"/>
  <c r="G197" i="131" s="1"/>
  <c r="G212" i="131" s="1"/>
  <c r="G227" i="131" s="1"/>
  <c r="G242" i="131" s="1"/>
  <c r="G257" i="131" s="1"/>
  <c r="G274" i="131" s="1"/>
  <c r="G289" i="131" s="1"/>
  <c r="I165" i="131"/>
  <c r="P47" i="131"/>
  <c r="U46" i="131"/>
  <c r="U86" i="131"/>
  <c r="P87" i="131"/>
  <c r="U87" i="131" s="1"/>
  <c r="S102" i="131"/>
  <c r="U101" i="131"/>
  <c r="I22" i="131"/>
  <c r="E23" i="131"/>
  <c r="P304" i="131"/>
  <c r="U304" i="131" s="1"/>
  <c r="U303" i="131"/>
  <c r="U239" i="131"/>
  <c r="P240" i="131"/>
  <c r="U240" i="131" s="1"/>
  <c r="E24" i="131" l="1"/>
  <c r="I23" i="131"/>
  <c r="U47" i="131"/>
  <c r="P49" i="131"/>
  <c r="S104" i="131"/>
  <c r="S119" i="131" s="1"/>
  <c r="S137" i="131" s="1"/>
  <c r="S152" i="131" s="1"/>
  <c r="S167" i="131" s="1"/>
  <c r="S182" i="131" s="1"/>
  <c r="S197" i="131" s="1"/>
  <c r="S212" i="131" s="1"/>
  <c r="S227" i="131" s="1"/>
  <c r="S242" i="131" s="1"/>
  <c r="S257" i="131" s="1"/>
  <c r="S274" i="131" s="1"/>
  <c r="U102" i="131"/>
  <c r="S340" i="131" l="1"/>
  <c r="C10" i="130" s="1"/>
  <c r="S289" i="131"/>
  <c r="U49" i="131"/>
  <c r="P50" i="131"/>
  <c r="E25" i="131"/>
  <c r="I24" i="131"/>
  <c r="E26" i="131" l="1"/>
  <c r="I25" i="131"/>
  <c r="U50" i="131"/>
  <c r="P51" i="131"/>
  <c r="P52" i="131" l="1"/>
  <c r="U51" i="131"/>
  <c r="E27" i="131"/>
  <c r="I26" i="131"/>
  <c r="E28" i="131" l="1"/>
  <c r="I27" i="131"/>
  <c r="U52" i="131"/>
  <c r="P53" i="131"/>
  <c r="U53" i="131" l="1"/>
  <c r="P54" i="131"/>
  <c r="E29" i="131"/>
  <c r="I28" i="131"/>
  <c r="I29" i="131" l="1"/>
  <c r="E30" i="131"/>
  <c r="U54" i="131"/>
  <c r="P55" i="131"/>
  <c r="E31" i="131" l="1"/>
  <c r="I30" i="131"/>
  <c r="P56" i="131"/>
  <c r="U55" i="131"/>
  <c r="U56" i="131" l="1"/>
  <c r="P57" i="131"/>
  <c r="E32" i="131"/>
  <c r="I31" i="131"/>
  <c r="E33" i="131" l="1"/>
  <c r="I32" i="131"/>
  <c r="U57" i="131"/>
  <c r="P58" i="131"/>
  <c r="U58" i="131" l="1"/>
  <c r="P59" i="131"/>
  <c r="E36" i="131"/>
  <c r="I33" i="131"/>
  <c r="I36" i="131" l="1"/>
  <c r="E37" i="131"/>
  <c r="P60" i="131"/>
  <c r="U59" i="131"/>
  <c r="P61" i="131" l="1"/>
  <c r="U60" i="131"/>
  <c r="U61" i="131" s="1"/>
  <c r="I37" i="131"/>
  <c r="E38" i="131"/>
  <c r="U89" i="131" l="1"/>
  <c r="U71" i="131"/>
  <c r="U104" i="131" s="1"/>
  <c r="U119" i="131" s="1"/>
  <c r="U137" i="131" s="1"/>
  <c r="U152" i="131" s="1"/>
  <c r="U167" i="131" s="1"/>
  <c r="U182" i="131" s="1"/>
  <c r="U197" i="131" s="1"/>
  <c r="U212" i="131" s="1"/>
  <c r="U227" i="131" s="1"/>
  <c r="I38" i="131"/>
  <c r="E39" i="131"/>
  <c r="P89" i="131"/>
  <c r="P71" i="131"/>
  <c r="P104" i="131" s="1"/>
  <c r="P119" i="131" s="1"/>
  <c r="P137" i="131" s="1"/>
  <c r="P152" i="131" s="1"/>
  <c r="P167" i="131" s="1"/>
  <c r="P182" i="131" s="1"/>
  <c r="P197" i="131" s="1"/>
  <c r="P212" i="131" s="1"/>
  <c r="P227" i="131" s="1"/>
  <c r="P242" i="131" s="1"/>
  <c r="U242" i="131" l="1"/>
  <c r="U257" i="131" s="1"/>
  <c r="U274" i="131" s="1"/>
  <c r="U289" i="131" s="1"/>
  <c r="P257" i="131"/>
  <c r="P274" i="131" s="1"/>
  <c r="E40" i="131"/>
  <c r="I39" i="131"/>
  <c r="P289" i="131" l="1"/>
  <c r="P340" i="131"/>
  <c r="P343" i="131" s="1"/>
  <c r="I40" i="131"/>
  <c r="E41" i="131"/>
  <c r="I41" i="131" l="1"/>
  <c r="E42" i="131"/>
  <c r="I42" i="131" l="1"/>
  <c r="I43" i="131" s="1"/>
  <c r="I44" i="131" s="1"/>
  <c r="I45" i="131" s="1"/>
  <c r="I46" i="131" s="1"/>
  <c r="I47" i="131" s="1"/>
  <c r="E43" i="131"/>
  <c r="E44" i="131" s="1"/>
  <c r="E45" i="131" s="1"/>
  <c r="E46" i="131" s="1"/>
  <c r="E47" i="131" s="1"/>
  <c r="E49" i="131" s="1"/>
  <c r="I49" i="131" l="1"/>
  <c r="E50" i="131"/>
  <c r="I50" i="131" l="1"/>
  <c r="E51" i="131"/>
  <c r="I51" i="131" l="1"/>
  <c r="E52" i="131"/>
  <c r="E53" i="131" l="1"/>
  <c r="I52" i="131"/>
  <c r="I53" i="131" l="1"/>
  <c r="E54" i="131"/>
  <c r="I54" i="131" l="1"/>
  <c r="E55" i="131"/>
  <c r="I55" i="131" l="1"/>
  <c r="I56" i="131" s="1"/>
  <c r="I57" i="131" s="1"/>
  <c r="I58" i="131" s="1"/>
  <c r="I59" i="131" s="1"/>
  <c r="I60" i="131" s="1"/>
  <c r="I61" i="131" s="1"/>
  <c r="E56" i="131"/>
  <c r="E57" i="131" s="1"/>
  <c r="E58" i="131" s="1"/>
  <c r="E59" i="131" s="1"/>
  <c r="E60" i="131" s="1"/>
  <c r="E61" i="131" s="1"/>
  <c r="E89" i="131" l="1"/>
  <c r="E71" i="131"/>
  <c r="E104" i="131" s="1"/>
  <c r="E119" i="131" s="1"/>
  <c r="E137" i="131" s="1"/>
  <c r="E152" i="131" s="1"/>
  <c r="E167" i="131" s="1"/>
  <c r="E182" i="131" s="1"/>
  <c r="E197" i="131" s="1"/>
  <c r="E212" i="131" s="1"/>
  <c r="E227" i="131" s="1"/>
  <c r="E242" i="131" s="1"/>
  <c r="E257" i="131" s="1"/>
  <c r="E274" i="131" s="1"/>
  <c r="E289" i="131" s="1"/>
  <c r="E320" i="131" s="1"/>
  <c r="I89" i="131"/>
  <c r="I71" i="131"/>
  <c r="I104" i="131" s="1"/>
  <c r="I119" i="131" s="1"/>
  <c r="I137" i="131" s="1"/>
  <c r="I152" i="131" s="1"/>
  <c r="I167" i="131" s="1"/>
  <c r="I182" i="131" s="1"/>
  <c r="I197" i="131" s="1"/>
  <c r="I212" i="131" s="1"/>
  <c r="I227" i="131" s="1"/>
  <c r="I242" i="131" s="1"/>
  <c r="I257" i="131" s="1"/>
  <c r="I274" i="131" s="1"/>
  <c r="I289" i="131" s="1"/>
  <c r="J17" i="132" l="1"/>
  <c r="J12" i="132"/>
  <c r="K10" i="132"/>
  <c r="G5" i="132"/>
  <c r="G4" i="132"/>
  <c r="K12" i="132" l="1"/>
  <c r="K14" i="132" s="1"/>
  <c r="K16" i="132" s="1"/>
  <c r="C15" i="130" s="1"/>
  <c r="E12" i="132"/>
  <c r="E14" i="132" s="1"/>
  <c r="E16" i="132" s="1"/>
  <c r="E17" i="132" l="1"/>
  <c r="E18" i="132" s="1"/>
  <c r="K17" i="132"/>
  <c r="K18" i="132" s="1"/>
  <c r="D24" i="134" l="1"/>
  <c r="I158" i="87" l="1"/>
  <c r="I168" i="87"/>
  <c r="I176" i="87"/>
  <c r="I96" i="87"/>
  <c r="I128" i="87"/>
  <c r="I140" i="87"/>
  <c r="I149" i="87"/>
  <c r="I159" i="87"/>
  <c r="I169" i="87"/>
  <c r="I116" i="87"/>
  <c r="I112" i="87"/>
  <c r="I123" i="87"/>
  <c r="I133" i="87"/>
  <c r="I35" i="87"/>
  <c r="I46" i="87"/>
  <c r="I55" i="87"/>
  <c r="I84" i="87"/>
  <c r="I95" i="87"/>
  <c r="I126" i="87"/>
  <c r="I134" i="87"/>
  <c r="I147" i="87"/>
  <c r="I156" i="87"/>
  <c r="I166" i="87"/>
  <c r="I174" i="87"/>
  <c r="I167" i="87"/>
  <c r="I175" i="87"/>
  <c r="I69" i="87"/>
  <c r="I99" i="87"/>
  <c r="I109" i="87"/>
  <c r="I119" i="87"/>
  <c r="I130" i="87"/>
  <c r="I142" i="87"/>
  <c r="I88" i="87"/>
  <c r="I163" i="87"/>
  <c r="I171" i="87"/>
  <c r="I78" i="87"/>
  <c r="I49" i="87"/>
  <c r="I58" i="87"/>
  <c r="I68" i="87"/>
  <c r="I77" i="87"/>
  <c r="I87" i="87"/>
  <c r="I98" i="87"/>
  <c r="I108" i="87"/>
  <c r="I118" i="87"/>
  <c r="I129" i="87"/>
  <c r="I141" i="87"/>
  <c r="I150" i="87"/>
  <c r="I162" i="87"/>
  <c r="I170" i="87"/>
  <c r="I36" i="87"/>
  <c r="I40" i="87"/>
  <c r="I52" i="87"/>
  <c r="I61" i="87"/>
  <c r="I71" i="87"/>
  <c r="I82" i="87"/>
  <c r="I90" i="87"/>
  <c r="I101" i="87"/>
  <c r="I111" i="87"/>
  <c r="I121" i="87"/>
  <c r="I132" i="87"/>
  <c r="I144" i="87"/>
  <c r="I154" i="87"/>
  <c r="I165" i="87"/>
  <c r="I173" i="87"/>
  <c r="I50" i="87"/>
  <c r="I59" i="87"/>
  <c r="I151" i="87"/>
  <c r="I38" i="87"/>
  <c r="I28" i="87"/>
  <c r="I39" i="87"/>
  <c r="I53" i="87"/>
  <c r="I64" i="87"/>
  <c r="H17" i="87"/>
  <c r="I72" i="87"/>
  <c r="I83" i="87"/>
  <c r="I94" i="87"/>
  <c r="I102" i="87"/>
  <c r="I145" i="87"/>
  <c r="I155" i="87"/>
  <c r="I60" i="87"/>
  <c r="I70" i="87"/>
  <c r="I79" i="87"/>
  <c r="I89" i="87"/>
  <c r="I100" i="87"/>
  <c r="I110" i="87"/>
  <c r="I120" i="87"/>
  <c r="I131" i="87"/>
  <c r="I143" i="87"/>
  <c r="I153" i="87"/>
  <c r="I65" i="87"/>
  <c r="I74" i="87"/>
  <c r="I105" i="87"/>
  <c r="I113" i="87"/>
  <c r="I29" i="87"/>
  <c r="I51" i="87"/>
  <c r="I164" i="87"/>
  <c r="I172" i="87"/>
  <c r="I47" i="87"/>
  <c r="I56" i="87"/>
  <c r="I66" i="87"/>
  <c r="I75" i="87"/>
  <c r="I85" i="87"/>
  <c r="I106" i="87"/>
  <c r="I127" i="87"/>
  <c r="I137" i="87"/>
  <c r="I148" i="87"/>
  <c r="I30" i="87"/>
  <c r="I37" i="87"/>
  <c r="I41" i="87"/>
  <c r="I34" i="87"/>
  <c r="H15" i="87"/>
  <c r="I42" i="87"/>
  <c r="I48" i="87"/>
  <c r="I57" i="87"/>
  <c r="I67" i="87"/>
  <c r="I76" i="87"/>
  <c r="I86" i="87"/>
  <c r="I97" i="87"/>
  <c r="I107" i="87"/>
  <c r="I117" i="87"/>
  <c r="C12" i="130" l="1"/>
  <c r="A10" i="130"/>
  <c r="A11" i="130" s="1"/>
  <c r="A12" i="130" s="1"/>
  <c r="A13" i="130" s="1"/>
  <c r="A14" i="130" s="1"/>
  <c r="A15" i="130" s="1"/>
  <c r="A16" i="130" s="1"/>
  <c r="A17" i="130" s="1"/>
  <c r="C17" i="130" l="1"/>
  <c r="E24" i="134" s="1"/>
  <c r="F8" i="134" s="1"/>
  <c r="F29" i="109"/>
  <c r="F26" i="109"/>
  <c r="F25" i="109"/>
  <c r="E27" i="126"/>
  <c r="F21" i="109"/>
  <c r="F20" i="109"/>
  <c r="F19" i="109"/>
  <c r="F15" i="109"/>
  <c r="F14" i="109"/>
  <c r="F13" i="109"/>
  <c r="F12" i="109"/>
  <c r="A10" i="126"/>
  <c r="A11" i="126" s="1"/>
  <c r="A12" i="126" s="1"/>
  <c r="A13" i="126" s="1"/>
  <c r="A14" i="126" s="1"/>
  <c r="A15" i="126" s="1"/>
  <c r="A16" i="126" s="1"/>
  <c r="A17" i="126" s="1"/>
  <c r="A18" i="126" s="1"/>
  <c r="A19" i="126" s="1"/>
  <c r="A20" i="126" s="1"/>
  <c r="A21" i="126" s="1"/>
  <c r="A22" i="126" s="1"/>
  <c r="A23" i="126" s="1"/>
  <c r="A24" i="126" s="1"/>
  <c r="A25" i="126" s="1"/>
  <c r="A26" i="126" s="1"/>
  <c r="A27" i="126" s="1"/>
  <c r="A28" i="126" s="1"/>
  <c r="A29" i="126" s="1"/>
  <c r="A30" i="126" s="1"/>
  <c r="A31" i="126" s="1"/>
  <c r="A32" i="126" s="1"/>
  <c r="A33" i="126" s="1"/>
  <c r="A9" i="126"/>
  <c r="E9" i="126"/>
  <c r="D9" i="126"/>
  <c r="A8" i="126"/>
  <c r="H9" i="126" l="1"/>
  <c r="F8" i="109"/>
  <c r="I31" i="126"/>
  <c r="F31" i="109"/>
  <c r="F15" i="134"/>
  <c r="F18" i="134"/>
  <c r="F10" i="134"/>
  <c r="F13" i="134"/>
  <c r="F11" i="134"/>
  <c r="F14" i="134"/>
  <c r="F9" i="134"/>
  <c r="F17" i="134"/>
  <c r="F22" i="134"/>
  <c r="F20" i="134"/>
  <c r="F12" i="134"/>
  <c r="I15" i="126"/>
  <c r="D27" i="126"/>
  <c r="K21" i="126"/>
  <c r="I12" i="126"/>
  <c r="G27" i="126"/>
  <c r="L15" i="126"/>
  <c r="G22" i="126"/>
  <c r="G16" i="126"/>
  <c r="L31" i="126"/>
  <c r="I20" i="126"/>
  <c r="I25" i="126"/>
  <c r="K29" i="126"/>
  <c r="E22" i="126"/>
  <c r="L29" i="126"/>
  <c r="K26" i="126"/>
  <c r="K12" i="126"/>
  <c r="L14" i="126"/>
  <c r="L26" i="126"/>
  <c r="I26" i="126"/>
  <c r="K19" i="126"/>
  <c r="K25" i="126"/>
  <c r="L19" i="126"/>
  <c r="L21" i="126"/>
  <c r="M21" i="126" s="1"/>
  <c r="N21" i="126" s="1"/>
  <c r="L25" i="126"/>
  <c r="H27" i="126"/>
  <c r="K13" i="126"/>
  <c r="E16" i="126"/>
  <c r="L13" i="126"/>
  <c r="I21" i="126"/>
  <c r="H16" i="126"/>
  <c r="K15" i="126"/>
  <c r="K20" i="126"/>
  <c r="K8" i="126"/>
  <c r="K9" i="126" s="1"/>
  <c r="L12" i="126"/>
  <c r="K14" i="126"/>
  <c r="D22" i="126"/>
  <c r="L20" i="126"/>
  <c r="K31" i="126"/>
  <c r="H22" i="126"/>
  <c r="I8" i="126"/>
  <c r="I9" i="126" s="1"/>
  <c r="G9" i="126"/>
  <c r="I13" i="126"/>
  <c r="L8" i="126"/>
  <c r="I14" i="126"/>
  <c r="D16" i="126"/>
  <c r="I19" i="126"/>
  <c r="I29" i="126"/>
  <c r="E60" i="120" l="1"/>
  <c r="E63" i="120" s="1"/>
  <c r="F9" i="109"/>
  <c r="F24" i="134"/>
  <c r="M15" i="126"/>
  <c r="N15" i="126" s="1"/>
  <c r="M14" i="126"/>
  <c r="N14" i="126" s="1"/>
  <c r="M25" i="126"/>
  <c r="N25" i="126" s="1"/>
  <c r="M31" i="126"/>
  <c r="N31" i="126" s="1"/>
  <c r="D33" i="126"/>
  <c r="H33" i="126" s="1"/>
  <c r="E33" i="126"/>
  <c r="K22" i="126"/>
  <c r="M29" i="126"/>
  <c r="N29" i="126" s="1"/>
  <c r="I27" i="126"/>
  <c r="M26" i="126"/>
  <c r="N26" i="126" s="1"/>
  <c r="L16" i="126"/>
  <c r="I22" i="126"/>
  <c r="M12" i="126"/>
  <c r="N12" i="126" s="1"/>
  <c r="I16" i="126"/>
  <c r="M19" i="126"/>
  <c r="M20" i="126"/>
  <c r="N20" i="126" s="1"/>
  <c r="K27" i="126"/>
  <c r="L22" i="126"/>
  <c r="K16" i="126"/>
  <c r="G43" i="87"/>
  <c r="I43" i="87" s="1"/>
  <c r="G91" i="87"/>
  <c r="I91" i="87" s="1"/>
  <c r="M13" i="126"/>
  <c r="N13" i="126" s="1"/>
  <c r="L27" i="126"/>
  <c r="L9" i="126"/>
  <c r="M8" i="126"/>
  <c r="D31" i="109"/>
  <c r="D37" i="127"/>
  <c r="C37" i="127"/>
  <c r="D36" i="127"/>
  <c r="C36" i="127"/>
  <c r="D29" i="109"/>
  <c r="D26" i="109"/>
  <c r="D25" i="109"/>
  <c r="D21" i="109"/>
  <c r="D20" i="109"/>
  <c r="D19" i="109"/>
  <c r="D15" i="109"/>
  <c r="D14" i="109"/>
  <c r="D13" i="109"/>
  <c r="D12" i="109"/>
  <c r="D9" i="127"/>
  <c r="C9" i="127"/>
  <c r="A9" i="127"/>
  <c r="A10" i="127" s="1"/>
  <c r="A11" i="127" s="1"/>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J15" i="109" l="1"/>
  <c r="J31" i="109"/>
  <c r="J19" i="109"/>
  <c r="J20" i="109"/>
  <c r="J12" i="109"/>
  <c r="J29" i="109"/>
  <c r="J21" i="109"/>
  <c r="J25" i="109"/>
  <c r="J26" i="109"/>
  <c r="J13" i="109"/>
  <c r="J14" i="109"/>
  <c r="G12" i="134"/>
  <c r="H12" i="134" s="1"/>
  <c r="G15" i="109" s="1"/>
  <c r="G22" i="134"/>
  <c r="H22" i="134" s="1"/>
  <c r="G31" i="109" s="1"/>
  <c r="G14" i="134"/>
  <c r="H14" i="134" s="1"/>
  <c r="G20" i="109" s="1"/>
  <c r="G18" i="134"/>
  <c r="H18" i="134" s="1"/>
  <c r="G26" i="109" s="1"/>
  <c r="G20" i="134"/>
  <c r="H20" i="134" s="1"/>
  <c r="G29" i="109" s="1"/>
  <c r="G15" i="134"/>
  <c r="H15" i="134" s="1"/>
  <c r="G21" i="109" s="1"/>
  <c r="G10" i="134"/>
  <c r="H10" i="134" s="1"/>
  <c r="G13" i="109" s="1"/>
  <c r="G11" i="134"/>
  <c r="H11" i="134" s="1"/>
  <c r="G14" i="109" s="1"/>
  <c r="G33" i="126"/>
  <c r="E66" i="120"/>
  <c r="E65" i="120"/>
  <c r="G17" i="134"/>
  <c r="F27" i="109"/>
  <c r="G9" i="134"/>
  <c r="F16" i="109"/>
  <c r="G13" i="134"/>
  <c r="F22" i="109"/>
  <c r="M27" i="126"/>
  <c r="N27" i="126" s="1"/>
  <c r="I33" i="126"/>
  <c r="M22" i="126"/>
  <c r="N22" i="126" s="1"/>
  <c r="L33" i="126"/>
  <c r="N19" i="126"/>
  <c r="K33" i="126"/>
  <c r="M16" i="126"/>
  <c r="N16" i="126" s="1"/>
  <c r="M9" i="126"/>
  <c r="N8" i="126"/>
  <c r="D8" i="109"/>
  <c r="D20" i="127"/>
  <c r="D24" i="127"/>
  <c r="C15" i="127"/>
  <c r="C20" i="127"/>
  <c r="C24" i="127"/>
  <c r="D15" i="127"/>
  <c r="J8" i="109" l="1"/>
  <c r="K21" i="109"/>
  <c r="K20" i="109"/>
  <c r="K13" i="109"/>
  <c r="K29" i="109"/>
  <c r="K26" i="109"/>
  <c r="K31" i="109"/>
  <c r="K14" i="109"/>
  <c r="K15" i="109"/>
  <c r="G8" i="134"/>
  <c r="H9" i="134"/>
  <c r="G12" i="109" s="1"/>
  <c r="H13" i="134"/>
  <c r="G19" i="109" s="1"/>
  <c r="H17" i="134"/>
  <c r="G25" i="109" s="1"/>
  <c r="D7" i="120"/>
  <c r="D11" i="120"/>
  <c r="D12" i="120"/>
  <c r="D15" i="120"/>
  <c r="D16" i="120"/>
  <c r="D13" i="120"/>
  <c r="D17" i="120"/>
  <c r="D22" i="120"/>
  <c r="D18" i="120"/>
  <c r="D14" i="120"/>
  <c r="D8" i="120"/>
  <c r="D10" i="120"/>
  <c r="D23" i="120"/>
  <c r="D9" i="120"/>
  <c r="E23" i="120"/>
  <c r="E16" i="120"/>
  <c r="E11" i="120"/>
  <c r="E17" i="120"/>
  <c r="E9" i="120"/>
  <c r="E14" i="120"/>
  <c r="E12" i="120"/>
  <c r="E18" i="120"/>
  <c r="E15" i="120"/>
  <c r="E8" i="120"/>
  <c r="E13" i="120"/>
  <c r="E7" i="120"/>
  <c r="E10" i="120"/>
  <c r="E22" i="120"/>
  <c r="G24" i="134"/>
  <c r="H24" i="134" s="1"/>
  <c r="M33" i="126"/>
  <c r="N33" i="126" s="1"/>
  <c r="N9" i="126"/>
  <c r="D30" i="127"/>
  <c r="D34" i="127" s="1"/>
  <c r="D38" i="127" s="1"/>
  <c r="C30" i="127"/>
  <c r="C34" i="127" s="1"/>
  <c r="C38" i="127" s="1"/>
  <c r="H8" i="134" l="1"/>
  <c r="G8" i="109" s="1"/>
  <c r="Z14" i="127"/>
  <c r="K25" i="109"/>
  <c r="Z13" i="127"/>
  <c r="K19" i="109"/>
  <c r="Z18" i="127"/>
  <c r="Z26" i="127"/>
  <c r="Z12" i="127"/>
  <c r="K12" i="109"/>
  <c r="Z32" i="127"/>
  <c r="Z23" i="127"/>
  <c r="Z19" i="127"/>
  <c r="F18" i="120"/>
  <c r="F14" i="120"/>
  <c r="F11" i="120"/>
  <c r="E20" i="120"/>
  <c r="F22" i="120"/>
  <c r="G27" i="109"/>
  <c r="G22" i="109"/>
  <c r="F9" i="120"/>
  <c r="G16" i="109"/>
  <c r="F7" i="120"/>
  <c r="D20" i="120"/>
  <c r="F17" i="120"/>
  <c r="F13" i="120"/>
  <c r="F23" i="120"/>
  <c r="F16" i="120"/>
  <c r="F10" i="120"/>
  <c r="F15" i="120"/>
  <c r="F8" i="120"/>
  <c r="F12" i="120"/>
  <c r="G28" i="134"/>
  <c r="K8" i="109" l="1"/>
  <c r="H8" i="109"/>
  <c r="G9" i="109"/>
  <c r="F60" i="120"/>
  <c r="F63" i="120" s="1"/>
  <c r="F65" i="120" s="1"/>
  <c r="I19" i="120" s="1"/>
  <c r="Z11" i="127"/>
  <c r="Z15" i="127" s="1"/>
  <c r="Z22" i="127"/>
  <c r="Z24" i="127" s="1"/>
  <c r="Z17" i="127"/>
  <c r="Z20" i="127" s="1"/>
  <c r="F20" i="120"/>
  <c r="Z8" i="127" l="1"/>
  <c r="Z9" i="127" s="1"/>
  <c r="Z30" i="127" s="1"/>
  <c r="Z34" i="127" s="1"/>
  <c r="Z38" i="127" s="1"/>
  <c r="F66" i="120"/>
  <c r="J19" i="120" s="1"/>
  <c r="K19" i="120" s="1"/>
  <c r="L19" i="120" s="1"/>
  <c r="M19" i="120" s="1"/>
  <c r="I7" i="120"/>
  <c r="I17" i="120"/>
  <c r="I22" i="120"/>
  <c r="I16" i="120"/>
  <c r="I18" i="120"/>
  <c r="I12" i="120"/>
  <c r="I13" i="120"/>
  <c r="I10" i="120"/>
  <c r="I23" i="120"/>
  <c r="I14" i="120"/>
  <c r="I8" i="120"/>
  <c r="I15" i="120"/>
  <c r="I11" i="120"/>
  <c r="I9" i="120"/>
  <c r="J23" i="120"/>
  <c r="J7" i="120" l="1"/>
  <c r="K7" i="120" s="1"/>
  <c r="J14" i="120"/>
  <c r="J17" i="120"/>
  <c r="J15" i="120"/>
  <c r="J8" i="120"/>
  <c r="K8" i="120" s="1"/>
  <c r="L8" i="120" s="1"/>
  <c r="M8" i="120" s="1"/>
  <c r="J16" i="120"/>
  <c r="K16" i="120" s="1"/>
  <c r="L16" i="120" s="1"/>
  <c r="M16" i="120" s="1"/>
  <c r="J11" i="120"/>
  <c r="J22" i="120"/>
  <c r="K22" i="120" s="1"/>
  <c r="L22" i="120" s="1"/>
  <c r="M22" i="120" s="1"/>
  <c r="J10" i="120"/>
  <c r="K10" i="120" s="1"/>
  <c r="L10" i="120" s="1"/>
  <c r="M10" i="120" s="1"/>
  <c r="J9" i="120"/>
  <c r="J13" i="120"/>
  <c r="J12" i="120"/>
  <c r="K12" i="120" s="1"/>
  <c r="L12" i="120" s="1"/>
  <c r="M12" i="120" s="1"/>
  <c r="J18" i="120"/>
  <c r="K18" i="120" s="1"/>
  <c r="L18" i="120" s="1"/>
  <c r="M18" i="120" s="1"/>
  <c r="K13" i="120"/>
  <c r="L13" i="120" s="1"/>
  <c r="M13" i="120" s="1"/>
  <c r="K9" i="120"/>
  <c r="L9" i="120" s="1"/>
  <c r="M9" i="120" s="1"/>
  <c r="K15" i="120"/>
  <c r="L15" i="120" s="1"/>
  <c r="M15" i="120" s="1"/>
  <c r="K14" i="120"/>
  <c r="L14" i="120" s="1"/>
  <c r="M14" i="120" s="1"/>
  <c r="K17" i="120"/>
  <c r="L17" i="120" s="1"/>
  <c r="M17" i="120" s="1"/>
  <c r="K23" i="120"/>
  <c r="L23" i="120" s="1"/>
  <c r="M23" i="120" s="1"/>
  <c r="I20" i="120"/>
  <c r="A8" i="109"/>
  <c r="J20" i="120" l="1"/>
  <c r="K11" i="120"/>
  <c r="L11" i="120" s="1"/>
  <c r="M11" i="120" s="1"/>
  <c r="L7" i="120"/>
  <c r="M7" i="120" s="1"/>
  <c r="A9" i="109"/>
  <c r="D27" i="109"/>
  <c r="D16" i="109"/>
  <c r="D22" i="109"/>
  <c r="D9" i="109"/>
  <c r="K20" i="120" l="1"/>
  <c r="L20" i="120" s="1"/>
  <c r="M20" i="120" s="1"/>
  <c r="D33" i="109"/>
  <c r="G31" i="134" s="1"/>
  <c r="G32" i="134" s="1"/>
  <c r="A10" i="109"/>
  <c r="G33" i="109" l="1"/>
  <c r="F33" i="109"/>
  <c r="A11" i="109"/>
  <c r="A12" i="109" l="1"/>
  <c r="A13" i="109" l="1"/>
  <c r="A14" i="109" l="1"/>
  <c r="A15" i="109" l="1"/>
  <c r="A16" i="109" l="1"/>
  <c r="A17" i="109" l="1"/>
  <c r="A18" i="109" l="1"/>
  <c r="A19" i="109" l="1"/>
  <c r="A20" i="109" l="1"/>
  <c r="A21" i="109" s="1"/>
  <c r="A22" i="109" s="1"/>
  <c r="A23" i="109" s="1"/>
  <c r="A24" i="109" s="1"/>
  <c r="A25" i="109" s="1"/>
  <c r="A26" i="109" s="1"/>
  <c r="A27" i="109" s="1"/>
  <c r="A28" i="109" s="1"/>
  <c r="B163" i="87" l="1"/>
  <c r="B164" i="87" s="1"/>
  <c r="B165" i="87" s="1"/>
  <c r="B166" i="87" s="1"/>
  <c r="B167" i="87" s="1"/>
  <c r="B168" i="87" s="1"/>
  <c r="B169" i="87" s="1"/>
  <c r="B170" i="87" s="1"/>
  <c r="B171" i="87" s="1"/>
  <c r="B172" i="87" s="1"/>
  <c r="B173" i="87" s="1"/>
  <c r="B174" i="87" s="1"/>
  <c r="B175" i="87" s="1"/>
  <c r="B176" i="87" s="1"/>
  <c r="B158" i="87"/>
  <c r="B159" i="87" s="1"/>
  <c r="B148" i="87"/>
  <c r="B149" i="87" s="1"/>
  <c r="B150" i="87" s="1"/>
  <c r="B151" i="87" s="1"/>
  <c r="B141" i="87"/>
  <c r="B153" i="87" s="1"/>
  <c r="B154" i="87" s="1"/>
  <c r="B155" i="87" s="1"/>
  <c r="B156" i="87" s="1"/>
  <c r="B117" i="87"/>
  <c r="B118" i="87" s="1"/>
  <c r="B119" i="87" s="1"/>
  <c r="B120" i="87" s="1"/>
  <c r="B121" i="87" s="1"/>
  <c r="B123" i="87" s="1"/>
  <c r="B95" i="87"/>
  <c r="B96" i="87" s="1"/>
  <c r="B97" i="87" s="1"/>
  <c r="B98" i="87" s="1"/>
  <c r="B99" i="87" s="1"/>
  <c r="B100" i="87" s="1"/>
  <c r="B101" i="87" s="1"/>
  <c r="B65" i="87"/>
  <c r="B66" i="87" s="1"/>
  <c r="B67" i="87" s="1"/>
  <c r="B68" i="87" s="1"/>
  <c r="B69" i="87" s="1"/>
  <c r="B70" i="87" s="1"/>
  <c r="B71" i="87" s="1"/>
  <c r="B72" i="87" s="1"/>
  <c r="B74" i="87" s="1"/>
  <c r="B75" i="87" s="1"/>
  <c r="B76" i="87" s="1"/>
  <c r="B77" i="87" s="1"/>
  <c r="B78" i="87" s="1"/>
  <c r="C59" i="87"/>
  <c r="C60" i="87" s="1"/>
  <c r="C61" i="87" s="1"/>
  <c r="B47" i="87"/>
  <c r="B48" i="87" s="1"/>
  <c r="B49" i="87" s="1"/>
  <c r="B50" i="87" s="1"/>
  <c r="B28" i="87"/>
  <c r="B29" i="87" s="1"/>
  <c r="B30" i="87" s="1"/>
  <c r="H21" i="87"/>
  <c r="H20" i="87"/>
  <c r="H18" i="87"/>
  <c r="H14" i="87"/>
  <c r="A11" i="87"/>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B102" i="87" l="1"/>
  <c r="B105" i="87" s="1"/>
  <c r="B106" i="87" s="1"/>
  <c r="B107" i="87" s="1"/>
  <c r="B108" i="87" s="1"/>
  <c r="B109" i="87" s="1"/>
  <c r="B110" i="87" s="1"/>
  <c r="B111" i="87" s="1"/>
  <c r="B112" i="87" s="1"/>
  <c r="B113" i="87" s="1"/>
  <c r="B104" i="87"/>
  <c r="B79" i="87"/>
  <c r="B82" i="87" s="1"/>
  <c r="B83" i="87" s="1"/>
  <c r="B84" i="87" s="1"/>
  <c r="B85" i="87" s="1"/>
  <c r="B86" i="87" s="1"/>
  <c r="B87" i="87" s="1"/>
  <c r="B88" i="87" s="1"/>
  <c r="B89" i="87" s="1"/>
  <c r="B90" i="87" s="1"/>
  <c r="B91" i="87" s="1"/>
  <c r="B81" i="87"/>
  <c r="A32" i="87"/>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A71" i="87" s="1"/>
  <c r="A72" i="87" s="1"/>
  <c r="A73" i="87" s="1"/>
  <c r="A74" i="87" s="1"/>
  <c r="A75" i="87" s="1"/>
  <c r="A76" i="87" s="1"/>
  <c r="A77" i="87" s="1"/>
  <c r="A78" i="87" s="1"/>
  <c r="A79" i="87" s="1"/>
  <c r="B142" i="87"/>
  <c r="B143" i="87" s="1"/>
  <c r="B144" i="87" s="1"/>
  <c r="B145" i="87" s="1"/>
  <c r="B51" i="87"/>
  <c r="B55" i="87"/>
  <c r="I15" i="87"/>
  <c r="I20" i="87"/>
  <c r="H19" i="87"/>
  <c r="H16" i="87"/>
  <c r="I25" i="87"/>
  <c r="A80" i="87" l="1"/>
  <c r="A81" i="87" s="1"/>
  <c r="A82" i="87" s="1"/>
  <c r="A83" i="87" s="1"/>
  <c r="A84" i="87" s="1"/>
  <c r="A85" i="87" s="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I17" i="87"/>
  <c r="I21" i="87"/>
  <c r="H22" i="87"/>
  <c r="I19" i="87"/>
  <c r="B52" i="87"/>
  <c r="B56" i="87"/>
  <c r="I18" i="87"/>
  <c r="I14" i="87"/>
  <c r="I10" i="87"/>
  <c r="I16" i="87"/>
  <c r="A106" i="87" l="1"/>
  <c r="A107" i="87" s="1"/>
  <c r="A108" i="87" s="1"/>
  <c r="A109" i="87" s="1"/>
  <c r="A110" i="87" s="1"/>
  <c r="A111" i="87" s="1"/>
  <c r="A112" i="87" s="1"/>
  <c r="A113" i="87" s="1"/>
  <c r="A114" i="87" s="1"/>
  <c r="A115" i="87" s="1"/>
  <c r="A116" i="87" s="1"/>
  <c r="A117" i="87" s="1"/>
  <c r="A118" i="87" s="1"/>
  <c r="A119" i="87" s="1"/>
  <c r="A120" i="87" s="1"/>
  <c r="A121" i="87" s="1"/>
  <c r="A122" i="87" s="1"/>
  <c r="I22" i="87"/>
  <c r="B57" i="87"/>
  <c r="B53" i="87"/>
  <c r="B58" i="87" s="1"/>
  <c r="B59" i="87" s="1"/>
  <c r="B60" i="87" s="1"/>
  <c r="B61" i="87" s="1"/>
  <c r="A123" i="87" l="1"/>
  <c r="A124" i="87" s="1"/>
  <c r="A125" i="87" s="1"/>
  <c r="A126" i="87" s="1"/>
  <c r="A127" i="87" s="1"/>
  <c r="A128" i="87" s="1"/>
  <c r="A129" i="87" s="1"/>
  <c r="A130" i="87" s="1"/>
  <c r="A131" i="87" s="1"/>
  <c r="A132" i="87" s="1"/>
  <c r="A133" i="87" s="1"/>
  <c r="A134" i="87" s="1"/>
  <c r="A135" i="87" s="1"/>
  <c r="A136" i="87" s="1"/>
  <c r="A137" i="87" s="1"/>
  <c r="A138" i="87" s="1"/>
  <c r="A139" i="87" s="1"/>
  <c r="A140" i="87" s="1"/>
  <c r="A141" i="87" s="1"/>
  <c r="A142" i="87" s="1"/>
  <c r="A143" i="87" s="1"/>
  <c r="A144" i="87" s="1"/>
  <c r="A145" i="87" s="1"/>
  <c r="A146" i="87" s="1"/>
  <c r="A147" i="87" s="1"/>
  <c r="A148" i="87" s="1"/>
  <c r="A149" i="87" s="1"/>
  <c r="A150" i="87" s="1"/>
  <c r="A151" i="87" s="1"/>
  <c r="A152" i="87" s="1"/>
  <c r="A153" i="87" s="1"/>
  <c r="A154" i="87" s="1"/>
  <c r="A155" i="87" s="1"/>
  <c r="A156" i="87" s="1"/>
  <c r="A157" i="87" s="1"/>
  <c r="A158" i="87" s="1"/>
  <c r="A159" i="87" s="1"/>
  <c r="A165" i="87" s="1"/>
  <c r="A166" i="87" s="1"/>
  <c r="A167" i="87" s="1"/>
  <c r="A168" i="87" s="1"/>
  <c r="A169" i="87" s="1"/>
  <c r="A170" i="87" s="1"/>
  <c r="A171" i="87" s="1"/>
  <c r="A172" i="87" s="1"/>
  <c r="A173" i="87" s="1"/>
  <c r="A174" i="87" s="1"/>
  <c r="A175" i="87" s="1"/>
  <c r="A176" i="87" s="1"/>
  <c r="A29" i="109"/>
  <c r="A30" i="109" l="1"/>
  <c r="A31" i="109" l="1"/>
  <c r="A32" i="109" l="1"/>
  <c r="K11" i="87"/>
  <c r="L11" i="87" s="1"/>
  <c r="L10" i="87" s="1"/>
  <c r="J25" i="87" l="1"/>
  <c r="J27" i="87"/>
  <c r="K27" i="87" s="1"/>
  <c r="J125" i="87"/>
  <c r="K125" i="87" s="1"/>
  <c r="J161" i="87"/>
  <c r="K161" i="87" s="1"/>
  <c r="J81" i="87"/>
  <c r="K81" i="87" s="1"/>
  <c r="J104" i="87"/>
  <c r="K104" i="87" s="1"/>
  <c r="J137" i="87"/>
  <c r="J33" i="87"/>
  <c r="K33" i="87" s="1"/>
  <c r="H31" i="109"/>
  <c r="H25" i="109"/>
  <c r="H15" i="109"/>
  <c r="H19" i="109"/>
  <c r="H21" i="109"/>
  <c r="H13" i="109"/>
  <c r="H20" i="109"/>
  <c r="H12" i="109"/>
  <c r="H26" i="109"/>
  <c r="H14" i="109"/>
  <c r="J91" i="87"/>
  <c r="K91" i="87" s="1"/>
  <c r="J43" i="87"/>
  <c r="K43" i="87" s="1"/>
  <c r="H29" i="109"/>
  <c r="A33" i="109"/>
  <c r="H22" i="109" l="1"/>
  <c r="H27" i="109"/>
  <c r="H16" i="109"/>
  <c r="H9" i="109" l="1"/>
  <c r="H33" i="109" l="1"/>
  <c r="J106" i="87" l="1"/>
  <c r="K106" i="87" s="1"/>
  <c r="J107" i="87" l="1"/>
  <c r="K107" i="87" s="1"/>
  <c r="J110" i="87"/>
  <c r="K110" i="87" s="1"/>
  <c r="J102" i="87"/>
  <c r="K102" i="87" s="1"/>
  <c r="J100" i="87"/>
  <c r="K100" i="87" s="1"/>
  <c r="J101" i="87"/>
  <c r="K101" i="87" s="1"/>
  <c r="J78" i="87"/>
  <c r="K78" i="87" s="1"/>
  <c r="J76" i="87"/>
  <c r="K76" i="87" s="1"/>
  <c r="J53" i="87"/>
  <c r="K53" i="87" s="1"/>
  <c r="J30" i="87"/>
  <c r="K30" i="87" s="1"/>
  <c r="J36" i="87"/>
  <c r="K36" i="87" s="1"/>
  <c r="J34" i="87"/>
  <c r="K34" i="87" s="1"/>
  <c r="J42" i="87"/>
  <c r="K42" i="87" s="1"/>
  <c r="J87" i="87"/>
  <c r="K87" i="87" s="1"/>
  <c r="J171" i="87"/>
  <c r="K171" i="87" s="1"/>
  <c r="J35" i="87"/>
  <c r="K35" i="87" s="1"/>
  <c r="J168" i="87"/>
  <c r="K168" i="87" s="1"/>
  <c r="J167" i="87"/>
  <c r="K167" i="87" s="1"/>
  <c r="J150" i="87"/>
  <c r="K150" i="87" s="1"/>
  <c r="J46" i="87"/>
  <c r="K46" i="87" s="1"/>
  <c r="J174" i="87"/>
  <c r="K174" i="87" s="1"/>
  <c r="J169" i="87"/>
  <c r="K169" i="87" s="1"/>
  <c r="J155" i="87"/>
  <c r="K155" i="87" s="1"/>
  <c r="J154" i="87"/>
  <c r="K154" i="87" s="1"/>
  <c r="J149" i="87"/>
  <c r="K149" i="87" s="1"/>
  <c r="J130" i="87"/>
  <c r="K130" i="87" s="1"/>
  <c r="J133" i="87"/>
  <c r="K133" i="87" s="1"/>
  <c r="J38" i="87"/>
  <c r="K38" i="87" s="1"/>
  <c r="J41" i="87"/>
  <c r="K41" i="87" s="1"/>
  <c r="J120" i="87"/>
  <c r="K120" i="87" s="1"/>
  <c r="K137" i="87"/>
  <c r="K20" i="87" s="1"/>
  <c r="J151" i="87"/>
  <c r="K151" i="87" s="1"/>
  <c r="J153" i="87"/>
  <c r="K153" i="87" s="1"/>
  <c r="J145" i="87"/>
  <c r="K145" i="87" s="1"/>
  <c r="J129" i="87"/>
  <c r="K129" i="87" s="1"/>
  <c r="J123" i="87"/>
  <c r="K123" i="87" s="1"/>
  <c r="J119" i="87"/>
  <c r="K119" i="87" s="1"/>
  <c r="J117" i="87"/>
  <c r="K117" i="87" s="1"/>
  <c r="J86" i="87"/>
  <c r="K86" i="87" s="1"/>
  <c r="J74" i="87"/>
  <c r="K74" i="87" s="1"/>
  <c r="J88" i="87"/>
  <c r="K88" i="87" s="1"/>
  <c r="J67" i="87"/>
  <c r="K67" i="87" s="1"/>
  <c r="J75" i="87"/>
  <c r="K75" i="87" s="1"/>
  <c r="J60" i="87"/>
  <c r="K60" i="87" s="1"/>
  <c r="J59" i="87"/>
  <c r="K59" i="87" s="1"/>
  <c r="J94" i="87"/>
  <c r="K94" i="87" s="1"/>
  <c r="J82" i="87"/>
  <c r="K82" i="87" s="1"/>
  <c r="J83" i="87"/>
  <c r="K83" i="87" s="1"/>
  <c r="J71" i="87"/>
  <c r="K71" i="87" s="1"/>
  <c r="J39" i="87"/>
  <c r="K39" i="87" s="1"/>
  <c r="J166" i="87"/>
  <c r="K166" i="87" s="1"/>
  <c r="J29" i="87"/>
  <c r="K29" i="87" s="1"/>
  <c r="J148" i="87"/>
  <c r="K148" i="87" s="1"/>
  <c r="J141" i="87"/>
  <c r="K141" i="87" s="1"/>
  <c r="J28" i="87"/>
  <c r="K28" i="87" s="1"/>
  <c r="J175" i="87"/>
  <c r="K175" i="87" s="1"/>
  <c r="J162" i="87"/>
  <c r="K162" i="87" s="1"/>
  <c r="J142" i="87"/>
  <c r="K142" i="87" s="1"/>
  <c r="J132" i="87"/>
  <c r="K132" i="87" s="1"/>
  <c r="J112" i="87"/>
  <c r="K112" i="87" s="1"/>
  <c r="J109" i="87"/>
  <c r="K109" i="87" s="1"/>
  <c r="J128" i="87"/>
  <c r="K128" i="87" s="1"/>
  <c r="J69" i="87"/>
  <c r="K69" i="87" s="1"/>
  <c r="J51" i="87"/>
  <c r="K51" i="87" s="1"/>
  <c r="J163" i="87"/>
  <c r="K163" i="87" s="1"/>
  <c r="J158" i="87"/>
  <c r="K158" i="87" s="1"/>
  <c r="J159" i="87"/>
  <c r="K159" i="87" s="1"/>
  <c r="J131" i="87"/>
  <c r="K131" i="87" s="1"/>
  <c r="J126" i="87"/>
  <c r="K126" i="87" s="1"/>
  <c r="J116" i="87"/>
  <c r="K116" i="87" s="1"/>
  <c r="J113" i="87"/>
  <c r="K113" i="87" s="1"/>
  <c r="J108" i="87"/>
  <c r="K108" i="87" s="1"/>
  <c r="J95" i="87"/>
  <c r="K95" i="87" s="1"/>
  <c r="J96" i="87"/>
  <c r="K96" i="87" s="1"/>
  <c r="J170" i="87"/>
  <c r="K170" i="87" s="1"/>
  <c r="J77" i="87"/>
  <c r="K77" i="87" s="1"/>
  <c r="J176" i="87"/>
  <c r="K176" i="87" s="1"/>
  <c r="J147" i="87"/>
  <c r="K147" i="87" s="1"/>
  <c r="J79" i="87"/>
  <c r="K79" i="87" s="1"/>
  <c r="J64" i="87"/>
  <c r="K64" i="87" s="1"/>
  <c r="J72" i="87"/>
  <c r="K72" i="87" s="1"/>
  <c r="J70" i="87"/>
  <c r="K70" i="87" s="1"/>
  <c r="J68" i="87"/>
  <c r="K68" i="87" s="1"/>
  <c r="J52" i="87"/>
  <c r="K52" i="87" s="1"/>
  <c r="J50" i="87"/>
  <c r="K50" i="87" s="1"/>
  <c r="J58" i="87"/>
  <c r="K58" i="87" s="1"/>
  <c r="J49" i="87"/>
  <c r="K49" i="87" s="1"/>
  <c r="J47" i="87"/>
  <c r="K47" i="87" s="1"/>
  <c r="J55" i="87"/>
  <c r="K55" i="87" s="1"/>
  <c r="K25" i="87"/>
  <c r="J65" i="87"/>
  <c r="K65" i="87" s="1"/>
  <c r="J61" i="87"/>
  <c r="K61" i="87" s="1"/>
  <c r="J56" i="87"/>
  <c r="K56" i="87" s="1"/>
  <c r="J48" i="87"/>
  <c r="K48" i="87" s="1"/>
  <c r="J57" i="87"/>
  <c r="K57" i="87" s="1"/>
  <c r="J37" i="87"/>
  <c r="K37" i="87" s="1"/>
  <c r="J40" i="87"/>
  <c r="K40" i="87" s="1"/>
  <c r="J98" i="87"/>
  <c r="K98" i="87" s="1"/>
  <c r="J165" i="87"/>
  <c r="K165" i="87" s="1"/>
  <c r="J173" i="87"/>
  <c r="K173" i="87" s="1"/>
  <c r="J164" i="87"/>
  <c r="K164" i="87" s="1"/>
  <c r="J172" i="87"/>
  <c r="K172" i="87" s="1"/>
  <c r="J156" i="87"/>
  <c r="K156" i="87" s="1"/>
  <c r="J143" i="87"/>
  <c r="K143" i="87" s="1"/>
  <c r="J140" i="87"/>
  <c r="K140" i="87" s="1"/>
  <c r="J99" i="87"/>
  <c r="K99" i="87" s="1"/>
  <c r="J90" i="87"/>
  <c r="K90" i="87" s="1"/>
  <c r="J89" i="87"/>
  <c r="K89" i="87" s="1"/>
  <c r="J66" i="87"/>
  <c r="K66" i="87" s="1"/>
  <c r="J118" i="87"/>
  <c r="K118" i="87" s="1"/>
  <c r="J121" i="87"/>
  <c r="K121" i="87" s="1"/>
  <c r="J105" i="87"/>
  <c r="K105" i="87" s="1"/>
  <c r="J97" i="87"/>
  <c r="K97" i="87" s="1"/>
  <c r="J111" i="87"/>
  <c r="K111" i="87" s="1"/>
  <c r="J85" i="87"/>
  <c r="K85" i="87" s="1"/>
  <c r="J84" i="87"/>
  <c r="K84" i="87" s="1"/>
  <c r="J144" i="87"/>
  <c r="K144" i="87" s="1"/>
  <c r="J134" i="87"/>
  <c r="K134" i="87" s="1"/>
  <c r="J127" i="87"/>
  <c r="K127" i="87" s="1"/>
  <c r="K17" i="87" l="1"/>
  <c r="K19" i="87"/>
  <c r="K18" i="87"/>
  <c r="K15" i="87"/>
  <c r="K14" i="87"/>
  <c r="K10" i="87"/>
  <c r="K12" i="87" s="1"/>
  <c r="K16" i="87"/>
  <c r="K21" i="87"/>
  <c r="K22" i="87" l="1"/>
  <c r="E36" i="127" l="1"/>
  <c r="Y27" i="127"/>
  <c r="V27" i="127"/>
  <c r="E37" i="127"/>
  <c r="Y28" i="127"/>
  <c r="V28" i="127"/>
  <c r="V37" i="127" l="1"/>
  <c r="W28" i="127"/>
  <c r="V36" i="127"/>
  <c r="W27" i="127"/>
  <c r="AA28" i="127"/>
  <c r="AE28" i="127" s="1"/>
  <c r="Y37" i="127"/>
  <c r="AA27" i="127"/>
  <c r="Y36" i="127"/>
  <c r="AE27" i="127" l="1"/>
  <c r="AC27" i="127"/>
  <c r="W36" i="127"/>
  <c r="AB27" i="127"/>
  <c r="AD27" i="127" s="1"/>
  <c r="W37" i="127"/>
  <c r="AC28" i="127"/>
  <c r="AB28" i="127"/>
  <c r="AD28" i="127" s="1"/>
  <c r="Y22" i="127" l="1"/>
  <c r="V14" i="127" l="1"/>
  <c r="W14" i="127" s="1"/>
  <c r="Y14" i="127"/>
  <c r="AA14" i="127" s="1"/>
  <c r="AE14" i="127" s="1"/>
  <c r="V32" i="127"/>
  <c r="W32" i="127" s="1"/>
  <c r="AC32" i="127" s="1"/>
  <c r="Y32" i="127"/>
  <c r="AA32" i="127" s="1"/>
  <c r="V19" i="127"/>
  <c r="W19" i="127" s="1"/>
  <c r="AC19" i="127" s="1"/>
  <c r="Y19" i="127"/>
  <c r="AA19" i="127" s="1"/>
  <c r="V26" i="127"/>
  <c r="W26" i="127" s="1"/>
  <c r="Y26" i="127"/>
  <c r="AA26" i="127" s="1"/>
  <c r="AA22" i="127"/>
  <c r="V18" i="127"/>
  <c r="W18" i="127" s="1"/>
  <c r="Y18" i="127"/>
  <c r="V23" i="127"/>
  <c r="W23" i="127" s="1"/>
  <c r="Y23" i="127"/>
  <c r="AA23" i="127" s="1"/>
  <c r="L29" i="109"/>
  <c r="L15" i="109"/>
  <c r="E24" i="127"/>
  <c r="V22" i="127"/>
  <c r="Y17" i="127"/>
  <c r="AA17" i="127" s="1"/>
  <c r="Y11" i="127"/>
  <c r="M15" i="109" l="1"/>
  <c r="M29" i="109"/>
  <c r="AE26" i="127"/>
  <c r="AE23" i="127"/>
  <c r="AB19" i="127"/>
  <c r="AD19" i="127" s="1"/>
  <c r="AE19" i="127"/>
  <c r="Y20" i="127"/>
  <c r="AA18" i="127"/>
  <c r="AE18" i="127" s="1"/>
  <c r="AB32" i="127"/>
  <c r="AD32" i="127" s="1"/>
  <c r="AE32" i="127"/>
  <c r="AC23" i="127"/>
  <c r="AB23" i="127"/>
  <c r="AD23" i="127" s="1"/>
  <c r="AC18" i="127"/>
  <c r="V13" i="127"/>
  <c r="W13" i="127" s="1"/>
  <c r="Y13" i="127"/>
  <c r="AA13" i="127" s="1"/>
  <c r="AC26" i="127"/>
  <c r="AB26" i="127"/>
  <c r="AD26" i="127" s="1"/>
  <c r="AA24" i="127"/>
  <c r="AA11" i="127"/>
  <c r="Y24" i="127"/>
  <c r="AC14" i="127"/>
  <c r="AB14" i="127"/>
  <c r="AD14" i="127" s="1"/>
  <c r="L26" i="109"/>
  <c r="L31" i="109"/>
  <c r="V11" i="127"/>
  <c r="W11" i="127" s="1"/>
  <c r="L20" i="109"/>
  <c r="E20" i="127"/>
  <c r="V17" i="127"/>
  <c r="V24" i="127"/>
  <c r="W22" i="127"/>
  <c r="L21" i="109"/>
  <c r="M20" i="109" l="1"/>
  <c r="M31" i="109"/>
  <c r="M21" i="109"/>
  <c r="M26" i="109"/>
  <c r="AE13" i="127"/>
  <c r="AC22" i="127"/>
  <c r="AB22" i="127"/>
  <c r="AC13" i="127"/>
  <c r="AB13" i="127"/>
  <c r="AD13" i="127" s="1"/>
  <c r="AE11" i="127"/>
  <c r="AA20" i="127"/>
  <c r="AC11" i="127"/>
  <c r="AB11" i="127"/>
  <c r="AB18" i="127"/>
  <c r="AD18" i="127" s="1"/>
  <c r="V12" i="127"/>
  <c r="W12" i="127" s="1"/>
  <c r="Y12" i="127"/>
  <c r="AE22" i="127"/>
  <c r="W24" i="127"/>
  <c r="AC24" i="127" s="1"/>
  <c r="V20" i="127"/>
  <c r="W17" i="127"/>
  <c r="L14" i="109"/>
  <c r="E15" i="127"/>
  <c r="Y8" i="127"/>
  <c r="V15" i="127" l="1"/>
  <c r="M14" i="109"/>
  <c r="AC12" i="127"/>
  <c r="AA8" i="127"/>
  <c r="Y9" i="127"/>
  <c r="W15" i="127"/>
  <c r="AC15" i="127" s="1"/>
  <c r="AA12" i="127"/>
  <c r="Y15" i="127"/>
  <c r="AE24" i="127"/>
  <c r="AD22" i="127"/>
  <c r="AB24" i="127"/>
  <c r="AD24" i="127" s="1"/>
  <c r="AC17" i="127"/>
  <c r="AB17" i="127"/>
  <c r="AE17" i="127"/>
  <c r="AD11" i="127"/>
  <c r="E9" i="127"/>
  <c r="E30" i="127" s="1"/>
  <c r="E34" i="127" s="1"/>
  <c r="E38" i="127" s="1"/>
  <c r="V8" i="127"/>
  <c r="W20" i="127"/>
  <c r="AC20" i="127" s="1"/>
  <c r="J16" i="109"/>
  <c r="J27" i="109"/>
  <c r="AA9" i="127" l="1"/>
  <c r="AE12" i="127"/>
  <c r="AA15" i="127"/>
  <c r="AE15" i="127" s="1"/>
  <c r="AB12" i="127"/>
  <c r="Y30" i="127"/>
  <c r="Y34" i="127" s="1"/>
  <c r="AB20" i="127"/>
  <c r="AD20" i="127" s="1"/>
  <c r="AD17" i="127"/>
  <c r="AE20" i="127"/>
  <c r="J22" i="109"/>
  <c r="L12" i="109"/>
  <c r="K16" i="109"/>
  <c r="K27" i="109"/>
  <c r="L25" i="109"/>
  <c r="V9" i="127"/>
  <c r="V30" i="127" s="1"/>
  <c r="V34" i="127" s="1"/>
  <c r="V38" i="127" s="1"/>
  <c r="W8" i="127"/>
  <c r="L13" i="109"/>
  <c r="M13" i="109" l="1"/>
  <c r="M12" i="109"/>
  <c r="M25" i="109"/>
  <c r="AD12" i="127"/>
  <c r="AB15" i="127"/>
  <c r="AD15" i="127" s="1"/>
  <c r="AA30" i="127"/>
  <c r="Y38" i="127"/>
  <c r="AC8" i="127"/>
  <c r="AB8" i="127"/>
  <c r="AE8" i="127"/>
  <c r="L16" i="109"/>
  <c r="M16" i="109" s="1"/>
  <c r="W9" i="127"/>
  <c r="AE9" i="127" s="1"/>
  <c r="K22" i="109"/>
  <c r="L19" i="109"/>
  <c r="L27" i="109"/>
  <c r="M27" i="109" s="1"/>
  <c r="M19" i="109" l="1"/>
  <c r="AA34" i="127"/>
  <c r="AD8" i="127"/>
  <c r="AB9" i="127"/>
  <c r="W30" i="127"/>
  <c r="AC9" i="127"/>
  <c r="J9" i="109"/>
  <c r="J33" i="109" s="1"/>
  <c r="AA42" i="127" s="1"/>
  <c r="L22" i="109"/>
  <c r="M22" i="109" s="1"/>
  <c r="AD9" i="127" l="1"/>
  <c r="AB30" i="127"/>
  <c r="W34" i="127"/>
  <c r="AC30" i="127"/>
  <c r="AE34" i="127"/>
  <c r="AA41" i="127"/>
  <c r="AE30" i="127"/>
  <c r="L8" i="109"/>
  <c r="K9" i="109"/>
  <c r="K33" i="109" s="1"/>
  <c r="AA43" i="127" s="1"/>
  <c r="M8" i="109" l="1"/>
  <c r="AC34" i="127"/>
  <c r="W38" i="127"/>
  <c r="AD30" i="127"/>
  <c r="AB34" i="127"/>
  <c r="AD34" i="127" s="1"/>
  <c r="L9" i="109"/>
  <c r="M9" i="109" s="1"/>
  <c r="L33" i="109" l="1"/>
  <c r="M33" i="109" s="1"/>
</calcChain>
</file>

<file path=xl/comments1.xml><?xml version="1.0" encoding="utf-8"?>
<comments xmlns="http://schemas.openxmlformats.org/spreadsheetml/2006/main">
  <authors>
    <author>Zakharova, Lena</author>
  </authors>
  <commentList>
    <comment ref="C10" authorId="0" shapeId="0">
      <text>
        <r>
          <rPr>
            <b/>
            <sz val="9"/>
            <color indexed="81"/>
            <rFont val="Tahoma"/>
            <family val="2"/>
          </rPr>
          <t>Zakharova, Lena:</t>
        </r>
        <r>
          <rPr>
            <sz val="9"/>
            <color indexed="81"/>
            <rFont val="Tahoma"/>
            <family val="2"/>
          </rPr>
          <t xml:space="preserve">
This is a Variable Cost portion of PCA Imbalance, does not include FPC</t>
        </r>
      </text>
    </comment>
  </commentList>
</comments>
</file>

<file path=xl/comments2.xml><?xml version="1.0" encoding="utf-8"?>
<comments xmlns="http://schemas.openxmlformats.org/spreadsheetml/2006/main">
  <authors>
    <author>amoore</author>
    <author>Moore, Annette</author>
    <author>Liu, Yiou</author>
  </authors>
  <commentList>
    <comment ref="C18" authorId="0" shapeId="0">
      <text>
        <r>
          <rPr>
            <b/>
            <sz val="8"/>
            <color indexed="81"/>
            <rFont val="Tahoma"/>
            <family val="2"/>
          </rPr>
          <t>amoore:</t>
        </r>
        <r>
          <rPr>
            <sz val="8"/>
            <color indexed="81"/>
            <rFont val="Tahoma"/>
            <family val="2"/>
          </rPr>
          <t xml:space="preserve">
B1 used to be B..  Re-lettered when revised Summary
</t>
        </r>
      </text>
    </comment>
    <comment ref="C28" authorId="0" shapeId="0">
      <text>
        <r>
          <rPr>
            <b/>
            <sz val="8"/>
            <color indexed="81"/>
            <rFont val="Tahoma"/>
            <family val="2"/>
          </rPr>
          <t>amoore:</t>
        </r>
        <r>
          <rPr>
            <sz val="8"/>
            <color indexed="81"/>
            <rFont val="Tahoma"/>
            <family val="2"/>
          </rPr>
          <t xml:space="preserve">
C1 used to be C..  Re-lettered when revised Summary
</t>
        </r>
      </text>
    </comment>
    <comment ref="Z32" authorId="0" shapeId="0">
      <text>
        <r>
          <rPr>
            <b/>
            <sz val="8"/>
            <color indexed="81"/>
            <rFont val="Tahoma"/>
            <family val="2"/>
          </rPr>
          <t>amoore:</t>
        </r>
        <r>
          <rPr>
            <sz val="8"/>
            <color indexed="81"/>
            <rFont val="Tahoma"/>
            <family val="2"/>
          </rPr>
          <t xml:space="preserve">
B used to be note D.  Re-lettered when revised summary.</t>
        </r>
      </text>
    </comment>
    <comment ref="C36" authorId="0" shapeId="0">
      <text>
        <r>
          <rPr>
            <b/>
            <sz val="8"/>
            <color indexed="81"/>
            <rFont val="Tahoma"/>
            <family val="2"/>
          </rPr>
          <t>amoore:</t>
        </r>
        <r>
          <rPr>
            <sz val="8"/>
            <color indexed="81"/>
            <rFont val="Tahoma"/>
            <family val="2"/>
          </rPr>
          <t xml:space="preserve">
B used to be note D.  Re-lettered when revised summary.</t>
        </r>
      </text>
    </comment>
    <comment ref="C42" authorId="0" shapeId="0">
      <text>
        <r>
          <rPr>
            <b/>
            <sz val="8"/>
            <color indexed="81"/>
            <rFont val="Tahoma"/>
            <family val="2"/>
          </rPr>
          <t>amoore:</t>
        </r>
        <r>
          <rPr>
            <sz val="8"/>
            <color indexed="81"/>
            <rFont val="Tahoma"/>
            <family val="2"/>
          </rPr>
          <t xml:space="preserve">
(C) used to be (E)</t>
        </r>
      </text>
    </comment>
    <comment ref="C44" authorId="0" shapeId="0">
      <text>
        <r>
          <rPr>
            <b/>
            <sz val="8"/>
            <color indexed="81"/>
            <rFont val="Tahoma"/>
            <family val="2"/>
          </rPr>
          <t>amoore:</t>
        </r>
        <r>
          <rPr>
            <sz val="8"/>
            <color indexed="81"/>
            <rFont val="Tahoma"/>
            <family val="2"/>
          </rPr>
          <t xml:space="preserve">
(D) used to be (F)</t>
        </r>
      </text>
    </comment>
    <comment ref="Y274" authorId="1" shapeId="0">
      <text>
        <r>
          <rPr>
            <b/>
            <sz val="9"/>
            <color indexed="81"/>
            <rFont val="Tahoma"/>
            <family val="2"/>
          </rPr>
          <t>Moore, Annette:</t>
        </r>
        <r>
          <rPr>
            <sz val="9"/>
            <color indexed="81"/>
            <rFont val="Tahoma"/>
            <family val="2"/>
          </rPr>
          <t xml:space="preserve">
-1  for rounding</t>
        </r>
      </text>
    </comment>
    <comment ref="S320" authorId="2" shapeId="0">
      <text>
        <r>
          <rPr>
            <b/>
            <sz val="9"/>
            <color indexed="81"/>
            <rFont val="Tahoma"/>
            <family val="2"/>
          </rPr>
          <t>Liu, Yiou:</t>
        </r>
        <r>
          <rPr>
            <sz val="9"/>
            <color indexed="81"/>
            <rFont val="Tahoma"/>
            <family val="2"/>
          </rPr>
          <t xml:space="preserve">
no interest on this residual balance</t>
        </r>
      </text>
    </comment>
    <comment ref="P343"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3.xml><?xml version="1.0" encoding="utf-8"?>
<comments xmlns="http://schemas.openxmlformats.org/spreadsheetml/2006/main">
  <authors>
    <author>cdas</author>
    <author>Chun Chang</author>
  </authors>
  <commentList>
    <comment ref="B12" authorId="0" shapeId="0">
      <text>
        <r>
          <rPr>
            <b/>
            <sz val="9"/>
            <color indexed="81"/>
            <rFont val="Tahoma"/>
            <family val="2"/>
          </rPr>
          <t>cdas:</t>
        </r>
        <r>
          <rPr>
            <sz val="9"/>
            <color indexed="81"/>
            <rFont val="Tahoma"/>
            <family val="2"/>
          </rPr>
          <t xml:space="preserve">
No more temp adjustment to GPI is applied
</t>
        </r>
      </text>
    </comment>
    <comment ref="J17" authorId="1" shapeId="0">
      <text>
        <r>
          <rPr>
            <b/>
            <sz val="9"/>
            <color indexed="81"/>
            <rFont val="Tahoma"/>
            <family val="2"/>
          </rPr>
          <t>Chun Chang:</t>
        </r>
        <r>
          <rPr>
            <sz val="9"/>
            <color indexed="81"/>
            <rFont val="Tahoma"/>
            <family val="2"/>
          </rPr>
          <t xml:space="preserve">
This is to be used as the energy allocation factor in 2019 GRC.  04/29/19</t>
        </r>
      </text>
    </comment>
    <comment ref="B20" authorId="1" shapeId="0">
      <text>
        <r>
          <rPr>
            <b/>
            <sz val="9"/>
            <color indexed="81"/>
            <rFont val="Tahoma"/>
            <family val="2"/>
          </rPr>
          <t>Chun Chang:</t>
        </r>
        <r>
          <rPr>
            <sz val="9"/>
            <color indexed="81"/>
            <rFont val="Tahoma"/>
            <family val="2"/>
          </rPr>
          <t xml:space="preserve">
Reflects schedule 40 rate migrations anticipated after 2019 GRC.  04/29/19</t>
        </r>
      </text>
    </comment>
    <comment ref="A32" authorId="0" shapeId="0">
      <text>
        <r>
          <rPr>
            <b/>
            <sz val="9"/>
            <color indexed="81"/>
            <rFont val="Tahoma"/>
            <family val="2"/>
          </rPr>
          <t>cdas:</t>
        </r>
        <r>
          <rPr>
            <sz val="9"/>
            <color indexed="81"/>
            <rFont val="Tahoma"/>
            <family val="2"/>
          </rPr>
          <t xml:space="preserve">
sch 40 remaining are all in sch 25, so they are added to regular sch25. SC already migrated and henced added to transportation. Therefore sch40 is null.
</t>
        </r>
      </text>
    </comment>
  </commentList>
</comments>
</file>

<file path=xl/sharedStrings.xml><?xml version="1.0" encoding="utf-8"?>
<sst xmlns="http://schemas.openxmlformats.org/spreadsheetml/2006/main" count="971" uniqueCount="485">
  <si>
    <t>Residential</t>
  </si>
  <si>
    <t>Sec Gen Svc - Small</t>
  </si>
  <si>
    <t>Sec Gen Svc - Medium</t>
  </si>
  <si>
    <t>Sec Gen Svc - Large</t>
  </si>
  <si>
    <t>Sec Irrigation Svc</t>
  </si>
  <si>
    <t>Pri Gen Svc</t>
  </si>
  <si>
    <t>Pri Irrigation Svc</t>
  </si>
  <si>
    <t>Pri Interruptible Svc</t>
  </si>
  <si>
    <t>Lights</t>
  </si>
  <si>
    <t>Subtotal</t>
  </si>
  <si>
    <t>Total</t>
  </si>
  <si>
    <t>Customer Class</t>
  </si>
  <si>
    <t>Firm Resale</t>
  </si>
  <si>
    <t>Tariff</t>
  </si>
  <si>
    <t>Puget Sound Energy</t>
  </si>
  <si>
    <t>Schedule</t>
  </si>
  <si>
    <t>Lamp Type</t>
  </si>
  <si>
    <t>Mercury Vapor</t>
  </si>
  <si>
    <t>Sodium Vapor</t>
  </si>
  <si>
    <t>a</t>
  </si>
  <si>
    <t>Line No.</t>
  </si>
  <si>
    <t>Month</t>
  </si>
  <si>
    <t>Lighting</t>
  </si>
  <si>
    <t>Special Contract</t>
  </si>
  <si>
    <t>High Voltage Interruptible</t>
  </si>
  <si>
    <t>High Voltage General Service</t>
  </si>
  <si>
    <t>50-59</t>
  </si>
  <si>
    <t>Rate Schedule</t>
  </si>
  <si>
    <t>Year</t>
  </si>
  <si>
    <t>Transportation</t>
  </si>
  <si>
    <t>7A/11/25</t>
  </si>
  <si>
    <t>12/26</t>
  </si>
  <si>
    <t>10/31</t>
  </si>
  <si>
    <t>Wattage (W)</t>
  </si>
  <si>
    <t>(a)</t>
  </si>
  <si>
    <t>(b)</t>
  </si>
  <si>
    <t>(c)</t>
  </si>
  <si>
    <t>(d)</t>
  </si>
  <si>
    <t>(e)</t>
  </si>
  <si>
    <t>(f)</t>
  </si>
  <si>
    <t>(g)</t>
  </si>
  <si>
    <t>(h)</t>
  </si>
  <si>
    <t xml:space="preserve"> = (a) + (b)</t>
  </si>
  <si>
    <t>= (c) * (AA)</t>
  </si>
  <si>
    <t xml:space="preserve"> = (g) / (f)</t>
  </si>
  <si>
    <t>AA</t>
  </si>
  <si>
    <t>Total Lamp Revenue Requirement Based on Inventory</t>
  </si>
  <si>
    <t>Difference due to rounding &amp; rounding adjustment</t>
  </si>
  <si>
    <t>Schedule 50</t>
  </si>
  <si>
    <t>Schedule 51</t>
  </si>
  <si>
    <t>Schedule 52</t>
  </si>
  <si>
    <t>Schedule 53</t>
  </si>
  <si>
    <t>Schedule 54</t>
  </si>
  <si>
    <t>Schedule 55-56</t>
  </si>
  <si>
    <t>Schedule 57</t>
  </si>
  <si>
    <t>Schedule 58-59</t>
  </si>
  <si>
    <t>All Lighting</t>
  </si>
  <si>
    <t>Sch 50E</t>
  </si>
  <si>
    <t>003</t>
  </si>
  <si>
    <t>Compact Flourescent</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</si>
  <si>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</si>
  <si>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</si>
  <si>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</si>
  <si>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</si>
  <si>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</si>
  <si>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</si>
  <si>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</si>
  <si>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</si>
  <si>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</si>
  <si>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</si>
  <si>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</si>
  <si>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</si>
  <si>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</si>
  <si>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</si>
  <si>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</si>
  <si>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</si>
  <si>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 xml:space="preserve">53E </t>
  </si>
  <si>
    <t>Sch 54E</t>
  </si>
  <si>
    <t>54E</t>
  </si>
  <si>
    <t>Sch 55 &amp; 56</t>
  </si>
  <si>
    <t>55E &amp; 56E</t>
  </si>
  <si>
    <t>Sch 57</t>
  </si>
  <si>
    <t>57E</t>
  </si>
  <si>
    <t>Per W charge</t>
  </si>
  <si>
    <t>Sch 58 &amp; 59</t>
  </si>
  <si>
    <t>58E &amp; 59E - Directional</t>
  </si>
  <si>
    <t>58E &amp; 59E - Horizontal</t>
  </si>
  <si>
    <t>58E &amp; 59E</t>
  </si>
  <si>
    <t>300.01 - 400</t>
  </si>
  <si>
    <t>400.01 - 500</t>
  </si>
  <si>
    <t>500.01 - 600</t>
  </si>
  <si>
    <t>600.01 - 700</t>
  </si>
  <si>
    <t>700.01 - 800</t>
  </si>
  <si>
    <t>800.01 - 900</t>
  </si>
  <si>
    <t xml:space="preserve"> </t>
  </si>
  <si>
    <t>Voltage Level</t>
  </si>
  <si>
    <t>Total Residential</t>
  </si>
  <si>
    <t>Secondary Voltage</t>
  </si>
  <si>
    <t>Demand &lt;= 50 kW</t>
  </si>
  <si>
    <t>8 / 24</t>
  </si>
  <si>
    <t>Demand &gt; 50 kW but &lt;= 350 kW</t>
  </si>
  <si>
    <t>7A / 11 / 25</t>
  </si>
  <si>
    <t>Demand &gt; 350 kW</t>
  </si>
  <si>
    <t>12 / 26</t>
  </si>
  <si>
    <t>Seasonal Irrigation &amp; Drainage Pumping</t>
  </si>
  <si>
    <t>Total Secondary Voltage</t>
  </si>
  <si>
    <t>Primary Voltage</t>
  </si>
  <si>
    <t>General Service</t>
  </si>
  <si>
    <t>10 / 31</t>
  </si>
  <si>
    <t>Interruptible Total Electric Schools</t>
  </si>
  <si>
    <t>Total Primary Voltage</t>
  </si>
  <si>
    <t>High Voltage</t>
  </si>
  <si>
    <t>Interruptible</t>
  </si>
  <si>
    <t>Total High Voltage</t>
  </si>
  <si>
    <t>Total Jurisdictional Retail Sales</t>
  </si>
  <si>
    <t xml:space="preserve">Electric Schedule 95 </t>
  </si>
  <si>
    <t>Firm sales</t>
  </si>
  <si>
    <t>kWh</t>
  </si>
  <si>
    <t>Residential Customer Impacts</t>
  </si>
  <si>
    <t>$ Difference</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</si>
  <si>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</si>
  <si>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</si>
  <si>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</si>
  <si>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</si>
  <si>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</si>
  <si>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</si>
  <si>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</si>
  <si>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</si>
  <si>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</si>
  <si>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</si>
  <si>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</si>
  <si>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</si>
  <si>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</si>
  <si>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</si>
  <si>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</si>
  <si>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</si>
  <si>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</si>
  <si>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</si>
  <si>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</si>
  <si>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</si>
  <si>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</si>
  <si>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 /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</si>
  <si>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</si>
  <si>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</si>
  <si>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</si>
  <si>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</si>
  <si>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</si>
  <si>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</si>
  <si>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</si>
  <si>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</si>
  <si>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</si>
  <si>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</si>
  <si>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</si>
  <si>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Subtotal Other Charges</t>
  </si>
  <si>
    <t>Total Block 1 Energy Charge</t>
  </si>
  <si>
    <t>Total Block 2 Energy Charge</t>
  </si>
  <si>
    <t>Forecast kWh</t>
  </si>
  <si>
    <t>Forecast Customer Count</t>
  </si>
  <si>
    <t>Average Use per Customer</t>
  </si>
  <si>
    <t>Average</t>
  </si>
  <si>
    <t>449 / 459 / SC</t>
  </si>
  <si>
    <t>Schedule 95 Rate Change</t>
  </si>
  <si>
    <t>Schedule 95 Revenue Requirement Ratio to Base Demand &amp; Energy Light Charge Cost</t>
  </si>
  <si>
    <t>(g) = 
(e) + (f)</t>
  </si>
  <si>
    <t>(i) =
(d) +[(c) * (e)]</t>
  </si>
  <si>
    <t>(j) =
(d) +[(c) * (f)]</t>
  </si>
  <si>
    <t>(k) =
(j) - (i)</t>
  </si>
  <si>
    <t>(l) =
(k) / (i)</t>
  </si>
  <si>
    <t>Impacts of Rate Change Effective December 1, 2020</t>
  </si>
  <si>
    <t>Base Revenue
Including
Proposed
Schedule 95
Effective
12-01-2020</t>
  </si>
  <si>
    <t>%
Difference
Effective
12-01-2020</t>
  </si>
  <si>
    <t>Revenue
Difference
Effective
12-01-2020</t>
  </si>
  <si>
    <t xml:space="preserve">Puget Sound Energy </t>
  </si>
  <si>
    <t>Power Cost Adjustment</t>
  </si>
  <si>
    <t>PCA Recovery</t>
  </si>
  <si>
    <t xml:space="preserve">Interest on Customer Share </t>
  </si>
  <si>
    <t xml:space="preserve">Customer Share with Interest </t>
  </si>
  <si>
    <t>Grossing Up for Revenue Sensitive Items:</t>
  </si>
  <si>
    <t>Conversion Factor Without Federal Income Tax</t>
  </si>
  <si>
    <t>Customer Share of PCA Balance to be Recovered</t>
  </si>
  <si>
    <t>F2020 kWh
Dec 2020
to Nov 2021</t>
  </si>
  <si>
    <t>Current Customer Bill in Notice</t>
  </si>
  <si>
    <t>Proposed Customer Bill in Notice</t>
  </si>
  <si>
    <t>Basic Charge</t>
  </si>
  <si>
    <t>First 600 kWh</t>
  </si>
  <si>
    <t>Over 600 kWh</t>
  </si>
  <si>
    <t>Bill</t>
  </si>
  <si>
    <t xml:space="preserve">Typical Residential </t>
  </si>
  <si>
    <t>Month No.</t>
  </si>
  <si>
    <t>Schedule 141Z - EDIT Rider</t>
  </si>
  <si>
    <t>= (c) * (d)</t>
  </si>
  <si>
    <t>= (d) * (f)</t>
  </si>
  <si>
    <t>Proposed Schedule 95
Effective
12-01-2020</t>
  </si>
  <si>
    <t>Projected
Base Revenue Excluding
Sch 95 (Note 1)</t>
  </si>
  <si>
    <t>Rounding Adjustment</t>
  </si>
  <si>
    <t>Rate Spread</t>
  </si>
  <si>
    <t>25 (11, 7A)</t>
  </si>
  <si>
    <t>26 (12,26P)</t>
  </si>
  <si>
    <t>Total Secondary</t>
  </si>
  <si>
    <t>31 (10)</t>
  </si>
  <si>
    <t>Total Primary</t>
  </si>
  <si>
    <t>Transportation 449-459</t>
  </si>
  <si>
    <t>Retail Sales</t>
  </si>
  <si>
    <t>Total Sales</t>
  </si>
  <si>
    <t>Less:  Transportation</t>
  </si>
  <si>
    <t>Less:  Special Contract</t>
  </si>
  <si>
    <t>Net Sales</t>
  </si>
  <si>
    <t>Schedule 95
Effective
10-15-2020</t>
  </si>
  <si>
    <t>Base Revenue
Including
Schedule 95
Effective
10-15-2020</t>
  </si>
  <si>
    <t>Note 1:  Projected Base Revenue includes Base Tariffs plus Rider / Tracker Schedules 129, 140, 141, 141X, 141Y &amp; 142 Effective on 10/15/2020</t>
  </si>
  <si>
    <t>Schedule 129
Low Income</t>
  </si>
  <si>
    <t>Schedule 140
Property Tax</t>
  </si>
  <si>
    <t>Schedule 141Z (Unprotected)
EDIT</t>
  </si>
  <si>
    <t>Schedule 142
 Deferral</t>
  </si>
  <si>
    <t>cross check</t>
  </si>
  <si>
    <t>NOTE:   In March 2010 PSE and its partners at Colstrip 3&amp;4 reached a settlement of a dispute with Western Energy regarding reclamation costs built into the price of coal in 2007.  PSE will receive $1.625 million which was recorded as a credit to a 501 ord</t>
  </si>
  <si>
    <t>Distribute electronically to the PCA distribution list.</t>
  </si>
  <si>
    <t>(D)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</si>
  <si>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</si>
  <si>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</si>
  <si>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</si>
  <si>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</si>
  <si>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</si>
  <si>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 xml:space="preserve">Notes: </t>
  </si>
  <si>
    <t>PCA Transfer</t>
  </si>
  <si>
    <t>1-17 - Cumulative Amounts</t>
  </si>
  <si>
    <t>1-16 - Cumulative Amounts</t>
  </si>
  <si>
    <t>(D)</t>
  </si>
  <si>
    <t>(C)</t>
  </si>
  <si>
    <t>1-15 - Cumulative Amounts</t>
  </si>
  <si>
    <t>1-14 - Cumulative Amounts</t>
  </si>
  <si>
    <t>1-13- Cumulative Amounts</t>
  </si>
  <si>
    <t>1-12- Cumulative Amounts</t>
  </si>
  <si>
    <t>1-11- Cumulative Amounts</t>
  </si>
  <si>
    <t>1-10- Cumulative Amounts</t>
  </si>
  <si>
    <t>1-9 - Cumulative Amounts</t>
  </si>
  <si>
    <t>PCA Period</t>
  </si>
  <si>
    <t>Monthly</t>
  </si>
  <si>
    <t>Monthly Difference</t>
  </si>
  <si>
    <t>Baseline</t>
  </si>
  <si>
    <t xml:space="preserve">Monthly </t>
  </si>
  <si>
    <t>Total Customer per PCA</t>
  </si>
  <si>
    <t>Interest on Customer</t>
  </si>
  <si>
    <t>Customer per PCA</t>
  </si>
  <si>
    <t>Company per PCA</t>
  </si>
  <si>
    <t>Imbalance for Sharing</t>
  </si>
  <si>
    <t>Wholesale Customer</t>
  </si>
  <si>
    <t>Difference (A)</t>
  </si>
  <si>
    <t>Actuals</t>
  </si>
  <si>
    <t>1-8 - Cumulative Amounts</t>
  </si>
  <si>
    <t>1-7 - Cumulative Amounts</t>
  </si>
  <si>
    <t>1-6 - Cumulative Amounts</t>
  </si>
  <si>
    <t>PCA Period (A)</t>
  </si>
  <si>
    <t>Monthly (A)</t>
  </si>
  <si>
    <t>Monthly Difference (A)</t>
  </si>
  <si>
    <t>1-5 - Cumulative Amounts</t>
  </si>
  <si>
    <t>1-4 - Cumulative Amounts</t>
  </si>
  <si>
    <t>(B)</t>
  </si>
  <si>
    <t>(B) (D)</t>
  </si>
  <si>
    <t>(B) (C)</t>
  </si>
  <si>
    <t>(C1)</t>
  </si>
  <si>
    <t>(F)</t>
  </si>
  <si>
    <t>(B1)</t>
  </si>
  <si>
    <t>Cumulative</t>
  </si>
  <si>
    <t>Cumulative (A)</t>
  </si>
  <si>
    <t>Cumulative Difference (A)</t>
  </si>
  <si>
    <t>Monthly Monthly Difference (A)</t>
  </si>
  <si>
    <t xml:space="preserve">Cumulative </t>
  </si>
  <si>
    <t>PCA Year  (B)</t>
  </si>
  <si>
    <t>Tenaska Disallowance Reserve</t>
  </si>
  <si>
    <t>Actual Costs and Disallowance as recorded through the PCA Mechanism</t>
  </si>
  <si>
    <t>Power Cost Adjustment Summary</t>
  </si>
  <si>
    <t>SUM OF TAXES OTHER</t>
  </si>
  <si>
    <t>ANNUAL FILING FEE</t>
  </si>
  <si>
    <t>BAD DEBTS</t>
  </si>
  <si>
    <t>DESCRIPTION</t>
  </si>
  <si>
    <t>NO.</t>
  </si>
  <si>
    <t>LINE</t>
  </si>
  <si>
    <t>CONVERSION FACTOR</t>
  </si>
  <si>
    <t xml:space="preserve">Revenue
Difference
</t>
  </si>
  <si>
    <t xml:space="preserve">%
Difference
</t>
  </si>
  <si>
    <t>Schedule 142
Supplemental</t>
  </si>
  <si>
    <t>Schedule 142 - Decoupling Rider - Supplemental</t>
  </si>
  <si>
    <t>Schedule 95 - Power Cost Adjustment Clause-Supplemental</t>
  </si>
  <si>
    <t>Schedule 95
PCORC</t>
  </si>
  <si>
    <t>Cross check</t>
  </si>
  <si>
    <t>Lighting Revenue Requirement</t>
  </si>
  <si>
    <t>Smart LED</t>
  </si>
  <si>
    <t>Per kWh - All Lamps</t>
  </si>
  <si>
    <t>F2022 kWh
December 2023
to December 2024</t>
  </si>
  <si>
    <t>PUGET SOUND ENERGY-ELECTRIC</t>
  </si>
  <si>
    <t>RATE</t>
  </si>
  <si>
    <t>STATE UTILITY TAX - NET OF BAD DEBTS ( 3.8734% - ( LINE 1 * 3.8734%) )</t>
  </si>
  <si>
    <t>CONVERSION FACTOR EXCLUDING FEDERAL INCOME TAX ( 1 - LINE 5)</t>
  </si>
  <si>
    <t>FEDERAL INCOME TAX</t>
  </si>
  <si>
    <t xml:space="preserve">CONVERSION FACTOR INCL FEDERAL INCOME TAX ( LINE 5 + LINE 8 ) </t>
  </si>
  <si>
    <t>Note: Adjusted for 0.004 Annual UTS Fees per DOCKET UE-220407 and UG-220408</t>
  </si>
  <si>
    <t>2022 GRC UE-220066</t>
  </si>
  <si>
    <t>12CP</t>
  </si>
  <si>
    <t>1-18</t>
  </si>
  <si>
    <t>1-18 - Cumulative Amounts</t>
  </si>
  <si>
    <t>1-19 - Cumulative Amounts</t>
  </si>
  <si>
    <t>Residual Transfer</t>
  </si>
  <si>
    <t>HH</t>
  </si>
  <si>
    <t>Schedule 141COL
Colstrip Adjustment</t>
  </si>
  <si>
    <t>Schedule 141N
Rates Not Subject to Refund</t>
  </si>
  <si>
    <t>Schedule 141R
Rates Subject to Refund</t>
  </si>
  <si>
    <t>Schedule 141TEP</t>
  </si>
  <si>
    <t>Schedule 141A - Energy Charge Credit Recovery Adjustment</t>
  </si>
  <si>
    <t>Schedule 141COL - Colstrip Adjustment Rider</t>
  </si>
  <si>
    <t>Schedule 141N - Rates Not Subject to Refund Rate Adjustment</t>
  </si>
  <si>
    <t>Schedule 141R - Rates Subject to Refund Rate Adjustment</t>
  </si>
  <si>
    <t>Schedule 141TEP - TEP Rider</t>
  </si>
  <si>
    <t>Schedule 95 Power Cost Adjustment (PCA) Supplemental Lighting Workpapers</t>
  </si>
  <si>
    <t>0-30</t>
  </si>
  <si>
    <t>0 - 30</t>
  </si>
  <si>
    <t>Total 2022</t>
  </si>
  <si>
    <t>% Energy</t>
  </si>
  <si>
    <t>% Demand</t>
  </si>
  <si>
    <t xml:space="preserve">Total PCA Costs </t>
  </si>
  <si>
    <t>Allocate Variable PCA Costs</t>
  </si>
  <si>
    <t>Subtotal Fixed PCA Costs</t>
  </si>
  <si>
    <t>Allocate Fixed PCA Costs - Transmission</t>
  </si>
  <si>
    <t>Allocate Fixed PCA Costs - Generation</t>
  </si>
  <si>
    <t>Total PCA Costs</t>
  </si>
  <si>
    <t>Variable PCA Costs (Energy)</t>
  </si>
  <si>
    <t>Fixed PCA Costs - Transmission Related (12CP)</t>
  </si>
  <si>
    <t>Fixed PCA Costs - Generation Related (Future Renewable Peak Credit)</t>
  </si>
  <si>
    <t>Transmission Fixed Power Cost - DEM_1B Allocation Factor</t>
  </si>
  <si>
    <t>Fixed Power Cost - Transmission - 12 CP, Excl Int, SC &amp; RW</t>
  </si>
  <si>
    <t>Fixed Power Cost Generation - DEM_2B Allocation Factor</t>
  </si>
  <si>
    <t>Fixed Power Cost - Generation 12CP Net of Renewables, Excl Int, SC &amp; RW</t>
  </si>
  <si>
    <t>Variable Power Cost - ENERGY_2 Allocation Factor</t>
  </si>
  <si>
    <t>Variable Power Cost - Energy excl Int, SC &amp; RW</t>
  </si>
  <si>
    <t>(o)</t>
  </si>
  <si>
    <t>(n)</t>
  </si>
  <si>
    <t>(m)</t>
  </si>
  <si>
    <t>(l)</t>
  </si>
  <si>
    <t>(k)</t>
  </si>
  <si>
    <t>(j)</t>
  </si>
  <si>
    <t>(i)</t>
  </si>
  <si>
    <t>Lighting 50-59</t>
  </si>
  <si>
    <t>Choice/Retail Wheeling</t>
  </si>
  <si>
    <t>High Volt 46/49</t>
  </si>
  <si>
    <t>Pri Svc 43</t>
  </si>
  <si>
    <t>Pri Volt Sch 35 (Irrigation)</t>
  </si>
  <si>
    <t>Pri Volt Sch 31 (General Service)</t>
  </si>
  <si>
    <t>Sec Volt Sch 26 (kW &gt; 350)</t>
  </si>
  <si>
    <t>Sec Volt Sch 25 (kW &gt; 50 &amp; &lt; 350)</t>
  </si>
  <si>
    <t>Sec Volt Sch 24 (kW&lt; 50)</t>
  </si>
  <si>
    <t>Residential Sch 7</t>
  </si>
  <si>
    <t>Total Company</t>
  </si>
  <si>
    <t>Description</t>
  </si>
  <si>
    <t>Renewable Peak Credit Allocation</t>
  </si>
  <si>
    <t>DEM_2B</t>
  </si>
  <si>
    <t>ENERGY_2</t>
  </si>
  <si>
    <t>Customer Share of PCA as of 12/31/2022</t>
  </si>
  <si>
    <t>Schedule 95A
Federal Incentive Credit</t>
  </si>
  <si>
    <t>Schedule 120
Conservation</t>
  </si>
  <si>
    <t xml:space="preserve">Schedule 139 Green Direct </t>
  </si>
  <si>
    <t>Schedule 139 Green Direct Supplemental</t>
  </si>
  <si>
    <t>Schedule 141A
Energy Charge Credit</t>
  </si>
  <si>
    <t>Schedule 194
BPA Res &amp; Farm Credit</t>
  </si>
  <si>
    <t>Schedule 95
PCA Supplemental</t>
  </si>
  <si>
    <t>Subtotal
Rider
Rates</t>
  </si>
  <si>
    <t>Annual Estimated Revenue @ Rates Effective 03/01/23</t>
  </si>
  <si>
    <t>SCH_7</t>
  </si>
  <si>
    <t>SCH_25</t>
  </si>
  <si>
    <t>SCH_29</t>
  </si>
  <si>
    <t>SCH_46</t>
  </si>
  <si>
    <t>SCH_49</t>
  </si>
  <si>
    <t>Allocation:</t>
  </si>
  <si>
    <t>Remove:</t>
  </si>
  <si>
    <t>Add:</t>
  </si>
  <si>
    <t>Net Adjustments</t>
  </si>
  <si>
    <t>% Change (Net)</t>
  </si>
  <si>
    <t>Rate Change Impacts by Rate Schedule</t>
  </si>
  <si>
    <t>(f) = 
(d) + (e)</t>
  </si>
  <si>
    <t>(g) =
(c) * (d)</t>
  </si>
  <si>
    <t>(h) =
(c) * (e)</t>
  </si>
  <si>
    <t>(i) =
(g) - (h)</t>
  </si>
  <si>
    <t>(j) =
(l) / (g)</t>
  </si>
  <si>
    <t>b</t>
  </si>
  <si>
    <t>c = a * b</t>
  </si>
  <si>
    <t>d</t>
  </si>
  <si>
    <t>e = c / d</t>
  </si>
  <si>
    <t>2022 GRC PCA Allocator (Variable - Energy Only)</t>
  </si>
  <si>
    <t>Updating Fields</t>
  </si>
  <si>
    <t>Calculated</t>
  </si>
  <si>
    <t>Rest are calcualted</t>
  </si>
  <si>
    <t>Hard coded</t>
  </si>
  <si>
    <t>CBR Temp adjustment file (LF group)</t>
  </si>
  <si>
    <t>link within file</t>
  </si>
  <si>
    <t>Loss at peak - Prelim</t>
  </si>
  <si>
    <t>link external file</t>
  </si>
  <si>
    <t>Delivered kwh (Pam)</t>
  </si>
  <si>
    <t>TEMPERATURE ADJUSTED ANNUAL ENERGY ALLOCATIONS BY RATE SCHEDULE</t>
  </si>
  <si>
    <t>12 MONTHS ENDED JUNE 30, 2021</t>
  </si>
  <si>
    <t>NET GPI</t>
  </si>
  <si>
    <t>DELIVERED KWH (Cal View)</t>
  </si>
  <si>
    <t>TEMP ADJ</t>
  </si>
  <si>
    <t>TEMP ADJUSTED</t>
  </si>
  <si>
    <t>TEMP ADJ GPI</t>
  </si>
  <si>
    <t>TEMP ADJ DELIVERED KWH</t>
  </si>
  <si>
    <t>(1b)</t>
  </si>
  <si>
    <t>(2b)</t>
  </si>
  <si>
    <t>(3b)</t>
  </si>
  <si>
    <t>(4b)</t>
  </si>
  <si>
    <t>(5b)</t>
  </si>
  <si>
    <t>(6b)</t>
  </si>
  <si>
    <t>(7b)</t>
  </si>
  <si>
    <t>(8b)</t>
  </si>
  <si>
    <t>(9b)</t>
  </si>
  <si>
    <t>(10b)</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</si>
  <si>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</si>
  <si>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</si>
  <si>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</si>
  <si>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</si>
  <si>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</si>
  <si>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</si>
  <si>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</si>
  <si>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</si>
  <si>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</si>
  <si>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</si>
  <si>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</si>
  <si>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</si>
  <si>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</si>
  <si>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</si>
  <si>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</si>
  <si>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</si>
  <si>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</si>
  <si>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</si>
  <si>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</si>
  <si>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</si>
  <si>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</si>
  <si>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</si>
  <si>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</si>
  <si>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</si>
  <si>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</si>
  <si>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</si>
  <si>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</si>
  <si>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</si>
  <si>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</si>
  <si>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</si>
  <si>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</si>
  <si>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</si>
  <si>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</si>
  <si>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</si>
  <si>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</si>
  <si>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Note:  Annual actual kWh includes the impacts of schedule 40 rate migrations anticipated during the rate year on Schedules 24, 25, 26, 31 &amp; Special Contract.</t>
  </si>
  <si>
    <t>Electric Schedule 95 (Supplemental Surcharge - 2022 PCA Imbalance Recovery)</t>
  </si>
  <si>
    <t>Proposed Impacts of Rate Change Effective December 1, 2023</t>
  </si>
  <si>
    <t>Curent Schedule 95
Effective
12-1-2020 (through 11-30-23)</t>
  </si>
  <si>
    <t>Proposed Schedule 95
Effective
12-01-2023</t>
  </si>
  <si>
    <t>Current
Schedule 95 Revenue
Effective
12-1-2020</t>
  </si>
  <si>
    <t>Proposed
Schedule 95 Revenue
Effective
12-01-2023</t>
  </si>
  <si>
    <t>UE-220066
Cost of Service
Demand-Related
Base Rate
Effective 
1-11-2023</t>
  </si>
  <si>
    <t>UE-220066
Cost of Service
Energy-Related
Base Rate
Effective 
1-11-2023</t>
  </si>
  <si>
    <t>UE-220066
Cost of Service
Demand &amp; Energy-Related
Base Rate
Effective 
1-11-2023</t>
  </si>
  <si>
    <t>Annual Lamp Inventory @ (pro-rated for 13 months)
1-31-2023</t>
  </si>
  <si>
    <t>Current Base Lamp Demand &amp; Energy Cost @ 1-31-2023</t>
  </si>
  <si>
    <t>Proposed 2022 PCA Recovery Schedule 95 Charges Effective 
12-1-2023</t>
  </si>
  <si>
    <t>Proposed 2022 PCA Recovery Schedule 95 Lamp Revenue @ 12-1-2023</t>
  </si>
  <si>
    <t>Present Rates Effective 03/01/2023</t>
  </si>
  <si>
    <t>Proposed Rates Effective 12/01/2023</t>
  </si>
  <si>
    <t>Calculation of Schedule 95 Rate (Supplemental Surcharge - 2022 PCA Imbalance Recovery)</t>
  </si>
  <si>
    <t>Effective December 1, 2023</t>
  </si>
  <si>
    <t>2022 PCA Recovery</t>
  </si>
  <si>
    <t>2022 PCA Recovery $ per kWh Effective December 1, 2023</t>
  </si>
  <si>
    <t>Forecasted Year Ended December 31, 2024</t>
  </si>
  <si>
    <t>ELECTRIC COST OF SERVICE SUMMARY</t>
  </si>
  <si>
    <t>UE-22xxxx Adjusted Test Year Twelve Months ended June 2021 @ Proforma Rev Requirement</t>
  </si>
  <si>
    <t>Delivery Costs</t>
  </si>
  <si>
    <t>Proposed Effective January 1, 2023</t>
  </si>
  <si>
    <t>FOR THE TWELVE MONTHS ENDED JUNE 30, 2021</t>
  </si>
  <si>
    <t>2022 GENERAL RATE CASE</t>
  </si>
  <si>
    <t>Annual kWh Delivered Sales  12/01/23 to 12/31/24 (F2022)</t>
  </si>
  <si>
    <t>Estimated Annual
Base Revenue
Rates Effective
01/11/23</t>
  </si>
  <si>
    <t>Total 
Proposed
Rates at 12/01/2023</t>
  </si>
  <si>
    <t>Current  Average 
Rates per KWHs</t>
  </si>
  <si>
    <t>Proposed Average 
Rates per KWHs</t>
  </si>
  <si>
    <t>Average Residential Usage Test Year Ended December 31, 2024</t>
  </si>
  <si>
    <t>7 / 307 / 317 / 327</t>
  </si>
  <si>
    <t>8 / 24 / 324</t>
  </si>
  <si>
    <t>24 (8) /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</si>
</sst>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_);_(&quot;$&quot;* \(#,##0.00000\);_(&quot;$&quot;* &quot;-&quot;??_);_(@_)"/>
    <numFmt numFmtId="170" formatCode="_(&quot;$&quot;* #,##0.000000_);_(&quot;$&quot;* \(#,##0.000000\);_(&quot;$&quot;* &quot;-&quot;??_);_(@_)"/>
    <numFmt numFmtId="171" formatCode="_(&quot;$&quot;* #,##0.000_);_(&quot;$&quot;* \(#,##0.000\);_(&quot;$&quot;* &quot;-&quot;??_);_(@_)"/>
    <numFmt numFmtId="172" formatCode="0.000000"/>
    <numFmt numFmtId="173" formatCode="0.0000000"/>
    <numFmt numFmtId="174" formatCode="_(&quot;$&quot;* #,##0.000000_);_(&quot;$&quot;* \(#,##0.000000\);_(&quot;$&quot;* &quot;-&quot;??????_);_(@_)"/>
    <numFmt numFmtId="175" formatCode="&quot;$&quot;#,##0.00"/>
    <numFmt numFmtId="176" formatCode="_(&quot;$&quot;* #,##0.0000000_);_(&quot;$&quot;* \(#,##0.0000000\);_(&quot;$&quot;* &quot;-&quot;??_);_(@_)"/>
    <numFmt numFmtId="177" formatCode="_(&quot;$&quot;* #,##0.00000000000_);_(&quot;$&quot;* \(#,##0.00000000000\);_(&quot;$&quot;* &quot;-&quot;??_);_(@_)"/>
    <numFmt numFmtId="178" formatCode="0.0%"/>
    <numFmt numFmtId="179" formatCode="_(* #,##0.00000_);_(* \(#,##0.00000\);_(* &quot;-&quot;??_);_(@_)"/>
    <numFmt numFmtId="180" formatCode="\£\ #,##0_);[Red]\(\£\ #,##0\)"/>
    <numFmt numFmtId="181" formatCode="\¥\ #,##0_);[Red]\(\¥\ #,##0\)"/>
    <numFmt numFmtId="182" formatCode="0000"/>
    <numFmt numFmtId="183" formatCode="000000"/>
    <numFmt numFmtId="184" formatCode="\£#,##0_);\(\£#,##0\)"/>
    <numFmt numFmtId="185" formatCode="\•\ \ @"/>
    <numFmt numFmtId="186" formatCode="d\.mmm\.yy"/>
    <numFmt numFmtId="187" formatCode="_-* #,##0_)_-;* \(#,##0\)_-;_-* &quot;-&quot;??_-;_-@_-"/>
    <numFmt numFmtId="188" formatCode="&quot;$&quot;#,\);\(&quot;$&quot;#,##0\)"/>
    <numFmt numFmtId="189" formatCode="_-* #,##0.00\ _D_M_-;\-* #,##0.00\ _D_M_-;_-* &quot;-&quot;??\ _D_M_-;_-@_-"/>
    <numFmt numFmtId="190" formatCode="_(* #,##0.000_);_(* \(#,##0.000\);_(* &quot;-&quot;??_);_(@_)"/>
    <numFmt numFmtId="191" formatCode="[$-409]mmm\-yy;@"/>
    <numFmt numFmtId="192" formatCode="#."/>
    <numFmt numFmtId="193" formatCode="00000"/>
    <numFmt numFmtId="194" formatCode="_-* #,##0.00\ &quot;DM&quot;_-;\-* #,##0.00\ &quot;DM&quot;_-;_-* &quot;-&quot;??\ &quot;DM&quot;_-;_-@_-"/>
    <numFmt numFmtId="195" formatCode="&quot;€&quot;_-0.00"/>
    <numFmt numFmtId="196" formatCode="&quot;£&quot;_-0.00"/>
    <numFmt numFmtId="197" formatCode="_(* ###0_);_(* \(###0\);_(* &quot;-&quot;_);_(@_)"/>
    <numFmt numFmtId="198" formatCode="&quot;$&quot;#,##0\ ;\(&quot;$&quot;#,##0\)"/>
    <numFmt numFmtId="199" formatCode="\ \ _•\–\ \ \ \ @"/>
    <numFmt numFmtId="200" formatCode="mmmm\ d\,\ yyyy"/>
    <numFmt numFmtId="201" formatCode="#,##0.00_);\(#,##0.00\);\-_)"/>
    <numFmt numFmtId="202" formatCode="_-* #,##0\ _D_M_-;\-* #,##0\ _D_M_-;_-* &quot;-&quot;\ _D_M_-;_-@_-"/>
    <numFmt numFmtId="203" formatCode="[Blue]#,##0_);[Magenta]\(#,##0\)"/>
    <numFmt numFmtId="204" formatCode="_([$€-2]* #,##0.00_);_([$€-2]* \(#,##0.00\);_([$€-2]* &quot;-&quot;??_)"/>
    <numFmt numFmtId="205" formatCode="_-[$€-2]* #,##0.00_-;\-[$€-2]* #,##0.00_-;_-[$€-2]* &quot;-&quot;??_-"/>
    <numFmt numFmtId="206" formatCode="yyyy"/>
    <numFmt numFmtId="207" formatCode="_(* #,##0_);_(* \(#,##0\);_(* &quot;&quot;_);_(@_)"/>
    <numFmt numFmtId="208" formatCode="_(&quot;$&quot;* #,##0.0_);_(&quot;$&quot;* \(#,##0.0\);_(&quot;$&quot;* &quot;-&quot;??_);_(@_)"/>
    <numFmt numFmtId="209" formatCode="#,##0.0_);\(#,##0.0\)"/>
    <numFmt numFmtId="210" formatCode="\ ;\ ;"/>
    <numFmt numFmtId="211" formatCode="########\-###\-###"/>
    <numFmt numFmtId="212" formatCode="0.0000_);\(0.0000\)"/>
    <numFmt numFmtId="213" formatCode="_-* #,##0_-;\-* #,##0_-;_-* &quot;-&quot;_-;_-@_-"/>
    <numFmt numFmtId="214" formatCode="#,##0\x_);\(#,##0\x\)"/>
    <numFmt numFmtId="215" formatCode="#,##0.0\x_);\(#,##0.0\x\);&quot;-&quot;_)"/>
    <numFmt numFmtId="216" formatCode="#,##0.00\ ;\(#,##0.00\)"/>
    <numFmt numFmtId="217" formatCode="&quot;$&quot;#,##0;\-&quot;$&quot;#,##0"/>
    <numFmt numFmtId="218" formatCode="0.00_)"/>
    <numFmt numFmtId="219" formatCode="0\ &quot; HR&quot;"/>
    <numFmt numFmtId="220" formatCode="0000000"/>
    <numFmt numFmtId="221" formatCode="0.0000%"/>
    <numFmt numFmtId="222" formatCode="0.00000%"/>
    <numFmt numFmtId="223" formatCode="mmm\-yyyy"/>
    <numFmt numFmtId="224" formatCode="m/yy"/>
    <numFmt numFmtId="225" formatCode="_(&quot;$&quot;* #,##0.0000_);_(&quot;$&quot;* \(#,##0.0000\);_(&quot;$&quot;* &quot;-&quot;????_);_(@_)"/>
    <numFmt numFmtId="226" formatCode="#,##0\ \ \ ;[Red]\(#,##0\)\ \ ;\—\ \ \ \ "/>
    <numFmt numFmtId="227" formatCode="&quot;On&quot;_);;&quot;Off&quot;_)"/>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 numFmtId="237" formatCode="_-* ###0_-;\(###0\);_-* &quot;–&quot;_-;_-@_-"/>
    <numFmt numFmtId="238" formatCode="_-* #,###_-;\(#,###\);_-* &quot;–&quot;_-;_-@_-"/>
    <numFmt numFmtId="239" formatCode="_-\ #,##0.0_-;\(#,##0.0\);_-* &quot;–&quot;_-;_-@_-"/>
    <numFmt numFmtId="240" formatCode="#,##0.0"/>
    <numFmt numFmtId="241" formatCode="#,##0.0_);[Red]\(#,##0.0\)"/>
    <numFmt numFmtId="242" formatCode="m/d/yy\ h:mm\ AM/PM"/>
    <numFmt numFmtId="243" formatCode="m/d/yy\ h:mm"/>
    <numFmt numFmtId="244" formatCode="#,###,##0.00;\(#,###,##0.00\)"/>
    <numFmt numFmtId="245" formatCode="&quot;$&quot;#,###,##0.00;\(&quot;$&quot;#,###,##0.00\)"/>
    <numFmt numFmtId="246" formatCode="#,##0.00%;\(#,##0.00%\)"/>
    <numFmt numFmtId="247" formatCode="&quot;$&quot;#,"/>
    <numFmt numFmtId="248" formatCode="0.00_);\(0.00\)"/>
    <numFmt numFmtId="249" formatCode="#,##0_);\-#,##0_);\-_)"/>
    <numFmt numFmtId="250" formatCode="#,##0.00_);\-#,##0.00_);\-_)"/>
    <numFmt numFmtId="251" formatCode="#,##0.000_);[Red]\(#,##0.000\)"/>
    <numFmt numFmtId="252" formatCode="0.00\ ;\-0.00\ ;&quot;- &quot;"/>
    <numFmt numFmtId="253" formatCode="#,##0.0_);\-#,##0.0_);\-_)"/>
    <numFmt numFmtId="254" formatCode="mmm\ dd\,\ yyyy"/>
    <numFmt numFmtId="255" formatCode="0.00\ "/>
    <numFmt numFmtId="256" formatCode="&quot;As of&quot;\ mmmm\ dd\,\ yyyy"/>
    <numFmt numFmtId="257" formatCode="_(* #,##0.0_);_(* \(#,##0.0\);_(* &quot;-&quot;?_);_(@_)"/>
  </numFmts>
  <fonts count="2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8"/>
      <name val="Arial"/>
      <family val="2"/>
    </font>
    <font>
      <sz val="8"/>
      <name val="Helv"/>
    </font>
    <font>
      <sz val="8"/>
      <color theme="1"/>
      <name val="Arial"/>
      <family val="2"/>
    </font>
    <font>
      <sz val="8"/>
      <color indexed="8"/>
      <name val="Arial"/>
      <family val="2"/>
    </font>
    <font>
      <b/>
      <sz val="8"/>
      <name val="Times New Roman"/>
      <family val="1"/>
    </font>
    <font>
      <sz val="11"/>
      <color indexed="8"/>
      <name val="Calibri"/>
      <family val="2"/>
      <scheme val="minor"/>
    </font>
    <font>
      <sz val="10"/>
      <name val="Arial"/>
      <family val="2"/>
    </font>
    <font>
      <b/>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1"/>
      <name val="Times New Roman"/>
      <family val="1"/>
    </font>
    <font>
      <sz val="12"/>
      <color indexed="12"/>
      <name val="Times New Roman"/>
      <family val="1"/>
    </font>
    <font>
      <sz val="10"/>
      <name val="Helvetica 45 Light"/>
      <family val="2"/>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2"/>
      <name val="Arial"/>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10"/>
      <color indexed="10"/>
      <name val="Arial"/>
      <family val="2"/>
    </font>
    <font>
      <sz val="10"/>
      <name val="Times New Roman"/>
      <family val="1"/>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b/>
      <sz val="9"/>
      <name val="Arial"/>
      <family val="2"/>
    </font>
    <font>
      <sz val="9"/>
      <color theme="1"/>
      <name val="Arial"/>
      <family val="2"/>
    </font>
    <font>
      <sz val="9"/>
      <color theme="1"/>
      <name val="Calibri"/>
      <family val="2"/>
    </font>
    <font>
      <sz val="12"/>
      <color theme="1"/>
      <name val="Calibri"/>
      <family val="2"/>
      <scheme val="minor"/>
    </font>
    <font>
      <sz val="10"/>
      <color theme="0"/>
      <name val="Arial"/>
      <family val="2"/>
    </font>
    <font>
      <sz val="11"/>
      <color theme="0"/>
      <name val="Calibri"/>
      <family val="2"/>
    </font>
    <font>
      <sz val="11"/>
      <color indexed="16"/>
      <name val="Calibri"/>
      <family val="2"/>
    </font>
    <font>
      <sz val="10"/>
      <color rgb="FF9C0006"/>
      <name val="Arial"/>
      <family val="2"/>
    </font>
    <font>
      <sz val="11"/>
      <color rgb="FF9C0006"/>
      <name val="Calibri"/>
      <family val="2"/>
    </font>
    <font>
      <sz val="8"/>
      <color indexed="13"/>
      <name val="Arial"/>
      <family val="2"/>
    </font>
    <font>
      <sz val="11"/>
      <name val="Calibri"/>
      <family val="2"/>
    </font>
    <font>
      <b/>
      <sz val="8"/>
      <color indexed="57"/>
      <name val="Arial"/>
      <family val="2"/>
    </font>
    <font>
      <sz val="6.5"/>
      <name val="Arial"/>
      <family val="2"/>
    </font>
    <font>
      <b/>
      <sz val="11"/>
      <color indexed="53"/>
      <name val="Calibri"/>
      <family val="2"/>
    </font>
    <font>
      <b/>
      <sz val="11"/>
      <color indexed="10"/>
      <name val="Calibri"/>
      <family val="2"/>
    </font>
    <font>
      <b/>
      <sz val="10"/>
      <color rgb="FFFA7D00"/>
      <name val="Arial"/>
      <family val="2"/>
    </font>
    <font>
      <b/>
      <sz val="10"/>
      <color theme="0"/>
      <name val="Arial"/>
      <family val="2"/>
    </font>
    <font>
      <b/>
      <sz val="11"/>
      <color theme="0"/>
      <name val="Calibri"/>
      <family val="2"/>
    </font>
    <font>
      <b/>
      <sz val="9"/>
      <color indexed="18"/>
      <name val="Arial"/>
      <family val="2"/>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0"/>
      <color rgb="FF006100"/>
      <name val="Arial"/>
      <family val="2"/>
    </font>
    <font>
      <sz val="11"/>
      <color rgb="FF006100"/>
      <name val="Calibri"/>
      <family val="2"/>
    </font>
    <font>
      <b/>
      <sz val="15"/>
      <color indexed="62"/>
      <name val="Calibri"/>
      <family val="2"/>
      <scheme val="minor"/>
    </font>
    <font>
      <b/>
      <sz val="15"/>
      <color theme="3"/>
      <name val="Arial"/>
      <family val="2"/>
    </font>
    <font>
      <b/>
      <sz val="13"/>
      <color indexed="62"/>
      <name val="Calibri"/>
      <family val="2"/>
      <scheme val="minor"/>
    </font>
    <font>
      <b/>
      <sz val="13"/>
      <color theme="3"/>
      <name val="Arial"/>
      <family val="2"/>
    </font>
    <font>
      <b/>
      <sz val="11"/>
      <color theme="3"/>
      <name val="Calibri"/>
      <family val="2"/>
    </font>
    <font>
      <b/>
      <sz val="11"/>
      <color indexed="62"/>
      <name val="Calibri"/>
      <family val="2"/>
      <scheme val="minor"/>
    </font>
    <font>
      <b/>
      <sz val="11"/>
      <color theme="3"/>
      <name val="Arial"/>
      <family val="2"/>
    </font>
    <font>
      <sz val="9"/>
      <color indexed="13"/>
      <name val="Arial"/>
      <family val="2"/>
    </font>
    <font>
      <u/>
      <sz val="8"/>
      <color indexed="12"/>
      <name val="Arial"/>
      <family val="2"/>
    </font>
    <font>
      <sz val="10"/>
      <color rgb="FF3F3F76"/>
      <name val="Arial"/>
      <family val="2"/>
    </font>
    <font>
      <sz val="11"/>
      <color rgb="FF3F3F76"/>
      <name val="Calibri"/>
      <family val="2"/>
    </font>
    <font>
      <sz val="11"/>
      <color indexed="53"/>
      <name val="Calibri"/>
      <family val="2"/>
    </font>
    <font>
      <sz val="11"/>
      <color indexed="10"/>
      <name val="Calibri"/>
      <family val="2"/>
      <scheme val="minor"/>
    </font>
    <font>
      <sz val="10"/>
      <color rgb="FFFA7D00"/>
      <name val="Arial"/>
      <family val="2"/>
    </font>
    <font>
      <sz val="11"/>
      <color rgb="FFFA7D00"/>
      <name val="Calibri"/>
      <family val="2"/>
    </font>
    <font>
      <sz val="10"/>
      <color rgb="FF9C6500"/>
      <name val="Arial"/>
      <family val="2"/>
    </font>
    <font>
      <sz val="11"/>
      <color rgb="FF9C6500"/>
      <name val="Calibri"/>
      <family val="2"/>
    </font>
    <font>
      <sz val="11"/>
      <color indexed="63"/>
      <name val="Calibri"/>
      <family val="2"/>
    </font>
    <font>
      <sz val="10"/>
      <color rgb="FF000000"/>
      <name val="Arial"/>
      <family val="2"/>
    </font>
    <font>
      <sz val="12"/>
      <color theme="1"/>
      <name val="Arial"/>
      <family val="2"/>
    </font>
    <font>
      <sz val="10"/>
      <color theme="1"/>
      <name val="Arial"/>
      <family val="2"/>
    </font>
    <font>
      <b/>
      <sz val="11"/>
      <color rgb="FF3F3F3F"/>
      <name val="Calibri"/>
      <family val="2"/>
    </font>
    <font>
      <sz val="8"/>
      <color indexed="32"/>
      <name val="Arial"/>
      <family val="2"/>
    </font>
    <font>
      <b/>
      <sz val="10"/>
      <name val="Helv"/>
    </font>
    <font>
      <b/>
      <i/>
      <sz val="10"/>
      <name val="Helv"/>
    </font>
    <font>
      <i/>
      <sz val="10"/>
      <name val="Helv"/>
    </font>
    <font>
      <b/>
      <sz val="8"/>
      <color indexed="18"/>
      <name val="Arial"/>
      <family val="2"/>
    </font>
    <font>
      <b/>
      <sz val="10"/>
      <color indexed="39"/>
      <name val="Arial"/>
      <family val="2"/>
    </font>
    <font>
      <sz val="19"/>
      <color indexed="48"/>
      <name val="Arial"/>
      <family val="2"/>
    </font>
    <font>
      <b/>
      <sz val="12"/>
      <color indexed="18"/>
      <name val="Arial"/>
      <family val="2"/>
    </font>
    <font>
      <sz val="9"/>
      <color indexed="29"/>
      <name val="Arial"/>
      <family val="2"/>
    </font>
    <font>
      <b/>
      <sz val="9"/>
      <color indexed="29"/>
      <name val="Arial"/>
      <family val="2"/>
    </font>
    <font>
      <b/>
      <sz val="10"/>
      <color theme="1"/>
      <name val="Arial"/>
      <family val="2"/>
    </font>
    <font>
      <sz val="10"/>
      <color rgb="FFFF0000"/>
      <name val="Arial"/>
      <family val="2"/>
    </font>
    <font>
      <sz val="11"/>
      <color rgb="FFFF0000"/>
      <name val="Calibri"/>
      <family val="2"/>
    </font>
    <font>
      <b/>
      <sz val="9"/>
      <color indexed="81"/>
      <name val="Tahoma"/>
      <family val="2"/>
    </font>
    <font>
      <sz val="9"/>
      <color indexed="81"/>
      <name val="Tahoma"/>
      <family val="2"/>
    </font>
    <font>
      <b/>
      <sz val="8"/>
      <color rgb="FF0000FF"/>
      <name val="Arial"/>
      <family val="2"/>
    </font>
    <font>
      <sz val="8"/>
      <color rgb="FF008080"/>
      <name val="Arial"/>
      <family val="2"/>
    </font>
    <font>
      <b/>
      <sz val="8"/>
      <color rgb="FF008080"/>
      <name val="Arial"/>
      <family val="2"/>
    </font>
    <font>
      <sz val="8"/>
      <color rgb="FF0000FF"/>
      <name val="Arial"/>
      <family val="2"/>
    </font>
    <font>
      <b/>
      <sz val="8"/>
      <color indexed="81"/>
      <name val="Tahoma"/>
      <family val="2"/>
    </font>
    <font>
      <sz val="8"/>
      <color indexed="81"/>
      <name val="Tahoma"/>
      <family val="2"/>
    </font>
    <font>
      <b/>
      <sz val="8"/>
      <color theme="1"/>
      <name val="Arial"/>
      <family val="2"/>
    </font>
    <font>
      <u/>
      <sz val="8"/>
      <name val="Arial"/>
      <family val="2"/>
    </font>
    <font>
      <b/>
      <u/>
      <sz val="8"/>
      <name val="Arial"/>
      <family val="2"/>
    </font>
    <font>
      <sz val="11"/>
      <name val="Calibri"/>
      <family val="2"/>
      <scheme val="minor"/>
    </font>
  </fonts>
  <fills count="139">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9"/>
        <bgColor indexed="9"/>
      </patternFill>
    </fill>
    <fill>
      <patternFill patternType="solid">
        <fgColor indexed="42"/>
        <bgColor indexed="42"/>
      </patternFill>
    </fill>
    <fill>
      <patternFill patternType="solid">
        <fgColor indexed="8"/>
      </patternFill>
    </fill>
    <fill>
      <patternFill patternType="lightGray">
        <fgColor indexed="8"/>
        <bgColor indexed="8"/>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25"/>
        <bgColor indexed="64"/>
      </patternFill>
    </fill>
    <fill>
      <patternFill patternType="solid">
        <fgColor indexed="13"/>
        <bgColor indexed="64"/>
      </patternFill>
    </fill>
    <fill>
      <patternFill patternType="solid">
        <fgColor theme="4" tint="0.79998168889431442"/>
        <bgColor indexed="64"/>
      </patternFill>
    </fill>
  </fills>
  <borders count="1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thin">
        <color indexed="64"/>
      </left>
      <right/>
      <top/>
      <bottom/>
      <diagonal/>
    </border>
    <border>
      <left/>
      <right/>
      <top/>
      <bottom style="hair">
        <color indexed="64"/>
      </bottom>
      <diagonal/>
    </border>
    <border>
      <left style="thin">
        <color auto="1"/>
      </left>
      <right/>
      <top style="thin">
        <color auto="1"/>
      </top>
      <bottom/>
      <diagonal/>
    </border>
    <border>
      <left/>
      <right/>
      <top/>
      <bottom style="thick">
        <color indexed="48"/>
      </bottom>
      <diagonal/>
    </border>
    <border>
      <left/>
      <right/>
      <top/>
      <bottom style="double">
        <color indexed="53"/>
      </bottom>
      <diagonal/>
    </border>
    <border>
      <left/>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s>
  <cellStyleXfs count="51802">
    <xf numFmtId="0" fontId="0"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3"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32"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32" fillId="0" borderId="0"/>
    <xf numFmtId="0" fontId="32" fillId="0" borderId="0"/>
    <xf numFmtId="0" fontId="32"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5" fillId="0" borderId="0" applyFill="0" applyBorder="0" applyAlignment="0" applyProtection="0"/>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37" fontId="7"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0" fontId="32" fillId="0" borderId="0"/>
    <xf numFmtId="0" fontId="32" fillId="0" borderId="0"/>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80" fontId="32" fillId="0" borderId="0" applyFont="0" applyFill="0" applyBorder="0" applyAlignment="0" applyProtection="0"/>
    <xf numFmtId="180"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0" fontId="6" fillId="0" borderId="0"/>
    <xf numFmtId="0" fontId="6" fillId="0" borderId="0"/>
    <xf numFmtId="0" fontId="32" fillId="0" borderId="0"/>
    <xf numFmtId="0" fontId="32" fillId="0" borderId="0"/>
    <xf numFmtId="182" fontId="36" fillId="0" borderId="0">
      <alignment horizontal="left"/>
    </xf>
    <xf numFmtId="183" fontId="37" fillId="0" borderId="0">
      <alignment horizontal="left"/>
    </xf>
    <xf numFmtId="0" fontId="38" fillId="0" borderId="37"/>
    <xf numFmtId="0" fontId="39"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2" fontId="9" fillId="0" borderId="0">
      <alignment horizontal="left" wrapText="1"/>
    </xf>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2" fontId="9" fillId="0" borderId="0">
      <alignment horizontal="left" wrapText="1"/>
    </xf>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0" fillId="34" borderId="0" applyNumberFormat="0" applyBorder="0" applyAlignment="0" applyProtection="0"/>
    <xf numFmtId="172" fontId="9" fillId="0" borderId="0">
      <alignment horizontal="left" wrapText="1"/>
    </xf>
    <xf numFmtId="0" fontId="40"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172" fontId="9" fillId="0" borderId="0">
      <alignment horizontal="left" wrapText="1"/>
    </xf>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72" fontId="9" fillId="0" borderId="0">
      <alignment horizontal="left" wrapText="1"/>
    </xf>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0" fillId="36" borderId="0" applyNumberFormat="0" applyBorder="0" applyAlignment="0" applyProtection="0"/>
    <xf numFmtId="172" fontId="9" fillId="0" borderId="0">
      <alignment horizontal="left" wrapText="1"/>
    </xf>
    <xf numFmtId="0" fontId="40"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2" fontId="9" fillId="0" borderId="0">
      <alignment horizontal="left" wrapText="1"/>
    </xf>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38" borderId="0" applyNumberFormat="0" applyBorder="0" applyAlignment="0" applyProtection="0"/>
    <xf numFmtId="172" fontId="9" fillId="0" borderId="0">
      <alignment horizontal="left" wrapText="1"/>
    </xf>
    <xf numFmtId="0" fontId="40"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72" fontId="9" fillId="0" borderId="0">
      <alignment horizontal="left" wrapText="1"/>
    </xf>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2" fontId="9" fillId="0" borderId="0">
      <alignment horizontal="left" wrapText="1"/>
    </xf>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0"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2" fontId="9" fillId="0" borderId="0">
      <alignment horizontal="left" wrapText="1"/>
    </xf>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41" borderId="0" applyNumberFormat="0" applyBorder="0" applyAlignment="0" applyProtection="0"/>
    <xf numFmtId="172" fontId="9" fillId="0" borderId="0">
      <alignment horizontal="left" wrapText="1"/>
    </xf>
    <xf numFmtId="0" fontId="40" fillId="4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72" fontId="9" fillId="0" borderId="0">
      <alignment horizontal="left" wrapText="1"/>
    </xf>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2" fontId="9" fillId="0" borderId="0">
      <alignment horizontal="left" wrapText="1"/>
    </xf>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0"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172" fontId="9" fillId="0" borderId="0">
      <alignment horizontal="left" wrapText="1"/>
    </xf>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172" fontId="9" fillId="0" borderId="0">
      <alignment horizontal="left" wrapText="1"/>
    </xf>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0" fillId="43" borderId="0" applyNumberFormat="0" applyBorder="0" applyAlignment="0" applyProtection="0"/>
    <xf numFmtId="172" fontId="9" fillId="0" borderId="0">
      <alignment horizontal="left" wrapText="1"/>
    </xf>
    <xf numFmtId="0" fontId="40"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2" fontId="9" fillId="0" borderId="0">
      <alignment horizontal="left" wrapText="1"/>
    </xf>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0" fillId="40" borderId="0" applyNumberFormat="0" applyBorder="0" applyAlignment="0" applyProtection="0"/>
    <xf numFmtId="172" fontId="9" fillId="0" borderId="0">
      <alignment horizontal="left" wrapText="1"/>
    </xf>
    <xf numFmtId="0" fontId="40"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72" fontId="9" fillId="0" borderId="0">
      <alignment horizontal="left" wrapText="1"/>
    </xf>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0" fillId="35" borderId="0" applyNumberFormat="0" applyBorder="0" applyAlignment="0" applyProtection="0"/>
    <xf numFmtId="172" fontId="9" fillId="0" borderId="0">
      <alignment horizontal="left" wrapText="1"/>
    </xf>
    <xf numFmtId="0" fontId="40"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2" fontId="9" fillId="0" borderId="0">
      <alignment horizontal="left" wrapText="1"/>
    </xf>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172" fontId="9" fillId="0" borderId="0">
      <alignment horizontal="left" wrapText="1"/>
    </xf>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0" fillId="45" borderId="0" applyNumberFormat="0" applyBorder="0" applyAlignment="0" applyProtection="0"/>
    <xf numFmtId="172" fontId="9" fillId="0" borderId="0">
      <alignment horizontal="left" wrapText="1"/>
    </xf>
    <xf numFmtId="0" fontId="40"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172" fontId="9" fillId="0" borderId="0">
      <alignment horizontal="left" wrapText="1"/>
    </xf>
    <xf numFmtId="172" fontId="9" fillId="0" borderId="0">
      <alignment horizontal="left" wrapText="1"/>
    </xf>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4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172" fontId="9" fillId="0" borderId="0">
      <alignment horizontal="left" wrapText="1"/>
    </xf>
    <xf numFmtId="172" fontId="9" fillId="0" borderId="0">
      <alignment horizontal="left" wrapText="1"/>
    </xf>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4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4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172" fontId="9" fillId="0" borderId="0">
      <alignment horizontal="left" wrapText="1"/>
    </xf>
    <xf numFmtId="172" fontId="9" fillId="0" borderId="0">
      <alignment horizontal="left" wrapText="1"/>
    </xf>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4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172" fontId="9" fillId="0" borderId="0">
      <alignment horizontal="left" wrapText="1"/>
    </xf>
    <xf numFmtId="172" fontId="9" fillId="0" borderId="0">
      <alignment horizontal="left" wrapText="1"/>
    </xf>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4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172" fontId="9" fillId="0" borderId="0">
      <alignment horizontal="left" wrapText="1"/>
    </xf>
    <xf numFmtId="172" fontId="9" fillId="0" borderId="0">
      <alignment horizontal="left" wrapText="1"/>
    </xf>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4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172" fontId="9" fillId="0" borderId="0">
      <alignment horizontal="left" wrapText="1"/>
    </xf>
    <xf numFmtId="172" fontId="9" fillId="0" borderId="0">
      <alignment horizontal="left" wrapText="1"/>
    </xf>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49"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172" fontId="9" fillId="0" borderId="0">
      <alignment horizontal="left" wrapText="1"/>
    </xf>
    <xf numFmtId="172" fontId="9" fillId="0" borderId="0">
      <alignment horizontal="left" wrapText="1"/>
    </xf>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172" fontId="9" fillId="0" borderId="0">
      <alignment horizontal="left" wrapText="1"/>
    </xf>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1" fillId="64"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172" fontId="9" fillId="0" borderId="0">
      <alignment horizontal="left" wrapText="1"/>
    </xf>
    <xf numFmtId="172" fontId="9" fillId="0" borderId="0">
      <alignment horizontal="left" wrapText="1"/>
    </xf>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172" fontId="9" fillId="0" borderId="0">
      <alignment horizontal="left" wrapText="1"/>
    </xf>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9" borderId="0" applyNumberFormat="0" applyBorder="0" applyAlignment="0" applyProtection="0"/>
    <xf numFmtId="0" fontId="41" fillId="5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172" fontId="9" fillId="0" borderId="0">
      <alignment horizontal="left" wrapText="1"/>
    </xf>
    <xf numFmtId="172" fontId="9" fillId="0" borderId="0">
      <alignment horizontal="left" wrapText="1"/>
    </xf>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172" fontId="9" fillId="0" borderId="0">
      <alignment horizontal="left" wrapText="1"/>
    </xf>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1"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64" borderId="0" applyNumberFormat="0" applyBorder="0" applyAlignment="0" applyProtection="0"/>
    <xf numFmtId="0" fontId="41" fillId="54"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31" fillId="74" borderId="0" applyNumberFormat="0" applyBorder="0" applyAlignment="0" applyProtection="0"/>
    <xf numFmtId="172" fontId="9" fillId="0" borderId="0">
      <alignment horizontal="left" wrapText="1"/>
    </xf>
    <xf numFmtId="172" fontId="9" fillId="0" borderId="0">
      <alignment horizontal="left" wrapText="1"/>
    </xf>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31" fillId="74" borderId="0" applyNumberFormat="0" applyBorder="0" applyAlignment="0" applyProtection="0"/>
    <xf numFmtId="172" fontId="9" fillId="0" borderId="0">
      <alignment horizontal="left" wrapText="1"/>
    </xf>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48"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1" fillId="53"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172" fontId="9" fillId="0" borderId="0">
      <alignment horizontal="left" wrapText="1"/>
    </xf>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4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31" fillId="2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76" borderId="0" applyNumberFormat="0" applyBorder="0" applyAlignment="0" applyProtection="0"/>
    <xf numFmtId="0" fontId="41" fillId="76" borderId="0" applyNumberFormat="0" applyBorder="0" applyAlignment="0" applyProtection="0"/>
    <xf numFmtId="0" fontId="41" fillId="77" borderId="0" applyNumberFormat="0" applyBorder="0" applyAlignment="0" applyProtection="0"/>
    <xf numFmtId="0" fontId="41" fillId="77"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45"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31" fillId="65" borderId="0" applyNumberFormat="0" applyBorder="0" applyAlignment="0" applyProtection="0"/>
    <xf numFmtId="172" fontId="9" fillId="0" borderId="0">
      <alignment horizontal="left" wrapText="1"/>
    </xf>
    <xf numFmtId="172" fontId="9" fillId="0" borderId="0">
      <alignment horizontal="left" wrapText="1"/>
    </xf>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31" fillId="65" borderId="0" applyNumberFormat="0" applyBorder="0" applyAlignment="0" applyProtection="0"/>
    <xf numFmtId="172" fontId="9" fillId="0" borderId="0">
      <alignment horizontal="left" wrapText="1"/>
    </xf>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47"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41" fillId="7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2"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172" fontId="9" fillId="0" borderId="0">
      <alignment horizontal="left" wrapText="1"/>
    </xf>
    <xf numFmtId="172" fontId="9" fillId="0" borderId="0">
      <alignment horizontal="left" wrapText="1"/>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7" fillId="0" borderId="0" applyFont="0" applyFill="0" applyBorder="0" applyAlignment="0" applyProtection="0">
      <alignment horizontal="right"/>
    </xf>
    <xf numFmtId="0" fontId="39" fillId="0" borderId="37"/>
    <xf numFmtId="9" fontId="44" fillId="0" borderId="0">
      <alignment horizontal="center"/>
    </xf>
    <xf numFmtId="0" fontId="45" fillId="0" borderId="38" applyNumberFormat="0" applyFont="0" applyProtection="0">
      <alignment wrapText="1"/>
    </xf>
    <xf numFmtId="0" fontId="46" fillId="0" borderId="20" applyNumberFormat="0" applyFill="0" applyAlignment="0" applyProtection="0"/>
    <xf numFmtId="0" fontId="47" fillId="0" borderId="18" applyNumberFormat="0" applyFont="0" applyFill="0" applyAlignment="0" applyProtection="0"/>
    <xf numFmtId="0" fontId="47" fillId="0" borderId="39" applyNumberFormat="0" applyFont="0" applyFill="0" applyAlignment="0" applyProtection="0"/>
    <xf numFmtId="184" fontId="48"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49" fillId="0" borderId="0" applyFill="0" applyBorder="0" applyAlignment="0"/>
    <xf numFmtId="186" fontId="49" fillId="0" borderId="0" applyFill="0" applyBorder="0" applyAlignment="0"/>
    <xf numFmtId="172" fontId="9" fillId="0" borderId="0">
      <alignment horizontal="left" wrapText="1"/>
    </xf>
    <xf numFmtId="186" fontId="49" fillId="0" borderId="0" applyFill="0" applyBorder="0" applyAlignment="0"/>
    <xf numFmtId="172" fontId="9" fillId="0" borderId="0">
      <alignment horizontal="left" wrapText="1"/>
    </xf>
    <xf numFmtId="186" fontId="49" fillId="0" borderId="0" applyFill="0" applyBorder="0" applyAlignment="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0" fontId="50" fillId="79" borderId="40" applyNumberFormat="0" applyAlignment="0" applyProtection="0"/>
    <xf numFmtId="172" fontId="9" fillId="0" borderId="0">
      <alignment horizontal="left" wrapText="1"/>
    </xf>
    <xf numFmtId="0" fontId="50" fillId="79" borderId="40" applyNumberFormat="0" applyAlignment="0" applyProtection="0"/>
    <xf numFmtId="0" fontId="25" fillId="7" borderId="30" applyNumberFormat="0" applyAlignment="0" applyProtection="0"/>
    <xf numFmtId="0" fontId="51" fillId="80" borderId="30" applyNumberFormat="0" applyAlignment="0" applyProtection="0"/>
    <xf numFmtId="172" fontId="9" fillId="0" borderId="0">
      <alignment horizontal="left" wrapText="1"/>
    </xf>
    <xf numFmtId="172" fontId="9" fillId="0" borderId="0">
      <alignment horizontal="left" wrapText="1"/>
    </xf>
    <xf numFmtId="41" fontId="6" fillId="2" borderId="0"/>
    <xf numFmtId="172" fontId="9" fillId="0" borderId="0">
      <alignment horizontal="left" wrapText="1"/>
    </xf>
    <xf numFmtId="41" fontId="6" fillId="2" borderId="0"/>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51" fillId="80" borderId="30" applyNumberFormat="0" applyAlignment="0" applyProtection="0"/>
    <xf numFmtId="172" fontId="9" fillId="0" borderId="0">
      <alignment horizontal="left" wrapText="1"/>
    </xf>
    <xf numFmtId="172" fontId="9" fillId="0" borderId="0">
      <alignment horizontal="left" wrapText="1"/>
    </xf>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172" fontId="9" fillId="0" borderId="0">
      <alignment horizontal="left" wrapText="1"/>
    </xf>
    <xf numFmtId="41" fontId="6" fillId="2" borderId="0"/>
    <xf numFmtId="41" fontId="6" fillId="2" borderId="0"/>
    <xf numFmtId="172" fontId="9" fillId="0" borderId="0">
      <alignment horizontal="left" wrapText="1"/>
    </xf>
    <xf numFmtId="41" fontId="6" fillId="2" borderId="0"/>
    <xf numFmtId="41" fontId="6" fillId="2" borderId="0"/>
    <xf numFmtId="172" fontId="9" fillId="0" borderId="0">
      <alignment horizontal="left" wrapText="1"/>
    </xf>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172" fontId="9" fillId="0" borderId="0">
      <alignment horizontal="left" wrapText="1"/>
    </xf>
    <xf numFmtId="41" fontId="6" fillId="2" borderId="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0" fontId="52" fillId="81" borderId="41"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0" fontId="25" fillId="7" borderId="30" applyNumberFormat="0" applyAlignment="0" applyProtection="0"/>
    <xf numFmtId="41" fontId="6" fillId="2" borderId="0"/>
    <xf numFmtId="41" fontId="6" fillId="2" borderId="0"/>
    <xf numFmtId="41" fontId="6" fillId="2" borderId="0"/>
    <xf numFmtId="41" fontId="6" fillId="2" borderId="0"/>
    <xf numFmtId="0" fontId="52" fillId="81" borderId="41" applyNumberFormat="0" applyAlignment="0" applyProtection="0"/>
    <xf numFmtId="41" fontId="6" fillId="2" borderId="0"/>
    <xf numFmtId="0" fontId="51" fillId="80" borderId="30" applyNumberFormat="0" applyAlignment="0" applyProtection="0"/>
    <xf numFmtId="0" fontId="25" fillId="7" borderId="30" applyNumberFormat="0" applyAlignment="0" applyProtection="0"/>
    <xf numFmtId="187" fontId="6" fillId="0" borderId="0" applyFill="0" applyBorder="0" applyProtection="0"/>
    <xf numFmtId="187" fontId="6" fillId="0" borderId="0" applyFill="0" applyBorder="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2" borderId="42" applyNumberFormat="0" applyAlignment="0" applyProtection="0"/>
    <xf numFmtId="0" fontId="53" fillId="82" borderId="42" applyNumberFormat="0" applyAlignment="0" applyProtection="0"/>
    <xf numFmtId="172" fontId="9" fillId="0" borderId="0">
      <alignment horizontal="left" wrapText="1"/>
    </xf>
    <xf numFmtId="0" fontId="53" fillId="82" borderId="42" applyNumberFormat="0" applyAlignment="0" applyProtection="0"/>
    <xf numFmtId="172" fontId="9" fillId="0" borderId="0">
      <alignment horizontal="left" wrapText="1"/>
    </xf>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3" borderId="42"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53" fillId="82" borderId="42"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0" fontId="27" fillId="8" borderId="33" applyNumberFormat="0" applyAlignment="0" applyProtection="0"/>
    <xf numFmtId="41" fontId="6" fillId="84" borderId="0"/>
    <xf numFmtId="41" fontId="6" fillId="84" borderId="0"/>
    <xf numFmtId="172" fontId="9" fillId="0" borderId="0">
      <alignment horizontal="left" wrapText="1"/>
    </xf>
    <xf numFmtId="41" fontId="6" fillId="84" borderId="0"/>
    <xf numFmtId="41" fontId="6" fillId="84" borderId="0"/>
    <xf numFmtId="41" fontId="6" fillId="84" borderId="0"/>
    <xf numFmtId="172" fontId="9" fillId="0" borderId="0">
      <alignment horizontal="left" wrapText="1"/>
    </xf>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188" fontId="6"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9"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0" fontId="56"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19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172" fontId="9" fillId="0" borderId="0">
      <alignment horizontal="left" wrapText="1"/>
    </xf>
    <xf numFmtId="172" fontId="9" fillId="0" borderId="0">
      <alignment horizontal="left" wrapText="1"/>
    </xf>
    <xf numFmtId="43" fontId="4" fillId="0" borderId="0" applyFont="0" applyFill="0" applyBorder="0" applyAlignment="0" applyProtection="0"/>
    <xf numFmtId="43" fontId="40" fillId="0" borderId="0" applyFont="0" applyFill="0" applyBorder="0" applyAlignment="0" applyProtection="0"/>
    <xf numFmtId="172" fontId="9" fillId="0" borderId="0">
      <alignment horizontal="left" wrapText="1"/>
    </xf>
    <xf numFmtId="43" fontId="40" fillId="0" borderId="0" applyFont="0" applyFill="0" applyBorder="0" applyAlignment="0" applyProtection="0"/>
    <xf numFmtId="172" fontId="9" fillId="0" borderId="0">
      <alignment horizontal="left" wrapText="1"/>
    </xf>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9" fillId="0" borderId="0">
      <alignment horizontal="left" wrapText="1"/>
    </xf>
    <xf numFmtId="43" fontId="6" fillId="0" borderId="0" applyFont="0" applyFill="0" applyBorder="0" applyAlignment="0" applyProtection="0"/>
    <xf numFmtId="3" fontId="42" fillId="0" borderId="0" applyFill="0" applyBorder="0" applyAlignment="0" applyProtection="0"/>
    <xf numFmtId="0" fontId="58" fillId="0" borderId="0"/>
    <xf numFmtId="0" fontId="58" fillId="0" borderId="0"/>
    <xf numFmtId="0" fontId="58" fillId="0" borderId="0"/>
    <xf numFmtId="0" fontId="59" fillId="0" borderId="0"/>
    <xf numFmtId="0" fontId="59" fillId="0" borderId="0"/>
    <xf numFmtId="0" fontId="60" fillId="0" borderId="0"/>
    <xf numFmtId="0" fontId="61" fillId="0" borderId="0"/>
    <xf numFmtId="0" fontId="61" fillId="0" borderId="0"/>
    <xf numFmtId="0" fontId="60" fillId="0" borderId="0"/>
    <xf numFmtId="0" fontId="61" fillId="0" borderId="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42"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172" fontId="9" fillId="0" borderId="0">
      <alignment horizontal="left" wrapText="1"/>
    </xf>
    <xf numFmtId="3" fontId="42"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192" fontId="64" fillId="0" borderId="0">
      <protection locked="0"/>
    </xf>
    <xf numFmtId="0" fontId="60" fillId="0" borderId="0"/>
    <xf numFmtId="0" fontId="61" fillId="0" borderId="0"/>
    <xf numFmtId="0" fontId="61" fillId="0" borderId="0"/>
    <xf numFmtId="0" fontId="60" fillId="0" borderId="0"/>
    <xf numFmtId="0" fontId="59" fillId="0" borderId="0"/>
    <xf numFmtId="0" fontId="61" fillId="0" borderId="0"/>
    <xf numFmtId="0" fontId="65" fillId="0" borderId="0" applyNumberFormat="0" applyAlignment="0">
      <alignment horizontal="left"/>
    </xf>
    <xf numFmtId="0" fontId="65" fillId="0" borderId="0" applyNumberFormat="0" applyAlignment="0">
      <alignment horizontal="left"/>
    </xf>
    <xf numFmtId="172" fontId="9" fillId="0" borderId="0">
      <alignment horizontal="left" wrapText="1"/>
    </xf>
    <xf numFmtId="0" fontId="65" fillId="0" borderId="0" applyNumberFormat="0" applyAlignment="0">
      <alignment horizontal="left"/>
    </xf>
    <xf numFmtId="172" fontId="9" fillId="0" borderId="0">
      <alignment horizontal="left" wrapText="1"/>
    </xf>
    <xf numFmtId="0" fontId="65" fillId="0" borderId="0" applyNumberFormat="0" applyAlignment="0">
      <alignment horizontal="left"/>
    </xf>
    <xf numFmtId="0" fontId="66" fillId="0" borderId="0" applyNumberFormat="0" applyAlignment="0"/>
    <xf numFmtId="0" fontId="66" fillId="0" borderId="0" applyNumberFormat="0" applyAlignment="0"/>
    <xf numFmtId="172" fontId="9" fillId="0" borderId="0">
      <alignment horizontal="left" wrapText="1"/>
    </xf>
    <xf numFmtId="0" fontId="66" fillId="0" borderId="0" applyNumberFormat="0" applyAlignment="0"/>
    <xf numFmtId="172" fontId="9" fillId="0" borderId="0">
      <alignment horizontal="left" wrapText="1"/>
    </xf>
    <xf numFmtId="0" fontId="66" fillId="0" borderId="0" applyNumberFormat="0" applyAlignment="0"/>
    <xf numFmtId="0" fontId="58" fillId="0" borderId="0"/>
    <xf numFmtId="0" fontId="58" fillId="0" borderId="0"/>
    <xf numFmtId="0" fontId="60" fillId="0" borderId="0"/>
    <xf numFmtId="0" fontId="61" fillId="0" borderId="0"/>
    <xf numFmtId="0" fontId="61" fillId="0" borderId="0"/>
    <xf numFmtId="0" fontId="60" fillId="0" borderId="0"/>
    <xf numFmtId="0" fontId="59" fillId="0" borderId="0"/>
    <xf numFmtId="0" fontId="61" fillId="0" borderId="0"/>
    <xf numFmtId="0" fontId="58" fillId="0" borderId="0"/>
    <xf numFmtId="0" fontId="58" fillId="0" borderId="0"/>
    <xf numFmtId="0" fontId="60" fillId="0" borderId="0"/>
    <xf numFmtId="0" fontId="61" fillId="0" borderId="0"/>
    <xf numFmtId="0" fontId="61" fillId="0" borderId="0"/>
    <xf numFmtId="0" fontId="60" fillId="0" borderId="0"/>
    <xf numFmtId="0" fontId="61" fillId="0" borderId="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20" fontId="6" fillId="0" borderId="0" applyFont="0" applyFill="0" applyBorder="0" applyAlignment="0" applyProtection="0"/>
    <xf numFmtId="193" fontId="67" fillId="0" borderId="0" applyFont="0" applyFill="0" applyBorder="0" applyAlignment="0" applyProtection="0"/>
    <xf numFmtId="8" fontId="68" fillId="0" borderId="43">
      <protection locked="0"/>
    </xf>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8" fontId="5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8" fontId="5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172" fontId="9" fillId="0" borderId="0">
      <alignment horizontal="left" wrapText="1"/>
    </xf>
    <xf numFmtId="8" fontId="58" fillId="0" borderId="0" applyFont="0" applyFill="0" applyBorder="0" applyAlignment="0" applyProtection="0"/>
    <xf numFmtId="44"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172" fontId="9" fillId="0" borderId="0">
      <alignment horizontal="left" wrapText="1"/>
    </xf>
    <xf numFmtId="44" fontId="55" fillId="0" borderId="0" applyFont="0" applyFill="0" applyBorder="0" applyAlignment="0" applyProtection="0"/>
    <xf numFmtId="44" fontId="55"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8" fontId="54"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56" fillId="0" borderId="0" applyFont="0" applyFill="0" applyBorder="0" applyAlignment="0" applyProtection="0"/>
    <xf numFmtId="172" fontId="9" fillId="0" borderId="0">
      <alignment horizontal="left" wrapText="1"/>
    </xf>
    <xf numFmtId="8" fontId="54" fillId="0" borderId="0" applyFont="0" applyFill="0" applyBorder="0" applyAlignment="0" applyProtection="0"/>
    <xf numFmtId="44" fontId="6" fillId="0" borderId="0" applyFont="0" applyFill="0" applyBorder="0" applyAlignment="0" applyProtection="0"/>
    <xf numFmtId="44" fontId="40" fillId="0" borderId="0" applyFont="0" applyFill="0" applyBorder="0" applyAlignment="0" applyProtection="0"/>
    <xf numFmtId="8" fontId="5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194" fontId="6" fillId="0" borderId="0" applyFont="0" applyFill="0" applyBorder="0" applyAlignment="0" applyProtection="0"/>
    <xf numFmtId="172" fontId="9" fillId="0" borderId="0">
      <alignment horizontal="left" wrapText="1"/>
    </xf>
    <xf numFmtId="19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8" fontId="5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172" fontId="9" fillId="0" borderId="0">
      <alignment horizontal="left" wrapText="1"/>
    </xf>
    <xf numFmtId="44" fontId="4" fillId="0" borderId="0" applyFont="0" applyFill="0" applyBorder="0" applyAlignment="0" applyProtection="0"/>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172" fontId="9" fillId="0" borderId="0">
      <alignment horizontal="left" wrapText="1"/>
    </xf>
    <xf numFmtId="44"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2" fontId="9" fillId="0" borderId="0">
      <alignment horizontal="left" wrapText="1"/>
    </xf>
    <xf numFmtId="44"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5" fontId="42" fillId="0" borderId="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72" fontId="9" fillId="0" borderId="0">
      <alignment horizontal="left" wrapText="1"/>
    </xf>
    <xf numFmtId="197" fontId="6" fillId="0" borderId="0" applyFont="0" applyFill="0" applyBorder="0" applyAlignment="0" applyProtection="0"/>
    <xf numFmtId="172" fontId="9" fillId="0" borderId="0">
      <alignment horizontal="left" wrapText="1"/>
    </xf>
    <xf numFmtId="197" fontId="6" fillId="0" borderId="0" applyFont="0" applyFill="0" applyBorder="0" applyAlignment="0" applyProtection="0"/>
    <xf numFmtId="197" fontId="6" fillId="0" borderId="0" applyFont="0" applyFill="0" applyBorder="0" applyAlignment="0" applyProtection="0"/>
    <xf numFmtId="198" fontId="69"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72" fontId="9" fillId="0" borderId="0">
      <alignment horizontal="left" wrapText="1"/>
    </xf>
    <xf numFmtId="5" fontId="42" fillId="0" borderId="0" applyFill="0" applyBorder="0" applyAlignment="0" applyProtection="0"/>
    <xf numFmtId="197" fontId="6" fillId="0" borderId="0" applyFont="0" applyFill="0" applyBorder="0" applyAlignment="0" applyProtection="0"/>
    <xf numFmtId="198" fontId="42" fillId="0" borderId="0" applyFont="0" applyFill="0" applyBorder="0" applyAlignment="0" applyProtection="0"/>
    <xf numFmtId="5" fontId="42" fillId="0" borderId="0" applyFill="0" applyBorder="0" applyAlignment="0" applyProtection="0"/>
    <xf numFmtId="197" fontId="6"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200" fontId="42" fillId="0" borderId="0" applyFill="0" applyBorder="0" applyAlignment="0" applyProtection="0"/>
    <xf numFmtId="0" fontId="58" fillId="0" borderId="0"/>
    <xf numFmtId="0" fontId="58" fillId="0" borderId="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172" fontId="9" fillId="0" borderId="0">
      <alignment horizontal="left" wrapText="1"/>
    </xf>
    <xf numFmtId="200" fontId="42" fillId="0" borderId="0" applyFill="0" applyBorder="0" applyAlignment="0" applyProtection="0"/>
    <xf numFmtId="0" fontId="62" fillId="0" borderId="0" applyFont="0" applyFill="0" applyBorder="0" applyAlignment="0" applyProtection="0"/>
    <xf numFmtId="0" fontId="6" fillId="0" borderId="0" applyFont="0" applyFill="0" applyBorder="0" applyAlignment="0" applyProtection="0"/>
    <xf numFmtId="200" fontId="42" fillId="0" borderId="0" applyFill="0" applyBorder="0" applyAlignment="0" applyProtection="0"/>
    <xf numFmtId="0" fontId="62" fillId="0" borderId="0" applyFont="0" applyFill="0" applyBorder="0" applyAlignment="0" applyProtection="0"/>
    <xf numFmtId="15" fontId="6"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2" fontId="6" fillId="0" borderId="0" applyFont="0" applyFill="0" applyBorder="0" applyAlignment="0" applyProtection="0"/>
    <xf numFmtId="189" fontId="6" fillId="0" borderId="0" applyFont="0" applyFill="0" applyBorder="0" applyAlignment="0" applyProtection="0"/>
    <xf numFmtId="42" fontId="70" fillId="0" borderId="0" applyFill="0" applyBorder="0" applyAlignment="0" applyProtection="0"/>
    <xf numFmtId="0" fontId="39" fillId="0" borderId="0"/>
    <xf numFmtId="0" fontId="71" fillId="85" borderId="0" applyNumberFormat="0" applyBorder="0" applyAlignment="0" applyProtection="0"/>
    <xf numFmtId="0" fontId="71" fillId="85" borderId="0" applyNumberFormat="0" applyBorder="0" applyAlignment="0" applyProtection="0"/>
    <xf numFmtId="0" fontId="71" fillId="86" borderId="0" applyNumberFormat="0" applyBorder="0" applyAlignment="0" applyProtection="0"/>
    <xf numFmtId="0" fontId="71" fillId="87" borderId="0" applyNumberFormat="0" applyBorder="0" applyAlignment="0" applyProtection="0"/>
    <xf numFmtId="0" fontId="71" fillId="87" borderId="0" applyNumberFormat="0" applyBorder="0" applyAlignment="0" applyProtection="0"/>
    <xf numFmtId="0" fontId="71" fillId="88"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172" fontId="6" fillId="0" borderId="0"/>
    <xf numFmtId="172" fontId="6" fillId="0" borderId="0"/>
    <xf numFmtId="172" fontId="6"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6" fillId="0" borderId="0"/>
    <xf numFmtId="172" fontId="6" fillId="0" borderId="0"/>
    <xf numFmtId="172" fontId="9" fillId="0" borderId="0">
      <alignment horizontal="left" wrapText="1"/>
    </xf>
    <xf numFmtId="172" fontId="6" fillId="0" borderId="0"/>
    <xf numFmtId="172" fontId="6" fillId="0" borderId="0"/>
    <xf numFmtId="172" fontId="9" fillId="0" borderId="0">
      <alignment horizontal="left" wrapText="1"/>
    </xf>
    <xf numFmtId="172" fontId="6" fillId="0" borderId="0"/>
    <xf numFmtId="172" fontId="6" fillId="0" borderId="0"/>
    <xf numFmtId="172" fontId="9" fillId="0" borderId="0">
      <alignment horizontal="left" wrapText="1"/>
    </xf>
    <xf numFmtId="172" fontId="6" fillId="0" borderId="0"/>
    <xf numFmtId="203" fontId="72"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9" fillId="0" borderId="0">
      <alignment horizontal="left" wrapText="1"/>
    </xf>
    <xf numFmtId="172" fontId="6" fillId="0" borderId="0"/>
    <xf numFmtId="172" fontId="6" fillId="0" borderId="0"/>
    <xf numFmtId="172" fontId="6"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172" fontId="9" fillId="0" borderId="0">
      <alignment horizontal="left" wrapText="1"/>
    </xf>
    <xf numFmtId="204" fontId="6" fillId="0" borderId="0" applyFont="0" applyFill="0" applyBorder="0" applyAlignment="0" applyProtection="0">
      <alignment horizontal="left" wrapText="1"/>
    </xf>
    <xf numFmtId="172" fontId="9" fillId="0" borderId="0">
      <alignment horizontal="left" wrapText="1"/>
    </xf>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172" fontId="9" fillId="0" borderId="0">
      <alignment horizontal="left" wrapText="1"/>
    </xf>
    <xf numFmtId="205" fontId="6" fillId="0" borderId="0" applyFont="0" applyFill="0" applyBorder="0" applyAlignment="0" applyProtection="0"/>
    <xf numFmtId="204" fontId="6" fillId="0" borderId="0" applyFont="0" applyFill="0" applyBorder="0" applyAlignment="0" applyProtection="0">
      <alignment horizontal="left" wrapText="1"/>
    </xf>
    <xf numFmtId="172" fontId="9" fillId="0" borderId="0">
      <alignment horizontal="left" wrapText="1"/>
    </xf>
    <xf numFmtId="205" fontId="6" fillId="0" borderId="0" applyFont="0" applyFill="0" applyBorder="0" applyAlignment="0" applyProtection="0"/>
    <xf numFmtId="205" fontId="6" fillId="0" borderId="0" applyFont="0" applyFill="0" applyBorder="0" applyAlignment="0" applyProtection="0"/>
    <xf numFmtId="204" fontId="6" fillId="0" borderId="0" applyFont="0" applyFill="0" applyBorder="0" applyAlignment="0" applyProtection="0">
      <alignment horizontal="left" wrapText="1"/>
    </xf>
    <xf numFmtId="205" fontId="6" fillId="0" borderId="0" applyFont="0" applyFill="0" applyBorder="0" applyAlignment="0" applyProtection="0"/>
    <xf numFmtId="205" fontId="6"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72" fontId="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 fontId="42" fillId="0" borderId="0" applyFill="0" applyBorder="0" applyAlignment="0" applyProtection="0"/>
    <xf numFmtId="2" fontId="62"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2" fontId="42" fillId="0" borderId="0" applyFont="0" applyFill="0" applyBorder="0" applyAlignment="0" applyProtection="0"/>
    <xf numFmtId="2" fontId="42" fillId="0" borderId="0" applyFont="0" applyFill="0" applyBorder="0" applyAlignment="0" applyProtection="0"/>
    <xf numFmtId="2" fontId="42" fillId="0" borderId="0" applyFill="0" applyBorder="0" applyAlignment="0" applyProtection="0"/>
    <xf numFmtId="2" fontId="62" fillId="0" borderId="0" applyFont="0" applyFill="0" applyBorder="0" applyAlignment="0" applyProtection="0"/>
    <xf numFmtId="0" fontId="58" fillId="0" borderId="0"/>
    <xf numFmtId="0" fontId="58" fillId="0" borderId="0"/>
    <xf numFmtId="164" fontId="67" fillId="0" borderId="0" applyFont="0" applyFill="0" applyBorder="0" applyAlignment="0" applyProtection="0"/>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206" fontId="6" fillId="0" borderId="0" applyFont="0" applyFill="0" applyBorder="0" applyAlignment="0" applyProtection="0">
      <alignment horizontal="center"/>
    </xf>
    <xf numFmtId="0" fontId="7" fillId="0" borderId="0" applyFont="0" applyFill="0" applyBorder="0" applyAlignment="0" applyProtection="0"/>
    <xf numFmtId="0" fontId="74" fillId="0" borderId="0" applyFont="0" applyFill="0" applyBorder="0" applyAlignment="0" applyProtection="0">
      <alignment horizontal="left"/>
    </xf>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172" fontId="9" fillId="0" borderId="0">
      <alignment horizontal="left" wrapText="1"/>
    </xf>
    <xf numFmtId="172" fontId="9" fillId="0" borderId="0">
      <alignment horizontal="left" wrapText="1"/>
    </xf>
    <xf numFmtId="0" fontId="40" fillId="6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75"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207" fontId="42" fillId="0" borderId="0"/>
    <xf numFmtId="207" fontId="42" fillId="0" borderId="0"/>
    <xf numFmtId="42" fontId="42" fillId="0" borderId="0"/>
    <xf numFmtId="42" fontId="42" fillId="0" borderId="0"/>
    <xf numFmtId="42" fontId="42" fillId="0" borderId="0"/>
    <xf numFmtId="207" fontId="42" fillId="0" borderId="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172" fontId="9" fillId="0" borderId="0">
      <alignment horizontal="left" wrapText="1"/>
    </xf>
    <xf numFmtId="38" fontId="7" fillId="84" borderId="0" applyNumberFormat="0" applyBorder="0" applyAlignment="0" applyProtection="0"/>
    <xf numFmtId="0"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38" fontId="7" fillId="84" borderId="0" applyNumberFormat="0" applyBorder="0" applyAlignment="0" applyProtection="0"/>
    <xf numFmtId="0" fontId="76" fillId="0" borderId="37"/>
    <xf numFmtId="208" fontId="77" fillId="0" borderId="0" applyNumberFormat="0" applyFill="0" applyBorder="0" applyProtection="0">
      <alignment horizontal="right"/>
    </xf>
    <xf numFmtId="0" fontId="78" fillId="0" borderId="1" applyNumberFormat="0" applyAlignment="0" applyProtection="0">
      <alignment horizontal="left"/>
    </xf>
    <xf numFmtId="0" fontId="78" fillId="0" borderId="1" applyNumberFormat="0" applyAlignment="0" applyProtection="0">
      <alignment horizontal="left"/>
    </xf>
    <xf numFmtId="0" fontId="78" fillId="0" borderId="1" applyNumberFormat="0" applyAlignment="0" applyProtection="0">
      <alignment horizontal="left"/>
    </xf>
    <xf numFmtId="172" fontId="9" fillId="0" borderId="0">
      <alignment horizontal="left" wrapText="1"/>
    </xf>
    <xf numFmtId="172" fontId="9" fillId="0" borderId="0">
      <alignment horizontal="left" wrapText="1"/>
    </xf>
    <xf numFmtId="0" fontId="78" fillId="0" borderId="1" applyNumberFormat="0" applyAlignment="0" applyProtection="0">
      <alignment horizontal="left"/>
    </xf>
    <xf numFmtId="172" fontId="9" fillId="0" borderId="0">
      <alignment horizontal="left" wrapText="1"/>
    </xf>
    <xf numFmtId="0" fontId="78" fillId="0" borderId="2">
      <alignment horizontal="left"/>
    </xf>
    <xf numFmtId="0" fontId="78" fillId="0" borderId="2">
      <alignment horizontal="left"/>
    </xf>
    <xf numFmtId="0" fontId="78" fillId="0" borderId="2">
      <alignment horizontal="left"/>
    </xf>
    <xf numFmtId="172" fontId="9" fillId="0" borderId="0">
      <alignment horizontal="left" wrapText="1"/>
    </xf>
    <xf numFmtId="172" fontId="9" fillId="0" borderId="0">
      <alignment horizontal="left" wrapText="1"/>
    </xf>
    <xf numFmtId="172" fontId="9" fillId="0" borderId="0">
      <alignment horizontal="left" wrapText="1"/>
    </xf>
    <xf numFmtId="0" fontId="78" fillId="0" borderId="2">
      <alignment horizontal="left"/>
    </xf>
    <xf numFmtId="0" fontId="78" fillId="0" borderId="2">
      <alignment horizontal="left"/>
    </xf>
    <xf numFmtId="0" fontId="78" fillId="0" borderId="2">
      <alignment horizontal="left"/>
    </xf>
    <xf numFmtId="0" fontId="78" fillId="0" borderId="2">
      <alignment horizontal="left"/>
    </xf>
    <xf numFmtId="0" fontId="78" fillId="0" borderId="2">
      <alignment horizontal="left"/>
    </xf>
    <xf numFmtId="172" fontId="9" fillId="0" borderId="0">
      <alignment horizontal="left" wrapText="1"/>
    </xf>
    <xf numFmtId="14" fontId="5" fillId="90" borderId="18">
      <alignment horizontal="center" vertical="center"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62" fillId="0" borderId="0" applyNumberFormat="0" applyFill="0" applyBorder="0" applyAlignment="0" applyProtection="0"/>
    <xf numFmtId="0" fontId="79" fillId="0" borderId="44" applyNumberFormat="0" applyFill="0" applyAlignment="0" applyProtection="0"/>
    <xf numFmtId="0" fontId="79" fillId="0" borderId="44"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172" fontId="9" fillId="0" borderId="0">
      <alignment horizontal="left" wrapText="1"/>
    </xf>
    <xf numFmtId="172" fontId="9" fillId="0" borderId="0">
      <alignment horizontal="left" wrapText="1"/>
    </xf>
    <xf numFmtId="0" fontId="80" fillId="0" borderId="45"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172" fontId="9" fillId="0" borderId="0">
      <alignment horizontal="left" wrapText="1"/>
    </xf>
    <xf numFmtId="172" fontId="9" fillId="0" borderId="0">
      <alignment horizontal="left"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1" fillId="0" borderId="0" applyNumberFormat="0" applyFill="0" applyBorder="0" applyAlignment="0" applyProtection="0"/>
    <xf numFmtId="172" fontId="9" fillId="0" borderId="0">
      <alignment horizontal="left" wrapText="1"/>
    </xf>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1" fillId="0" borderId="0" applyNumberFormat="0" applyFill="0" applyBorder="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82" fillId="0" borderId="0" applyNumberFormat="0" applyFill="0" applyBorder="0" applyAlignment="0" applyProtection="0"/>
    <xf numFmtId="0" fontId="17" fillId="0" borderId="27" applyNumberFormat="0" applyFill="0" applyAlignment="0" applyProtection="0"/>
    <xf numFmtId="0" fontId="17" fillId="0" borderId="27" applyNumberFormat="0" applyFill="0" applyAlignment="0" applyProtection="0"/>
    <xf numFmtId="0" fontId="80" fillId="0" borderId="45" applyNumberFormat="0" applyFill="0" applyAlignment="0" applyProtection="0"/>
    <xf numFmtId="0" fontId="17" fillId="0" borderId="2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62" fillId="0" borderId="0" applyNumberFormat="0" applyFill="0" applyBorder="0" applyAlignment="0" applyProtection="0"/>
    <xf numFmtId="0" fontId="83" fillId="0" borderId="46" applyNumberFormat="0" applyFill="0" applyAlignment="0" applyProtection="0"/>
    <xf numFmtId="0" fontId="83" fillId="0" borderId="46"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172" fontId="9" fillId="0" borderId="0">
      <alignment horizontal="left" wrapText="1"/>
    </xf>
    <xf numFmtId="172" fontId="9" fillId="0" borderId="0">
      <alignment horizontal="left" wrapText="1"/>
    </xf>
    <xf numFmtId="0" fontId="84" fillId="0" borderId="4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172" fontId="9" fillId="0" borderId="0">
      <alignment horizontal="left" wrapText="1"/>
    </xf>
    <xf numFmtId="172" fontId="9" fillId="0" borderId="0">
      <alignment horizontal="left" wrapText="1"/>
    </xf>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 fillId="0" borderId="0" applyNumberFormat="0" applyFill="0" applyBorder="0" applyAlignment="0" applyProtection="0"/>
    <xf numFmtId="172" fontId="9" fillId="0" borderId="0">
      <alignment horizontal="left" wrapText="1"/>
    </xf>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 fillId="0" borderId="0" applyNumberFormat="0" applyFill="0" applyBorder="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18" fillId="0" borderId="28" applyNumberFormat="0" applyFill="0" applyAlignment="0" applyProtection="0"/>
    <xf numFmtId="0" fontId="78" fillId="0" borderId="0" applyNumberFormat="0" applyFill="0" applyBorder="0" applyAlignment="0" applyProtection="0"/>
    <xf numFmtId="0" fontId="18" fillId="0" borderId="28" applyNumberFormat="0" applyFill="0" applyAlignment="0" applyProtection="0"/>
    <xf numFmtId="0" fontId="18" fillId="0" borderId="28" applyNumberFormat="0" applyFill="0" applyAlignment="0" applyProtection="0"/>
    <xf numFmtId="0" fontId="84" fillId="0" borderId="47" applyNumberFormat="0" applyFill="0" applyAlignment="0" applyProtection="0"/>
    <xf numFmtId="0" fontId="18" fillId="0" borderId="28"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172" fontId="9" fillId="0" borderId="0">
      <alignment horizontal="left" wrapText="1"/>
    </xf>
    <xf numFmtId="172" fontId="9" fillId="0" borderId="0">
      <alignment horizontal="left" wrapText="1"/>
    </xf>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86" fillId="0" borderId="4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2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172" fontId="9" fillId="0" borderId="0">
      <alignment horizontal="left" wrapText="1"/>
    </xf>
    <xf numFmtId="172" fontId="9"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38" fontId="8" fillId="0" borderId="0"/>
    <xf numFmtId="38" fontId="8" fillId="0" borderId="0"/>
    <xf numFmtId="38" fontId="8" fillId="0" borderId="0"/>
    <xf numFmtId="38" fontId="8" fillId="0" borderId="0"/>
    <xf numFmtId="172" fontId="9" fillId="0" borderId="0">
      <alignment horizontal="left" wrapText="1"/>
    </xf>
    <xf numFmtId="0" fontId="8" fillId="0" borderId="0"/>
    <xf numFmtId="0" fontId="8" fillId="0" borderId="0"/>
    <xf numFmtId="0" fontId="8" fillId="0" borderId="0"/>
    <xf numFmtId="38" fontId="8" fillId="0" borderId="0"/>
    <xf numFmtId="38" fontId="8" fillId="0" borderId="0"/>
    <xf numFmtId="38" fontId="8" fillId="0" borderId="0"/>
    <xf numFmtId="40" fontId="8" fillId="0" borderId="0"/>
    <xf numFmtId="40" fontId="8" fillId="0" borderId="0"/>
    <xf numFmtId="40" fontId="8" fillId="0" borderId="0"/>
    <xf numFmtId="40" fontId="8" fillId="0" borderId="0"/>
    <xf numFmtId="172" fontId="9" fillId="0" borderId="0">
      <alignment horizontal="left" wrapText="1"/>
    </xf>
    <xf numFmtId="0" fontId="8" fillId="0" borderId="0"/>
    <xf numFmtId="0" fontId="8" fillId="0" borderId="0"/>
    <xf numFmtId="0" fontId="8" fillId="0" borderId="0"/>
    <xf numFmtId="40" fontId="8" fillId="0" borderId="0"/>
    <xf numFmtId="40" fontId="8" fillId="0" borderId="0"/>
    <xf numFmtId="40" fontId="8" fillId="0" borderId="0"/>
    <xf numFmtId="0" fontId="87" fillId="0" borderId="0"/>
    <xf numFmtId="0" fontId="88" fillId="0" borderId="0">
      <alignment horizontal="left"/>
    </xf>
    <xf numFmtId="209" fontId="5" fillId="0" borderId="0" applyProtection="0"/>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210" fontId="89" fillId="0" borderId="0" applyAlignment="0">
      <alignment horizontal="right"/>
      <protection hidden="1"/>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72" fontId="9" fillId="0" borderId="0">
      <alignment horizontal="left" wrapText="1"/>
    </xf>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72" fontId="9" fillId="0" borderId="0">
      <alignment horizontal="left" wrapText="1"/>
    </xf>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0" fontId="7" fillId="2" borderId="3" applyNumberFormat="0" applyBorder="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172" fontId="9" fillId="0" borderId="0">
      <alignment horizontal="left" wrapText="1"/>
    </xf>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2" fillId="41" borderId="40" applyNumberFormat="0" applyAlignment="0" applyProtection="0"/>
    <xf numFmtId="172" fontId="9" fillId="0" borderId="0">
      <alignment horizontal="left" wrapText="1"/>
    </xf>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23" fillId="44" borderId="30" applyNumberFormat="0" applyAlignment="0" applyProtection="0"/>
    <xf numFmtId="0" fontId="92" fillId="41" borderId="40" applyNumberFormat="0" applyAlignment="0" applyProtection="0"/>
    <xf numFmtId="172" fontId="9" fillId="0" borderId="0">
      <alignment horizontal="left" wrapText="1"/>
    </xf>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23" fillId="44" borderId="30" applyNumberFormat="0" applyAlignment="0" applyProtection="0"/>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23" fillId="6" borderId="3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2" fillId="41" borderId="40"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0" fontId="91" fillId="76" borderId="41" applyNumberFormat="0" applyAlignment="0" applyProtection="0"/>
    <xf numFmtId="41" fontId="93" fillId="91" borderId="19">
      <alignment horizontal="left"/>
      <protection locked="0"/>
    </xf>
    <xf numFmtId="172" fontId="9" fillId="0" borderId="0">
      <alignment horizontal="left" wrapText="1"/>
    </xf>
    <xf numFmtId="41" fontId="93" fillId="91" borderId="19">
      <alignment horizontal="left"/>
      <protection locked="0"/>
    </xf>
    <xf numFmtId="10" fontId="93" fillId="91" borderId="19">
      <alignment horizontal="right"/>
      <protection locked="0"/>
    </xf>
    <xf numFmtId="172" fontId="9" fillId="0" borderId="0">
      <alignment horizontal="left" wrapText="1"/>
    </xf>
    <xf numFmtId="10" fontId="93" fillId="91" borderId="19">
      <alignment horizontal="right"/>
      <protection locked="0"/>
    </xf>
    <xf numFmtId="172" fontId="9" fillId="0" borderId="0">
      <alignment horizontal="left" wrapText="1"/>
    </xf>
    <xf numFmtId="41" fontId="93" fillId="91" borderId="19">
      <alignment horizontal="left"/>
      <protection locked="0"/>
    </xf>
    <xf numFmtId="1" fontId="7" fillId="0" borderId="0"/>
    <xf numFmtId="0" fontId="76" fillId="0" borderId="36"/>
    <xf numFmtId="0" fontId="7" fillId="84" borderId="0"/>
    <xf numFmtId="0" fontId="7" fillId="84" borderId="0"/>
    <xf numFmtId="0" fontId="7" fillId="84" borderId="0"/>
    <xf numFmtId="0" fontId="7" fillId="84" borderId="0"/>
    <xf numFmtId="172" fontId="9" fillId="0" borderId="0">
      <alignment horizontal="left" wrapText="1"/>
    </xf>
    <xf numFmtId="3" fontId="94" fillId="0" borderId="0" applyFill="0" applyBorder="0" applyAlignment="0" applyProtection="0"/>
    <xf numFmtId="172" fontId="9" fillId="0" borderId="0">
      <alignment horizontal="left" wrapText="1"/>
    </xf>
    <xf numFmtId="172" fontId="9" fillId="0" borderId="0">
      <alignment horizontal="left" wrapText="1"/>
    </xf>
    <xf numFmtId="3" fontId="94" fillId="0" borderId="0" applyFill="0" applyBorder="0" applyAlignment="0" applyProtection="0"/>
    <xf numFmtId="3" fontId="94" fillId="0" borderId="0" applyFill="0" applyBorder="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95" fillId="0" borderId="50"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172" fontId="9" fillId="0" borderId="0">
      <alignment horizontal="left" wrapText="1"/>
    </xf>
    <xf numFmtId="172" fontId="9" fillId="0" borderId="0">
      <alignment horizontal="left" wrapText="1"/>
    </xf>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96" fillId="0" borderId="51"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15" fontId="58" fillId="0" borderId="0" applyFill="0" applyBorder="0">
      <alignment horizontal="right"/>
    </xf>
    <xf numFmtId="211" fontId="6" fillId="0" borderId="0"/>
    <xf numFmtId="212" fontId="6" fillId="0" borderId="0" applyFont="0" applyFill="0" applyBorder="0" applyAlignment="0" applyProtection="0"/>
    <xf numFmtId="0" fontId="6" fillId="0" borderId="0" applyFont="0" applyFill="0" applyBorder="0" applyAlignment="0" applyProtection="0"/>
    <xf numFmtId="213" fontId="97"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214" fontId="6" fillId="0" borderId="0" applyFont="0" applyFill="0" applyBorder="0" applyAlignment="0" applyProtection="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172" fontId="9" fillId="0" borderId="0">
      <alignment horizontal="left" wrapText="1"/>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172" fontId="9" fillId="0" borderId="0">
      <alignment horizontal="left" wrapText="1"/>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44" fontId="5" fillId="0" borderId="53" applyNumberFormat="0" applyFont="0" applyAlignment="0">
      <alignment horizontal="center"/>
    </xf>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172" fontId="9" fillId="0" borderId="0">
      <alignment horizontal="left" wrapText="1"/>
    </xf>
    <xf numFmtId="172" fontId="9" fillId="0" borderId="0">
      <alignment horizontal="left" wrapText="1"/>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00" fillId="4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9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101" fillId="0" borderId="0"/>
    <xf numFmtId="37" fontId="101" fillId="0" borderId="0"/>
    <xf numFmtId="172" fontId="9" fillId="0" borderId="0">
      <alignment horizontal="left" wrapText="1"/>
    </xf>
    <xf numFmtId="37" fontId="101" fillId="0" borderId="0"/>
    <xf numFmtId="172" fontId="9" fillId="0" borderId="0">
      <alignment horizontal="left" wrapText="1"/>
    </xf>
    <xf numFmtId="37" fontId="101" fillId="0" borderId="0"/>
    <xf numFmtId="164" fontId="34" fillId="0" borderId="0" applyFont="0" applyAlignment="0" applyProtection="0"/>
    <xf numFmtId="216" fontId="6" fillId="0" borderId="0"/>
    <xf numFmtId="217" fontId="6" fillId="0" borderId="0"/>
    <xf numFmtId="217" fontId="6" fillId="0" borderId="0"/>
    <xf numFmtId="172" fontId="9" fillId="0" borderId="0">
      <alignment horizontal="left" wrapText="1"/>
    </xf>
    <xf numFmtId="217" fontId="6" fillId="0" borderId="0"/>
    <xf numFmtId="0" fontId="6" fillId="0" borderId="0"/>
    <xf numFmtId="217" fontId="6" fillId="0" borderId="0"/>
    <xf numFmtId="217" fontId="6" fillId="0" borderId="0"/>
    <xf numFmtId="217" fontId="6" fillId="0" borderId="0"/>
    <xf numFmtId="217" fontId="6" fillId="0" borderId="0"/>
    <xf numFmtId="172" fontId="9" fillId="0" borderId="0">
      <alignment horizontal="left" wrapText="1"/>
    </xf>
    <xf numFmtId="217" fontId="6" fillId="0" borderId="0"/>
    <xf numFmtId="217" fontId="6" fillId="0" borderId="0"/>
    <xf numFmtId="217" fontId="6" fillId="0" borderId="0"/>
    <xf numFmtId="217" fontId="6" fillId="0" borderId="0"/>
    <xf numFmtId="217" fontId="6" fillId="0" borderId="0"/>
    <xf numFmtId="172" fontId="9" fillId="0" borderId="0">
      <alignment horizontal="left" wrapText="1"/>
    </xf>
    <xf numFmtId="217" fontId="6" fillId="0" borderId="0"/>
    <xf numFmtId="217" fontId="6" fillId="0" borderId="0"/>
    <xf numFmtId="217" fontId="6" fillId="0" borderId="0"/>
    <xf numFmtId="174" fontId="9" fillId="0" borderId="0"/>
    <xf numFmtId="174" fontId="9" fillId="0" borderId="0"/>
    <xf numFmtId="218" fontId="102" fillId="0" borderId="0"/>
    <xf numFmtId="218" fontId="102" fillId="0" borderId="0"/>
    <xf numFmtId="216" fontId="6" fillId="0" borderId="0"/>
    <xf numFmtId="172" fontId="9" fillId="0" borderId="0">
      <alignment horizontal="left" wrapText="1"/>
    </xf>
    <xf numFmtId="216" fontId="6" fillId="0" borderId="0"/>
    <xf numFmtId="172" fontId="9" fillId="0" borderId="0">
      <alignment horizontal="left" wrapText="1"/>
    </xf>
    <xf numFmtId="172" fontId="9" fillId="0" borderId="0">
      <alignment horizontal="left" wrapText="1"/>
    </xf>
    <xf numFmtId="174" fontId="9" fillId="0" borderId="0"/>
    <xf numFmtId="219" fontId="6" fillId="0" borderId="0"/>
    <xf numFmtId="220" fontId="56" fillId="0" borderId="0"/>
    <xf numFmtId="179" fontId="6" fillId="0" borderId="0">
      <alignment horizontal="left" wrapText="1"/>
    </xf>
    <xf numFmtId="179" fontId="6" fillId="0" borderId="0">
      <alignment horizontal="left" wrapText="1"/>
    </xf>
    <xf numFmtId="0" fontId="4" fillId="0" borderId="0"/>
    <xf numFmtId="0" fontId="4" fillId="0" borderId="0"/>
    <xf numFmtId="0" fontId="6" fillId="0" borderId="0">
      <alignmen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6" fillId="0" borderId="0" applyFill="0" applyBorder="0" applyAlignment="0" applyProtection="0"/>
    <xf numFmtId="172" fontId="9" fillId="0" borderId="0">
      <alignment horizontal="left" wrapText="1"/>
    </xf>
    <xf numFmtId="172" fontId="9" fillId="0" borderId="0">
      <alignment horizontal="left" wrapText="1"/>
    </xf>
    <xf numFmtId="0" fontId="6" fillId="0"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4" fillId="0" borderId="0"/>
    <xf numFmtId="0" fontId="4" fillId="0" borderId="0"/>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0" fontId="6" fillId="0" borderId="0"/>
    <xf numFmtId="217" fontId="9" fillId="0" borderId="0">
      <alignment horizontal="left" wrapText="1"/>
    </xf>
    <xf numFmtId="0" fontId="32"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 fillId="0" borderId="0"/>
    <xf numFmtId="217" fontId="9"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4" fillId="0" borderId="0"/>
    <xf numFmtId="217" fontId="9"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217" fontId="9" fillId="0" borderId="0">
      <alignment horizontal="left" wrapText="1"/>
    </xf>
    <xf numFmtId="0" fontId="6" fillId="0" borderId="0"/>
    <xf numFmtId="172" fontId="9" fillId="0" borderId="0">
      <alignment horizontal="left" wrapText="1"/>
    </xf>
    <xf numFmtId="0" fontId="6" fillId="0" borderId="0"/>
    <xf numFmtId="0" fontId="6" fillId="0" borderId="0"/>
    <xf numFmtId="217" fontId="9" fillId="0" borderId="0">
      <alignment horizontal="left" wrapText="1"/>
    </xf>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217"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217" fontId="9" fillId="0" borderId="0">
      <alignment horizontal="left" wrapText="1"/>
    </xf>
    <xf numFmtId="172" fontId="6"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217" fontId="9" fillId="0" borderId="0">
      <alignment horizontal="left" wrapText="1"/>
    </xf>
    <xf numFmtId="217"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217" fontId="9"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57" fillId="0" borderId="0"/>
    <xf numFmtId="0" fontId="6" fillId="0" borderId="0">
      <alignment wrapText="1"/>
    </xf>
    <xf numFmtId="0" fontId="6" fillId="0" borderId="0"/>
    <xf numFmtId="0" fontId="6" fillId="0" borderId="0"/>
    <xf numFmtId="0" fontId="103" fillId="0" borderId="0"/>
    <xf numFmtId="41" fontId="104" fillId="0" borderId="0" applyFont="0" applyFill="0" applyBorder="0" applyAlignment="0" applyProtection="0"/>
    <xf numFmtId="0" fontId="40"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55" fillId="0" borderId="0"/>
    <xf numFmtId="0" fontId="55" fillId="0" borderId="0"/>
    <xf numFmtId="172" fontId="9" fillId="0" borderId="0">
      <alignment horizontal="left" wrapText="1"/>
    </xf>
    <xf numFmtId="0" fontId="40" fillId="0" borderId="0"/>
    <xf numFmtId="0" fontId="40" fillId="0" borderId="0"/>
    <xf numFmtId="0" fontId="55" fillId="0" borderId="0"/>
    <xf numFmtId="0" fontId="55" fillId="0" borderId="0"/>
    <xf numFmtId="0" fontId="40" fillId="0" borderId="0"/>
    <xf numFmtId="0" fontId="40" fillId="0" borderId="0"/>
    <xf numFmtId="0" fontId="55" fillId="0" borderId="0"/>
    <xf numFmtId="0" fontId="55" fillId="0" borderId="0"/>
    <xf numFmtId="0" fontId="40"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221" fontId="6" fillId="0" borderId="0">
      <alignment horizontal="left" wrapText="1"/>
    </xf>
    <xf numFmtId="221" fontId="6" fillId="0" borderId="0">
      <alignment horizontal="left" wrapText="1"/>
    </xf>
    <xf numFmtId="172" fontId="9" fillId="0" borderId="0">
      <alignment horizontal="left" wrapText="1"/>
    </xf>
    <xf numFmtId="221" fontId="6" fillId="0" borderId="0">
      <alignment horizontal="left" wrapText="1"/>
    </xf>
    <xf numFmtId="221" fontId="6" fillId="0" borderId="0">
      <alignment horizontal="left" wrapText="1"/>
    </xf>
    <xf numFmtId="172" fontId="9" fillId="0" borderId="0">
      <alignment horizontal="left" wrapText="1"/>
    </xf>
    <xf numFmtId="221"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221"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9" fillId="0" borderId="0">
      <alignment horizontal="left" wrapText="1"/>
    </xf>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6"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0" fillId="0" borderId="0"/>
    <xf numFmtId="0" fontId="40" fillId="0" borderId="0"/>
    <xf numFmtId="0" fontId="6" fillId="0" borderId="0"/>
    <xf numFmtId="0" fontId="40" fillId="0" borderId="0"/>
    <xf numFmtId="0" fontId="105" fillId="0" borderId="0"/>
    <xf numFmtId="0" fontId="105" fillId="0" borderId="0"/>
    <xf numFmtId="0" fontId="7" fillId="92" borderId="0"/>
    <xf numFmtId="0" fontId="7" fillId="92" borderId="0"/>
    <xf numFmtId="0" fontId="4" fillId="0" borderId="0"/>
    <xf numFmtId="0" fontId="13" fillId="0" borderId="0"/>
    <xf numFmtId="0" fontId="6" fillId="0" borderId="0"/>
    <xf numFmtId="0" fontId="6" fillId="0" borderId="0"/>
    <xf numFmtId="172" fontId="9" fillId="0" borderId="0">
      <alignment horizontal="left" wrapText="1"/>
    </xf>
    <xf numFmtId="0" fontId="6" fillId="0" borderId="0"/>
    <xf numFmtId="0" fontId="6" fillId="0" borderId="0"/>
    <xf numFmtId="0" fontId="6" fillId="0" borderId="0"/>
    <xf numFmtId="0" fontId="6" fillId="0" borderId="0"/>
    <xf numFmtId="0" fontId="9" fillId="0" borderId="0"/>
    <xf numFmtId="223" fontId="9" fillId="0" borderId="0">
      <alignment horizontal="left" wrapText="1"/>
    </xf>
    <xf numFmtId="0" fontId="6" fillId="0" borderId="0"/>
    <xf numFmtId="0" fontId="6" fillId="0" borderId="0"/>
    <xf numFmtId="172" fontId="9" fillId="0" borderId="0">
      <alignment horizontal="left" wrapText="1"/>
    </xf>
    <xf numFmtId="173" fontId="9"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0" fontId="6" fillId="0" borderId="0"/>
    <xf numFmtId="172" fontId="9" fillId="0" borderId="0">
      <alignment horizontal="left" wrapText="1"/>
    </xf>
    <xf numFmtId="0" fontId="6" fillId="0" borderId="0"/>
    <xf numFmtId="171" fontId="6" fillId="0"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67" fontId="6" fillId="0" borderId="0">
      <alignment horizontal="left" wrapText="1"/>
    </xf>
    <xf numFmtId="167" fontId="6" fillId="0" borderId="0">
      <alignment horizontal="left" wrapText="1"/>
    </xf>
    <xf numFmtId="0" fontId="40" fillId="0" borderId="0"/>
    <xf numFmtId="167"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alignment wrapText="1"/>
    </xf>
    <xf numFmtId="0" fontId="6" fillId="0" borderId="0"/>
    <xf numFmtId="172" fontId="9" fillId="0" borderId="0">
      <alignment horizontal="left" wrapText="1"/>
    </xf>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9" fillId="0" borderId="0"/>
    <xf numFmtId="0" fontId="6" fillId="0" borderId="0"/>
    <xf numFmtId="172" fontId="9" fillId="0" borderId="0">
      <alignment horizontal="left" wrapText="1"/>
    </xf>
    <xf numFmtId="172" fontId="9"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6" fillId="0" borderId="0"/>
    <xf numFmtId="0" fontId="7" fillId="92" borderId="0"/>
    <xf numFmtId="0" fontId="6" fillId="0"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10" fillId="0" borderId="0"/>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39" fontId="106" fillId="0" borderId="0" applyNumberFormat="0" applyFill="0" applyBorder="0" applyAlignment="0" applyProtection="0"/>
    <xf numFmtId="39" fontId="106" fillId="0" borderId="0" applyNumberFormat="0" applyFill="0" applyBorder="0" applyAlignment="0" applyProtection="0"/>
    <xf numFmtId="172" fontId="9" fillId="0" borderId="0">
      <alignment horizontal="left" wrapText="1"/>
    </xf>
    <xf numFmtId="39" fontId="106" fillId="0" borderId="0" applyNumberFormat="0" applyFill="0" applyBorder="0" applyAlignment="0" applyProtection="0"/>
    <xf numFmtId="172" fontId="9" fillId="0" borderId="0">
      <alignment horizontal="left" wrapText="1"/>
    </xf>
    <xf numFmtId="172" fontId="9" fillId="0" borderId="0">
      <alignment horizontal="left" wrapText="1"/>
    </xf>
    <xf numFmtId="39" fontId="106" fillId="0" borderId="0" applyNumberFormat="0" applyFill="0" applyBorder="0" applyAlignment="0" applyProtection="0"/>
    <xf numFmtId="172" fontId="9" fillId="0" borderId="0">
      <alignment horizontal="left" wrapText="1"/>
    </xf>
    <xf numFmtId="172" fontId="9" fillId="0" borderId="0">
      <alignment horizontal="left" wrapText="1"/>
    </xf>
    <xf numFmtId="39" fontId="106" fillId="0" borderId="0" applyNumberFormat="0" applyFill="0" applyBorder="0" applyAlignment="0" applyProtection="0"/>
    <xf numFmtId="172" fontId="6" fillId="0" borderId="0">
      <alignment horizontal="left" wrapText="1"/>
    </xf>
    <xf numFmtId="172" fontId="9" fillId="0" borderId="0">
      <alignment horizontal="left" wrapText="1"/>
    </xf>
    <xf numFmtId="172" fontId="6" fillId="0" borderId="0">
      <alignment horizontal="left" wrapText="1"/>
    </xf>
    <xf numFmtId="39" fontId="106" fillId="0" borderId="0" applyNumberFormat="0" applyFill="0" applyBorder="0" applyAlignment="0" applyProtection="0"/>
    <xf numFmtId="172" fontId="9" fillId="0" borderId="0">
      <alignment horizontal="left" wrapText="1"/>
    </xf>
    <xf numFmtId="39" fontId="106" fillId="0" borderId="0" applyNumberFormat="0" applyFill="0" applyBorder="0" applyAlignment="0" applyProtection="0"/>
    <xf numFmtId="0" fontId="4" fillId="0" borderId="0"/>
    <xf numFmtId="0" fontId="4" fillId="0" borderId="0"/>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2" fontId="9" fillId="0" borderId="0">
      <alignment horizontal="left" wrapText="1"/>
    </xf>
    <xf numFmtId="0" fontId="6"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 fillId="0" borderId="0">
      <alignment horizontal="left" wrapText="1"/>
    </xf>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 fillId="0" borderId="0"/>
    <xf numFmtId="0" fontId="4" fillId="0"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0" fontId="7" fillId="92"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7" fillId="9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9" fillId="0" borderId="0">
      <alignment horizontal="left" wrapText="1"/>
    </xf>
    <xf numFmtId="173" fontId="9" fillId="0" borderId="0">
      <alignment horizontal="left" wrapText="1"/>
    </xf>
    <xf numFmtId="0" fontId="6" fillId="0" borderId="0"/>
    <xf numFmtId="0" fontId="6" fillId="0" borderId="0"/>
    <xf numFmtId="0" fontId="6" fillId="0" borderId="0"/>
    <xf numFmtId="224" fontId="6" fillId="0" borderId="0">
      <alignment horizontal="left" wrapText="1"/>
    </xf>
    <xf numFmtId="0" fontId="6" fillId="0" borderId="0"/>
    <xf numFmtId="0" fontId="4" fillId="0" borderId="0"/>
    <xf numFmtId="0" fontId="6" fillId="0" borderId="0"/>
    <xf numFmtId="0" fontId="4" fillId="0" borderId="0"/>
    <xf numFmtId="0" fontId="6" fillId="0" borderId="0"/>
    <xf numFmtId="0" fontId="40"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0" fontId="6"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172"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9" fillId="0" borderId="0">
      <alignment horizontal="left" wrapText="1"/>
    </xf>
    <xf numFmtId="0" fontId="6" fillId="0" borderId="0"/>
    <xf numFmtId="0" fontId="6" fillId="0" borderId="0"/>
    <xf numFmtId="0" fontId="4" fillId="0" borderId="0"/>
    <xf numFmtId="0" fontId="4" fillId="0" borderId="0"/>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0" fontId="55" fillId="0" borderId="0"/>
    <xf numFmtId="0" fontId="55" fillId="0" borderId="0"/>
    <xf numFmtId="172" fontId="6" fillId="0" borderId="0">
      <alignment horizontal="left" wrapText="1"/>
    </xf>
    <xf numFmtId="172" fontId="9" fillId="0" borderId="0">
      <alignment horizontal="left" wrapText="1"/>
    </xf>
    <xf numFmtId="172" fontId="6" fillId="0" borderId="0">
      <alignment horizontal="left" wrapText="1"/>
    </xf>
    <xf numFmtId="0" fontId="55" fillId="0" borderId="0"/>
    <xf numFmtId="0" fontId="55" fillId="0" borderId="0"/>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173" fontId="9" fillId="0" borderId="0">
      <alignment horizontal="left" wrapText="1"/>
    </xf>
    <xf numFmtId="0" fontId="6" fillId="0" borderId="0"/>
    <xf numFmtId="173" fontId="9"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6" fillId="0" borderId="0"/>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172" fontId="6" fillId="0" borderId="0">
      <alignment horizontal="left" wrapText="1"/>
    </xf>
    <xf numFmtId="0" fontId="32" fillId="0" borderId="0"/>
    <xf numFmtId="0" fontId="107" fillId="0" borderId="0"/>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0" fontId="6" fillId="0" borderId="0"/>
    <xf numFmtId="172" fontId="9"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172"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103" fillId="0" borderId="0"/>
    <xf numFmtId="225" fontId="6" fillId="0" borderId="0">
      <alignment horizontal="left" wrapText="1"/>
    </xf>
    <xf numFmtId="0" fontId="6" fillId="0" borderId="0">
      <alignmen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6" fillId="0" borderId="0"/>
    <xf numFmtId="0" fontId="6" fillId="0" borderId="0"/>
    <xf numFmtId="172" fontId="9" fillId="0" borderId="0">
      <alignment horizontal="left" wrapText="1"/>
    </xf>
    <xf numFmtId="0" fontId="6" fillId="0" borderId="0"/>
    <xf numFmtId="172" fontId="9" fillId="0" borderId="0">
      <alignment horizontal="left" wrapText="1"/>
    </xf>
    <xf numFmtId="0" fontId="6" fillId="0" borderId="0"/>
    <xf numFmtId="0" fontId="4" fillId="0" borderId="0"/>
    <xf numFmtId="0" fontId="4" fillId="0" borderId="0"/>
    <xf numFmtId="0" fontId="4" fillId="0" borderId="0"/>
    <xf numFmtId="0" fontId="4" fillId="0" borderId="0"/>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172" fontId="9" fillId="0" borderId="0">
      <alignment horizontal="left" wrapText="1"/>
    </xf>
    <xf numFmtId="172" fontId="9" fillId="0" borderId="0">
      <alignment horizontal="left" wrapText="1"/>
    </xf>
    <xf numFmtId="172" fontId="9" fillId="0" borderId="0">
      <alignment horizontal="left" wrapText="1"/>
    </xf>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6"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6" fillId="39" borderId="54" applyNumberFormat="0" applyFont="0" applyAlignment="0" applyProtection="0"/>
    <xf numFmtId="172" fontId="9" fillId="0" borderId="0">
      <alignment horizontal="left" wrapText="1"/>
    </xf>
    <xf numFmtId="0" fontId="6" fillId="39" borderId="5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7" fillId="75" borderId="41" applyNumberFormat="0" applyFont="0" applyAlignment="0" applyProtection="0"/>
    <xf numFmtId="0" fontId="9" fillId="39" borderId="54" applyNumberFormat="0" applyFont="0" applyAlignment="0" applyProtection="0"/>
    <xf numFmtId="0" fontId="9" fillId="39" borderId="5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172" fontId="9" fillId="0" borderId="0">
      <alignment horizontal="left" wrapText="1"/>
    </xf>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6" fillId="75"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6" fillId="75"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7" fillId="75" borderId="41"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 fillId="9" borderId="3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9" borderId="34" applyNumberFormat="0" applyFont="0" applyAlignment="0" applyProtection="0"/>
    <xf numFmtId="0" fontId="40"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226" fontId="33" fillId="0" borderId="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79" borderId="55" applyNumberFormat="0" applyAlignment="0" applyProtection="0"/>
    <xf numFmtId="0" fontId="108" fillId="79" borderId="55" applyNumberFormat="0" applyAlignment="0" applyProtection="0"/>
    <xf numFmtId="172" fontId="9" fillId="0" borderId="0">
      <alignment horizontal="left" wrapText="1"/>
    </xf>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108" fillId="79"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93" borderId="55" applyNumberFormat="0" applyAlignment="0" applyProtection="0"/>
    <xf numFmtId="0" fontId="108" fillId="93" borderId="55" applyNumberFormat="0" applyAlignment="0" applyProtection="0"/>
    <xf numFmtId="172" fontId="9" fillId="0" borderId="0">
      <alignment horizontal="left" wrapText="1"/>
    </xf>
    <xf numFmtId="172" fontId="9" fillId="0" borderId="0">
      <alignment horizontal="left" wrapText="1"/>
    </xf>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80" borderId="55" applyNumberFormat="0" applyAlignment="0" applyProtection="0"/>
    <xf numFmtId="0" fontId="108" fillId="80"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81"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80" borderId="31" applyNumberFormat="0" applyAlignment="0" applyProtection="0"/>
    <xf numFmtId="0" fontId="108" fillId="81" borderId="55"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24" fillId="7" borderId="31" applyNumberFormat="0" applyAlignment="0" applyProtection="0"/>
    <xf numFmtId="0" fontId="108" fillId="81" borderId="55" applyNumberFormat="0" applyAlignment="0" applyProtection="0"/>
    <xf numFmtId="0" fontId="24" fillId="7" borderId="31" applyNumberFormat="0" applyAlignment="0" applyProtection="0"/>
    <xf numFmtId="0" fontId="24" fillId="7" borderId="31" applyNumberFormat="0" applyAlignment="0" applyProtection="0"/>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179" fontId="6" fillId="0" borderId="0" applyFill="0" applyBorder="0">
      <alignment horizontal="center"/>
    </xf>
    <xf numFmtId="0" fontId="58" fillId="0" borderId="0"/>
    <xf numFmtId="0" fontId="58" fillId="0" borderId="0"/>
    <xf numFmtId="0" fontId="58" fillId="0" borderId="0"/>
    <xf numFmtId="0" fontId="59" fillId="0" borderId="0"/>
    <xf numFmtId="0" fontId="59" fillId="0" borderId="0"/>
    <xf numFmtId="0" fontId="60" fillId="0" borderId="0"/>
    <xf numFmtId="0" fontId="61" fillId="0" borderId="0"/>
    <xf numFmtId="0" fontId="61" fillId="0" borderId="0"/>
    <xf numFmtId="0" fontId="60" fillId="0" borderId="0"/>
    <xf numFmtId="0" fontId="59" fillId="0" borderId="0"/>
    <xf numFmtId="0" fontId="61" fillId="0" borderId="0"/>
    <xf numFmtId="178" fontId="6" fillId="0" borderId="0" applyFont="0" applyFill="0" applyBorder="0" applyAlignment="0" applyProtection="0"/>
    <xf numFmtId="10" fontId="6" fillId="0" borderId="0" applyFont="0" applyFill="0" applyBorder="0" applyAlignment="0" applyProtection="0"/>
    <xf numFmtId="0" fontId="6" fillId="0" borderId="0"/>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72" fontId="9" fillId="0" borderId="0">
      <alignment horizontal="left"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9" fontId="4"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4" fillId="0" borderId="0" applyFont="0" applyFill="0" applyBorder="0" applyAlignment="0" applyProtection="0"/>
    <xf numFmtId="10" fontId="6" fillId="0" borderId="19"/>
    <xf numFmtId="9" fontId="10" fillId="0" borderId="0" applyFont="0" applyFill="0" applyBorder="0" applyAlignment="0" applyProtection="0"/>
    <xf numFmtId="9" fontId="11" fillId="0" borderId="0" applyFont="0" applyFill="0" applyBorder="0" applyAlignment="0" applyProtection="0"/>
    <xf numFmtId="172" fontId="9" fillId="0" borderId="0">
      <alignment horizontal="left" wrapText="1"/>
    </xf>
    <xf numFmtId="10" fontId="6" fillId="0" borderId="19"/>
    <xf numFmtId="172" fontId="9" fillId="0" borderId="0">
      <alignment horizontal="left" wrapText="1"/>
    </xf>
    <xf numFmtId="10" fontId="6" fillId="0" borderId="19"/>
    <xf numFmtId="9" fontId="11"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10" fontId="6" fillId="0" borderId="19"/>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0" fontId="6" fillId="0" borderId="19"/>
    <xf numFmtId="172" fontId="9" fillId="0" borderId="0">
      <alignment horizontal="left" wrapText="1"/>
    </xf>
    <xf numFmtId="10" fontId="6" fillId="0" borderId="19"/>
    <xf numFmtId="9" fontId="40" fillId="0" borderId="0" applyFont="0" applyFill="0" applyBorder="0" applyAlignment="0" applyProtection="0"/>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0" fontId="6" fillId="0" borderId="19"/>
    <xf numFmtId="172" fontId="9" fillId="0" borderId="0">
      <alignment horizontal="left" wrapText="1"/>
    </xf>
    <xf numFmtId="9" fontId="40" fillId="0" borderId="0" applyFont="0" applyFill="0" applyBorder="0" applyAlignment="0" applyProtection="0"/>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4"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54"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10" fontId="6" fillId="0" borderId="19"/>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10" fontId="6" fillId="0" borderId="19"/>
    <xf numFmtId="9" fontId="54" fillId="0" borderId="0" applyFont="0" applyFill="0" applyBorder="0" applyAlignment="0" applyProtection="0"/>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172" fontId="9" fillId="0" borderId="0">
      <alignment horizontal="left" wrapText="1"/>
    </xf>
    <xf numFmtId="10" fontId="6" fillId="0" borderId="19"/>
    <xf numFmtId="9" fontId="55" fillId="0" borderId="0" applyFont="0" applyFill="0" applyBorder="0" applyAlignment="0" applyProtection="0"/>
    <xf numFmtId="9" fontId="55" fillId="0" borderId="0" applyFont="0" applyFill="0" applyBorder="0" applyAlignment="0" applyProtection="0"/>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72" fontId="9" fillId="0" borderId="0">
      <alignment horizontal="left" wrapText="1"/>
    </xf>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172" fontId="9" fillId="0" borderId="0">
      <alignment horizontal="left" wrapText="1"/>
    </xf>
    <xf numFmtId="10" fontId="6" fillId="0" borderId="19"/>
    <xf numFmtId="10" fontId="6" fillId="0" borderId="19"/>
    <xf numFmtId="172" fontId="9" fillId="0" borderId="0">
      <alignment horizontal="left" wrapText="1"/>
    </xf>
    <xf numFmtId="10" fontId="6" fillId="0" borderId="19"/>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72" fontId="9"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172" fontId="9" fillId="0" borderId="0">
      <alignment horizontal="left" wrapText="1"/>
    </xf>
    <xf numFmtId="9" fontId="5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0"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172" fontId="9" fillId="0" borderId="0">
      <alignment horizontal="left" wrapText="1"/>
    </xf>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9" fontId="54"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9" fontId="40"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9" fontId="109" fillId="0" borderId="0" applyFont="0" applyFill="0" applyBorder="0" applyAlignment="0" applyProtection="0"/>
    <xf numFmtId="9" fontId="4" fillId="0" borderId="0" applyFont="0" applyFill="0" applyBorder="0" applyAlignment="0" applyProtection="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 fillId="0" borderId="19"/>
    <xf numFmtId="10" fontId="6" fillId="0" borderId="19"/>
    <xf numFmtId="10" fontId="6" fillId="0" borderId="19"/>
    <xf numFmtId="9" fontId="6" fillId="0" borderId="0" applyFont="0" applyFill="0" applyBorder="0" applyAlignment="0" applyProtection="0"/>
    <xf numFmtId="9" fontId="6" fillId="0" borderId="0" applyFont="0" applyFill="0" applyBorder="0" applyAlignment="0" applyProtection="0"/>
    <xf numFmtId="172" fontId="9" fillId="0" borderId="0">
      <alignment horizontal="left" wrapText="1"/>
    </xf>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10" fontId="6" fillId="0" borderId="19"/>
    <xf numFmtId="41" fontId="6" fillId="94" borderId="19"/>
    <xf numFmtId="41" fontId="6" fillId="94" borderId="19"/>
    <xf numFmtId="172" fontId="9" fillId="0" borderId="0">
      <alignment horizontal="left" wrapText="1"/>
    </xf>
    <xf numFmtId="41" fontId="6" fillId="94" borderId="19"/>
    <xf numFmtId="41" fontId="6" fillId="94" borderId="19"/>
    <xf numFmtId="41" fontId="6" fillId="94" borderId="19"/>
    <xf numFmtId="172" fontId="9" fillId="0" borderId="0">
      <alignment horizontal="left" wrapText="1"/>
    </xf>
    <xf numFmtId="0"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72" fontId="9" fillId="0" borderId="0">
      <alignment horizontal="left" wrapText="1"/>
    </xf>
    <xf numFmtId="0" fontId="55" fillId="0" borderId="0" applyNumberFormat="0" applyFont="0" applyFill="0" applyBorder="0" applyAlignment="0" applyProtection="0">
      <alignment horizontal="left"/>
    </xf>
    <xf numFmtId="172" fontId="9" fillId="0" borderId="0">
      <alignment horizontal="left" wrapText="1"/>
    </xf>
    <xf numFmtId="0" fontId="55" fillId="0" borderId="0" applyNumberFormat="0" applyFont="0" applyFill="0" applyBorder="0" applyAlignment="0" applyProtection="0">
      <alignment horizontal="left"/>
    </xf>
    <xf numFmtId="15" fontId="55" fillId="0" borderId="0" applyFont="0" applyFill="0" applyBorder="0" applyAlignment="0" applyProtection="0"/>
    <xf numFmtId="15" fontId="55" fillId="0" borderId="0" applyFont="0" applyFill="0" applyBorder="0" applyAlignment="0" applyProtection="0"/>
    <xf numFmtId="172" fontId="9" fillId="0" borderId="0">
      <alignment horizontal="left" wrapText="1"/>
    </xf>
    <xf numFmtId="15" fontId="55" fillId="0" borderId="0" applyFont="0" applyFill="0" applyBorder="0" applyAlignment="0" applyProtection="0"/>
    <xf numFmtId="172" fontId="9" fillId="0" borderId="0">
      <alignment horizontal="left" wrapText="1"/>
    </xf>
    <xf numFmtId="15"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172" fontId="9" fillId="0" borderId="0">
      <alignment horizontal="left" wrapText="1"/>
    </xf>
    <xf numFmtId="4" fontId="55" fillId="0" borderId="0" applyFont="0" applyFill="0" applyBorder="0" applyAlignment="0" applyProtection="0"/>
    <xf numFmtId="172" fontId="9" fillId="0" borderId="0">
      <alignment horizontal="left" wrapText="1"/>
    </xf>
    <xf numFmtId="4" fontId="55" fillId="0" borderId="0" applyFont="0" applyFill="0" applyBorder="0" applyAlignment="0" applyProtection="0"/>
    <xf numFmtId="0" fontId="110" fillId="0" borderId="18">
      <alignment horizontal="center"/>
    </xf>
    <xf numFmtId="0" fontId="110" fillId="0" borderId="18">
      <alignment horizontal="center"/>
    </xf>
    <xf numFmtId="172" fontId="9" fillId="0" borderId="0">
      <alignment horizontal="left" wrapText="1"/>
    </xf>
    <xf numFmtId="0" fontId="110" fillId="0" borderId="18">
      <alignment horizontal="center"/>
    </xf>
    <xf numFmtId="172" fontId="9" fillId="0" borderId="0">
      <alignment horizontal="left" wrapText="1"/>
    </xf>
    <xf numFmtId="0" fontId="110" fillId="0" borderId="18">
      <alignment horizontal="center"/>
    </xf>
    <xf numFmtId="3" fontId="55" fillId="0" borderId="0" applyFont="0" applyFill="0" applyBorder="0" applyAlignment="0" applyProtection="0"/>
    <xf numFmtId="3" fontId="55" fillId="0" borderId="0" applyFont="0" applyFill="0" applyBorder="0" applyAlignment="0" applyProtection="0"/>
    <xf numFmtId="172" fontId="9" fillId="0" borderId="0">
      <alignment horizontal="left" wrapText="1"/>
    </xf>
    <xf numFmtId="3" fontId="55" fillId="0" borderId="0" applyFont="0" applyFill="0" applyBorder="0" applyAlignment="0" applyProtection="0"/>
    <xf numFmtId="172" fontId="9" fillId="0" borderId="0">
      <alignment horizontal="left" wrapText="1"/>
    </xf>
    <xf numFmtId="3" fontId="55" fillId="0" borderId="0" applyFont="0" applyFill="0" applyBorder="0" applyAlignment="0" applyProtection="0"/>
    <xf numFmtId="0" fontId="55" fillId="95" borderId="0" applyNumberFormat="0" applyFont="0" applyBorder="0" applyAlignment="0" applyProtection="0"/>
    <xf numFmtId="0" fontId="55" fillId="95" borderId="0" applyNumberFormat="0" applyFont="0" applyBorder="0" applyAlignment="0" applyProtection="0"/>
    <xf numFmtId="172" fontId="9" fillId="0" borderId="0">
      <alignment horizontal="left" wrapText="1"/>
    </xf>
    <xf numFmtId="0" fontId="55" fillId="95" borderId="0" applyNumberFormat="0" applyFont="0" applyBorder="0" applyAlignment="0" applyProtection="0"/>
    <xf numFmtId="172" fontId="9" fillId="0" borderId="0">
      <alignment horizontal="left" wrapText="1"/>
    </xf>
    <xf numFmtId="0" fontId="55" fillId="95" borderId="0" applyNumberFormat="0" applyFont="0" applyBorder="0" applyAlignment="0" applyProtection="0"/>
    <xf numFmtId="0" fontId="60" fillId="0" borderId="0"/>
    <xf numFmtId="0" fontId="61" fillId="0" borderId="0"/>
    <xf numFmtId="0" fontId="61" fillId="0" borderId="0"/>
    <xf numFmtId="0" fontId="60" fillId="0" borderId="0"/>
    <xf numFmtId="0" fontId="61" fillId="0" borderId="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228" fontId="6" fillId="0" borderId="0" applyFont="0" applyFill="0" applyBorder="0" applyAlignment="0"/>
    <xf numFmtId="3" fontId="111" fillId="0" borderId="0" applyFill="0" applyBorder="0" applyAlignment="0" applyProtection="0"/>
    <xf numFmtId="0" fontId="112" fillId="0" borderId="0"/>
    <xf numFmtId="0" fontId="113" fillId="0" borderId="0"/>
    <xf numFmtId="0" fontId="113" fillId="0" borderId="0"/>
    <xf numFmtId="0" fontId="112" fillId="0" borderId="0"/>
    <xf numFmtId="0" fontId="113" fillId="0" borderId="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172" fontId="9" fillId="0" borderId="0">
      <alignment horizontal="left" wrapText="1"/>
    </xf>
    <xf numFmtId="172" fontId="9" fillId="0" borderId="0">
      <alignment horizontal="left" wrapText="1"/>
    </xf>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3" fontId="111" fillId="0" borderId="0" applyFill="0" applyBorder="0" applyAlignment="0" applyProtection="0"/>
    <xf numFmtId="42" fontId="6" fillId="2" borderId="0"/>
    <xf numFmtId="172" fontId="9" fillId="0" borderId="0">
      <alignment horizontal="left" wrapText="1"/>
    </xf>
    <xf numFmtId="172" fontId="9" fillId="0" borderId="0">
      <alignment horizontal="left" wrapText="1"/>
    </xf>
    <xf numFmtId="172" fontId="9" fillId="0" borderId="0">
      <alignment horizontal="left" wrapText="1"/>
    </xf>
    <xf numFmtId="172" fontId="9" fillId="0" borderId="0">
      <alignment horizontal="left" wrapText="1"/>
    </xf>
    <xf numFmtId="42" fontId="6" fillId="2" borderId="0"/>
    <xf numFmtId="172" fontId="9" fillId="0" borderId="0">
      <alignment horizontal="left" wrapText="1"/>
    </xf>
    <xf numFmtId="42" fontId="6" fillId="2" borderId="0"/>
    <xf numFmtId="42" fontId="6" fillId="2" borderId="0"/>
    <xf numFmtId="172" fontId="9" fillId="0" borderId="0">
      <alignment horizontal="left" wrapText="1"/>
    </xf>
    <xf numFmtId="42" fontId="6" fillId="2" borderId="0"/>
    <xf numFmtId="42" fontId="6" fillId="2" borderId="0"/>
    <xf numFmtId="42" fontId="6" fillId="2" borderId="0"/>
    <xf numFmtId="42" fontId="6" fillId="2" borderId="4">
      <alignment vertical="center"/>
    </xf>
    <xf numFmtId="42" fontId="6" fillId="2" borderId="4">
      <alignment vertical="center"/>
    </xf>
    <xf numFmtId="172" fontId="9" fillId="0" borderId="0">
      <alignment horizontal="left" wrapText="1"/>
    </xf>
    <xf numFmtId="42" fontId="6" fillId="2" borderId="4">
      <alignment vertical="center"/>
    </xf>
    <xf numFmtId="42" fontId="6" fillId="2" borderId="4">
      <alignment vertical="center"/>
    </xf>
    <xf numFmtId="42" fontId="6" fillId="2" borderId="4">
      <alignment vertical="center"/>
    </xf>
    <xf numFmtId="172" fontId="9" fillId="0" borderId="0">
      <alignment horizontal="left" wrapText="1"/>
    </xf>
    <xf numFmtId="42" fontId="6" fillId="2" borderId="4">
      <alignment vertical="center"/>
    </xf>
    <xf numFmtId="172" fontId="9" fillId="0" borderId="0">
      <alignment horizontal="left"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172" fontId="9" fillId="0" borderId="0">
      <alignment horizontal="left" wrapText="1"/>
    </xf>
    <xf numFmtId="10" fontId="6" fillId="2" borderId="0"/>
    <xf numFmtId="10" fontId="6" fillId="2" borderId="0"/>
    <xf numFmtId="10" fontId="6" fillId="2" borderId="0"/>
    <xf numFmtId="172" fontId="9" fillId="0" borderId="0">
      <alignment horizontal="left" wrapText="1"/>
    </xf>
    <xf numFmtId="10" fontId="6" fillId="2" borderId="0"/>
    <xf numFmtId="172" fontId="9" fillId="0" borderId="0">
      <alignment horizontal="left" wrapText="1"/>
    </xf>
    <xf numFmtId="10" fontId="6" fillId="2" borderId="0"/>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0" fontId="6" fillId="2" borderId="0"/>
    <xf numFmtId="172" fontId="9" fillId="0" borderId="0">
      <alignment horizontal="left" wrapText="1"/>
    </xf>
    <xf numFmtId="10" fontId="6" fillId="2" borderId="0"/>
    <xf numFmtId="172" fontId="9" fillId="0" borderId="0">
      <alignment horizontal="left" wrapText="1"/>
    </xf>
    <xf numFmtId="10" fontId="6" fillId="2" borderId="0"/>
    <xf numFmtId="10" fontId="6" fillId="2" borderId="0"/>
    <xf numFmtId="10" fontId="6" fillId="2" borderId="0"/>
    <xf numFmtId="225" fontId="6" fillId="2" borderId="0"/>
    <xf numFmtId="225" fontId="6" fillId="2" borderId="0"/>
    <xf numFmtId="225" fontId="6" fillId="2" borderId="0"/>
    <xf numFmtId="172" fontId="9" fillId="0" borderId="0">
      <alignment horizontal="left" wrapText="1"/>
    </xf>
    <xf numFmtId="225" fontId="6" fillId="2" borderId="0"/>
    <xf numFmtId="172" fontId="9" fillId="0" borderId="0">
      <alignment horizontal="left" wrapText="1"/>
    </xf>
    <xf numFmtId="225" fontId="6" fillId="2" borderId="0"/>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225" fontId="6" fillId="2" borderId="0"/>
    <xf numFmtId="172" fontId="9" fillId="0" borderId="0">
      <alignment horizontal="left" wrapText="1"/>
    </xf>
    <xf numFmtId="225" fontId="6" fillId="2" borderId="0"/>
    <xf numFmtId="172" fontId="9" fillId="0" borderId="0">
      <alignment horizontal="left" wrapText="1"/>
    </xf>
    <xf numFmtId="225" fontId="6" fillId="2" borderId="0"/>
    <xf numFmtId="225" fontId="6" fillId="2" borderId="0"/>
    <xf numFmtId="225" fontId="6" fillId="2" borderId="0"/>
    <xf numFmtId="42" fontId="6" fillId="2" borderId="0"/>
    <xf numFmtId="164" fontId="8" fillId="0" borderId="0" applyBorder="0" applyAlignment="0"/>
    <xf numFmtId="164" fontId="8" fillId="0" borderId="0" applyBorder="0" applyAlignment="0"/>
    <xf numFmtId="164" fontId="8" fillId="0" borderId="0" applyBorder="0" applyAlignment="0"/>
    <xf numFmtId="42" fontId="6" fillId="2" borderId="17">
      <alignment horizontal="left"/>
    </xf>
    <xf numFmtId="42" fontId="6" fillId="2" borderId="17">
      <alignment horizontal="left"/>
    </xf>
    <xf numFmtId="172" fontId="9" fillId="0" borderId="0">
      <alignment horizontal="left" wrapText="1"/>
    </xf>
    <xf numFmtId="42" fontId="6" fillId="2" borderId="17">
      <alignment horizontal="left"/>
    </xf>
    <xf numFmtId="42" fontId="6" fillId="2" borderId="17">
      <alignment horizontal="left"/>
    </xf>
    <xf numFmtId="42" fontId="6" fillId="2" borderId="17">
      <alignment horizontal="left"/>
    </xf>
    <xf numFmtId="172" fontId="9" fillId="0" borderId="0">
      <alignment horizontal="left" wrapText="1"/>
    </xf>
    <xf numFmtId="42" fontId="6" fillId="2" borderId="17">
      <alignment horizontal="left"/>
    </xf>
    <xf numFmtId="172" fontId="9" fillId="0" borderId="0">
      <alignment horizontal="left" wrapText="1"/>
    </xf>
    <xf numFmtId="225" fontId="114" fillId="2" borderId="17">
      <alignment horizontal="left"/>
    </xf>
    <xf numFmtId="172" fontId="9" fillId="0" borderId="0">
      <alignment horizontal="left" wrapText="1"/>
    </xf>
    <xf numFmtId="225" fontId="114" fillId="2" borderId="17">
      <alignment horizontal="left"/>
    </xf>
    <xf numFmtId="164" fontId="8" fillId="0" borderId="0" applyBorder="0" applyAlignment="0"/>
    <xf numFmtId="14" fontId="9" fillId="0" borderId="0" applyNumberFormat="0" applyFill="0" applyBorder="0" applyAlignment="0" applyProtection="0">
      <alignment horizontal="left"/>
    </xf>
    <xf numFmtId="14" fontId="9" fillId="0" borderId="0" applyNumberFormat="0" applyFill="0" applyBorder="0" applyAlignment="0" applyProtection="0">
      <alignment horizontal="lef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172" fontId="9" fillId="0" borderId="0">
      <alignment horizontal="left" wrapText="1"/>
    </xf>
    <xf numFmtId="229" fontId="6" fillId="0" borderId="0" applyFont="0" applyFill="0" applyAlignment="0">
      <alignment horizontal="right"/>
    </xf>
    <xf numFmtId="229" fontId="6" fillId="0" borderId="0" applyFont="0" applyFill="0" applyAlignment="0">
      <alignment horizontal="right"/>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172" fontId="9" fillId="0" borderId="0">
      <alignment horizontal="left" wrapText="1"/>
    </xf>
    <xf numFmtId="4" fontId="107" fillId="91" borderId="55" applyNumberFormat="0" applyProtection="0">
      <alignment vertical="center"/>
    </xf>
    <xf numFmtId="4" fontId="107" fillId="91" borderId="55"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4" fontId="115" fillId="91" borderId="55" applyNumberFormat="0" applyProtection="0">
      <alignment vertical="center"/>
    </xf>
    <xf numFmtId="172" fontId="9" fillId="0" borderId="0">
      <alignment horizontal="left" wrapText="1"/>
    </xf>
    <xf numFmtId="4" fontId="116" fillId="91" borderId="41" applyNumberFormat="0" applyProtection="0">
      <alignment vertical="center"/>
    </xf>
    <xf numFmtId="4" fontId="116" fillId="91" borderId="41" applyNumberFormat="0" applyProtection="0">
      <alignment vertical="center"/>
    </xf>
    <xf numFmtId="4" fontId="115" fillId="91" borderId="55" applyNumberFormat="0" applyProtection="0">
      <alignment vertical="center"/>
    </xf>
    <xf numFmtId="4" fontId="116" fillId="91" borderId="41" applyNumberFormat="0" applyProtection="0">
      <alignment vertical="center"/>
    </xf>
    <xf numFmtId="4" fontId="116" fillId="91" borderId="41" applyNumberFormat="0" applyProtection="0">
      <alignment vertical="center"/>
    </xf>
    <xf numFmtId="4" fontId="107" fillId="91" borderId="55" applyNumberFormat="0" applyProtection="0">
      <alignment horizontal="left" vertical="center" indent="1"/>
    </xf>
    <xf numFmtId="172" fontId="9" fillId="0" borderId="0">
      <alignment horizontal="left" wrapTex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172" fontId="9" fillId="0" borderId="0">
      <alignment horizontal="left" wrapText="1"/>
    </xf>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0" fontId="117" fillId="44" borderId="56" applyNumberFormat="0" applyProtection="0">
      <alignment horizontal="left" vertical="top" indent="1"/>
    </xf>
    <xf numFmtId="0" fontId="117" fillId="44" borderId="56" applyNumberFormat="0" applyProtection="0">
      <alignment horizontal="left" vertical="top" indent="1"/>
    </xf>
    <xf numFmtId="4" fontId="107" fillId="91" borderId="55" applyNumberFormat="0" applyProtection="0">
      <alignment horizontal="left" vertical="center" indent="1"/>
    </xf>
    <xf numFmtId="0" fontId="117" fillId="44" borderId="56" applyNumberFormat="0" applyProtection="0">
      <alignment horizontal="left" vertical="top" indent="1"/>
    </xf>
    <xf numFmtId="0" fontId="117" fillId="44" borderId="56" applyNumberFormat="0" applyProtection="0">
      <alignment horizontal="left" vertical="top"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61" borderId="0"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107" fillId="97" borderId="55" applyNumberFormat="0" applyProtection="0">
      <alignment horizontal="right" vertical="center"/>
    </xf>
    <xf numFmtId="172" fontId="9" fillId="0" borderId="0">
      <alignment horizontal="left" wrapText="1"/>
    </xf>
    <xf numFmtId="4" fontId="7" fillId="36" borderId="41" applyNumberFormat="0" applyProtection="0">
      <alignment horizontal="right" vertical="center"/>
    </xf>
    <xf numFmtId="4" fontId="7" fillId="36" borderId="41" applyNumberFormat="0" applyProtection="0">
      <alignment horizontal="right" vertical="center"/>
    </xf>
    <xf numFmtId="4" fontId="107" fillId="97" borderId="55" applyNumberFormat="0" applyProtection="0">
      <alignment horizontal="right" vertical="center"/>
    </xf>
    <xf numFmtId="4" fontId="7" fillId="36" borderId="41" applyNumberFormat="0" applyProtection="0">
      <alignment horizontal="right" vertical="center"/>
    </xf>
    <xf numFmtId="4" fontId="7" fillId="36" borderId="41" applyNumberFormat="0" applyProtection="0">
      <alignment horizontal="right" vertical="center"/>
    </xf>
    <xf numFmtId="4" fontId="107" fillId="98" borderId="55" applyNumberFormat="0" applyProtection="0">
      <alignment horizontal="right" vertical="center"/>
    </xf>
    <xf numFmtId="172" fontId="9" fillId="0" borderId="0">
      <alignment horizontal="left" wrapText="1"/>
    </xf>
    <xf numFmtId="4" fontId="7" fillId="99" borderId="41" applyNumberFormat="0" applyProtection="0">
      <alignment horizontal="right" vertical="center"/>
    </xf>
    <xf numFmtId="4" fontId="7" fillId="99" borderId="41" applyNumberFormat="0" applyProtection="0">
      <alignment horizontal="right" vertical="center"/>
    </xf>
    <xf numFmtId="4" fontId="107" fillId="98" borderId="55" applyNumberFormat="0" applyProtection="0">
      <alignment horizontal="right" vertical="center"/>
    </xf>
    <xf numFmtId="4" fontId="7" fillId="99" borderId="41" applyNumberFormat="0" applyProtection="0">
      <alignment horizontal="right" vertical="center"/>
    </xf>
    <xf numFmtId="4" fontId="7" fillId="99" borderId="41" applyNumberFormat="0" applyProtection="0">
      <alignment horizontal="right" vertical="center"/>
    </xf>
    <xf numFmtId="4" fontId="107" fillId="100" borderId="55" applyNumberFormat="0" applyProtection="0">
      <alignment horizontal="right" vertical="center"/>
    </xf>
    <xf numFmtId="172" fontId="9" fillId="0" borderId="0">
      <alignment horizontal="left" wrapText="1"/>
    </xf>
    <xf numFmtId="4" fontId="7" fillId="65" borderId="57" applyNumberFormat="0" applyProtection="0">
      <alignment horizontal="right" vertical="center"/>
    </xf>
    <xf numFmtId="4" fontId="7" fillId="65" borderId="57" applyNumberFormat="0" applyProtection="0">
      <alignment horizontal="right" vertical="center"/>
    </xf>
    <xf numFmtId="4" fontId="107" fillId="100" borderId="55" applyNumberFormat="0" applyProtection="0">
      <alignment horizontal="right" vertical="center"/>
    </xf>
    <xf numFmtId="4" fontId="7" fillId="65" borderId="57" applyNumberFormat="0" applyProtection="0">
      <alignment horizontal="right" vertical="center"/>
    </xf>
    <xf numFmtId="4" fontId="7" fillId="65" borderId="57" applyNumberFormat="0" applyProtection="0">
      <alignment horizontal="right" vertical="center"/>
    </xf>
    <xf numFmtId="4" fontId="107" fillId="101" borderId="55" applyNumberFormat="0" applyProtection="0">
      <alignment horizontal="right" vertical="center"/>
    </xf>
    <xf numFmtId="172" fontId="9" fillId="0" borderId="0">
      <alignment horizontal="left" wrapText="1"/>
    </xf>
    <xf numFmtId="4" fontId="7" fillId="45" borderId="41" applyNumberFormat="0" applyProtection="0">
      <alignment horizontal="right" vertical="center"/>
    </xf>
    <xf numFmtId="4" fontId="7" fillId="45" borderId="41" applyNumberFormat="0" applyProtection="0">
      <alignment horizontal="right" vertical="center"/>
    </xf>
    <xf numFmtId="4" fontId="107" fillId="101" borderId="55" applyNumberFormat="0" applyProtection="0">
      <alignment horizontal="right" vertical="center"/>
    </xf>
    <xf numFmtId="4" fontId="7" fillId="45" borderId="41" applyNumberFormat="0" applyProtection="0">
      <alignment horizontal="right" vertical="center"/>
    </xf>
    <xf numFmtId="4" fontId="7" fillId="45" borderId="41" applyNumberFormat="0" applyProtection="0">
      <alignment horizontal="right" vertical="center"/>
    </xf>
    <xf numFmtId="4" fontId="107" fillId="102" borderId="55" applyNumberFormat="0" applyProtection="0">
      <alignment horizontal="right" vertical="center"/>
    </xf>
    <xf numFmtId="172" fontId="9" fillId="0" borderId="0">
      <alignment horizontal="left" wrapText="1"/>
    </xf>
    <xf numFmtId="4" fontId="7" fillId="50" borderId="41" applyNumberFormat="0" applyProtection="0">
      <alignment horizontal="right" vertical="center"/>
    </xf>
    <xf numFmtId="4" fontId="7" fillId="50" borderId="41" applyNumberFormat="0" applyProtection="0">
      <alignment horizontal="right" vertical="center"/>
    </xf>
    <xf numFmtId="4" fontId="107" fillId="102" borderId="55" applyNumberFormat="0" applyProtection="0">
      <alignment horizontal="right" vertical="center"/>
    </xf>
    <xf numFmtId="4" fontId="7" fillId="50" borderId="41" applyNumberFormat="0" applyProtection="0">
      <alignment horizontal="right" vertical="center"/>
    </xf>
    <xf numFmtId="4" fontId="7" fillId="50" borderId="41" applyNumberFormat="0" applyProtection="0">
      <alignment horizontal="right" vertical="center"/>
    </xf>
    <xf numFmtId="4" fontId="107" fillId="103" borderId="55" applyNumberFormat="0" applyProtection="0">
      <alignment horizontal="right" vertical="center"/>
    </xf>
    <xf numFmtId="172" fontId="9" fillId="0" borderId="0">
      <alignment horizontal="left" wrapText="1"/>
    </xf>
    <xf numFmtId="4" fontId="7" fillId="47" borderId="41" applyNumberFormat="0" applyProtection="0">
      <alignment horizontal="right" vertical="center"/>
    </xf>
    <xf numFmtId="4" fontId="7" fillId="47" borderId="41" applyNumberFormat="0" applyProtection="0">
      <alignment horizontal="right" vertical="center"/>
    </xf>
    <xf numFmtId="4" fontId="107" fillId="103" borderId="55" applyNumberFormat="0" applyProtection="0">
      <alignment horizontal="right" vertical="center"/>
    </xf>
    <xf numFmtId="4" fontId="7" fillId="47" borderId="41" applyNumberFormat="0" applyProtection="0">
      <alignment horizontal="right" vertical="center"/>
    </xf>
    <xf numFmtId="4" fontId="7" fillId="47" borderId="41" applyNumberFormat="0" applyProtection="0">
      <alignment horizontal="right" vertical="center"/>
    </xf>
    <xf numFmtId="4" fontId="107" fillId="104" borderId="55" applyNumberFormat="0" applyProtection="0">
      <alignment horizontal="right" vertical="center"/>
    </xf>
    <xf numFmtId="172" fontId="9" fillId="0" borderId="0">
      <alignment horizontal="left" wrapText="1"/>
    </xf>
    <xf numFmtId="4" fontId="7" fillId="71" borderId="41" applyNumberFormat="0" applyProtection="0">
      <alignment horizontal="right" vertical="center"/>
    </xf>
    <xf numFmtId="4" fontId="7" fillId="71" borderId="41" applyNumberFormat="0" applyProtection="0">
      <alignment horizontal="right" vertical="center"/>
    </xf>
    <xf numFmtId="4" fontId="107" fillId="104" borderId="55" applyNumberFormat="0" applyProtection="0">
      <alignment horizontal="right" vertical="center"/>
    </xf>
    <xf numFmtId="4" fontId="7" fillId="71" borderId="41" applyNumberFormat="0" applyProtection="0">
      <alignment horizontal="right" vertical="center"/>
    </xf>
    <xf numFmtId="4" fontId="7" fillId="71" borderId="41" applyNumberFormat="0" applyProtection="0">
      <alignment horizontal="right" vertical="center"/>
    </xf>
    <xf numFmtId="4" fontId="107" fillId="105" borderId="55" applyNumberFormat="0" applyProtection="0">
      <alignment horizontal="right" vertical="center"/>
    </xf>
    <xf numFmtId="172" fontId="9" fillId="0" borderId="0">
      <alignment horizontal="left" wrapText="1"/>
    </xf>
    <xf numFmtId="4" fontId="7" fillId="106" borderId="41" applyNumberFormat="0" applyProtection="0">
      <alignment horizontal="right" vertical="center"/>
    </xf>
    <xf numFmtId="4" fontId="7" fillId="106" borderId="41" applyNumberFormat="0" applyProtection="0">
      <alignment horizontal="right" vertical="center"/>
    </xf>
    <xf numFmtId="4" fontId="107" fillId="105" borderId="55" applyNumberFormat="0" applyProtection="0">
      <alignment horizontal="right" vertical="center"/>
    </xf>
    <xf numFmtId="4" fontId="7" fillId="106" borderId="41" applyNumberFormat="0" applyProtection="0">
      <alignment horizontal="right" vertical="center"/>
    </xf>
    <xf numFmtId="4" fontId="7" fillId="106" borderId="41" applyNumberFormat="0" applyProtection="0">
      <alignment horizontal="right" vertical="center"/>
    </xf>
    <xf numFmtId="4" fontId="107" fillId="107" borderId="55" applyNumberFormat="0" applyProtection="0">
      <alignment horizontal="right" vertical="center"/>
    </xf>
    <xf numFmtId="172" fontId="9" fillId="0" borderId="0">
      <alignment horizontal="left" wrapText="1"/>
    </xf>
    <xf numFmtId="4" fontId="7" fillId="43" borderId="41" applyNumberFormat="0" applyProtection="0">
      <alignment horizontal="right" vertical="center"/>
    </xf>
    <xf numFmtId="4" fontId="7" fillId="43" borderId="41" applyNumberFormat="0" applyProtection="0">
      <alignment horizontal="right" vertical="center"/>
    </xf>
    <xf numFmtId="4" fontId="107" fillId="107" borderId="55" applyNumberFormat="0" applyProtection="0">
      <alignment horizontal="right" vertical="center"/>
    </xf>
    <xf numFmtId="4" fontId="7" fillId="43" borderId="41" applyNumberFormat="0" applyProtection="0">
      <alignment horizontal="right" vertical="center"/>
    </xf>
    <xf numFmtId="4" fontId="7" fillId="43" borderId="41" applyNumberFormat="0" applyProtection="0">
      <alignment horizontal="right" vertical="center"/>
    </xf>
    <xf numFmtId="4" fontId="118" fillId="108" borderId="55" applyNumberFormat="0" applyProtection="0">
      <alignment horizontal="left" vertical="center" indent="1"/>
    </xf>
    <xf numFmtId="4" fontId="118" fillId="109" borderId="0" applyNumberFormat="0" applyProtection="0">
      <alignment horizontal="left" vertical="center" indent="1"/>
    </xf>
    <xf numFmtId="4" fontId="7" fillId="110" borderId="57" applyNumberFormat="0" applyProtection="0">
      <alignment horizontal="left" vertical="center" indent="1"/>
    </xf>
    <xf numFmtId="4" fontId="7" fillId="110" borderId="57" applyNumberFormat="0" applyProtection="0">
      <alignment horizontal="left" vertical="center" indent="1"/>
    </xf>
    <xf numFmtId="4" fontId="118" fillId="109" borderId="0" applyNumberFormat="0" applyProtection="0">
      <alignment horizontal="left" vertical="center" indent="1"/>
    </xf>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7" fillId="110" borderId="57" applyNumberFormat="0" applyProtection="0">
      <alignment horizontal="left" vertical="center" indent="1"/>
    </xf>
    <xf numFmtId="4" fontId="7" fillId="110" borderId="57"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107" fillId="111" borderId="0"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107" fillId="111" borderId="0" applyNumberFormat="0" applyProtection="0">
      <alignment horizontal="left" vertical="center" indent="1"/>
    </xf>
    <xf numFmtId="4" fontId="6" fillId="74" borderId="57" applyNumberFormat="0" applyProtection="0">
      <alignment horizontal="left" vertical="center" indent="1"/>
    </xf>
    <xf numFmtId="4" fontId="107" fillId="111" borderId="58"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87" fillId="74" borderId="0"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87" fillId="112" borderId="0"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4" fontId="6" fillId="74" borderId="57"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113" borderId="41" applyNumberFormat="0" applyProtection="0">
      <alignment horizontal="right" vertical="center"/>
    </xf>
    <xf numFmtId="4" fontId="7" fillId="113" borderId="41" applyNumberFormat="0" applyProtection="0">
      <alignment horizontal="right" vertical="center"/>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4" borderId="0" applyNumberFormat="0" applyProtection="0">
      <alignment horizontal="left" vertical="center" indent="1"/>
    </xf>
    <xf numFmtId="4" fontId="7" fillId="114" borderId="57" applyNumberFormat="0" applyProtection="0">
      <alignment horizontal="left" vertical="center" indent="1"/>
    </xf>
    <xf numFmtId="4" fontId="119" fillId="0" borderId="0"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7" fillId="114" borderId="57"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107" fillId="113" borderId="0" applyNumberFormat="0" applyProtection="0">
      <alignment horizontal="left" vertical="center" indent="1"/>
    </xf>
    <xf numFmtId="4" fontId="7" fillId="113" borderId="57" applyNumberFormat="0" applyProtection="0">
      <alignment horizontal="left" vertical="center" indent="1"/>
    </xf>
    <xf numFmtId="4" fontId="119" fillId="0" borderId="0"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4" fontId="7" fillId="113" borderId="57" applyNumberFormat="0" applyProtection="0">
      <alignment horizontal="left" vertical="center" indent="1"/>
    </xf>
    <xf numFmtId="0" fontId="6" fillId="115" borderId="55"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7" fillId="79" borderId="41" applyNumberFormat="0" applyProtection="0">
      <alignment horizontal="left" vertical="center"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7" fillId="74" borderId="56" applyNumberFormat="0" applyProtection="0">
      <alignment horizontal="left" vertical="top" indent="1"/>
    </xf>
    <xf numFmtId="0" fontId="6" fillId="74" borderId="56" applyNumberFormat="0" applyProtection="0">
      <alignment horizontal="left" vertical="top"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172" fontId="9" fillId="0" borderId="0">
      <alignment horizontal="left" wrapTex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115" borderId="55" applyNumberFormat="0" applyProtection="0">
      <alignment horizontal="left" vertical="center" indent="1"/>
    </xf>
    <xf numFmtId="172" fontId="9" fillId="0" borderId="0">
      <alignment horizontal="left" wrapTex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172" fontId="9" fillId="0" borderId="0">
      <alignment horizontal="left" wrapTex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5" borderId="55" applyNumberFormat="0" applyProtection="0">
      <alignment horizontal="left" vertical="center"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7" fillId="74" borderId="56" applyNumberFormat="0" applyProtection="0">
      <alignment horizontal="left" vertical="top" indent="1"/>
    </xf>
    <xf numFmtId="0" fontId="6" fillId="116" borderId="55"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172" fontId="9" fillId="0" borderId="0">
      <alignment horizontal="left" wrapTex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3" borderId="56"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7" fillId="83" borderId="41" applyNumberFormat="0" applyProtection="0">
      <alignment horizontal="left" vertical="center"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6" borderId="55" applyNumberFormat="0" applyProtection="0">
      <alignment horizontal="left" vertical="center" indent="1"/>
    </xf>
    <xf numFmtId="172" fontId="9" fillId="0" borderId="0">
      <alignment horizontal="left" wrapTex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7" fillId="113" borderId="56" applyNumberFormat="0" applyProtection="0">
      <alignment horizontal="left" vertical="top" indent="1"/>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indent="1"/>
    </xf>
    <xf numFmtId="172" fontId="9" fillId="0" borderId="0">
      <alignment horizontal="left" wrapTex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35" borderId="56"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xf>
    <xf numFmtId="0" fontId="7" fillId="35" borderId="41" applyNumberFormat="0" applyProtection="0">
      <alignment horizontal="left" vertical="center" indent="1"/>
    </xf>
    <xf numFmtId="0" fontId="6" fillId="84" borderId="55" applyNumberFormat="0" applyProtection="0">
      <alignment horizontal="left" vertical="center"/>
    </xf>
    <xf numFmtId="0" fontId="6" fillId="84" borderId="55" applyNumberFormat="0" applyProtection="0">
      <alignment horizontal="left" vertical="center"/>
    </xf>
    <xf numFmtId="0" fontId="6" fillId="84" borderId="55" applyNumberFormat="0" applyProtection="0">
      <alignment horizontal="left" vertical="center"/>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7" fillId="35" borderId="41" applyNumberFormat="0" applyProtection="0">
      <alignment horizontal="left" vertical="center"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84" borderId="55" applyNumberFormat="0" applyProtection="0">
      <alignment horizontal="left" vertical="center" indent="1"/>
    </xf>
    <xf numFmtId="172" fontId="9" fillId="0" borderId="0">
      <alignment horizontal="left" wrapTex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7" fillId="35" borderId="56" applyNumberFormat="0" applyProtection="0">
      <alignment horizontal="left" vertical="top" indent="1"/>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indent="1"/>
    </xf>
    <xf numFmtId="172" fontId="9" fillId="0" borderId="0">
      <alignment horizontal="left" wrapTex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114" borderId="56"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xf>
    <xf numFmtId="0" fontId="7" fillId="114" borderId="41" applyNumberFormat="0" applyProtection="0">
      <alignment horizontal="left" vertical="center" indent="1"/>
    </xf>
    <xf numFmtId="0" fontId="6" fillId="96" borderId="55" applyNumberFormat="0" applyProtection="0">
      <alignment horizontal="left" vertical="center"/>
    </xf>
    <xf numFmtId="0" fontId="6" fillId="96" borderId="55" applyNumberFormat="0" applyProtection="0">
      <alignment horizontal="left" vertical="center"/>
    </xf>
    <xf numFmtId="0" fontId="6" fillId="96" borderId="55" applyNumberFormat="0" applyProtection="0">
      <alignment horizontal="left" vertical="center"/>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7" fillId="114" borderId="41" applyNumberFormat="0" applyProtection="0">
      <alignment horizontal="left" vertical="center"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96" borderId="55" applyNumberFormat="0" applyProtection="0">
      <alignment horizontal="left" vertical="center" indent="1"/>
    </xf>
    <xf numFmtId="172" fontId="9" fillId="0" borderId="0">
      <alignment horizontal="left" wrapTex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7" fillId="114" borderId="56" applyNumberFormat="0" applyProtection="0">
      <alignment horizontal="left" vertical="top" indent="1"/>
    </xf>
    <xf numFmtId="0" fontId="6" fillId="80" borderId="3"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6" fillId="80" borderId="3" applyNumberFormat="0">
      <protection locked="0"/>
    </xf>
    <xf numFmtId="172" fontId="9" fillId="0" borderId="0">
      <alignment horizontal="left" wrapText="1"/>
    </xf>
    <xf numFmtId="0" fontId="6" fillId="80" borderId="3" applyNumberFormat="0">
      <protection locked="0"/>
    </xf>
    <xf numFmtId="0" fontId="6" fillId="80" borderId="3" applyNumberFormat="0">
      <protection locked="0"/>
    </xf>
    <xf numFmtId="172" fontId="9" fillId="0" borderId="0">
      <alignment horizontal="left" wrapText="1"/>
    </xf>
    <xf numFmtId="0" fontId="6" fillId="80" borderId="3" applyNumberFormat="0">
      <protection locked="0"/>
    </xf>
    <xf numFmtId="0" fontId="7" fillId="80" borderId="59" applyNumberFormat="0">
      <protection locked="0"/>
    </xf>
    <xf numFmtId="0" fontId="6" fillId="80" borderId="3" applyNumberFormat="0">
      <protection locked="0"/>
    </xf>
    <xf numFmtId="0" fontId="6" fillId="80" borderId="3"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7" fillId="80" borderId="59" applyNumberFormat="0">
      <protection locked="0"/>
    </xf>
    <xf numFmtId="0" fontId="8" fillId="74" borderId="60" applyBorder="0"/>
    <xf numFmtId="0" fontId="8" fillId="74" borderId="60" applyBorder="0"/>
    <xf numFmtId="0" fontId="8" fillId="74" borderId="60" applyBorder="0"/>
    <xf numFmtId="4" fontId="107" fillId="117" borderId="55" applyNumberFormat="0" applyProtection="0">
      <alignment vertical="center"/>
    </xf>
    <xf numFmtId="172" fontId="9" fillId="0" borderId="0">
      <alignment horizontal="left" wrapText="1"/>
    </xf>
    <xf numFmtId="4" fontId="11" fillId="39" borderId="56" applyNumberFormat="0" applyProtection="0">
      <alignment vertical="center"/>
    </xf>
    <xf numFmtId="4" fontId="11" fillId="39" borderId="56" applyNumberFormat="0" applyProtection="0">
      <alignment vertical="center"/>
    </xf>
    <xf numFmtId="4" fontId="107" fillId="117" borderId="55" applyNumberFormat="0" applyProtection="0">
      <alignment vertical="center"/>
    </xf>
    <xf numFmtId="4" fontId="11" fillId="39" borderId="56" applyNumberFormat="0" applyProtection="0">
      <alignment vertical="center"/>
    </xf>
    <xf numFmtId="4" fontId="11" fillId="39" borderId="56" applyNumberFormat="0" applyProtection="0">
      <alignment vertical="center"/>
    </xf>
    <xf numFmtId="4" fontId="115" fillId="117" borderId="55" applyNumberFormat="0" applyProtection="0">
      <alignment vertical="center"/>
    </xf>
    <xf numFmtId="172" fontId="9" fillId="0" borderId="0">
      <alignment horizontal="left" wrapText="1"/>
    </xf>
    <xf numFmtId="4" fontId="116" fillId="117" borderId="3" applyNumberFormat="0" applyProtection="0">
      <alignment vertical="center"/>
    </xf>
    <xf numFmtId="4" fontId="116" fillId="117" borderId="3" applyNumberFormat="0" applyProtection="0">
      <alignment vertical="center"/>
    </xf>
    <xf numFmtId="4" fontId="115" fillId="117" borderId="55" applyNumberFormat="0" applyProtection="0">
      <alignment vertical="center"/>
    </xf>
    <xf numFmtId="4" fontId="116" fillId="117" borderId="3" applyNumberFormat="0" applyProtection="0">
      <alignment vertical="center"/>
    </xf>
    <xf numFmtId="4" fontId="116" fillId="117" borderId="3" applyNumberFormat="0" applyProtection="0">
      <alignment vertical="center"/>
    </xf>
    <xf numFmtId="4" fontId="107" fillId="117" borderId="55" applyNumberFormat="0" applyProtection="0">
      <alignment horizontal="left" vertical="center" indent="1"/>
    </xf>
    <xf numFmtId="172" fontId="9" fillId="0" borderId="0">
      <alignment horizontal="left" wrapTex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1" fillId="79" borderId="56" applyNumberFormat="0" applyProtection="0">
      <alignment horizontal="left" vertical="center" indent="1"/>
    </xf>
    <xf numFmtId="4" fontId="11" fillId="79" borderId="56" applyNumberFormat="0" applyProtection="0">
      <alignment horizontal="left" vertical="center" indent="1"/>
    </xf>
    <xf numFmtId="4" fontId="107" fillId="117" borderId="55" applyNumberFormat="0" applyProtection="0">
      <alignment horizontal="left" vertical="center" indent="1"/>
    </xf>
    <xf numFmtId="4" fontId="11" fillId="79" borderId="56" applyNumberFormat="0" applyProtection="0">
      <alignment horizontal="left" vertical="center" indent="1"/>
    </xf>
    <xf numFmtId="4" fontId="11" fillId="79" borderId="56" applyNumberFormat="0" applyProtection="0">
      <alignment horizontal="left" vertical="center" indent="1"/>
    </xf>
    <xf numFmtId="4" fontId="107" fillId="117" borderId="55" applyNumberFormat="0" applyProtection="0">
      <alignment horizontal="left" vertical="center" indent="1"/>
    </xf>
    <xf numFmtId="172" fontId="9" fillId="0" borderId="0">
      <alignment horizontal="left" wrapText="1"/>
    </xf>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11" fillId="39" borderId="56" applyNumberFormat="0" applyProtection="0">
      <alignment horizontal="left" vertical="top" indent="1"/>
    </xf>
    <xf numFmtId="0" fontId="11" fillId="39" borderId="56" applyNumberFormat="0" applyProtection="0">
      <alignment horizontal="left" vertical="top" indent="1"/>
    </xf>
    <xf numFmtId="4" fontId="107" fillId="117" borderId="55" applyNumberFormat="0" applyProtection="0">
      <alignment horizontal="left" vertical="center" indent="1"/>
    </xf>
    <xf numFmtId="0" fontId="11" fillId="39" borderId="56" applyNumberFormat="0" applyProtection="0">
      <alignment horizontal="left" vertical="top" indent="1"/>
    </xf>
    <xf numFmtId="0" fontId="11" fillId="39" borderId="56" applyNumberFormat="0" applyProtection="0">
      <alignment horizontal="left" vertical="top" indent="1"/>
    </xf>
    <xf numFmtId="4" fontId="107" fillId="111" borderId="55" applyNumberFormat="0" applyProtection="0">
      <alignment horizontal="right" vertical="center"/>
    </xf>
    <xf numFmtId="4" fontId="107" fillId="111" borderId="55"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172" fontId="9" fillId="0" borderId="0">
      <alignment horizontal="left" wrapText="1"/>
    </xf>
    <xf numFmtId="4" fontId="7" fillId="0" borderId="41" applyNumberFormat="0" applyProtection="0">
      <alignment horizontal="right" vertical="center"/>
    </xf>
    <xf numFmtId="4" fontId="107" fillId="111" borderId="55" applyNumberFormat="0" applyProtection="0">
      <alignment horizontal="right" vertical="center"/>
    </xf>
    <xf numFmtId="4" fontId="7" fillId="0" borderId="41" applyNumberFormat="0" applyProtection="0">
      <alignment horizontal="right" vertical="center"/>
    </xf>
    <xf numFmtId="4" fontId="115" fillId="111" borderId="55" applyNumberFormat="0" applyProtection="0">
      <alignment horizontal="right" vertical="center"/>
    </xf>
    <xf numFmtId="172" fontId="9" fillId="0" borderId="0">
      <alignment horizontal="left" wrapText="1"/>
    </xf>
    <xf numFmtId="4" fontId="116" fillId="2" borderId="41" applyNumberFormat="0" applyProtection="0">
      <alignment horizontal="right" vertical="center"/>
    </xf>
    <xf numFmtId="4" fontId="116" fillId="2" borderId="41" applyNumberFormat="0" applyProtection="0">
      <alignment horizontal="right" vertical="center"/>
    </xf>
    <xf numFmtId="4" fontId="115" fillId="111" borderId="55" applyNumberFormat="0" applyProtection="0">
      <alignment horizontal="right" vertical="center"/>
    </xf>
    <xf numFmtId="4" fontId="116" fillId="2" borderId="41" applyNumberFormat="0" applyProtection="0">
      <alignment horizontal="right" vertical="center"/>
    </xf>
    <xf numFmtId="4" fontId="116" fillId="2" borderId="41" applyNumberFormat="0" applyProtection="0">
      <alignment horizontal="right" vertical="center"/>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172" fontId="9" fillId="0" borderId="0">
      <alignment horizontal="left" wrapTex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11" fillId="113" borderId="56" applyNumberFormat="0" applyProtection="0">
      <alignment horizontal="left" vertical="top" indent="1"/>
    </xf>
    <xf numFmtId="0" fontId="120" fillId="0" borderId="0"/>
    <xf numFmtId="0" fontId="120" fillId="0" borderId="0"/>
    <xf numFmtId="0" fontId="121" fillId="0" borderId="0" applyNumberFormat="0" applyProtection="0">
      <alignment horizontal="left" indent="5"/>
    </xf>
    <xf numFmtId="0" fontId="120" fillId="0" borderId="0"/>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4" fontId="122" fillId="118" borderId="57" applyNumberFormat="0" applyProtection="0">
      <alignment horizontal="left" vertical="center" indent="1"/>
    </xf>
    <xf numFmtId="0" fontId="7" fillId="119" borderId="3"/>
    <xf numFmtId="0" fontId="7" fillId="119" borderId="3"/>
    <xf numFmtId="0" fontId="7" fillId="119" borderId="3"/>
    <xf numFmtId="0" fontId="7" fillId="119" borderId="3"/>
    <xf numFmtId="0" fontId="7" fillId="119" borderId="3"/>
    <xf numFmtId="0" fontId="7" fillId="119" borderId="3"/>
    <xf numFmtId="0" fontId="7" fillId="119" borderId="3"/>
    <xf numFmtId="4" fontId="123" fillId="111" borderId="55" applyNumberFormat="0" applyProtection="0">
      <alignment horizontal="right" vertical="center"/>
    </xf>
    <xf numFmtId="172" fontId="9" fillId="0" borderId="0">
      <alignment horizontal="left" wrapText="1"/>
    </xf>
    <xf numFmtId="4" fontId="124" fillId="80" borderId="41" applyNumberFormat="0" applyProtection="0">
      <alignment horizontal="right" vertical="center"/>
    </xf>
    <xf numFmtId="4" fontId="124" fillId="80" borderId="41" applyNumberFormat="0" applyProtection="0">
      <alignment horizontal="right" vertical="center"/>
    </xf>
    <xf numFmtId="4" fontId="123" fillId="111" borderId="55" applyNumberFormat="0" applyProtection="0">
      <alignment horizontal="right" vertical="center"/>
    </xf>
    <xf numFmtId="4" fontId="124" fillId="80" borderId="41" applyNumberFormat="0" applyProtection="0">
      <alignment horizontal="right" vertical="center"/>
    </xf>
    <xf numFmtId="4" fontId="124" fillId="80" borderId="41" applyNumberFormat="0" applyProtection="0">
      <alignment horizontal="right" vertical="center"/>
    </xf>
    <xf numFmtId="39" fontId="6" fillId="120" borderId="0"/>
    <xf numFmtId="39" fontId="6" fillId="120" borderId="0"/>
    <xf numFmtId="39" fontId="6" fillId="120" borderId="0"/>
    <xf numFmtId="39" fontId="6" fillId="120" borderId="0"/>
    <xf numFmtId="172" fontId="9" fillId="0" borderId="0">
      <alignment horizontal="left" wrapText="1"/>
    </xf>
    <xf numFmtId="39" fontId="6" fillId="120" borderId="0"/>
    <xf numFmtId="172" fontId="9" fillId="0" borderId="0">
      <alignment horizontal="left" wrapText="1"/>
    </xf>
    <xf numFmtId="39" fontId="6" fillId="120" borderId="0"/>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172" fontId="9" fillId="0" borderId="0">
      <alignment horizontal="left" wrapText="1"/>
    </xf>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39" fontId="6" fillId="120" borderId="0"/>
    <xf numFmtId="0" fontId="125" fillId="0" borderId="0" applyNumberFormat="0" applyFill="0" applyBorder="0" applyAlignment="0" applyProtection="0"/>
    <xf numFmtId="42" fontId="48" fillId="0" borderId="0" applyFill="0" applyBorder="0" applyAlignment="0" applyProtection="0"/>
    <xf numFmtId="230" fontId="109" fillId="0" borderId="0" applyFill="0" applyBorder="0" applyProtection="0"/>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38" fontId="7" fillId="0" borderId="61"/>
    <xf numFmtId="172" fontId="9" fillId="0" borderId="0">
      <alignment horizontal="left" wrapText="1"/>
    </xf>
    <xf numFmtId="38" fontId="7" fillId="0" borderId="61"/>
    <xf numFmtId="0" fontId="7" fillId="0" borderId="61"/>
    <xf numFmtId="38" fontId="7" fillId="0" borderId="61"/>
    <xf numFmtId="38" fontId="7" fillId="0" borderId="61"/>
    <xf numFmtId="38" fontId="7" fillId="0" borderId="61"/>
    <xf numFmtId="38" fontId="8" fillId="0" borderId="17"/>
    <xf numFmtId="38" fontId="8" fillId="0" borderId="17"/>
    <xf numFmtId="38" fontId="8" fillId="0" borderId="17"/>
    <xf numFmtId="38" fontId="8" fillId="0" borderId="17"/>
    <xf numFmtId="172" fontId="9" fillId="0" borderId="0">
      <alignment horizontal="left" wrapText="1"/>
    </xf>
    <xf numFmtId="0" fontId="8" fillId="0" borderId="17"/>
    <xf numFmtId="0" fontId="8" fillId="0" borderId="17"/>
    <xf numFmtId="0" fontId="8" fillId="0" borderId="17"/>
    <xf numFmtId="38" fontId="8" fillId="0" borderId="17"/>
    <xf numFmtId="38" fontId="8" fillId="0" borderId="17"/>
    <xf numFmtId="38" fontId="8" fillId="0" borderId="17"/>
    <xf numFmtId="38" fontId="8" fillId="0" borderId="17"/>
    <xf numFmtId="39" fontId="9" fillId="121" borderId="0"/>
    <xf numFmtId="39" fontId="9" fillId="121" borderId="0"/>
    <xf numFmtId="172" fontId="6" fillId="0" borderId="0">
      <alignment horizontal="left" wrapText="1"/>
    </xf>
    <xf numFmtId="165" fontId="6" fillId="0" borderId="0">
      <alignment horizontal="left" wrapText="1"/>
    </xf>
    <xf numFmtId="221"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225" fontId="6" fillId="0" borderId="0">
      <alignment horizontal="left" wrapText="1"/>
    </xf>
    <xf numFmtId="172" fontId="6" fillId="0" borderId="0">
      <alignment horizontal="left" wrapText="1"/>
    </xf>
    <xf numFmtId="172" fontId="6" fillId="0" borderId="0">
      <alignment horizontal="left" wrapText="1"/>
    </xf>
    <xf numFmtId="178" fontId="6" fillId="0" borderId="0">
      <alignment horizontal="left" wrapText="1"/>
    </xf>
    <xf numFmtId="172" fontId="9" fillId="0" borderId="0">
      <alignment horizontal="left" wrapText="1"/>
    </xf>
    <xf numFmtId="225" fontId="6" fillId="0" borderId="0">
      <alignment horizontal="left" wrapText="1"/>
    </xf>
    <xf numFmtId="172" fontId="6" fillId="0" borderId="0">
      <alignment horizontal="left" wrapText="1"/>
    </xf>
    <xf numFmtId="172" fontId="6" fillId="0" borderId="0">
      <alignment horizontal="left" wrapText="1"/>
    </xf>
    <xf numFmtId="172" fontId="9"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1" fontId="6" fillId="0" borderId="0">
      <alignment horizontal="left" wrapText="1"/>
    </xf>
    <xf numFmtId="171" fontId="6" fillId="0" borderId="0">
      <alignment horizontal="left" wrapText="1"/>
    </xf>
    <xf numFmtId="172" fontId="9" fillId="0" borderId="0">
      <alignment horizontal="left" wrapText="1"/>
    </xf>
    <xf numFmtId="171" fontId="6" fillId="0" borderId="0">
      <alignment horizontal="left" wrapText="1"/>
    </xf>
    <xf numFmtId="172" fontId="9" fillId="0" borderId="0">
      <alignment horizontal="left" wrapText="1"/>
    </xf>
    <xf numFmtId="171" fontId="6" fillId="0" borderId="0">
      <alignment horizontal="left" wrapText="1"/>
    </xf>
    <xf numFmtId="165" fontId="6" fillId="0" borderId="0">
      <alignment horizontal="left" wrapText="1"/>
    </xf>
    <xf numFmtId="165" fontId="6" fillId="0" borderId="0">
      <alignment horizontal="left" wrapText="1"/>
    </xf>
    <xf numFmtId="172" fontId="9" fillId="0" borderId="0">
      <alignment horizontal="left" wrapText="1"/>
    </xf>
    <xf numFmtId="222" fontId="6" fillId="0" borderId="0">
      <alignment horizontal="left" wrapText="1"/>
    </xf>
    <xf numFmtId="165" fontId="6" fillId="0" borderId="0">
      <alignment horizontal="left" wrapText="1"/>
    </xf>
    <xf numFmtId="222" fontId="6" fillId="0" borderId="0">
      <alignment horizontal="left" wrapText="1"/>
    </xf>
    <xf numFmtId="222" fontId="6" fillId="0" borderId="0">
      <alignment horizontal="left" wrapText="1"/>
    </xf>
    <xf numFmtId="222" fontId="6" fillId="0" borderId="0">
      <alignment horizontal="left" wrapText="1"/>
    </xf>
    <xf numFmtId="222" fontId="6" fillId="0" borderId="0">
      <alignment horizontal="left" wrapText="1"/>
    </xf>
    <xf numFmtId="178" fontId="6" fillId="0" borderId="0">
      <alignment horizontal="left" wrapText="1"/>
    </xf>
    <xf numFmtId="178" fontId="6" fillId="0" borderId="0">
      <alignment horizontal="left" wrapText="1"/>
    </xf>
    <xf numFmtId="222" fontId="6" fillId="0" borderId="0">
      <alignment horizontal="left" wrapText="1"/>
    </xf>
    <xf numFmtId="165" fontId="6" fillId="0" borderId="0">
      <alignment horizontal="left" wrapText="1"/>
    </xf>
    <xf numFmtId="172" fontId="6" fillId="0" borderId="0">
      <alignment horizontal="left" wrapText="1"/>
    </xf>
    <xf numFmtId="178" fontId="6" fillId="0" borderId="0">
      <alignment horizontal="left" wrapText="1"/>
    </xf>
    <xf numFmtId="172" fontId="6" fillId="0" borderId="0">
      <alignment horizontal="left" wrapText="1"/>
    </xf>
    <xf numFmtId="0" fontId="6" fillId="0" borderId="0">
      <alignment horizontal="left" wrapText="1"/>
    </xf>
    <xf numFmtId="0" fontId="126" fillId="122" borderId="0" applyNumberFormat="0" applyBorder="0" applyAlignment="0" applyProtection="0"/>
    <xf numFmtId="0" fontId="88" fillId="0" borderId="0" applyNumberFormat="0" applyFill="0" applyBorder="0" applyAlignment="0" applyProtection="0"/>
    <xf numFmtId="0" fontId="127" fillId="122" borderId="0" applyNumberFormat="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128" fillId="123" borderId="0" applyNumberFormat="0" applyBorder="0" applyAlignment="0" applyProtection="0"/>
    <xf numFmtId="0" fontId="128" fillId="123" borderId="0" applyNumberFormat="0" applyBorder="0" applyProtection="0">
      <alignment horizontal="center"/>
    </xf>
    <xf numFmtId="0" fontId="129" fillId="123" borderId="0" applyNumberFormat="0" applyBorder="0" applyAlignment="0" applyProtection="0"/>
    <xf numFmtId="0" fontId="6" fillId="0" borderId="0" applyNumberFormat="0" applyFont="0" applyFill="0" applyBorder="0" applyProtection="0">
      <alignment horizontal="right"/>
    </xf>
    <xf numFmtId="0" fontId="6" fillId="0" borderId="0" applyNumberFormat="0" applyFont="0" applyFill="0" applyBorder="0" applyProtection="0">
      <alignment horizontal="left"/>
    </xf>
    <xf numFmtId="0" fontId="7" fillId="0" borderId="0" applyNumberFormat="0" applyFill="0" applyBorder="0" applyAlignment="0" applyProtection="0"/>
    <xf numFmtId="0" fontId="8" fillId="0" borderId="0" applyNumberFormat="0" applyFill="0" applyBorder="0" applyAlignment="0" applyProtection="0"/>
    <xf numFmtId="0" fontId="6" fillId="124" borderId="0" applyNumberFormat="0" applyFont="0" applyBorder="0" applyAlignment="0" applyProtection="0"/>
    <xf numFmtId="231" fontId="6" fillId="0" borderId="0" applyFont="0" applyFill="0" applyBorder="0" applyAlignment="0" applyProtection="0"/>
    <xf numFmtId="2" fontId="6" fillId="0" borderId="0" applyFont="0" applyFill="0" applyBorder="0" applyAlignment="0" applyProtection="0"/>
    <xf numFmtId="232" fontId="6" fillId="0" borderId="0" applyFont="0" applyFill="0" applyBorder="0" applyAlignment="0" applyProtection="0"/>
    <xf numFmtId="0" fontId="6" fillId="0" borderId="18" applyNumberFormat="0" applyFont="0" applyFill="0" applyAlignment="0" applyProtection="0"/>
    <xf numFmtId="0" fontId="107" fillId="0" borderId="0" applyNumberFormat="0" applyBorder="0" applyAlignment="0"/>
    <xf numFmtId="0" fontId="130" fillId="0" borderId="0" applyNumberFormat="0" applyBorder="0" applyAlignment="0"/>
    <xf numFmtId="0" fontId="118" fillId="0" borderId="0" applyNumberFormat="0" applyBorder="0" applyAlignment="0"/>
    <xf numFmtId="0" fontId="87" fillId="0" borderId="0" applyNumberFormat="0" applyBorder="0" applyAlignment="0"/>
    <xf numFmtId="0" fontId="107" fillId="0" borderId="0" applyNumberFormat="0" applyBorder="0" applyAlignment="0"/>
    <xf numFmtId="0" fontId="131" fillId="0" borderId="0"/>
    <xf numFmtId="0" fontId="76" fillId="0" borderId="62"/>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134" fillId="0" borderId="0" applyFill="0" applyBorder="0" applyProtection="0">
      <alignment horizontal="left"/>
    </xf>
    <xf numFmtId="0" fontId="12" fillId="0" borderId="0"/>
    <xf numFmtId="172" fontId="9" fillId="0" borderId="0">
      <alignment horizontal="left" wrapText="1"/>
    </xf>
    <xf numFmtId="49" fontId="6" fillId="0" borderId="0" applyFont="0" applyFill="0" applyBorder="0" applyAlignment="0" applyProtection="0"/>
    <xf numFmtId="49" fontId="6" fillId="0" borderId="0" applyFont="0" applyFill="0" applyBorder="0" applyAlignment="0" applyProtection="0"/>
    <xf numFmtId="0" fontId="135" fillId="0" borderId="0" applyFill="0" applyBorder="0" applyProtection="0">
      <alignment horizontal="left" vertical="top"/>
    </xf>
    <xf numFmtId="0" fontId="136" fillId="0" borderId="0" applyNumberFormat="0" applyFill="0" applyBorder="0" applyAlignment="0" applyProtection="0"/>
    <xf numFmtId="0" fontId="32"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172" fontId="9" fillId="0" borderId="0">
      <alignment horizontal="left" wrapText="1"/>
    </xf>
    <xf numFmtId="172" fontId="9"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2" fontId="9" fillId="0" borderId="0">
      <alignment horizontal="left" wrapText="1"/>
    </xf>
    <xf numFmtId="172" fontId="9" fillId="0" borderId="0">
      <alignment horizontal="left" wrapText="1"/>
    </xf>
    <xf numFmtId="175" fontId="138" fillId="2" borderId="0">
      <alignment horizontal="left" vertical="center"/>
    </xf>
    <xf numFmtId="175" fontId="139" fillId="0" borderId="0">
      <alignment horizontal="left" vertical="center"/>
    </xf>
    <xf numFmtId="175" fontId="139" fillId="0" borderId="0">
      <alignment horizontal="left" vertical="center"/>
    </xf>
    <xf numFmtId="0" fontId="5" fillId="2" borderId="0">
      <alignment horizontal="left" wrapText="1"/>
    </xf>
    <xf numFmtId="0" fontId="5" fillId="2" borderId="0">
      <alignment horizontal="left" wrapText="1"/>
    </xf>
    <xf numFmtId="0" fontId="5" fillId="2" borderId="0">
      <alignment horizontal="left" wrapText="1"/>
    </xf>
    <xf numFmtId="172" fontId="9" fillId="0" borderId="0">
      <alignment horizontal="left" wrapText="1"/>
    </xf>
    <xf numFmtId="0" fontId="140" fillId="0" borderId="0">
      <alignment horizontal="left" vertical="center"/>
    </xf>
    <xf numFmtId="0" fontId="140" fillId="0" borderId="0">
      <alignment horizontal="left" vertical="center"/>
    </xf>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62" fillId="0" borderId="63" applyNumberFormat="0" applyFont="0" applyFill="0" applyAlignment="0" applyProtection="0"/>
    <xf numFmtId="0" fontId="71" fillId="0" borderId="64" applyNumberFormat="0" applyFill="0" applyAlignment="0" applyProtection="0"/>
    <xf numFmtId="0" fontId="71" fillId="0" borderId="64" applyNumberFormat="0" applyFill="0" applyAlignment="0" applyProtection="0"/>
    <xf numFmtId="0" fontId="71" fillId="0" borderId="64"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172" fontId="9" fillId="0" borderId="0">
      <alignment horizontal="left" wrapText="1"/>
    </xf>
    <xf numFmtId="172" fontId="9" fillId="0" borderId="0">
      <alignment horizontal="left" wrapText="1"/>
    </xf>
    <xf numFmtId="0" fontId="30" fillId="0" borderId="6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172" fontId="9" fillId="0" borderId="0">
      <alignment horizontal="left" wrapText="1"/>
    </xf>
    <xf numFmtId="172" fontId="9" fillId="0" borderId="0">
      <alignment horizontal="left" wrapText="1"/>
    </xf>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41" fontId="5" fillId="2" borderId="0">
      <alignment horizontal="left"/>
    </xf>
    <xf numFmtId="172" fontId="9" fillId="0" borderId="0">
      <alignment horizontal="left" wrapText="1"/>
    </xf>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72" fontId="9" fillId="0" borderId="0">
      <alignment horizontal="left" wrapText="1"/>
    </xf>
    <xf numFmtId="0" fontId="71" fillId="0" borderId="66"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41" fontId="5" fillId="2" borderId="0">
      <alignment horizontal="left"/>
    </xf>
    <xf numFmtId="0" fontId="71" fillId="0" borderId="66"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6" fillId="0" borderId="63" applyNumberFormat="0" applyFont="0" applyFill="0" applyAlignment="0" applyProtection="0"/>
    <xf numFmtId="0" fontId="6" fillId="0" borderId="63" applyNumberFormat="0" applyFont="0" applyFill="0" applyAlignment="0" applyProtection="0"/>
    <xf numFmtId="0" fontId="30" fillId="0" borderId="35" applyNumberFormat="0" applyFill="0" applyAlignment="0" applyProtection="0"/>
    <xf numFmtId="0" fontId="71" fillId="0" borderId="66" applyNumberFormat="0" applyFill="0" applyAlignment="0" applyProtection="0"/>
    <xf numFmtId="0" fontId="30" fillId="0" borderId="35" applyNumberFormat="0" applyFill="0" applyAlignment="0" applyProtection="0"/>
    <xf numFmtId="0" fontId="30" fillId="0" borderId="65" applyNumberFormat="0" applyFill="0" applyAlignment="0" applyProtection="0"/>
    <xf numFmtId="0" fontId="30" fillId="0" borderId="35" applyNumberFormat="0" applyFill="0" applyAlignment="0" applyProtection="0"/>
    <xf numFmtId="0" fontId="60" fillId="0" borderId="67"/>
    <xf numFmtId="0" fontId="61" fillId="0" borderId="67"/>
    <xf numFmtId="0" fontId="61" fillId="0" borderId="67"/>
    <xf numFmtId="0" fontId="60" fillId="0" borderId="67"/>
    <xf numFmtId="0" fontId="61" fillId="0" borderId="67"/>
    <xf numFmtId="233" fontId="141" fillId="0" borderId="0">
      <alignment horizontal="left"/>
    </xf>
    <xf numFmtId="234" fontId="6" fillId="0" borderId="0" applyFont="0" applyFill="0" applyBorder="0" applyAlignment="0" applyProtection="0"/>
    <xf numFmtId="194" fontId="6"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2" fontId="9" fillId="0" borderId="0">
      <alignment horizontal="left"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48"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236" fontId="6" fillId="0" borderId="0" applyFont="0" applyFill="0" applyBorder="0" applyAlignment="0" applyProtection="0"/>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32" fillId="0" borderId="0"/>
    <xf numFmtId="0" fontId="32" fillId="0" borderId="0"/>
    <xf numFmtId="0" fontId="32"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0"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40" fillId="0" borderId="0"/>
    <xf numFmtId="0" fontId="40" fillId="0" borderId="0"/>
    <xf numFmtId="0" fontId="6" fillId="0" borderId="0"/>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40" fillId="0" borderId="0"/>
    <xf numFmtId="173" fontId="6" fillId="0" borderId="0">
      <alignment horizontal="left" wrapText="1"/>
    </xf>
    <xf numFmtId="0" fontId="40"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179" fontId="6" fillId="0" borderId="0">
      <alignment horizontal="left" wrapText="1"/>
    </xf>
    <xf numFmtId="0" fontId="40"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172"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40"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40" fillId="0" borderId="0"/>
    <xf numFmtId="0" fontId="40" fillId="0" borderId="0"/>
    <xf numFmtId="0" fontId="40" fillId="0" borderId="0"/>
    <xf numFmtId="172" fontId="6" fillId="0" borderId="0">
      <alignment horizontal="left" wrapText="1"/>
    </xf>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179" fontId="6" fillId="0" borderId="0">
      <alignment horizontal="left" wrapText="1"/>
    </xf>
    <xf numFmtId="0" fontId="40" fillId="0" borderId="0"/>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179"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40"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0" fontId="6" fillId="0" borderId="0"/>
    <xf numFmtId="0" fontId="40" fillId="0" borderId="0"/>
    <xf numFmtId="0" fontId="6" fillId="0" borderId="0"/>
    <xf numFmtId="179" fontId="6" fillId="0" borderId="0">
      <alignment horizontal="left" wrapText="1"/>
    </xf>
    <xf numFmtId="0" fontId="6" fillId="0" borderId="0"/>
    <xf numFmtId="179" fontId="6" fillId="0" borderId="0">
      <alignment horizontal="left" wrapText="1"/>
    </xf>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9" fontId="6" fillId="0" borderId="0">
      <alignment horizontal="left" wrapText="1"/>
    </xf>
    <xf numFmtId="179" fontId="6" fillId="0" borderId="0">
      <alignment horizontal="left" wrapText="1"/>
    </xf>
    <xf numFmtId="0" fontId="40" fillId="0" borderId="0"/>
    <xf numFmtId="0" fontId="40" fillId="0" borderId="0"/>
    <xf numFmtId="0" fontId="40" fillId="0" borderId="0"/>
    <xf numFmtId="179" fontId="6" fillId="0" borderId="0">
      <alignment horizontal="left" wrapText="1"/>
    </xf>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6"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0" fontId="40" fillId="0" borderId="0"/>
    <xf numFmtId="172" fontId="6" fillId="0" borderId="0">
      <alignment horizontal="left" wrapText="1"/>
    </xf>
    <xf numFmtId="0" fontId="40" fillId="0" borderId="0"/>
    <xf numFmtId="172" fontId="6" fillId="0" borderId="0">
      <alignment horizontal="lef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72" fontId="6" fillId="0" borderId="0">
      <alignment horizontal="left" wrapText="1"/>
    </xf>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40" fillId="0" borderId="0"/>
    <xf numFmtId="172" fontId="6" fillId="0" borderId="0">
      <alignment horizontal="left" wrapText="1"/>
    </xf>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38" fillId="0" borderId="37"/>
    <xf numFmtId="0" fontId="105"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 fillId="0" borderId="0"/>
    <xf numFmtId="0" fontId="105"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5"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40" fillId="0" borderId="0"/>
    <xf numFmtId="0" fontId="144" fillId="11"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1" borderId="0" applyNumberFormat="0" applyBorder="0" applyAlignment="0" applyProtection="0"/>
    <xf numFmtId="0" fontId="40" fillId="0" borderId="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40" fillId="34"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40" fillId="0" borderId="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40" fillId="34"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3" fillId="35"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3" fillId="35" borderId="0" applyNumberFormat="0" applyBorder="0" applyAlignment="0" applyProtection="0"/>
    <xf numFmtId="0" fontId="6"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6" fillId="0" borderId="0"/>
    <xf numFmtId="0" fontId="144"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6"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 fillId="0" borderId="0"/>
    <xf numFmtId="0" fontId="40" fillId="0" borderId="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6" fillId="0" borderId="0"/>
    <xf numFmtId="0" fontId="6" fillId="0" borderId="0"/>
    <xf numFmtId="0" fontId="6" fillId="0" borderId="0"/>
    <xf numFmtId="0" fontId="6"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0" fillId="34"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44"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05"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 fillId="0" borderId="0"/>
    <xf numFmtId="0" fontId="105"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5"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40" fillId="0" borderId="0"/>
    <xf numFmtId="0" fontId="144" fillId="15"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5" borderId="0" applyNumberFormat="0" applyBorder="0" applyAlignment="0" applyProtection="0"/>
    <xf numFmtId="0" fontId="40" fillId="0" borderId="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40" fillId="36"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40" fillId="0" borderId="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40" fillId="36"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 fillId="37"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 fillId="37" borderId="0" applyNumberFormat="0" applyBorder="0" applyAlignment="0" applyProtection="0"/>
    <xf numFmtId="0" fontId="6" fillId="0" borderId="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6" fillId="0" borderId="0"/>
    <xf numFmtId="0" fontId="144"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6" fillId="0" borderId="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 fillId="0" borderId="0"/>
    <xf numFmtId="0" fontId="40" fillId="0" borderId="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6" fillId="0" borderId="0"/>
    <xf numFmtId="0" fontId="6" fillId="0" borderId="0"/>
    <xf numFmtId="0" fontId="6" fillId="0" borderId="0"/>
    <xf numFmtId="0" fontId="6"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40" fillId="36"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44"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105"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 fillId="0" borderId="0"/>
    <xf numFmtId="0" fontId="105"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5"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40" fillId="0" borderId="0"/>
    <xf numFmtId="0" fontId="144" fillId="1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9" borderId="0" applyNumberFormat="0" applyBorder="0" applyAlignment="0" applyProtection="0"/>
    <xf numFmtId="0" fontId="40" fillId="0" borderId="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40" fillId="38"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40" fillId="0" borderId="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40" fillId="38"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3" fillId="3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3" fillId="39" borderId="0" applyNumberFormat="0" applyBorder="0" applyAlignment="0" applyProtection="0"/>
    <xf numFmtId="0" fontId="6"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6" fillId="0" borderId="0"/>
    <xf numFmtId="0" fontId="144"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6" fillId="0" borderId="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 fillId="0" borderId="0"/>
    <xf numFmtId="0" fontId="40" fillId="0" borderId="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6" fillId="0" borderId="0"/>
    <xf numFmtId="0" fontId="6" fillId="0" borderId="0"/>
    <xf numFmtId="0" fontId="6" fillId="0" borderId="0"/>
    <xf numFmtId="0" fontId="6"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0" fillId="38"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44"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105"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 fillId="0" borderId="0"/>
    <xf numFmtId="0" fontId="105"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5"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40" fillId="0" borderId="0"/>
    <xf numFmtId="0" fontId="144" fillId="23"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3" borderId="0" applyNumberFormat="0" applyBorder="0" applyAlignment="0" applyProtection="0"/>
    <xf numFmtId="0" fontId="40" fillId="0" borderId="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40" fillId="40"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40" fillId="0" borderId="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40" fillId="40"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3" fillId="41"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3" fillId="41" borderId="0" applyNumberFormat="0" applyBorder="0" applyAlignment="0" applyProtection="0"/>
    <xf numFmtId="0" fontId="6" fillId="0" borderId="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6" fillId="0" borderId="0"/>
    <xf numFmtId="0" fontId="144"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6" fillId="0" borderId="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 fillId="0" borderId="0"/>
    <xf numFmtId="0" fontId="40" fillId="0" borderId="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6" fillId="0" borderId="0"/>
    <xf numFmtId="0" fontId="6" fillId="0" borderId="0"/>
    <xf numFmtId="0" fontId="6" fillId="0" borderId="0"/>
    <xf numFmtId="0" fontId="6"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40" fillId="40"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44"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105"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05"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5"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40" fillId="42"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40"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6" fillId="0" borderId="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40" fillId="0" borderId="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6" fillId="0" borderId="0"/>
    <xf numFmtId="0" fontId="6" fillId="0" borderId="0"/>
    <xf numFmtId="0" fontId="6"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40" fillId="42"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44"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105"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 fillId="0" borderId="0"/>
    <xf numFmtId="0" fontId="105"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5"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40" fillId="4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40" fillId="0" borderId="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40"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3" fillId="39"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3" fillId="39" borderId="0" applyNumberFormat="0" applyBorder="0" applyAlignment="0" applyProtection="0"/>
    <xf numFmtId="0" fontId="6" fillId="0" borderId="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6" fillId="0" borderId="0"/>
    <xf numFmtId="0" fontId="144"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 fillId="0" borderId="0"/>
    <xf numFmtId="0" fontId="40" fillId="0" borderId="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6" fillId="0" borderId="0"/>
    <xf numFmtId="0" fontId="6" fillId="0" borderId="0"/>
    <xf numFmtId="0" fontId="6" fillId="0" borderId="0"/>
    <xf numFmtId="0" fontId="6"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0" fillId="4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44"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105"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6" fillId="0" borderId="0"/>
    <xf numFmtId="0" fontId="105"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5"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40" fillId="0" borderId="0"/>
    <xf numFmtId="0" fontId="144" fillId="12"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12" borderId="0" applyNumberFormat="0" applyBorder="0" applyAlignment="0" applyProtection="0"/>
    <xf numFmtId="0" fontId="40" fillId="0" borderId="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40" fillId="35"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40" fillId="0" borderId="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40" fillId="35"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3" fillId="4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3" fillId="42" borderId="0" applyNumberFormat="0" applyBorder="0" applyAlignment="0" applyProtection="0"/>
    <xf numFmtId="0" fontId="6" fillId="0" borderId="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6" fillId="0" borderId="0"/>
    <xf numFmtId="0" fontId="144"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6" fillId="0" borderId="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6" fillId="0" borderId="0"/>
    <xf numFmtId="0" fontId="40" fillId="0" borderId="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6" fillId="0" borderId="0"/>
    <xf numFmtId="0" fontId="6" fillId="0" borderId="0"/>
    <xf numFmtId="0" fontId="6" fillId="0" borderId="0"/>
    <xf numFmtId="0" fontId="6" fillId="0" borderId="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0" fillId="35"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44"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05"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0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5"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40" fillId="37"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40"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6" fillId="0" borderId="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40" fillId="0" borderId="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6" fillId="0" borderId="0"/>
    <xf numFmtId="0" fontId="6" fillId="0" borderId="0"/>
    <xf numFmtId="0" fontId="6"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40" fillId="37"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44"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05"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 fillId="0" borderId="0"/>
    <xf numFmtId="0" fontId="10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5"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40" fillId="0" borderId="0"/>
    <xf numFmtId="0" fontId="144" fillId="20"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0" borderId="0" applyNumberFormat="0" applyBorder="0" applyAlignment="0" applyProtection="0"/>
    <xf numFmtId="0" fontId="40" fillId="0" borderId="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40" fillId="43"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40" fillId="0" borderId="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40" fillId="43"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3" fillId="44"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3" fillId="44" borderId="0" applyNumberFormat="0" applyBorder="0" applyAlignment="0" applyProtection="0"/>
    <xf numFmtId="0" fontId="6" fillId="0" borderId="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6" fillId="0" borderId="0"/>
    <xf numFmtId="0" fontId="144"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6" fillId="0" borderId="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6" fillId="0" borderId="0"/>
    <xf numFmtId="0" fontId="40" fillId="0" borderId="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6" fillId="0" borderId="0"/>
    <xf numFmtId="0" fontId="6" fillId="0" borderId="0"/>
    <xf numFmtId="0" fontId="6" fillId="0" borderId="0"/>
    <xf numFmtId="0" fontId="6"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40" fillId="43"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44"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05"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6" fillId="0" borderId="0"/>
    <xf numFmtId="0" fontId="10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5"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40" fillId="0" borderId="0"/>
    <xf numFmtId="0" fontId="144" fillId="2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24" borderId="0" applyNumberFormat="0" applyBorder="0" applyAlignment="0" applyProtection="0"/>
    <xf numFmtId="0" fontId="40" fillId="0" borderId="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40" fillId="40"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40" fillId="0" borderId="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40" fillId="40"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3" fillId="36"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3" fillId="36" borderId="0" applyNumberFormat="0" applyBorder="0" applyAlignment="0" applyProtection="0"/>
    <xf numFmtId="0" fontId="6" fillId="0" borderId="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6" fillId="0" borderId="0"/>
    <xf numFmtId="0" fontId="144"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6" fillId="0" borderId="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6" fillId="0" borderId="0"/>
    <xf numFmtId="0" fontId="40" fillId="0" borderId="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6" fillId="0" borderId="0"/>
    <xf numFmtId="0" fontId="6" fillId="0" borderId="0"/>
    <xf numFmtId="0" fontId="6" fillId="0" borderId="0"/>
    <xf numFmtId="0" fontId="6"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40" fillId="4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44"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05"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6" fillId="0" borderId="0"/>
    <xf numFmtId="0" fontId="10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5"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40" fillId="35"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40" fillId="0" borderId="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40" fillId="35"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3" fillId="42"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3" fillId="42" borderId="0" applyNumberFormat="0" applyBorder="0" applyAlignment="0" applyProtection="0"/>
    <xf numFmtId="0" fontId="6" fillId="0" borderId="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6" fillId="0" borderId="0"/>
    <xf numFmtId="0" fontId="144"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6" fillId="0" borderId="0"/>
    <xf numFmtId="0" fontId="40" fillId="0" borderId="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6" fillId="0" borderId="0"/>
    <xf numFmtId="0" fontId="6" fillId="0" borderId="0"/>
    <xf numFmtId="0" fontId="6" fillId="0" borderId="0"/>
    <xf numFmtId="0" fontId="6"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40" fillId="35"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44"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05"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10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5"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40" fillId="0" borderId="0"/>
    <xf numFmtId="0" fontId="144" fillId="32"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144" fillId="32" borderId="0" applyNumberFormat="0" applyBorder="0" applyAlignment="0" applyProtection="0"/>
    <xf numFmtId="0" fontId="40" fillId="0" borderId="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40" fillId="45"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40" fillId="0" borderId="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40" fillId="45"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3" fillId="39"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3" fillId="39" borderId="0" applyNumberFormat="0" applyBorder="0" applyAlignment="0" applyProtection="0"/>
    <xf numFmtId="0" fontId="6" fillId="0" borderId="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144" fillId="32" borderId="0" applyNumberFormat="0" applyBorder="0" applyAlignment="0" applyProtection="0"/>
    <xf numFmtId="0" fontId="6" fillId="0" borderId="0"/>
    <xf numFmtId="0" fontId="144"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6" fillId="0" borderId="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40" fillId="0" borderId="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6" fillId="0" borderId="0"/>
    <xf numFmtId="0" fontId="6" fillId="0" borderId="0"/>
    <xf numFmtId="0" fontId="6" fillId="0" borderId="0"/>
    <xf numFmtId="0" fontId="6" fillId="0" borderId="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0" fillId="45"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44"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2" borderId="0" applyNumberFormat="0" applyBorder="0" applyAlignment="0" applyProtection="0"/>
    <xf numFmtId="0" fontId="6" fillId="0" borderId="0"/>
    <xf numFmtId="0" fontId="40" fillId="0" borderId="0"/>
    <xf numFmtId="0" fontId="40" fillId="0" borderId="0"/>
    <xf numFmtId="0" fontId="6" fillId="0" borderId="0"/>
    <xf numFmtId="0" fontId="41" fillId="42" borderId="0" applyNumberFormat="0" applyBorder="0" applyAlignment="0" applyProtection="0"/>
    <xf numFmtId="0" fontId="6" fillId="0" borderId="0"/>
    <xf numFmtId="0" fontId="40" fillId="0" borderId="0"/>
    <xf numFmtId="0" fontId="31" fillId="42" borderId="0" applyNumberFormat="0" applyBorder="0" applyAlignment="0" applyProtection="0"/>
    <xf numFmtId="0" fontId="40" fillId="0" borderId="0"/>
    <xf numFmtId="0" fontId="31" fillId="13" borderId="0" applyNumberFormat="0" applyBorder="0" applyAlignment="0" applyProtection="0"/>
    <xf numFmtId="0" fontId="6" fillId="0" borderId="0"/>
    <xf numFmtId="0" fontId="40" fillId="0" borderId="0"/>
    <xf numFmtId="0" fontId="40" fillId="0" borderId="0"/>
    <xf numFmtId="0" fontId="31" fillId="42" borderId="0" applyNumberFormat="0" applyBorder="0" applyAlignment="0" applyProtection="0"/>
    <xf numFmtId="0" fontId="31" fillId="42" borderId="0" applyNumberFormat="0" applyBorder="0" applyAlignment="0" applyProtection="0"/>
    <xf numFmtId="0" fontId="41" fillId="4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3" borderId="0" applyNumberFormat="0" applyBorder="0" applyAlignment="0" applyProtection="0"/>
    <xf numFmtId="0" fontId="41" fillId="46"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47" borderId="0" applyNumberFormat="0" applyBorder="0" applyAlignment="0" applyProtection="0"/>
    <xf numFmtId="0" fontId="6" fillId="0" borderId="0"/>
    <xf numFmtId="0" fontId="40" fillId="0" borderId="0"/>
    <xf numFmtId="0" fontId="31" fillId="47" borderId="0" applyNumberFormat="0" applyBorder="0" applyAlignment="0" applyProtection="0"/>
    <xf numFmtId="0" fontId="40" fillId="0" borderId="0"/>
    <xf numFmtId="0" fontId="31" fillId="17" borderId="0" applyNumberFormat="0" applyBorder="0" applyAlignment="0" applyProtection="0"/>
    <xf numFmtId="0" fontId="6" fillId="0" borderId="0"/>
    <xf numFmtId="0" fontId="40" fillId="0" borderId="0"/>
    <xf numFmtId="0" fontId="40" fillId="0" borderId="0"/>
    <xf numFmtId="0" fontId="31" fillId="47" borderId="0" applyNumberFormat="0" applyBorder="0" applyAlignment="0" applyProtection="0"/>
    <xf numFmtId="0" fontId="31" fillId="47" borderId="0" applyNumberFormat="0" applyBorder="0" applyAlignment="0" applyProtection="0"/>
    <xf numFmtId="0" fontId="41" fillId="37"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1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7" borderId="0" applyNumberFormat="0" applyBorder="0" applyAlignment="0" applyProtection="0"/>
    <xf numFmtId="0" fontId="41" fillId="37"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5" borderId="0" applyNumberFormat="0" applyBorder="0" applyAlignment="0" applyProtection="0"/>
    <xf numFmtId="0" fontId="6" fillId="0" borderId="0"/>
    <xf numFmtId="0" fontId="40" fillId="0" borderId="0"/>
    <xf numFmtId="0" fontId="40" fillId="0" borderId="0"/>
    <xf numFmtId="0" fontId="6" fillId="0" borderId="0"/>
    <xf numFmtId="0" fontId="41" fillId="45" borderId="0" applyNumberFormat="0" applyBorder="0" applyAlignment="0" applyProtection="0"/>
    <xf numFmtId="0" fontId="6" fillId="0" borderId="0"/>
    <xf numFmtId="0" fontId="40" fillId="0" borderId="0"/>
    <xf numFmtId="0" fontId="31" fillId="45" borderId="0" applyNumberFormat="0" applyBorder="0" applyAlignment="0" applyProtection="0"/>
    <xf numFmtId="0" fontId="40" fillId="0" borderId="0"/>
    <xf numFmtId="0" fontId="31" fillId="21" borderId="0" applyNumberFormat="0" applyBorder="0" applyAlignment="0" applyProtection="0"/>
    <xf numFmtId="0" fontId="6" fillId="0" borderId="0"/>
    <xf numFmtId="0" fontId="40" fillId="0" borderId="0"/>
    <xf numFmtId="0" fontId="40" fillId="0" borderId="0"/>
    <xf numFmtId="0" fontId="31" fillId="45" borderId="0" applyNumberFormat="0" applyBorder="0" applyAlignment="0" applyProtection="0"/>
    <xf numFmtId="0" fontId="31" fillId="45" borderId="0" applyNumberFormat="0" applyBorder="0" applyAlignment="0" applyProtection="0"/>
    <xf numFmtId="0" fontId="41" fillId="43"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1" borderId="0" applyNumberFormat="0" applyBorder="0" applyAlignment="0" applyProtection="0"/>
    <xf numFmtId="0" fontId="41" fillId="43"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36" borderId="0" applyNumberFormat="0" applyBorder="0" applyAlignment="0" applyProtection="0"/>
    <xf numFmtId="0" fontId="6" fillId="0" borderId="0"/>
    <xf numFmtId="0" fontId="40" fillId="0" borderId="0"/>
    <xf numFmtId="0" fontId="40" fillId="0" borderId="0"/>
    <xf numFmtId="0" fontId="6" fillId="0" borderId="0"/>
    <xf numFmtId="0" fontId="41" fillId="36" borderId="0" applyNumberFormat="0" applyBorder="0" applyAlignment="0" applyProtection="0"/>
    <xf numFmtId="0" fontId="6" fillId="0" borderId="0"/>
    <xf numFmtId="0" fontId="40" fillId="0" borderId="0"/>
    <xf numFmtId="0" fontId="31" fillId="36" borderId="0" applyNumberFormat="0" applyBorder="0" applyAlignment="0" applyProtection="0"/>
    <xf numFmtId="0" fontId="40" fillId="0" borderId="0"/>
    <xf numFmtId="0" fontId="31" fillId="25" borderId="0" applyNumberFormat="0" applyBorder="0" applyAlignment="0" applyProtection="0"/>
    <xf numFmtId="0" fontId="6" fillId="0" borderId="0"/>
    <xf numFmtId="0" fontId="40" fillId="0" borderId="0"/>
    <xf numFmtId="0" fontId="40" fillId="0" borderId="0"/>
    <xf numFmtId="0" fontId="31" fillId="36" borderId="0" applyNumberFormat="0" applyBorder="0" applyAlignment="0" applyProtection="0"/>
    <xf numFmtId="0" fontId="31" fillId="36" borderId="0" applyNumberFormat="0" applyBorder="0" applyAlignment="0" applyProtection="0"/>
    <xf numFmtId="0" fontId="41" fillId="4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5" borderId="0" applyNumberFormat="0" applyBorder="0" applyAlignment="0" applyProtection="0"/>
    <xf numFmtId="0" fontId="41" fillId="48"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42" borderId="0" applyNumberFormat="0" applyBorder="0" applyAlignment="0" applyProtection="0"/>
    <xf numFmtId="0" fontId="6" fillId="0" borderId="0"/>
    <xf numFmtId="0" fontId="40" fillId="0" borderId="0"/>
    <xf numFmtId="0" fontId="40" fillId="0" borderId="0"/>
    <xf numFmtId="0" fontId="6" fillId="0" borderId="0"/>
    <xf numFmtId="0" fontId="41" fillId="42" borderId="0" applyNumberFormat="0" applyBorder="0" applyAlignment="0" applyProtection="0"/>
    <xf numFmtId="0" fontId="6" fillId="0" borderId="0"/>
    <xf numFmtId="0" fontId="40" fillId="0" borderId="0"/>
    <xf numFmtId="0" fontId="31" fillId="42" borderId="0" applyNumberFormat="0" applyBorder="0" applyAlignment="0" applyProtection="0"/>
    <xf numFmtId="0" fontId="40" fillId="0" borderId="0"/>
    <xf numFmtId="0" fontId="31" fillId="29" borderId="0" applyNumberFormat="0" applyBorder="0" applyAlignment="0" applyProtection="0"/>
    <xf numFmtId="0" fontId="6" fillId="0" borderId="0"/>
    <xf numFmtId="0" fontId="40" fillId="0" borderId="0"/>
    <xf numFmtId="0" fontId="40" fillId="0" borderId="0"/>
    <xf numFmtId="0" fontId="31" fillId="42" borderId="0" applyNumberFormat="0" applyBorder="0" applyAlignment="0" applyProtection="0"/>
    <xf numFmtId="0" fontId="31" fillId="42" borderId="0" applyNumberFormat="0" applyBorder="0" applyAlignment="0" applyProtection="0"/>
    <xf numFmtId="0" fontId="41" fillId="4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9" borderId="0" applyNumberFormat="0" applyBorder="0" applyAlignment="0" applyProtection="0"/>
    <xf numFmtId="0" fontId="41" fillId="49" borderId="0" applyNumberFormat="0" applyBorder="0" applyAlignment="0" applyProtection="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37" borderId="0" applyNumberFormat="0" applyBorder="0" applyAlignment="0" applyProtection="0"/>
    <xf numFmtId="0" fontId="6" fillId="0" borderId="0"/>
    <xf numFmtId="0" fontId="40" fillId="0" borderId="0"/>
    <xf numFmtId="0" fontId="40" fillId="0" borderId="0"/>
    <xf numFmtId="0" fontId="6" fillId="0" borderId="0"/>
    <xf numFmtId="0" fontId="41" fillId="37" borderId="0" applyNumberFormat="0" applyBorder="0" applyAlignment="0" applyProtection="0"/>
    <xf numFmtId="0" fontId="6" fillId="0" borderId="0"/>
    <xf numFmtId="0" fontId="40" fillId="0" borderId="0"/>
    <xf numFmtId="0" fontId="31" fillId="37" borderId="0" applyNumberFormat="0" applyBorder="0" applyAlignment="0" applyProtection="0"/>
    <xf numFmtId="0" fontId="40" fillId="0" borderId="0"/>
    <xf numFmtId="0" fontId="31" fillId="33" borderId="0" applyNumberFormat="0" applyBorder="0" applyAlignment="0" applyProtection="0"/>
    <xf numFmtId="0" fontId="6" fillId="0" borderId="0"/>
    <xf numFmtId="0" fontId="40" fillId="0" borderId="0"/>
    <xf numFmtId="0" fontId="40" fillId="0" borderId="0"/>
    <xf numFmtId="0" fontId="31" fillId="37" borderId="0" applyNumberFormat="0" applyBorder="0" applyAlignment="0" applyProtection="0"/>
    <xf numFmtId="0" fontId="31" fillId="37" borderId="0" applyNumberFormat="0" applyBorder="0" applyAlignment="0" applyProtection="0"/>
    <xf numFmtId="0" fontId="41" fillId="50"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33" borderId="0" applyNumberFormat="0" applyBorder="0" applyAlignment="0" applyProtection="0"/>
    <xf numFmtId="0" fontId="41" fillId="50" borderId="0" applyNumberFormat="0" applyBorder="0" applyAlignment="0" applyProtection="0"/>
    <xf numFmtId="0" fontId="40" fillId="0" borderId="0"/>
    <xf numFmtId="0" fontId="6" fillId="0" borderId="0"/>
    <xf numFmtId="0" fontId="40" fillId="0" borderId="0"/>
    <xf numFmtId="0" fontId="31" fillId="10" borderId="0" applyNumberFormat="0" applyBorder="0" applyAlignment="0" applyProtection="0"/>
    <xf numFmtId="0" fontId="40" fillId="0" borderId="0"/>
    <xf numFmtId="0" fontId="31" fillId="10" borderId="0" applyNumberFormat="0" applyBorder="0" applyAlignment="0" applyProtection="0"/>
    <xf numFmtId="0" fontId="40" fillId="0" borderId="0"/>
    <xf numFmtId="0" fontId="40" fillId="0" borderId="0"/>
    <xf numFmtId="0" fontId="41" fillId="58" borderId="0" applyNumberFormat="0" applyBorder="0" applyAlignment="0" applyProtection="0"/>
    <xf numFmtId="0" fontId="40" fillId="0" borderId="0"/>
    <xf numFmtId="0" fontId="146" fillId="10" borderId="0" applyNumberFormat="0" applyBorder="0" applyAlignment="0" applyProtection="0"/>
    <xf numFmtId="0" fontId="40" fillId="0" borderId="0"/>
    <xf numFmtId="0" fontId="146" fillId="10" borderId="0" applyNumberFormat="0" applyBorder="0" applyAlignment="0" applyProtection="0"/>
    <xf numFmtId="0" fontId="146" fillId="10" borderId="0" applyNumberFormat="0" applyBorder="0" applyAlignment="0" applyProtection="0"/>
    <xf numFmtId="0" fontId="40" fillId="0" borderId="0"/>
    <xf numFmtId="0" fontId="146" fillId="10"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58" borderId="0" applyNumberFormat="0" applyBorder="0" applyAlignment="0" applyProtection="0"/>
    <xf numFmtId="0" fontId="41" fillId="59" borderId="0" applyNumberFormat="0" applyBorder="0" applyAlignment="0" applyProtection="0"/>
    <xf numFmtId="0" fontId="6" fillId="0" borderId="0"/>
    <xf numFmtId="0" fontId="40" fillId="0" borderId="0"/>
    <xf numFmtId="0" fontId="40" fillId="0" borderId="0"/>
    <xf numFmtId="0" fontId="6" fillId="0" borderId="0"/>
    <xf numFmtId="0" fontId="41" fillId="59" borderId="0" applyNumberFormat="0" applyBorder="0" applyAlignment="0" applyProtection="0"/>
    <xf numFmtId="0" fontId="6" fillId="0" borderId="0"/>
    <xf numFmtId="0" fontId="40" fillId="0" borderId="0"/>
    <xf numFmtId="0" fontId="31" fillId="59" borderId="0" applyNumberFormat="0" applyBorder="0" applyAlignment="0" applyProtection="0"/>
    <xf numFmtId="0" fontId="40" fillId="0" borderId="0"/>
    <xf numFmtId="0" fontId="31" fillId="10" borderId="0" applyNumberFormat="0" applyBorder="0" applyAlignment="0" applyProtection="0"/>
    <xf numFmtId="0" fontId="6" fillId="0" borderId="0"/>
    <xf numFmtId="0" fontId="40" fillId="0" borderId="0"/>
    <xf numFmtId="0" fontId="40" fillId="0" borderId="0"/>
    <xf numFmtId="0" fontId="4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1" fillId="57" borderId="0" applyNumberFormat="0" applyBorder="0" applyAlignment="0" applyProtection="0"/>
    <xf numFmtId="0" fontId="6" fillId="0" borderId="0"/>
    <xf numFmtId="0" fontId="40" fillId="0" borderId="0"/>
    <xf numFmtId="0" fontId="40" fillId="0" borderId="0"/>
    <xf numFmtId="0" fontId="6" fillId="0" borderId="0"/>
    <xf numFmtId="0" fontId="41" fillId="5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0" borderId="0" applyNumberFormat="0" applyBorder="0" applyAlignment="0" applyProtection="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1" fillId="57" borderId="0" applyNumberFormat="0" applyBorder="0" applyAlignment="0" applyProtection="0"/>
    <xf numFmtId="0" fontId="6" fillId="0" borderId="0"/>
    <xf numFmtId="0" fontId="31" fillId="10" borderId="0" applyNumberFormat="0" applyBorder="0" applyAlignment="0" applyProtection="0"/>
    <xf numFmtId="0" fontId="40" fillId="0" borderId="0"/>
    <xf numFmtId="0" fontId="31" fillId="14" borderId="0" applyNumberFormat="0" applyBorder="0" applyAlignment="0" applyProtection="0"/>
    <xf numFmtId="0" fontId="40" fillId="0" borderId="0"/>
    <xf numFmtId="0" fontId="31" fillId="14" borderId="0" applyNumberFormat="0" applyBorder="0" applyAlignment="0" applyProtection="0"/>
    <xf numFmtId="0" fontId="40" fillId="0" borderId="0"/>
    <xf numFmtId="0" fontId="40" fillId="0" borderId="0"/>
    <xf numFmtId="0" fontId="41" fillId="66"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146" fillId="14"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66" borderId="0" applyNumberFormat="0" applyBorder="0" applyAlignment="0" applyProtection="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47" borderId="0" applyNumberFormat="0" applyBorder="0" applyAlignment="0" applyProtection="0"/>
    <xf numFmtId="0" fontId="6" fillId="0" borderId="0"/>
    <xf numFmtId="0" fontId="40" fillId="0" borderId="0"/>
    <xf numFmtId="0" fontId="31" fillId="47" borderId="0" applyNumberFormat="0" applyBorder="0" applyAlignment="0" applyProtection="0"/>
    <xf numFmtId="0" fontId="40" fillId="0" borderId="0"/>
    <xf numFmtId="0" fontId="31" fillId="14" borderId="0" applyNumberFormat="0" applyBorder="0" applyAlignment="0" applyProtection="0"/>
    <xf numFmtId="0" fontId="6" fillId="0" borderId="0"/>
    <xf numFmtId="0" fontId="40" fillId="0" borderId="0"/>
    <xf numFmtId="0" fontId="40" fillId="0" borderId="0"/>
    <xf numFmtId="0" fontId="41" fillId="6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1" fillId="65" borderId="0" applyNumberFormat="0" applyBorder="0" applyAlignment="0" applyProtection="0"/>
    <xf numFmtId="0" fontId="6" fillId="0" borderId="0"/>
    <xf numFmtId="0" fontId="40" fillId="0" borderId="0"/>
    <xf numFmtId="0" fontId="40" fillId="0" borderId="0"/>
    <xf numFmtId="0" fontId="6" fillId="0" borderId="0"/>
    <xf numFmtId="0" fontId="41" fillId="6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4" borderId="0" applyNumberFormat="0" applyBorder="0" applyAlignment="0" applyProtection="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1" fillId="65" borderId="0" applyNumberFormat="0" applyBorder="0" applyAlignment="0" applyProtection="0"/>
    <xf numFmtId="0" fontId="6" fillId="0" borderId="0"/>
    <xf numFmtId="0" fontId="31" fillId="14" borderId="0" applyNumberFormat="0" applyBorder="0" applyAlignment="0" applyProtection="0"/>
    <xf numFmtId="0" fontId="40" fillId="0" borderId="0"/>
    <xf numFmtId="0" fontId="31" fillId="18" borderId="0" applyNumberFormat="0" applyBorder="0" applyAlignment="0" applyProtection="0"/>
    <xf numFmtId="0" fontId="40" fillId="0" borderId="0"/>
    <xf numFmtId="0" fontId="31" fillId="18" borderId="0" applyNumberFormat="0" applyBorder="0" applyAlignment="0" applyProtection="0"/>
    <xf numFmtId="0" fontId="40" fillId="0" borderId="0"/>
    <xf numFmtId="0" fontId="40" fillId="0" borderId="0"/>
    <xf numFmtId="0" fontId="41" fillId="64"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146" fillId="18"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64" borderId="0" applyNumberFormat="0" applyBorder="0" applyAlignment="0" applyProtection="0"/>
    <xf numFmtId="0" fontId="41" fillId="45" borderId="0" applyNumberFormat="0" applyBorder="0" applyAlignment="0" applyProtection="0"/>
    <xf numFmtId="0" fontId="6" fillId="0" borderId="0"/>
    <xf numFmtId="0" fontId="40" fillId="0" borderId="0"/>
    <xf numFmtId="0" fontId="40" fillId="0" borderId="0"/>
    <xf numFmtId="0" fontId="6" fillId="0" borderId="0"/>
    <xf numFmtId="0" fontId="41" fillId="45" borderId="0" applyNumberFormat="0" applyBorder="0" applyAlignment="0" applyProtection="0"/>
    <xf numFmtId="0" fontId="6" fillId="0" borderId="0"/>
    <xf numFmtId="0" fontId="40" fillId="0" borderId="0"/>
    <xf numFmtId="0" fontId="31" fillId="45" borderId="0" applyNumberFormat="0" applyBorder="0" applyAlignment="0" applyProtection="0"/>
    <xf numFmtId="0" fontId="40" fillId="0" borderId="0"/>
    <xf numFmtId="0" fontId="31" fillId="18" borderId="0" applyNumberFormat="0" applyBorder="0" applyAlignment="0" applyProtection="0"/>
    <xf numFmtId="0" fontId="6" fillId="0" borderId="0"/>
    <xf numFmtId="0" fontId="40" fillId="0" borderId="0"/>
    <xf numFmtId="0" fontId="40" fillId="0" borderId="0"/>
    <xf numFmtId="0" fontId="41" fillId="6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1" fillId="71" borderId="0" applyNumberFormat="0" applyBorder="0" applyAlignment="0" applyProtection="0"/>
    <xf numFmtId="0" fontId="6" fillId="0" borderId="0"/>
    <xf numFmtId="0" fontId="40" fillId="0" borderId="0"/>
    <xf numFmtId="0" fontId="40" fillId="0" borderId="0"/>
    <xf numFmtId="0" fontId="6" fillId="0" borderId="0"/>
    <xf numFmtId="0" fontId="41" fillId="6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18" borderId="0" applyNumberFormat="0" applyBorder="0" applyAlignment="0" applyProtection="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1" fillId="71" borderId="0" applyNumberFormat="0" applyBorder="0" applyAlignment="0" applyProtection="0"/>
    <xf numFmtId="0" fontId="6" fillId="0" borderId="0"/>
    <xf numFmtId="0" fontId="31" fillId="18" borderId="0" applyNumberFormat="0" applyBorder="0" applyAlignment="0" applyProtection="0"/>
    <xf numFmtId="0" fontId="40" fillId="0" borderId="0"/>
    <xf numFmtId="0" fontId="31" fillId="22" borderId="0" applyNumberFormat="0" applyBorder="0" applyAlignment="0" applyProtection="0"/>
    <xf numFmtId="0" fontId="40" fillId="0" borderId="0"/>
    <xf numFmtId="0" fontId="31" fillId="22" borderId="0" applyNumberFormat="0" applyBorder="0" applyAlignment="0" applyProtection="0"/>
    <xf numFmtId="0" fontId="40" fillId="0" borderId="0"/>
    <xf numFmtId="0" fontId="40" fillId="0" borderId="0"/>
    <xf numFmtId="0" fontId="41" fillId="125" borderId="0" applyNumberFormat="0" applyBorder="0" applyAlignment="0" applyProtection="0"/>
    <xf numFmtId="0" fontId="40" fillId="0" borderId="0"/>
    <xf numFmtId="0" fontId="146" fillId="22" borderId="0" applyNumberFormat="0" applyBorder="0" applyAlignment="0" applyProtection="0"/>
    <xf numFmtId="0" fontId="40" fillId="0" borderId="0"/>
    <xf numFmtId="0" fontId="146" fillId="22" borderId="0" applyNumberFormat="0" applyBorder="0" applyAlignment="0" applyProtection="0"/>
    <xf numFmtId="0" fontId="146" fillId="22" borderId="0" applyNumberFormat="0" applyBorder="0" applyAlignment="0" applyProtection="0"/>
    <xf numFmtId="0" fontId="40" fillId="0" borderId="0"/>
    <xf numFmtId="0" fontId="146" fillId="22"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41" fillId="125" borderId="0" applyNumberFormat="0" applyBorder="0" applyAlignment="0" applyProtection="0"/>
    <xf numFmtId="0" fontId="41" fillId="74" borderId="0" applyNumberFormat="0" applyBorder="0" applyAlignment="0" applyProtection="0"/>
    <xf numFmtId="0" fontId="6" fillId="0" borderId="0"/>
    <xf numFmtId="0" fontId="40" fillId="0" borderId="0"/>
    <xf numFmtId="0" fontId="40" fillId="0" borderId="0"/>
    <xf numFmtId="0" fontId="6" fillId="0" borderId="0"/>
    <xf numFmtId="0" fontId="41" fillId="74" borderId="0" applyNumberFormat="0" applyBorder="0" applyAlignment="0" applyProtection="0"/>
    <xf numFmtId="0" fontId="6" fillId="0" borderId="0"/>
    <xf numFmtId="0" fontId="40" fillId="0" borderId="0"/>
    <xf numFmtId="0" fontId="31" fillId="74" borderId="0" applyNumberFormat="0" applyBorder="0" applyAlignment="0" applyProtection="0"/>
    <xf numFmtId="0" fontId="40" fillId="0" borderId="0"/>
    <xf numFmtId="0" fontId="31" fillId="22" borderId="0" applyNumberFormat="0" applyBorder="0" applyAlignment="0" applyProtection="0"/>
    <xf numFmtId="0" fontId="6" fillId="0" borderId="0"/>
    <xf numFmtId="0" fontId="40" fillId="0" borderId="0"/>
    <xf numFmtId="0" fontId="40" fillId="0" borderId="0"/>
    <xf numFmtId="0" fontId="41" fillId="125"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41" fillId="48" borderId="0" applyNumberFormat="0" applyBorder="0" applyAlignment="0" applyProtection="0"/>
    <xf numFmtId="0" fontId="6" fillId="0" borderId="0"/>
    <xf numFmtId="0" fontId="40" fillId="0" borderId="0"/>
    <xf numFmtId="0" fontId="40" fillId="0" borderId="0"/>
    <xf numFmtId="0" fontId="6" fillId="0" borderId="0"/>
    <xf numFmtId="0" fontId="41" fillId="125"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22" borderId="0" applyNumberFormat="0" applyBorder="0" applyAlignment="0" applyProtection="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41" fillId="48" borderId="0" applyNumberFormat="0" applyBorder="0" applyAlignment="0" applyProtection="0"/>
    <xf numFmtId="0" fontId="6" fillId="0" borderId="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1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146"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41" fillId="12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31" fillId="26" borderId="0" applyNumberFormat="0" applyBorder="0" applyAlignment="0" applyProtection="0"/>
    <xf numFmtId="0" fontId="40" fillId="0" borderId="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0" borderId="0"/>
    <xf numFmtId="0" fontId="40" fillId="0" borderId="0"/>
    <xf numFmtId="0" fontId="40" fillId="0" borderId="0"/>
    <xf numFmtId="0" fontId="41" fillId="126" borderId="0" applyNumberFormat="0" applyBorder="0" applyAlignment="0" applyProtection="0"/>
    <xf numFmtId="0" fontId="31" fillId="26" borderId="0" applyNumberFormat="0" applyBorder="0" applyAlignment="0" applyProtection="0"/>
    <xf numFmtId="0" fontId="41" fillId="49" borderId="0" applyNumberFormat="0" applyBorder="0" applyAlignment="0" applyProtection="0"/>
    <xf numFmtId="0" fontId="40" fillId="0" borderId="0"/>
    <xf numFmtId="0" fontId="41" fillId="49"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41" fillId="126" borderId="0" applyNumberFormat="0" applyBorder="0" applyAlignment="0" applyProtection="0"/>
    <xf numFmtId="0" fontId="6" fillId="0" borderId="0"/>
    <xf numFmtId="0" fontId="40" fillId="0" borderId="0"/>
    <xf numFmtId="0" fontId="6" fillId="0" borderId="0"/>
    <xf numFmtId="0" fontId="40" fillId="0" borderId="0"/>
    <xf numFmtId="0" fontId="6" fillId="0" borderId="0"/>
    <xf numFmtId="0" fontId="40" fillId="0" borderId="0"/>
    <xf numFmtId="0" fontId="31" fillId="26" borderId="0" applyNumberFormat="0" applyBorder="0" applyAlignment="0" applyProtection="0"/>
    <xf numFmtId="0" fontId="40" fillId="0" borderId="0"/>
    <xf numFmtId="0" fontId="40" fillId="0" borderId="0"/>
    <xf numFmtId="0" fontId="6" fillId="0" borderId="0"/>
    <xf numFmtId="0" fontId="147" fillId="26" borderId="0" applyNumberFormat="0" applyBorder="0" applyAlignment="0" applyProtection="0"/>
    <xf numFmtId="0" fontId="31" fillId="26" borderId="0" applyNumberFormat="0" applyBorder="0" applyAlignment="0" applyProtection="0"/>
    <xf numFmtId="0" fontId="6" fillId="0" borderId="0"/>
    <xf numFmtId="0" fontId="31" fillId="26" borderId="0" applyNumberFormat="0" applyBorder="0" applyAlignment="0" applyProtection="0"/>
    <xf numFmtId="0" fontId="6" fillId="0" borderId="0"/>
    <xf numFmtId="0" fontId="31" fillId="26" borderId="0" applyNumberFormat="0" applyBorder="0" applyAlignment="0" applyProtection="0"/>
    <xf numFmtId="0" fontId="40" fillId="0" borderId="0"/>
    <xf numFmtId="0" fontId="31" fillId="30" borderId="0" applyNumberFormat="0" applyBorder="0" applyAlignment="0" applyProtection="0"/>
    <xf numFmtId="0" fontId="40" fillId="0" borderId="0"/>
    <xf numFmtId="0" fontId="31" fillId="30" borderId="0" applyNumberFormat="0" applyBorder="0" applyAlignment="0" applyProtection="0"/>
    <xf numFmtId="0" fontId="40" fillId="0" borderId="0"/>
    <xf numFmtId="0" fontId="40" fillId="0" borderId="0"/>
    <xf numFmtId="0" fontId="41" fillId="127" borderId="0" applyNumberFormat="0" applyBorder="0" applyAlignment="0" applyProtection="0"/>
    <xf numFmtId="0" fontId="40" fillId="0" borderId="0"/>
    <xf numFmtId="0" fontId="146" fillId="30" borderId="0" applyNumberFormat="0" applyBorder="0" applyAlignment="0" applyProtection="0"/>
    <xf numFmtId="0" fontId="40" fillId="0" borderId="0"/>
    <xf numFmtId="0" fontId="146" fillId="30" borderId="0" applyNumberFormat="0" applyBorder="0" applyAlignment="0" applyProtection="0"/>
    <xf numFmtId="0" fontId="146" fillId="30" borderId="0" applyNumberFormat="0" applyBorder="0" applyAlignment="0" applyProtection="0"/>
    <xf numFmtId="0" fontId="40" fillId="0" borderId="0"/>
    <xf numFmtId="0" fontId="146" fillId="30" borderId="0" applyNumberFormat="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41" fillId="127" borderId="0" applyNumberFormat="0" applyBorder="0" applyAlignment="0" applyProtection="0"/>
    <xf numFmtId="0" fontId="41" fillId="65" borderId="0" applyNumberFormat="0" applyBorder="0" applyAlignment="0" applyProtection="0"/>
    <xf numFmtId="0" fontId="6" fillId="0" borderId="0"/>
    <xf numFmtId="0" fontId="40" fillId="0" borderId="0"/>
    <xf numFmtId="0" fontId="40" fillId="0" borderId="0"/>
    <xf numFmtId="0" fontId="6" fillId="0" borderId="0"/>
    <xf numFmtId="0" fontId="41" fillId="65" borderId="0" applyNumberFormat="0" applyBorder="0" applyAlignment="0" applyProtection="0"/>
    <xf numFmtId="0" fontId="6" fillId="0" borderId="0"/>
    <xf numFmtId="0" fontId="40" fillId="0" borderId="0"/>
    <xf numFmtId="0" fontId="31" fillId="65" borderId="0" applyNumberFormat="0" applyBorder="0" applyAlignment="0" applyProtection="0"/>
    <xf numFmtId="0" fontId="40" fillId="0" borderId="0"/>
    <xf numFmtId="0" fontId="31" fillId="30" borderId="0" applyNumberFormat="0" applyBorder="0" applyAlignment="0" applyProtection="0"/>
    <xf numFmtId="0" fontId="6" fillId="0" borderId="0"/>
    <xf numFmtId="0" fontId="40" fillId="0" borderId="0"/>
    <xf numFmtId="0" fontId="40" fillId="0" borderId="0"/>
    <xf numFmtId="0" fontId="41" fillId="127"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41" fillId="47" borderId="0" applyNumberFormat="0" applyBorder="0" applyAlignment="0" applyProtection="0"/>
    <xf numFmtId="0" fontId="6" fillId="0" borderId="0"/>
    <xf numFmtId="0" fontId="40" fillId="0" borderId="0"/>
    <xf numFmtId="0" fontId="40" fillId="0" borderId="0"/>
    <xf numFmtId="0" fontId="6" fillId="0" borderId="0"/>
    <xf numFmtId="0" fontId="41" fillId="127"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47" fillId="30" borderId="0" applyNumberFormat="0" applyBorder="0" applyAlignment="0" applyProtection="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41" fillId="47" borderId="0" applyNumberFormat="0" applyBorder="0" applyAlignment="0" applyProtection="0"/>
    <xf numFmtId="0" fontId="6" fillId="0" borderId="0"/>
    <xf numFmtId="0" fontId="31" fillId="30"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148" fillId="62" borderId="0" applyNumberFormat="0" applyBorder="0" applyAlignment="0" applyProtection="0"/>
    <xf numFmtId="0" fontId="43" fillId="40" borderId="0" applyNumberFormat="0" applyBorder="0" applyAlignment="0" applyProtection="0"/>
    <xf numFmtId="0" fontId="6" fillId="0" borderId="0"/>
    <xf numFmtId="0" fontId="40" fillId="0" borderId="0"/>
    <xf numFmtId="0" fontId="40" fillId="0" borderId="0"/>
    <xf numFmtId="0" fontId="6" fillId="0" borderId="0"/>
    <xf numFmtId="0" fontId="43" fillId="40" borderId="0" applyNumberFormat="0" applyBorder="0" applyAlignment="0" applyProtection="0"/>
    <xf numFmtId="0" fontId="6" fillId="0" borderId="0"/>
    <xf numFmtId="0" fontId="40" fillId="0" borderId="0"/>
    <xf numFmtId="0" fontId="21" fillId="40" borderId="0" applyNumberFormat="0" applyBorder="0" applyAlignment="0" applyProtection="0"/>
    <xf numFmtId="0" fontId="40" fillId="0" borderId="0"/>
    <xf numFmtId="0" fontId="21" fillId="4" borderId="0" applyNumberFormat="0" applyBorder="0" applyAlignment="0" applyProtection="0"/>
    <xf numFmtId="0" fontId="6" fillId="0" borderId="0"/>
    <xf numFmtId="0" fontId="40" fillId="0" borderId="0"/>
    <xf numFmtId="0" fontId="40" fillId="0" borderId="0"/>
    <xf numFmtId="0" fontId="21" fillId="40" borderId="0" applyNumberFormat="0" applyBorder="0" applyAlignment="0" applyProtection="0"/>
    <xf numFmtId="0" fontId="21" fillId="40" borderId="0" applyNumberFormat="0" applyBorder="0" applyAlignment="0" applyProtection="0"/>
    <xf numFmtId="0" fontId="43" fillId="36"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150" fillId="4" borderId="0" applyNumberFormat="0" applyBorder="0" applyAlignment="0" applyProtection="0"/>
    <xf numFmtId="0" fontId="43" fillId="36" borderId="0" applyNumberFormat="0" applyBorder="0" applyAlignment="0" applyProtection="0"/>
    <xf numFmtId="0" fontId="40" fillId="0" borderId="0"/>
    <xf numFmtId="0" fontId="6" fillId="0" borderId="0"/>
    <xf numFmtId="1" fontId="151" fillId="128" borderId="68" applyNumberFormat="0" applyBorder="0" applyAlignment="0">
      <alignment horizontal="center" vertical="top" wrapText="1"/>
      <protection hidden="1"/>
    </xf>
    <xf numFmtId="1" fontId="151" fillId="128" borderId="68" applyNumberFormat="0" applyBorder="0" applyAlignment="0">
      <alignment horizontal="center" vertical="top" wrapText="1"/>
      <protection hidden="1"/>
    </xf>
    <xf numFmtId="0" fontId="37" fillId="0" borderId="0" applyFont="0" applyFill="0" applyBorder="0" applyAlignment="0" applyProtection="0">
      <alignment horizontal="right"/>
    </xf>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0" fontId="39" fillId="0" borderId="37"/>
    <xf numFmtId="49" fontId="15" fillId="0" borderId="0"/>
    <xf numFmtId="2" fontId="152" fillId="0" borderId="0"/>
    <xf numFmtId="0" fontId="7" fillId="0" borderId="0">
      <alignment vertical="center"/>
    </xf>
    <xf numFmtId="0" fontId="153" fillId="0" borderId="69">
      <alignment horizontal="left" vertical="center"/>
    </xf>
    <xf numFmtId="237" fontId="154" fillId="0" borderId="0">
      <alignment horizontal="right" vertical="center"/>
    </xf>
    <xf numFmtId="238" fontId="7" fillId="0" borderId="0">
      <alignment horizontal="right" vertical="center"/>
    </xf>
    <xf numFmtId="238" fontId="153" fillId="0" borderId="0">
      <alignment horizontal="right" vertical="center"/>
    </xf>
    <xf numFmtId="239" fontId="7" fillId="0" borderId="0" applyFont="0" applyFill="0" applyBorder="0" applyAlignment="0" applyProtection="0">
      <alignment horizontal="right"/>
    </xf>
    <xf numFmtId="0" fontId="8" fillId="0" borderId="0">
      <alignment vertical="center"/>
    </xf>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186" fontId="49" fillId="0" borderId="0" applyFill="0" applyBorder="0" applyAlignment="0"/>
    <xf numFmtId="0" fontId="40" fillId="0" borderId="0"/>
    <xf numFmtId="0" fontId="40" fillId="0" borderId="0"/>
    <xf numFmtId="0" fontId="40" fillId="0" borderId="0"/>
    <xf numFmtId="186" fontId="49" fillId="0" borderId="0" applyFill="0" applyBorder="0" applyAlignment="0"/>
    <xf numFmtId="0" fontId="40" fillId="0" borderId="0"/>
    <xf numFmtId="41" fontId="6" fillId="2" borderId="0"/>
    <xf numFmtId="0" fontId="6" fillId="0" borderId="0"/>
    <xf numFmtId="0" fontId="40" fillId="0" borderId="0"/>
    <xf numFmtId="0" fontId="50" fillId="79" borderId="40" applyNumberFormat="0" applyAlignment="0" applyProtection="0"/>
    <xf numFmtId="0" fontId="50" fillId="79" borderId="40" applyNumberFormat="0" applyAlignment="0" applyProtection="0"/>
    <xf numFmtId="0" fontId="50" fillId="79" borderId="40" applyNumberFormat="0" applyAlignment="0" applyProtection="0"/>
    <xf numFmtId="0" fontId="6" fillId="0" borderId="0"/>
    <xf numFmtId="0" fontId="50" fillId="79" borderId="40" applyNumberFormat="0" applyAlignment="0" applyProtection="0"/>
    <xf numFmtId="0" fontId="50" fillId="79" borderId="40" applyNumberFormat="0" applyAlignment="0" applyProtection="0"/>
    <xf numFmtId="0" fontId="6" fillId="0" borderId="0"/>
    <xf numFmtId="0" fontId="6" fillId="0" borderId="0"/>
    <xf numFmtId="0" fontId="6" fillId="0" borderId="0"/>
    <xf numFmtId="0" fontId="6" fillId="0" borderId="0"/>
    <xf numFmtId="0" fontId="6" fillId="0" borderId="0"/>
    <xf numFmtId="0" fontId="50" fillId="79" borderId="40" applyNumberFormat="0" applyAlignment="0" applyProtection="0"/>
    <xf numFmtId="0" fontId="50" fillId="79" borderId="40" applyNumberFormat="0" applyAlignment="0" applyProtection="0"/>
    <xf numFmtId="0" fontId="6" fillId="0" borderId="0"/>
    <xf numFmtId="0" fontId="40" fillId="0" borderId="0"/>
    <xf numFmtId="0" fontId="13" fillId="0" borderId="0"/>
    <xf numFmtId="0" fontId="6" fillId="0" borderId="0"/>
    <xf numFmtId="0" fontId="51" fillId="80" borderId="30" applyNumberFormat="0" applyAlignment="0" applyProtection="0"/>
    <xf numFmtId="0" fontId="51" fillId="80" borderId="30" applyNumberFormat="0" applyAlignment="0" applyProtection="0"/>
    <xf numFmtId="41" fontId="6" fillId="2" borderId="0"/>
    <xf numFmtId="0" fontId="155" fillId="129" borderId="40" applyNumberFormat="0" applyAlignment="0" applyProtection="0"/>
    <xf numFmtId="41" fontId="6" fillId="2" borderId="0"/>
    <xf numFmtId="41" fontId="6" fillId="2" borderId="0"/>
    <xf numFmtId="0" fontId="40" fillId="0" borderId="0"/>
    <xf numFmtId="0" fontId="40" fillId="0" borderId="0"/>
    <xf numFmtId="0" fontId="25" fillId="7" borderId="30" applyNumberFormat="0" applyAlignment="0" applyProtection="0"/>
    <xf numFmtId="0" fontId="6" fillId="0" borderId="0"/>
    <xf numFmtId="0" fontId="40" fillId="0" borderId="0"/>
    <xf numFmtId="0" fontId="13" fillId="0" borderId="0"/>
    <xf numFmtId="0" fontId="6" fillId="0" borderId="0"/>
    <xf numFmtId="0" fontId="40" fillId="0" borderId="0"/>
    <xf numFmtId="0" fontId="25" fillId="7" borderId="30" applyNumberFormat="0" applyAlignment="0" applyProtection="0"/>
    <xf numFmtId="0" fontId="51" fillId="80" borderId="30" applyNumberFormat="0" applyAlignment="0" applyProtection="0"/>
    <xf numFmtId="0" fontId="6" fillId="0" borderId="0"/>
    <xf numFmtId="0" fontId="51" fillId="80" borderId="30" applyNumberFormat="0" applyAlignment="0" applyProtection="0"/>
    <xf numFmtId="0" fontId="6" fillId="0" borderId="0"/>
    <xf numFmtId="0" fontId="6" fillId="0" borderId="0"/>
    <xf numFmtId="0" fontId="6" fillId="0" borderId="0"/>
    <xf numFmtId="0" fontId="156" fillId="80" borderId="40" applyNumberFormat="0" applyAlignment="0" applyProtection="0"/>
    <xf numFmtId="0" fontId="156" fillId="80" borderId="40" applyNumberFormat="0" applyAlignment="0" applyProtection="0"/>
    <xf numFmtId="0" fontId="156" fillId="80" borderId="40" applyNumberFormat="0" applyAlignment="0" applyProtection="0"/>
    <xf numFmtId="0" fontId="156" fillId="80" borderId="40" applyNumberFormat="0" applyAlignment="0" applyProtection="0"/>
    <xf numFmtId="0" fontId="51" fillId="80" borderId="30" applyNumberFormat="0" applyAlignment="0" applyProtection="0"/>
    <xf numFmtId="0" fontId="40" fillId="0" borderId="0"/>
    <xf numFmtId="0" fontId="13" fillId="0" borderId="0"/>
    <xf numFmtId="0" fontId="25" fillId="7" borderId="30" applyNumberFormat="0" applyAlignment="0" applyProtection="0"/>
    <xf numFmtId="0" fontId="40" fillId="0" borderId="0"/>
    <xf numFmtId="0" fontId="25" fillId="7" borderId="30" applyNumberFormat="0" applyAlignment="0" applyProtection="0"/>
    <xf numFmtId="41" fontId="6" fillId="2" borderId="0"/>
    <xf numFmtId="41" fontId="6" fillId="2" borderId="0"/>
    <xf numFmtId="41" fontId="6" fillId="2" borderId="0"/>
    <xf numFmtId="41" fontId="6" fillId="2" borderId="0"/>
    <xf numFmtId="0" fontId="40" fillId="0" borderId="0"/>
    <xf numFmtId="0" fontId="157" fillId="7" borderId="30" applyNumberFormat="0" applyAlignment="0" applyProtection="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40" fillId="0" borderId="0"/>
    <xf numFmtId="41" fontId="6" fillId="2"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53" fillId="82" borderId="42" applyNumberFormat="0" applyAlignment="0" applyProtection="0"/>
    <xf numFmtId="0" fontId="53" fillId="82" borderId="42" applyNumberFormat="0" applyAlignment="0" applyProtection="0"/>
    <xf numFmtId="0" fontId="40" fillId="0" borderId="0"/>
    <xf numFmtId="0" fontId="6"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53" fillId="64" borderId="42" applyNumberFormat="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27" fillId="8" borderId="33" applyNumberFormat="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53" fillId="82" borderId="42" applyNumberFormat="0" applyAlignment="0" applyProtection="0"/>
    <xf numFmtId="0" fontId="53" fillId="82" borderId="42" applyNumberFormat="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58" fillId="8" borderId="33" applyNumberFormat="0" applyAlignment="0" applyProtection="0"/>
    <xf numFmtId="0" fontId="6" fillId="0" borderId="0"/>
    <xf numFmtId="0" fontId="40" fillId="0" borderId="0"/>
    <xf numFmtId="0" fontId="6" fillId="0" borderId="0"/>
    <xf numFmtId="0" fontId="40" fillId="0" borderId="0"/>
    <xf numFmtId="0" fontId="40" fillId="0" borderId="0"/>
    <xf numFmtId="0" fontId="6" fillId="0" borderId="0"/>
    <xf numFmtId="0" fontId="159" fillId="8" borderId="33" applyNumberFormat="0" applyAlignment="0" applyProtection="0"/>
    <xf numFmtId="0" fontId="53" fillId="82" borderId="42" applyNumberFormat="0" applyAlignment="0" applyProtection="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 fontId="160" fillId="0" borderId="23">
      <alignment vertical="top"/>
    </xf>
    <xf numFmtId="1" fontId="160" fillId="0" borderId="23">
      <alignment vertical="top"/>
    </xf>
    <xf numFmtId="232" fontId="8" fillId="0" borderId="0" applyBorder="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232" fontId="8" fillId="0" borderId="18" applyAlignment="0">
      <alignment horizontal="right"/>
    </xf>
    <xf numFmtId="41" fontId="6" fillId="0" borderId="0" applyFont="0" applyFill="0" applyBorder="0" applyAlignment="0" applyProtection="0"/>
    <xf numFmtId="41" fontId="57" fillId="0" borderId="0" applyFont="0" applyFill="0" applyBorder="0" applyAlignment="0" applyProtection="0"/>
    <xf numFmtId="41" fontId="6" fillId="0" borderId="0" applyFont="0" applyFill="0" applyBorder="0" applyAlignment="0" applyProtection="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0" fontId="40"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43" fontId="6" fillId="0" borderId="0" applyFont="0" applyFill="0" applyBorder="0" applyAlignment="0" applyProtection="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43" fontId="6" fillId="0" borderId="0" applyFont="0" applyFill="0" applyBorder="0" applyAlignment="0" applyProtection="0"/>
    <xf numFmtId="43" fontId="161" fillId="0" borderId="0" applyFont="0" applyFill="0" applyBorder="0" applyAlignment="0" applyProtection="0"/>
    <xf numFmtId="0" fontId="40" fillId="0" borderId="0"/>
    <xf numFmtId="43" fontId="161" fillId="0" borderId="0" applyFont="0" applyFill="0" applyBorder="0" applyAlignment="0" applyProtection="0"/>
    <xf numFmtId="43" fontId="3" fillId="0" borderId="0" applyFont="0" applyFill="0" applyBorder="0" applyAlignment="0" applyProtection="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43" fontId="162" fillId="0" borderId="0" applyFont="0" applyFill="0" applyBorder="0" applyAlignment="0" applyProtection="0"/>
    <xf numFmtId="0" fontId="40" fillId="0" borderId="0"/>
    <xf numFmtId="0" fontId="6" fillId="0" borderId="0"/>
    <xf numFmtId="0" fontId="40" fillId="0" borderId="0"/>
    <xf numFmtId="0" fontId="40" fillId="0" borderId="0"/>
    <xf numFmtId="43" fontId="55"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43" fontId="162" fillId="0" borderId="0" applyFont="0" applyFill="0" applyBorder="0" applyAlignment="0" applyProtection="0"/>
    <xf numFmtId="43" fontId="136"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6" fillId="0" borderId="0"/>
    <xf numFmtId="0" fontId="40" fillId="0" borderId="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43" fontId="3" fillId="0" borderId="0" applyFont="0" applyFill="0" applyBorder="0" applyAlignment="0" applyProtection="0"/>
    <xf numFmtId="0" fontId="6" fillId="0" borderId="0"/>
    <xf numFmtId="0" fontId="40" fillId="0" borderId="0"/>
    <xf numFmtId="0" fontId="40" fillId="0" borderId="0"/>
    <xf numFmtId="43" fontId="3" fillId="0" borderId="0" applyFont="0" applyFill="0" applyBorder="0" applyAlignment="0" applyProtection="0"/>
    <xf numFmtId="0" fontId="40" fillId="0" borderId="0"/>
    <xf numFmtId="0" fontId="6" fillId="0" borderId="0"/>
    <xf numFmtId="0" fontId="40" fillId="0" borderId="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190" fontId="6" fillId="0" borderId="0" applyFont="0" applyFill="0" applyBorder="0" applyAlignment="0" applyProtection="0"/>
    <xf numFmtId="0" fontId="6" fillId="0" borderId="0"/>
    <xf numFmtId="0" fontId="40"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40" fillId="0" borderId="0"/>
    <xf numFmtId="4" fontId="54" fillId="0" borderId="0" applyFont="0" applyFill="0" applyBorder="0" applyAlignment="0" applyProtection="0"/>
    <xf numFmtId="0" fontId="6" fillId="0" borderId="0"/>
    <xf numFmtId="0" fontId="40" fillId="0" borderId="0"/>
    <xf numFmtId="0" fontId="6" fillId="0" borderId="0"/>
    <xf numFmtId="0" fontId="40" fillId="0" borderId="0"/>
    <xf numFmtId="4"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191"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43" fontId="6" fillId="0" borderId="0" applyFont="0" applyFill="0" applyBorder="0" applyAlignment="0" applyProtection="0"/>
    <xf numFmtId="0" fontId="6" fillId="0" borderId="0"/>
    <xf numFmtId="0" fontId="40"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43" fontId="3" fillId="0" borderId="0" applyFont="0" applyFill="0" applyBorder="0" applyAlignment="0" applyProtection="0"/>
    <xf numFmtId="0" fontId="6" fillId="0" borderId="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43" fontId="55" fillId="0" borderId="0" applyFont="0" applyFill="0" applyBorder="0" applyAlignment="0" applyProtection="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163"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163"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43" fontId="6" fillId="0" borderId="0" applyFont="0" applyFill="0" applyBorder="0" applyAlignment="0" applyProtection="0"/>
    <xf numFmtId="0" fontId="40" fillId="0" borderId="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40" fillId="0" borderId="0"/>
    <xf numFmtId="43" fontId="6"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6" fillId="0" borderId="0"/>
    <xf numFmtId="0" fontId="6"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105"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05" fillId="0" borderId="0" applyFont="0" applyFill="0" applyBorder="0" applyAlignment="0" applyProtection="0"/>
    <xf numFmtId="43" fontId="105" fillId="0" borderId="0" applyFont="0" applyFill="0" applyBorder="0" applyAlignment="0" applyProtection="0"/>
    <xf numFmtId="43" fontId="40" fillId="0" borderId="0" applyFont="0" applyFill="0" applyBorder="0" applyAlignment="0" applyProtection="0"/>
    <xf numFmtId="0" fontId="6" fillId="0" borderId="0"/>
    <xf numFmtId="0" fontId="6"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40" fillId="0" borderId="0"/>
    <xf numFmtId="0" fontId="40" fillId="0" borderId="0"/>
    <xf numFmtId="189" fontId="6" fillId="0" borderId="0" applyFont="0" applyFill="0" applyBorder="0" applyAlignment="0" applyProtection="0"/>
    <xf numFmtId="0" fontId="40" fillId="0" borderId="0"/>
    <xf numFmtId="0" fontId="40" fillId="0" borderId="0"/>
    <xf numFmtId="43" fontId="105"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105" fillId="0" borderId="0" applyFont="0" applyFill="0" applyBorder="0" applyAlignment="0" applyProtection="0"/>
    <xf numFmtId="0" fontId="40" fillId="0" borderId="0"/>
    <xf numFmtId="43" fontId="105" fillId="0" borderId="0" applyFont="0" applyFill="0" applyBorder="0" applyAlignment="0" applyProtection="0"/>
    <xf numFmtId="43" fontId="40" fillId="0" borderId="0" applyFont="0" applyFill="0" applyBorder="0" applyAlignment="0" applyProtection="0"/>
    <xf numFmtId="0" fontId="40"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3" fillId="0" borderId="0" applyFont="0" applyFill="0" applyBorder="0" applyAlignment="0" applyProtection="0"/>
    <xf numFmtId="0" fontId="40" fillId="0" borderId="0"/>
    <xf numFmtId="43" fontId="40" fillId="0" borderId="0" applyFont="0" applyFill="0" applyBorder="0" applyAlignment="0" applyProtection="0"/>
    <xf numFmtId="0" fontId="6" fillId="0" borderId="0"/>
    <xf numFmtId="43" fontId="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0" fontId="40" fillId="0" borderId="0"/>
    <xf numFmtId="0" fontId="40" fillId="0" borderId="0"/>
    <xf numFmtId="0" fontId="6" fillId="0" borderId="0"/>
    <xf numFmtId="0" fontId="40" fillId="0" borderId="0"/>
    <xf numFmtId="43" fontId="6" fillId="0" borderId="0" applyFont="0" applyFill="0" applyBorder="0" applyAlignment="0" applyProtection="0"/>
    <xf numFmtId="43" fontId="6" fillId="0" borderId="0" applyFont="0" applyFill="0" applyBorder="0" applyAlignment="0" applyProtection="0"/>
    <xf numFmtId="0" fontId="40" fillId="0" borderId="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0" fontId="58"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1"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3" fontId="62" fillId="0" borderId="0" applyFont="0" applyFill="0" applyBorder="0" applyAlignment="0" applyProtection="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1" fillId="0" borderId="0"/>
    <xf numFmtId="0" fontId="58" fillId="0" borderId="0"/>
    <xf numFmtId="0" fontId="164" fillId="0" borderId="0"/>
    <xf numFmtId="0" fontId="6" fillId="0" borderId="0"/>
    <xf numFmtId="0" fontId="6" fillId="0" borderId="0"/>
    <xf numFmtId="0" fontId="6" fillId="0" borderId="0"/>
    <xf numFmtId="0" fontId="65" fillId="0" borderId="0" applyNumberFormat="0" applyAlignment="0">
      <alignment horizontal="left"/>
    </xf>
    <xf numFmtId="0" fontId="40" fillId="0" borderId="0"/>
    <xf numFmtId="0" fontId="65" fillId="0" borderId="0" applyNumberFormat="0" applyAlignment="0">
      <alignment horizontal="left"/>
    </xf>
    <xf numFmtId="0" fontId="6" fillId="0" borderId="0"/>
    <xf numFmtId="0" fontId="6" fillId="0" borderId="0"/>
    <xf numFmtId="0" fontId="6" fillId="0" borderId="0"/>
    <xf numFmtId="0" fontId="66" fillId="0" borderId="0" applyNumberFormat="0" applyAlignment="0"/>
    <xf numFmtId="0" fontId="40" fillId="0" borderId="0"/>
    <xf numFmtId="0" fontId="66" fillId="0" borderId="0" applyNumberFormat="0" applyAlignment="0"/>
    <xf numFmtId="240" fontId="165"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61" fillId="0" borderId="0"/>
    <xf numFmtId="0" fontId="58" fillId="0" borderId="0"/>
    <xf numFmtId="0" fontId="58"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61" fillId="0" borderId="0"/>
    <xf numFmtId="42"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44" fontId="3" fillId="0" borderId="0" applyFont="0" applyFill="0" applyBorder="0" applyAlignment="0" applyProtection="0"/>
    <xf numFmtId="0" fontId="40" fillId="0" borderId="0"/>
    <xf numFmtId="0" fontId="40"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6" fillId="0" borderId="0" applyFont="0" applyFill="0" applyBorder="0" applyAlignment="0" applyProtection="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40" fillId="0" borderId="0" applyFont="0" applyFill="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44" fontId="166" fillId="0" borderId="0" applyFont="0" applyFill="0" applyBorder="0" applyAlignment="0" applyProtection="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13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0" fontId="40" fillId="0" borderId="0"/>
    <xf numFmtId="0" fontId="40" fillId="0" borderId="0"/>
    <xf numFmtId="0" fontId="6" fillId="0" borderId="0"/>
    <xf numFmtId="0" fontId="40" fillId="0" borderId="0"/>
    <xf numFmtId="0" fontId="40" fillId="0" borderId="0"/>
    <xf numFmtId="0" fontId="6" fillId="0" borderId="0"/>
    <xf numFmtId="44" fontId="4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 fillId="0" borderId="0"/>
    <xf numFmtId="0" fontId="40" fillId="0" borderId="0"/>
    <xf numFmtId="0" fontId="40" fillId="0" borderId="0"/>
    <xf numFmtId="44" fontId="3" fillId="0" borderId="0" applyFont="0" applyFill="0" applyBorder="0" applyAlignment="0" applyProtection="0"/>
    <xf numFmtId="8" fontId="58" fillId="0" borderId="0" applyFont="0" applyFill="0" applyBorder="0" applyAlignment="0" applyProtection="0"/>
    <xf numFmtId="0" fontId="40" fillId="0" borderId="0"/>
    <xf numFmtId="0" fontId="40" fillId="0" borderId="0"/>
    <xf numFmtId="0" fontId="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55" fillId="0" borderId="0" applyFont="0" applyFill="0" applyBorder="0" applyAlignment="0" applyProtection="0"/>
    <xf numFmtId="0" fontId="40" fillId="0" borderId="0"/>
    <xf numFmtId="0" fontId="40" fillId="0" borderId="0"/>
    <xf numFmtId="44" fontId="55" fillId="0" borderId="0" applyFont="0" applyFill="0" applyBorder="0" applyAlignment="0" applyProtection="0"/>
    <xf numFmtId="0" fontId="6" fillId="0" borderId="0"/>
    <xf numFmtId="44" fontId="163" fillId="0" borderId="0" applyFon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44" fontId="6" fillId="0" borderId="0" applyFont="0" applyFill="0" applyBorder="0" applyAlignment="0" applyProtection="0"/>
    <xf numFmtId="0" fontId="40" fillId="0" borderId="0"/>
    <xf numFmtId="0" fontId="40"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44" fontId="6" fillId="0" borderId="0" applyFont="0" applyFill="0" applyBorder="0" applyAlignment="0" applyProtection="0"/>
    <xf numFmtId="0" fontId="40" fillId="0" borderId="0"/>
    <xf numFmtId="0" fontId="40" fillId="0" borderId="0"/>
    <xf numFmtId="44" fontId="105" fillId="0" borderId="0" applyFont="0" applyFill="0" applyBorder="0" applyAlignment="0" applyProtection="0"/>
    <xf numFmtId="44" fontId="6" fillId="0" borderId="0" applyFont="0" applyFill="0" applyBorder="0" applyAlignment="0" applyProtection="0"/>
    <xf numFmtId="0" fontId="40" fillId="0" borderId="0"/>
    <xf numFmtId="44" fontId="105"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0" fontId="40" fillId="0" borderId="0"/>
    <xf numFmtId="44" fontId="10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44" fontId="6" fillId="0" borderId="0" applyFont="0" applyFill="0" applyBorder="0" applyAlignment="0" applyProtection="0"/>
    <xf numFmtId="0" fontId="40" fillId="0" borderId="0"/>
    <xf numFmtId="0" fontId="6" fillId="0" borderId="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44" fontId="3" fillId="0" borderId="0" applyFont="0" applyFill="0" applyBorder="0" applyAlignment="0" applyProtection="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19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6" fillId="0" borderId="0" applyFont="0" applyFill="0" applyBorder="0" applyAlignment="0" applyProtection="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6"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4" fontId="6" fillId="0" borderId="0" applyFont="0" applyFill="0" applyBorder="0" applyAlignment="0" applyProtection="0"/>
    <xf numFmtId="44" fontId="6" fillId="0" borderId="0" applyFont="0" applyFill="0" applyBorder="0" applyAlignment="0" applyProtection="0"/>
    <xf numFmtId="0" fontId="40" fillId="0" borderId="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97" fontId="6" fillId="0" borderId="0" applyFont="0" applyFill="0" applyBorder="0" applyAlignment="0" applyProtection="0"/>
    <xf numFmtId="0" fontId="40" fillId="0" borderId="0"/>
    <xf numFmtId="197" fontId="6" fillId="0" borderId="0" applyFont="0" applyFill="0" applyBorder="0" applyAlignment="0" applyProtection="0"/>
    <xf numFmtId="0" fontId="40" fillId="0" borderId="0"/>
    <xf numFmtId="197" fontId="6" fillId="0" borderId="0" applyFont="0" applyFill="0" applyBorder="0" applyAlignment="0" applyProtection="0"/>
    <xf numFmtId="241" fontId="6" fillId="0" borderId="0" applyFont="0" applyFill="0" applyBorder="0" applyAlignment="0" applyProtection="0"/>
    <xf numFmtId="197" fontId="6" fillId="0" borderId="0" applyFont="0" applyFill="0" applyBorder="0" applyAlignment="0" applyProtection="0"/>
    <xf numFmtId="0" fontId="40" fillId="0" borderId="0"/>
    <xf numFmtId="197" fontId="6" fillId="0" borderId="0" applyFont="0" applyFill="0" applyBorder="0" applyAlignment="0" applyProtection="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0" fontId="40" fillId="0" borderId="0"/>
    <xf numFmtId="197" fontId="6" fillId="0" borderId="0" applyFont="0" applyFill="0" applyBorder="0" applyAlignment="0" applyProtection="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197"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0" fontId="40" fillId="0" borderId="0"/>
    <xf numFmtId="241" fontId="6" fillId="0" borderId="0" applyFont="0" applyFill="0" applyBorder="0" applyAlignment="0" applyProtection="0"/>
    <xf numFmtId="0" fontId="6" fillId="0" borderId="0"/>
    <xf numFmtId="0" fontId="40" fillId="0" borderId="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42"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0" fontId="40" fillId="0" borderId="0"/>
    <xf numFmtId="241" fontId="6" fillId="0" borderId="0" applyFont="0" applyFill="0" applyBorder="0" applyAlignment="0" applyProtection="0"/>
    <xf numFmtId="0" fontId="6" fillId="0" borderId="0"/>
    <xf numFmtId="0" fontId="40" fillId="0" borderId="0"/>
    <xf numFmtId="0" fontId="40" fillId="0" borderId="0"/>
    <xf numFmtId="0" fontId="40" fillId="0" borderId="0"/>
    <xf numFmtId="241" fontId="6"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40" fillId="0" borderId="0"/>
    <xf numFmtId="241" fontId="6" fillId="0" borderId="0" applyFont="0" applyFill="0" applyBorder="0" applyAlignment="0" applyProtection="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40" fillId="0" borderId="0"/>
    <xf numFmtId="243" fontId="6" fillId="0" borderId="0" applyFont="0" applyFill="0" applyBorder="0" applyAlignment="0" applyProtection="0">
      <alignment wrapText="1"/>
    </xf>
    <xf numFmtId="243" fontId="6" fillId="0" borderId="0" applyFont="0" applyFill="0" applyBorder="0" applyAlignment="0" applyProtection="0">
      <alignment wrapText="1"/>
    </xf>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172" fontId="6" fillId="0" borderId="0"/>
    <xf numFmtId="0" fontId="40" fillId="0" borderId="0"/>
    <xf numFmtId="172" fontId="6" fillId="0" borderId="0"/>
    <xf numFmtId="172" fontId="6" fillId="0" borderId="0"/>
    <xf numFmtId="193" fontId="6" fillId="0" borderId="0"/>
    <xf numFmtId="172"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03" fontId="72" fillId="0" borderId="0"/>
    <xf numFmtId="172" fontId="6" fillId="0" borderId="0"/>
    <xf numFmtId="172" fontId="6" fillId="0" borderId="0"/>
    <xf numFmtId="172" fontId="6" fillId="0" borderId="0"/>
    <xf numFmtId="172" fontId="6" fillId="0" borderId="0"/>
    <xf numFmtId="0" fontId="40" fillId="0" borderId="0"/>
    <xf numFmtId="203" fontId="72"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93" fontId="6" fillId="0" borderId="0"/>
    <xf numFmtId="172" fontId="6" fillId="0" borderId="0"/>
    <xf numFmtId="0" fontId="6" fillId="0" borderId="0"/>
    <xf numFmtId="0" fontId="40" fillId="0" borderId="0"/>
    <xf numFmtId="172"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93"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xf numFmtId="193"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193" fontId="6" fillId="0" borderId="0"/>
    <xf numFmtId="172"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172"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0" fontId="40"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40" fillId="0" borderId="0"/>
    <xf numFmtId="204" fontId="6" fillId="0" borderId="0" applyFont="0" applyFill="0" applyBorder="0" applyAlignment="0" applyProtection="0">
      <alignment horizontal="left" wrapText="1"/>
    </xf>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xf numFmtId="204" fontId="6" fillId="0" borderId="0" applyFont="0" applyFill="0" applyBorder="0" applyAlignment="0" applyProtection="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204" fontId="6" fillId="0" borderId="0" applyFont="0" applyFill="0" applyBorder="0" applyAlignment="0" applyProtection="0">
      <alignment horizontal="left" wrapText="1"/>
    </xf>
    <xf numFmtId="204" fontId="6" fillId="0" borderId="0" applyFont="0" applyFill="0" applyBorder="0" applyAlignment="0" applyProtection="0">
      <alignment horizontal="left" wrapText="1"/>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29" fillId="0" borderId="0" applyNumberFormat="0" applyFill="0" applyBorder="0" applyAlignment="0" applyProtection="0"/>
    <xf numFmtId="0" fontId="40" fillId="0" borderId="0"/>
    <xf numFmtId="0" fontId="73" fillId="0" borderId="0" applyNumberForma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67" fillId="0" borderId="0" applyNumberFormat="0" applyFill="0" applyBorder="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168" fillId="0" borderId="0" applyNumberFormat="0" applyFill="0" applyBorder="0" applyAlignment="0" applyProtection="0"/>
    <xf numFmtId="0" fontId="73" fillId="0" borderId="0" applyNumberFormat="0" applyFill="0" applyBorder="0" applyAlignment="0" applyProtection="0"/>
    <xf numFmtId="0" fontId="40" fillId="0" borderId="0"/>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1" fontId="169" fillId="111" borderId="70" applyNumberFormat="0" applyBorder="0" applyAlignment="0">
      <alignment horizontal="centerContinuous" vertical="center"/>
      <protection locked="0"/>
    </xf>
    <xf numFmtId="0" fontId="6" fillId="0" borderId="0"/>
    <xf numFmtId="0" fontId="6" fillId="0" borderId="0"/>
    <xf numFmtId="0" fontId="6" fillId="0" borderId="0"/>
    <xf numFmtId="0" fontId="6" fillId="0" borderId="0"/>
    <xf numFmtId="2" fontId="62" fillId="0" borderId="0" applyFont="0" applyFill="0" applyBorder="0" applyAlignment="0" applyProtection="0"/>
    <xf numFmtId="2" fontId="42" fillId="0" borderId="0" applyFill="0" applyBorder="0" applyAlignment="0" applyProtection="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70" fillId="0" borderId="0" applyNumberFormat="0" applyFill="0" applyBorder="0" applyAlignment="0" applyProtection="0">
      <alignment vertical="top"/>
      <protection locked="0"/>
    </xf>
    <xf numFmtId="240" fontId="7" fillId="0" borderId="0"/>
    <xf numFmtId="244" fontId="171" fillId="0" borderId="0"/>
    <xf numFmtId="244" fontId="171" fillId="0" borderId="0"/>
    <xf numFmtId="244" fontId="171" fillId="0" borderId="0"/>
    <xf numFmtId="245" fontId="171" fillId="0" borderId="0"/>
    <xf numFmtId="245" fontId="171" fillId="0" borderId="0"/>
    <xf numFmtId="246" fontId="171" fillId="0" borderId="0"/>
    <xf numFmtId="246" fontId="171" fillId="0" borderId="0"/>
    <xf numFmtId="239" fontId="172" fillId="0" borderId="0">
      <alignment horizontal="right"/>
    </xf>
    <xf numFmtId="0" fontId="173" fillId="0" borderId="0">
      <alignment vertical="center"/>
    </xf>
    <xf numFmtId="0" fontId="174" fillId="0" borderId="0">
      <alignment horizontal="right"/>
    </xf>
    <xf numFmtId="238" fontId="175" fillId="0" borderId="0">
      <alignment horizontal="right" vertical="center"/>
    </xf>
    <xf numFmtId="238" fontId="172" fillId="0" borderId="0" applyFill="0" applyBorder="0">
      <alignment horizontal="right" vertical="center"/>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75" fillId="130" borderId="0" applyNumberFormat="0" applyBorder="0" applyAlignment="0" applyProtection="0"/>
    <xf numFmtId="0" fontId="75" fillId="42" borderId="0" applyNumberFormat="0" applyBorder="0" applyAlignment="0" applyProtection="0"/>
    <xf numFmtId="0" fontId="6" fillId="0" borderId="0"/>
    <xf numFmtId="0" fontId="40" fillId="0" borderId="0"/>
    <xf numFmtId="0" fontId="40" fillId="0" borderId="0"/>
    <xf numFmtId="0" fontId="6" fillId="0" borderId="0"/>
    <xf numFmtId="0" fontId="75" fillId="42" borderId="0" applyNumberFormat="0" applyBorder="0" applyAlignment="0" applyProtection="0"/>
    <xf numFmtId="0" fontId="6" fillId="0" borderId="0"/>
    <xf numFmtId="0" fontId="40" fillId="0" borderId="0"/>
    <xf numFmtId="0" fontId="20" fillId="42" borderId="0" applyNumberFormat="0" applyBorder="0" applyAlignment="0" applyProtection="0"/>
    <xf numFmtId="0" fontId="40" fillId="0" borderId="0"/>
    <xf numFmtId="0" fontId="20" fillId="3" borderId="0" applyNumberFormat="0" applyBorder="0" applyAlignment="0" applyProtection="0"/>
    <xf numFmtId="0" fontId="6" fillId="0" borderId="0"/>
    <xf numFmtId="0" fontId="40" fillId="0" borderId="0"/>
    <xf numFmtId="0" fontId="40" fillId="0" borderId="0"/>
    <xf numFmtId="0" fontId="20" fillId="42" borderId="0" applyNumberFormat="0" applyBorder="0" applyAlignment="0" applyProtection="0"/>
    <xf numFmtId="0" fontId="20" fillId="42" borderId="0" applyNumberFormat="0" applyBorder="0" applyAlignment="0" applyProtection="0"/>
    <xf numFmtId="0" fontId="75" fillId="3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76" fillId="3" borderId="0" applyNumberFormat="0" applyBorder="0" applyAlignment="0" applyProtection="0"/>
    <xf numFmtId="0" fontId="6" fillId="0" borderId="0"/>
    <xf numFmtId="0" fontId="6" fillId="0" borderId="0"/>
    <xf numFmtId="0" fontId="75" fillId="38"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177" fillId="3" borderId="0" applyNumberFormat="0" applyBorder="0" applyAlignment="0" applyProtection="0"/>
    <xf numFmtId="0" fontId="75" fillId="38" borderId="0" applyNumberFormat="0" applyBorder="0" applyAlignment="0" applyProtection="0"/>
    <xf numFmtId="0" fontId="40" fillId="0" borderId="0"/>
    <xf numFmtId="0" fontId="20" fillId="3" borderId="0" applyNumberFormat="0" applyBorder="0" applyAlignment="0" applyProtection="0"/>
    <xf numFmtId="38" fontId="6" fillId="84" borderId="0" applyNumberFormat="0" applyBorder="0" applyAlignment="0" applyProtection="0"/>
    <xf numFmtId="0" fontId="6" fillId="0" borderId="0"/>
    <xf numFmtId="0" fontId="40" fillId="0" borderId="0"/>
    <xf numFmtId="38" fontId="6" fillId="84" borderId="0" applyNumberFormat="0" applyBorder="0" applyAlignment="0" applyProtection="0"/>
    <xf numFmtId="38" fontId="6"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7"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6" fillId="84" borderId="0" applyNumberFormat="0" applyBorder="0" applyAlignment="0" applyProtection="0"/>
    <xf numFmtId="0" fontId="6" fillId="0" borderId="0"/>
    <xf numFmtId="0" fontId="40" fillId="0" borderId="0"/>
    <xf numFmtId="38" fontId="6" fillId="84" borderId="0" applyNumberFormat="0" applyBorder="0" applyAlignment="0" applyProtection="0"/>
    <xf numFmtId="38" fontId="6"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38" fontId="7" fillId="84" borderId="0"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38" fontId="7" fillId="84" borderId="0" applyNumberFormat="0" applyBorder="0" applyAlignment="0" applyProtection="0"/>
    <xf numFmtId="38" fontId="7" fillId="84" borderId="0" applyNumberFormat="0" applyBorder="0" applyAlignment="0" applyProtection="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76" fillId="0" borderId="37"/>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78" fillId="0" borderId="1" applyNumberFormat="0" applyAlignment="0" applyProtection="0">
      <alignment horizontal="left"/>
    </xf>
    <xf numFmtId="0" fontId="40" fillId="0" borderId="0"/>
    <xf numFmtId="0" fontId="6" fillId="0" borderId="0"/>
    <xf numFmtId="0" fontId="40" fillId="0" borderId="0"/>
    <xf numFmtId="0" fontId="40" fillId="0" borderId="0"/>
    <xf numFmtId="0" fontId="78" fillId="0" borderId="2">
      <alignment horizontal="left"/>
    </xf>
    <xf numFmtId="0" fontId="40" fillId="0" borderId="0"/>
    <xf numFmtId="0" fontId="78" fillId="0" borderId="2">
      <alignment horizontal="left"/>
    </xf>
    <xf numFmtId="0" fontId="40"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78" fillId="0" borderId="2">
      <alignment horizontal="left"/>
    </xf>
    <xf numFmtId="0" fontId="78" fillId="0" borderId="2">
      <alignment horizontal="left"/>
    </xf>
    <xf numFmtId="0" fontId="6" fillId="0" borderId="0"/>
    <xf numFmtId="0" fontId="6" fillId="0" borderId="0"/>
    <xf numFmtId="0" fontId="6" fillId="0" borderId="0"/>
    <xf numFmtId="0" fontId="6" fillId="0" borderId="0"/>
    <xf numFmtId="0" fontId="78" fillId="0" borderId="2">
      <alignment horizontal="left"/>
    </xf>
    <xf numFmtId="0" fontId="78" fillId="0" borderId="2">
      <alignment horizontal="left"/>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6" fillId="0" borderId="0"/>
    <xf numFmtId="0" fontId="6" fillId="0" borderId="0"/>
    <xf numFmtId="0" fontId="178" fillId="0" borderId="45" applyNumberFormat="0" applyFill="0" applyAlignment="0" applyProtection="0"/>
    <xf numFmtId="0" fontId="80" fillId="0" borderId="45" applyNumberFormat="0" applyFill="0" applyAlignment="0" applyProtection="0"/>
    <xf numFmtId="0" fontId="80" fillId="0" borderId="71" applyNumberFormat="0" applyFill="0" applyAlignment="0" applyProtection="0"/>
    <xf numFmtId="0" fontId="6" fillId="0" borderId="0"/>
    <xf numFmtId="0" fontId="40" fillId="0" borderId="0"/>
    <xf numFmtId="0" fontId="40" fillId="0" borderId="0"/>
    <xf numFmtId="0" fontId="6" fillId="0" borderId="0"/>
    <xf numFmtId="0" fontId="80" fillId="0" borderId="45" applyNumberFormat="0" applyFill="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17" fillId="0" borderId="27" applyNumberFormat="0" applyFill="0" applyAlignment="0" applyProtection="0"/>
    <xf numFmtId="0" fontId="6" fillId="0" borderId="0"/>
    <xf numFmtId="0" fontId="40" fillId="0" borderId="0"/>
    <xf numFmtId="0" fontId="40" fillId="0" borderId="0"/>
    <xf numFmtId="0" fontId="6" fillId="0" borderId="0"/>
    <xf numFmtId="0" fontId="80" fillId="0" borderId="45" applyNumberFormat="0" applyFill="0" applyAlignment="0" applyProtection="0"/>
    <xf numFmtId="0" fontId="40" fillId="0" borderId="0"/>
    <xf numFmtId="0" fontId="13" fillId="0" borderId="0"/>
    <xf numFmtId="0" fontId="178" fillId="0" borderId="45" applyNumberFormat="0" applyFill="0" applyAlignment="0" applyProtection="0"/>
    <xf numFmtId="0" fontId="17" fillId="0" borderId="27" applyNumberFormat="0" applyFill="0" applyAlignment="0" applyProtection="0"/>
    <xf numFmtId="0" fontId="6" fillId="0" borderId="0"/>
    <xf numFmtId="0" fontId="6" fillId="0" borderId="0"/>
    <xf numFmtId="0" fontId="179" fillId="0" borderId="27"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17" fillId="0" borderId="27" applyNumberFormat="0" applyFill="0" applyAlignment="0" applyProtection="0"/>
    <xf numFmtId="0" fontId="79" fillId="0" borderId="44"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13" fillId="0" borderId="0"/>
    <xf numFmtId="0" fontId="6" fillId="0" borderId="0"/>
    <xf numFmtId="0" fontId="6" fillId="0" borderId="0"/>
    <xf numFmtId="0" fontId="6" fillId="0" borderId="0"/>
    <xf numFmtId="0" fontId="180" fillId="0" borderId="47" applyNumberFormat="0" applyFill="0" applyAlignment="0" applyProtection="0"/>
    <xf numFmtId="0" fontId="84" fillId="0" borderId="47" applyNumberFormat="0" applyFill="0" applyAlignment="0" applyProtection="0"/>
    <xf numFmtId="0" fontId="84" fillId="0" borderId="46" applyNumberFormat="0" applyFill="0" applyAlignment="0" applyProtection="0"/>
    <xf numFmtId="0" fontId="6" fillId="0" borderId="0"/>
    <xf numFmtId="0" fontId="40" fillId="0" borderId="0"/>
    <xf numFmtId="0" fontId="40" fillId="0" borderId="0"/>
    <xf numFmtId="0" fontId="6" fillId="0" borderId="0"/>
    <xf numFmtId="0" fontId="84" fillId="0" borderId="47" applyNumberFormat="0" applyFill="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18" fillId="0" borderId="28" applyNumberFormat="0" applyFill="0" applyAlignment="0" applyProtection="0"/>
    <xf numFmtId="0" fontId="6" fillId="0" borderId="0"/>
    <xf numFmtId="0" fontId="40" fillId="0" borderId="0"/>
    <xf numFmtId="0" fontId="40" fillId="0" borderId="0"/>
    <xf numFmtId="0" fontId="6" fillId="0" borderId="0"/>
    <xf numFmtId="0" fontId="84" fillId="0" borderId="47" applyNumberFormat="0" applyFill="0" applyAlignment="0" applyProtection="0"/>
    <xf numFmtId="0" fontId="40" fillId="0" borderId="0"/>
    <xf numFmtId="0" fontId="13" fillId="0" borderId="0"/>
    <xf numFmtId="0" fontId="180" fillId="0" borderId="47" applyNumberFormat="0" applyFill="0" applyAlignment="0" applyProtection="0"/>
    <xf numFmtId="0" fontId="18" fillId="0" borderId="28" applyNumberFormat="0" applyFill="0" applyAlignment="0" applyProtection="0"/>
    <xf numFmtId="0" fontId="6" fillId="0" borderId="0"/>
    <xf numFmtId="0" fontId="6" fillId="0" borderId="0"/>
    <xf numFmtId="0" fontId="181" fillId="0" borderId="28"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18" fillId="0" borderId="28" applyNumberFormat="0" applyFill="0" applyAlignment="0" applyProtection="0"/>
    <xf numFmtId="0" fontId="83" fillId="0" borderId="46"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6" fillId="0" borderId="0"/>
    <xf numFmtId="0" fontId="40" fillId="0" borderId="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86" fillId="0" borderId="49" applyNumberFormat="0" applyFill="0" applyAlignment="0" applyProtection="0"/>
    <xf numFmtId="0" fontId="6" fillId="0" borderId="0"/>
    <xf numFmtId="0" fontId="6" fillId="0" borderId="0"/>
    <xf numFmtId="0" fontId="6" fillId="0" borderId="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4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6" fillId="0" borderId="0"/>
    <xf numFmtId="0" fontId="85" fillId="0" borderId="48"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182" fillId="0" borderId="29"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6" fillId="0" borderId="0"/>
    <xf numFmtId="0" fontId="6" fillId="0" borderId="0"/>
    <xf numFmtId="0" fontId="6" fillId="0" borderId="0"/>
    <xf numFmtId="0" fontId="6" fillId="0" borderId="0"/>
    <xf numFmtId="0" fontId="40" fillId="0" borderId="0"/>
    <xf numFmtId="0" fontId="86" fillId="0" borderId="0" applyNumberFormat="0" applyFill="0" applyBorder="0" applyAlignment="0" applyProtection="0"/>
    <xf numFmtId="0" fontId="6" fillId="0" borderId="0"/>
    <xf numFmtId="0" fontId="40" fillId="0" borderId="0"/>
    <xf numFmtId="0" fontId="40" fillId="0" borderId="0"/>
    <xf numFmtId="0" fontId="6" fillId="0" borderId="0"/>
    <xf numFmtId="0" fontId="86" fillId="0" borderId="0" applyNumberFormat="0" applyFill="0" applyBorder="0" applyAlignment="0" applyProtection="0"/>
    <xf numFmtId="0" fontId="6" fillId="0" borderId="0"/>
    <xf numFmtId="0" fontId="6" fillId="0" borderId="0"/>
    <xf numFmtId="0" fontId="6" fillId="0" borderId="0"/>
    <xf numFmtId="0" fontId="6" fillId="0" borderId="0"/>
    <xf numFmtId="0" fontId="40" fillId="0" borderId="0"/>
    <xf numFmtId="0" fontId="19" fillId="0" borderId="0" applyNumberFormat="0" applyFill="0" applyBorder="0" applyAlignment="0" applyProtection="0"/>
    <xf numFmtId="0" fontId="6" fillId="0" borderId="0"/>
    <xf numFmtId="0" fontId="40" fillId="0" borderId="0"/>
    <xf numFmtId="0" fontId="40" fillId="0" borderId="0"/>
    <xf numFmtId="0" fontId="86" fillId="0" borderId="0" applyNumberFormat="0" applyFill="0" applyBorder="0" applyAlignment="0" applyProtection="0"/>
    <xf numFmtId="0" fontId="183" fillId="0" borderId="0" applyNumberFormat="0" applyFill="0" applyBorder="0" applyAlignment="0" applyProtection="0"/>
    <xf numFmtId="0" fontId="85" fillId="0" borderId="0" applyNumberFormat="0" applyFill="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84" fillId="0" borderId="0" applyNumberFormat="0" applyFill="0" applyBorder="0" applyAlignment="0" applyProtection="0"/>
    <xf numFmtId="0" fontId="6" fillId="0" borderId="0"/>
    <xf numFmtId="0" fontId="6" fillId="0" borderId="0"/>
    <xf numFmtId="0" fontId="85" fillId="0" borderId="0" applyNumberFormat="0" applyFill="0" applyBorder="0" applyAlignment="0" applyProtection="0"/>
    <xf numFmtId="0" fontId="6" fillId="0" borderId="0"/>
    <xf numFmtId="0" fontId="6" fillId="0" borderId="0"/>
    <xf numFmtId="0" fontId="40" fillId="0" borderId="0"/>
    <xf numFmtId="0" fontId="40" fillId="0" borderId="0"/>
    <xf numFmtId="0" fontId="6" fillId="0" borderId="0"/>
    <xf numFmtId="0" fontId="182" fillId="0" borderId="0" applyNumberFormat="0" applyFill="0" applyBorder="0" applyAlignment="0" applyProtection="0"/>
    <xf numFmtId="0" fontId="85" fillId="0" borderId="0" applyNumberFormat="0" applyFill="0" applyBorder="0" applyAlignment="0" applyProtection="0"/>
    <xf numFmtId="0" fontId="40" fillId="0" borderId="0"/>
    <xf numFmtId="0" fontId="19" fillId="0" borderId="0" applyNumberFormat="0" applyFill="0" applyBorder="0" applyAlignment="0" applyProtection="0"/>
    <xf numFmtId="0" fontId="185" fillId="128" borderId="0" applyNumberFormat="0" applyBorder="0" applyAlignment="0">
      <protection hidden="1"/>
    </xf>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6"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0" fontId="6" fillId="2" borderId="3" applyNumberFormat="0" applyBorder="0" applyAlignment="0" applyProtection="0"/>
    <xf numFmtId="0" fontId="40" fillId="0" borderId="0"/>
    <xf numFmtId="10" fontId="6"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10" fontId="6" fillId="2" borderId="3" applyNumberFormat="0" applyBorder="0" applyAlignment="0" applyProtection="0"/>
    <xf numFmtId="0" fontId="40" fillId="0" borderId="0"/>
    <xf numFmtId="10" fontId="6"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40" fillId="0" borderId="0"/>
    <xf numFmtId="10" fontId="7" fillId="2" borderId="3" applyNumberFormat="0" applyBorder="0" applyAlignment="0" applyProtection="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40" fillId="0" borderId="0"/>
    <xf numFmtId="0" fontId="6" fillId="0" borderId="0"/>
    <xf numFmtId="0" fontId="6" fillId="0" borderId="0"/>
    <xf numFmtId="0" fontId="40" fillId="0" borderId="0"/>
    <xf numFmtId="10" fontId="7" fillId="2" borderId="3" applyNumberFormat="0" applyBorder="0" applyAlignment="0" applyProtection="0"/>
    <xf numFmtId="0" fontId="40" fillId="0" borderId="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40" fillId="0" borderId="0"/>
    <xf numFmtId="0" fontId="6" fillId="0" borderId="0"/>
    <xf numFmtId="0" fontId="6" fillId="0" borderId="0"/>
    <xf numFmtId="0" fontId="6" fillId="0" borderId="0"/>
    <xf numFmtId="0" fontId="40" fillId="0" borderId="0"/>
    <xf numFmtId="0" fontId="40" fillId="0" borderId="0"/>
    <xf numFmtId="10" fontId="7" fillId="2" borderId="3" applyNumberFormat="0" applyBorder="0" applyAlignment="0" applyProtection="0"/>
    <xf numFmtId="0" fontId="40" fillId="0" borderId="0"/>
    <xf numFmtId="0" fontId="6" fillId="0" borderId="0"/>
    <xf numFmtId="0" fontId="40" fillId="0" borderId="0"/>
    <xf numFmtId="0" fontId="6" fillId="0" borderId="0"/>
    <xf numFmtId="0" fontId="6" fillId="0" borderId="0"/>
    <xf numFmtId="10" fontId="6" fillId="2" borderId="3" applyNumberFormat="0" applyBorder="0" applyAlignment="0" applyProtection="0"/>
    <xf numFmtId="0" fontId="6" fillId="0" borderId="0"/>
    <xf numFmtId="10" fontId="7" fillId="2" borderId="3" applyNumberFormat="0" applyBorder="0" applyAlignment="0" applyProtection="0"/>
    <xf numFmtId="10" fontId="7" fillId="2" borderId="3" applyNumberFormat="0" applyBorder="0" applyAlignment="0" applyProtection="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23" fillId="6" borderId="30" applyNumberFormat="0" applyAlignment="0" applyProtection="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91" fillId="76" borderId="40" applyNumberFormat="0" applyAlignment="0" applyProtection="0"/>
    <xf numFmtId="0" fontId="6" fillId="0" borderId="0"/>
    <xf numFmtId="0" fontId="6" fillId="0" borderId="0"/>
    <xf numFmtId="0" fontId="40" fillId="0" borderId="0"/>
    <xf numFmtId="0" fontId="40" fillId="0" borderId="0"/>
    <xf numFmtId="0" fontId="92" fillId="41" borderId="40" applyNumberFormat="0" applyAlignment="0" applyProtection="0"/>
    <xf numFmtId="0" fontId="40" fillId="0" borderId="0"/>
    <xf numFmtId="0" fontId="6" fillId="0" borderId="0"/>
    <xf numFmtId="0" fontId="40" fillId="0" borderId="0"/>
    <xf numFmtId="0" fontId="6" fillId="0" borderId="0"/>
    <xf numFmtId="0" fontId="92" fillId="41" borderId="40" applyNumberFormat="0" applyAlignment="0" applyProtection="0"/>
    <xf numFmtId="0" fontId="92" fillId="41" borderId="40" applyNumberFormat="0" applyAlignment="0" applyProtection="0"/>
    <xf numFmtId="0" fontId="187" fillId="6" borderId="30" applyNumberFormat="0" applyAlignment="0" applyProtection="0"/>
    <xf numFmtId="0" fontId="6" fillId="0" borderId="0"/>
    <xf numFmtId="0" fontId="6" fillId="0" borderId="0"/>
    <xf numFmtId="0" fontId="40" fillId="0" borderId="0"/>
    <xf numFmtId="0" fontId="13" fillId="0" borderId="0"/>
    <xf numFmtId="0" fontId="6"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13"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13" fillId="0" borderId="0"/>
    <xf numFmtId="0" fontId="40" fillId="0" borderId="0"/>
    <xf numFmtId="0" fontId="6" fillId="0" borderId="0"/>
    <xf numFmtId="0" fontId="40" fillId="0" borderId="0"/>
    <xf numFmtId="0" fontId="40" fillId="0" borderId="0"/>
    <xf numFmtId="0" fontId="187" fillId="6" borderId="3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23" fillId="6" borderId="3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8" fillId="6" borderId="30" applyNumberFormat="0" applyAlignment="0" applyProtection="0"/>
    <xf numFmtId="0" fontId="23" fillId="6" borderId="30" applyNumberFormat="0" applyAlignment="0" applyProtection="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6" fillId="0" borderId="0"/>
    <xf numFmtId="0" fontId="6" fillId="0" borderId="0"/>
    <xf numFmtId="0" fontId="92" fillId="41" borderId="40" applyNumberFormat="0" applyAlignment="0" applyProtection="0"/>
    <xf numFmtId="0" fontId="92" fillId="41" borderId="40" applyNumberFormat="0" applyAlignment="0" applyProtection="0"/>
    <xf numFmtId="0" fontId="40" fillId="0" borderId="0"/>
    <xf numFmtId="0" fontId="92" fillId="41" borderId="40" applyNumberFormat="0" applyAlignment="0" applyProtection="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1" fillId="76" borderId="40" applyNumberFormat="0" applyAlignment="0" applyProtection="0"/>
    <xf numFmtId="0" fontId="92" fillId="44" borderId="40" applyNumberFormat="0" applyAlignment="0" applyProtection="0"/>
    <xf numFmtId="0" fontId="6" fillId="0" borderId="0"/>
    <xf numFmtId="0" fontId="40" fillId="0" borderId="0"/>
    <xf numFmtId="0" fontId="92" fillId="44" borderId="40" applyNumberFormat="0" applyAlignment="0" applyProtection="0"/>
    <xf numFmtId="0" fontId="6" fillId="0" borderId="0"/>
    <xf numFmtId="0" fontId="92" fillId="44" borderId="4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6" fillId="0" borderId="0"/>
    <xf numFmtId="0" fontId="92" fillId="44" borderId="40" applyNumberFormat="0" applyAlignment="0" applyProtection="0"/>
    <xf numFmtId="0" fontId="92" fillId="44" borderId="40" applyNumberFormat="0" applyAlignment="0" applyProtection="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188" fillId="6" borderId="30" applyNumberFormat="0" applyAlignment="0" applyProtection="0"/>
    <xf numFmtId="0" fontId="6" fillId="0" borderId="0"/>
    <xf numFmtId="0" fontId="92" fillId="41" borderId="40" applyNumberFormat="0" applyAlignment="0" applyProtection="0"/>
    <xf numFmtId="0" fontId="188" fillId="6" borderId="30" applyNumberFormat="0" applyAlignment="0" applyProtection="0"/>
    <xf numFmtId="0" fontId="40" fillId="0" borderId="0"/>
    <xf numFmtId="0" fontId="188" fillId="6" borderId="30" applyNumberFormat="0" applyAlignment="0" applyProtection="0"/>
    <xf numFmtId="0" fontId="40" fillId="0" borderId="0"/>
    <xf numFmtId="0" fontId="23" fillId="6" borderId="30" applyNumberFormat="0" applyAlignment="0" applyProtection="0"/>
    <xf numFmtId="0" fontId="6" fillId="0" borderId="0"/>
    <xf numFmtId="0" fontId="23" fillId="6" borderId="30" applyNumberFormat="0" applyAlignment="0" applyProtection="0"/>
    <xf numFmtId="0" fontId="40" fillId="0" borderId="0"/>
    <xf numFmtId="0" fontId="40" fillId="0" borderId="0"/>
    <xf numFmtId="0" fontId="40" fillId="0" borderId="0"/>
    <xf numFmtId="0" fontId="40" fillId="0" borderId="0"/>
    <xf numFmtId="0" fontId="40" fillId="0" borderId="0"/>
    <xf numFmtId="0" fontId="92" fillId="44" borderId="40" applyNumberFormat="0" applyAlignment="0" applyProtection="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1" fillId="76" borderId="40" applyNumberFormat="0" applyAlignment="0" applyProtection="0"/>
    <xf numFmtId="0" fontId="6" fillId="0" borderId="0"/>
    <xf numFmtId="0" fontId="40" fillId="0" borderId="0"/>
    <xf numFmtId="0" fontId="92" fillId="44" borderId="40" applyNumberFormat="0" applyAlignment="0" applyProtection="0"/>
    <xf numFmtId="0" fontId="6" fillId="0" borderId="0"/>
    <xf numFmtId="0" fontId="92" fillId="44" borderId="40" applyNumberFormat="0" applyAlignment="0" applyProtection="0"/>
    <xf numFmtId="0" fontId="23" fillId="44" borderId="30" applyNumberFormat="0" applyAlignment="0" applyProtection="0"/>
    <xf numFmtId="0" fontId="40" fillId="0" borderId="0"/>
    <xf numFmtId="0" fontId="6" fillId="0" borderId="0"/>
    <xf numFmtId="0" fontId="6" fillId="0" borderId="0"/>
    <xf numFmtId="0" fontId="6"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40" fillId="0" borderId="0"/>
    <xf numFmtId="0" fontId="13" fillId="0" borderId="0"/>
    <xf numFmtId="0" fontId="6" fillId="0" borderId="0"/>
    <xf numFmtId="0" fontId="23" fillId="6" borderId="30" applyNumberFormat="0" applyAlignment="0" applyProtection="0"/>
    <xf numFmtId="0" fontId="91" fillId="76" borderId="40" applyNumberFormat="0" applyAlignment="0" applyProtection="0"/>
    <xf numFmtId="0" fontId="23" fillId="44" borderId="3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6" borderId="30" applyNumberFormat="0" applyAlignment="0" applyProtection="0"/>
    <xf numFmtId="0" fontId="6" fillId="0" borderId="0"/>
    <xf numFmtId="0" fontId="40" fillId="0" borderId="0"/>
    <xf numFmtId="0" fontId="13" fillId="0" borderId="0"/>
    <xf numFmtId="0" fontId="6" fillId="0" borderId="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6" borderId="30" applyNumberFormat="0" applyAlignment="0" applyProtection="0"/>
    <xf numFmtId="0" fontId="6" fillId="0" borderId="0"/>
    <xf numFmtId="0" fontId="40" fillId="0" borderId="0"/>
    <xf numFmtId="0" fontId="13" fillId="0" borderId="0"/>
    <xf numFmtId="0" fontId="6" fillId="0" borderId="0"/>
    <xf numFmtId="0" fontId="23" fillId="6" borderId="30" applyNumberFormat="0" applyAlignment="0" applyProtection="0"/>
    <xf numFmtId="0" fontId="6" fillId="0" borderId="0"/>
    <xf numFmtId="0" fontId="40" fillId="0" borderId="0"/>
    <xf numFmtId="0" fontId="92" fillId="41" borderId="40" applyNumberFormat="0" applyAlignment="0" applyProtection="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92" fillId="44" borderId="4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40" fillId="0" borderId="0"/>
    <xf numFmtId="0" fontId="92" fillId="44" borderId="40" applyNumberFormat="0" applyAlignment="0" applyProtection="0"/>
    <xf numFmtId="0" fontId="40" fillId="0" borderId="0"/>
    <xf numFmtId="0" fontId="40" fillId="0" borderId="0"/>
    <xf numFmtId="0" fontId="6" fillId="0" borderId="0"/>
    <xf numFmtId="0" fontId="40" fillId="0" borderId="0"/>
    <xf numFmtId="0" fontId="40" fillId="0" borderId="0"/>
    <xf numFmtId="0" fontId="13" fillId="0" borderId="0"/>
    <xf numFmtId="0" fontId="6" fillId="0" borderId="0"/>
    <xf numFmtId="0" fontId="40" fillId="0" borderId="0"/>
    <xf numFmtId="0" fontId="40" fillId="0" borderId="0"/>
    <xf numFmtId="0" fontId="40"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76" fillId="0" borderId="0"/>
    <xf numFmtId="0" fontId="76" fillId="0" borderId="36"/>
    <xf numFmtId="0" fontId="76" fillId="0" borderId="36"/>
    <xf numFmtId="0" fontId="76" fillId="0" borderId="36"/>
    <xf numFmtId="0" fontId="76" fillId="0" borderId="36"/>
    <xf numFmtId="0" fontId="76" fillId="0" borderId="36"/>
    <xf numFmtId="0" fontId="76" fillId="0" borderId="36"/>
    <xf numFmtId="0" fontId="76" fillId="0" borderId="36"/>
    <xf numFmtId="0" fontId="76" fillId="0" borderId="36"/>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40" fillId="0" borderId="0"/>
    <xf numFmtId="0" fontId="40" fillId="0" borderId="0"/>
    <xf numFmtId="0" fontId="6" fillId="0" borderId="0"/>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72" applyNumberFormat="0" applyFill="0" applyAlignment="0" applyProtection="0"/>
    <xf numFmtId="0" fontId="96" fillId="0" borderId="51" applyNumberFormat="0" applyFill="0" applyAlignment="0" applyProtection="0"/>
    <xf numFmtId="0" fontId="6" fillId="0" borderId="0"/>
    <xf numFmtId="0" fontId="40" fillId="0" borderId="0"/>
    <xf numFmtId="0" fontId="40" fillId="0" borderId="0"/>
    <xf numFmtId="0" fontId="6" fillId="0" borderId="0"/>
    <xf numFmtId="0" fontId="96" fillId="0" borderId="51" applyNumberFormat="0" applyFill="0" applyAlignment="0" applyProtection="0"/>
    <xf numFmtId="0" fontId="6" fillId="0" borderId="0"/>
    <xf numFmtId="0" fontId="6" fillId="0" borderId="0"/>
    <xf numFmtId="0" fontId="6" fillId="0" borderId="0"/>
    <xf numFmtId="0" fontId="6" fillId="0" borderId="0"/>
    <xf numFmtId="0" fontId="40" fillId="0" borderId="0"/>
    <xf numFmtId="0" fontId="6" fillId="0" borderId="0"/>
    <xf numFmtId="0" fontId="40" fillId="0" borderId="0"/>
    <xf numFmtId="0" fontId="40" fillId="0" borderId="0"/>
    <xf numFmtId="0" fontId="96" fillId="0" borderId="51" applyNumberFormat="0" applyFill="0" applyAlignment="0" applyProtection="0"/>
    <xf numFmtId="0" fontId="190" fillId="0" borderId="51" applyNumberFormat="0" applyFill="0" applyAlignment="0" applyProtection="0"/>
    <xf numFmtId="0" fontId="95" fillId="0" borderId="50"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91" fillId="0" borderId="32" applyNumberFormat="0" applyFill="0" applyAlignment="0" applyProtection="0"/>
    <xf numFmtId="0" fontId="6" fillId="0" borderId="0"/>
    <xf numFmtId="0" fontId="6" fillId="0" borderId="0"/>
    <xf numFmtId="0" fontId="95" fillId="0" borderId="50" applyNumberFormat="0" applyFill="0" applyAlignment="0" applyProtection="0"/>
    <xf numFmtId="0" fontId="6" fillId="0" borderId="0"/>
    <xf numFmtId="0" fontId="6" fillId="0" borderId="0"/>
    <xf numFmtId="0" fontId="40" fillId="0" borderId="0"/>
    <xf numFmtId="0" fontId="40" fillId="0" borderId="0"/>
    <xf numFmtId="0" fontId="6" fillId="0" borderId="0"/>
    <xf numFmtId="0" fontId="192" fillId="0" borderId="32" applyNumberFormat="0" applyFill="0" applyAlignment="0" applyProtection="0"/>
    <xf numFmtId="0" fontId="95" fillId="0" borderId="50" applyNumberFormat="0" applyFill="0" applyAlignment="0" applyProtection="0"/>
    <xf numFmtId="0" fontId="40" fillId="0" borderId="0"/>
    <xf numFmtId="0" fontId="26" fillId="0" borderId="32" applyNumberFormat="0" applyFill="0" applyAlignment="0" applyProtection="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40" fillId="0" borderId="0"/>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44" fontId="5" fillId="0" borderId="52" applyNumberFormat="0" applyFont="0" applyAlignment="0">
      <alignment horizontal="center"/>
    </xf>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40" fillId="0" borderId="0"/>
    <xf numFmtId="0" fontId="40" fillId="0" borderId="0"/>
    <xf numFmtId="44" fontId="5" fillId="0" borderId="53" applyNumberFormat="0" applyFont="0" applyAlignment="0">
      <alignment horizontal="center"/>
    </xf>
    <xf numFmtId="0" fontId="40" fillId="0" borderId="0"/>
    <xf numFmtId="0" fontId="6" fillId="0" borderId="0"/>
    <xf numFmtId="0" fontId="40" fillId="0" borderId="0"/>
    <xf numFmtId="0" fontId="6" fillId="0" borderId="0"/>
    <xf numFmtId="0" fontId="6" fillId="0" borderId="0"/>
    <xf numFmtId="0" fontId="6" fillId="0" borderId="0"/>
    <xf numFmtId="0" fontId="6" fillId="0" borderId="0"/>
    <xf numFmtId="0" fontId="40" fillId="0" borderId="0"/>
    <xf numFmtId="0" fontId="40" fillId="0" borderId="0"/>
    <xf numFmtId="0" fontId="40" fillId="0" borderId="0"/>
    <xf numFmtId="223" fontId="7" fillId="117" borderId="0">
      <alignment horizontal="center"/>
    </xf>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6" fillId="0" borderId="0"/>
    <xf numFmtId="0" fontId="40" fillId="0" borderId="0"/>
    <xf numFmtId="0" fontId="13" fillId="0" borderId="0"/>
    <xf numFmtId="0" fontId="6" fillId="0" borderId="0"/>
    <xf numFmtId="0" fontId="6" fillId="0" borderId="0"/>
    <xf numFmtId="0" fontId="6" fillId="0" borderId="0"/>
    <xf numFmtId="0" fontId="6" fillId="0" borderId="0"/>
    <xf numFmtId="0" fontId="6" fillId="0" borderId="0"/>
    <xf numFmtId="0" fontId="40" fillId="0" borderId="0"/>
    <xf numFmtId="0" fontId="40" fillId="0" borderId="0"/>
    <xf numFmtId="0" fontId="98" fillId="76" borderId="0" applyNumberFormat="0" applyBorder="0" applyAlignment="0" applyProtection="0"/>
    <xf numFmtId="0" fontId="100" fillId="44" borderId="0" applyNumberFormat="0" applyBorder="0" applyAlignment="0" applyProtection="0"/>
    <xf numFmtId="0" fontId="6" fillId="0" borderId="0"/>
    <xf numFmtId="0" fontId="40" fillId="0" borderId="0"/>
    <xf numFmtId="0" fontId="40" fillId="0" borderId="0"/>
    <xf numFmtId="0" fontId="6" fillId="0" borderId="0"/>
    <xf numFmtId="0" fontId="100" fillId="44" borderId="0" applyNumberFormat="0" applyBorder="0" applyAlignment="0" applyProtection="0"/>
    <xf numFmtId="0" fontId="6" fillId="0" borderId="0"/>
    <xf numFmtId="0" fontId="40" fillId="0" borderId="0"/>
    <xf numFmtId="0" fontId="99" fillId="5" borderId="0" applyNumberFormat="0" applyBorder="0" applyAlignment="0" applyProtection="0"/>
    <xf numFmtId="0" fontId="40" fillId="0" borderId="0"/>
    <xf numFmtId="0" fontId="22" fillId="5" borderId="0" applyNumberFormat="0" applyBorder="0" applyAlignment="0" applyProtection="0"/>
    <xf numFmtId="0" fontId="6" fillId="0" borderId="0"/>
    <xf numFmtId="0" fontId="40" fillId="0" borderId="0"/>
    <xf numFmtId="0" fontId="40" fillId="0" borderId="0"/>
    <xf numFmtId="0" fontId="99" fillId="5" borderId="0" applyNumberFormat="0" applyBorder="0" applyAlignment="0" applyProtection="0"/>
    <xf numFmtId="0" fontId="99" fillId="5" borderId="0" applyNumberFormat="0" applyBorder="0" applyAlignment="0" applyProtection="0"/>
    <xf numFmtId="0" fontId="98" fillId="4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6" fillId="0" borderId="0"/>
    <xf numFmtId="0" fontId="40" fillId="0" borderId="0"/>
    <xf numFmtId="0" fontId="6" fillId="0" borderId="0"/>
    <xf numFmtId="0" fontId="40" fillId="0" borderId="0"/>
    <xf numFmtId="0" fontId="193" fillId="5" borderId="0" applyNumberFormat="0" applyBorder="0" applyAlignment="0" applyProtection="0"/>
    <xf numFmtId="0" fontId="6" fillId="0" borderId="0"/>
    <xf numFmtId="0" fontId="6" fillId="0" borderId="0"/>
    <xf numFmtId="0" fontId="98" fillId="44" borderId="0" applyNumberFormat="0" applyBorder="0" applyAlignment="0" applyProtection="0"/>
    <xf numFmtId="0" fontId="6" fillId="0" borderId="0"/>
    <xf numFmtId="0" fontId="6" fillId="0" borderId="0"/>
    <xf numFmtId="0" fontId="40" fillId="0" borderId="0"/>
    <xf numFmtId="0" fontId="40" fillId="0" borderId="0"/>
    <xf numFmtId="0" fontId="6" fillId="0" borderId="0"/>
    <xf numFmtId="0" fontId="194" fillId="5" borderId="0" applyNumberFormat="0" applyBorder="0" applyAlignment="0" applyProtection="0"/>
    <xf numFmtId="0" fontId="98" fillId="44" borderId="0" applyNumberFormat="0" applyBorder="0" applyAlignment="0" applyProtection="0"/>
    <xf numFmtId="0" fontId="40" fillId="0" borderId="0"/>
    <xf numFmtId="0" fontId="22" fillId="5" borderId="0" applyNumberFormat="0" applyBorder="0" applyAlignment="0" applyProtection="0"/>
    <xf numFmtId="0" fontId="6" fillId="0" borderId="0"/>
    <xf numFmtId="0" fontId="6" fillId="0" borderId="0"/>
    <xf numFmtId="0" fontId="6" fillId="0" borderId="0"/>
    <xf numFmtId="37" fontId="101" fillId="0" borderId="0"/>
    <xf numFmtId="0" fontId="40" fillId="0" borderId="0"/>
    <xf numFmtId="37" fontId="101" fillId="0" borderId="0"/>
    <xf numFmtId="247" fontId="6" fillId="0" borderId="0"/>
    <xf numFmtId="0" fontId="3" fillId="0" borderId="0"/>
    <xf numFmtId="247" fontId="6" fillId="0" borderId="0"/>
    <xf numFmtId="248" fontId="6" fillId="0" borderId="0"/>
    <xf numFmtId="248" fontId="6" fillId="0" borderId="0"/>
    <xf numFmtId="248" fontId="6" fillId="0" borderId="0"/>
    <xf numFmtId="248" fontId="6" fillId="0" borderId="0"/>
    <xf numFmtId="248" fontId="6" fillId="0" borderId="0"/>
    <xf numFmtId="248"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248" fontId="6" fillId="0" borderId="0"/>
    <xf numFmtId="0" fontId="6" fillId="0" borderId="0"/>
    <xf numFmtId="0" fontId="3" fillId="0" borderId="0"/>
    <xf numFmtId="0" fontId="6" fillId="0" borderId="0"/>
    <xf numFmtId="0" fontId="6" fillId="0" borderId="0"/>
    <xf numFmtId="0" fontId="6" fillId="0" borderId="0"/>
    <xf numFmtId="0" fontId="3" fillId="0" borderId="0"/>
    <xf numFmtId="248" fontId="6" fillId="0" borderId="0"/>
    <xf numFmtId="0" fontId="6" fillId="0" borderId="0"/>
    <xf numFmtId="0" fontId="3" fillId="0" borderId="0"/>
    <xf numFmtId="0" fontId="3" fillId="0" borderId="0"/>
    <xf numFmtId="0" fontId="6" fillId="0" borderId="0"/>
    <xf numFmtId="0" fontId="3" fillId="0" borderId="0"/>
    <xf numFmtId="248"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248" fontId="6" fillId="0" borderId="0"/>
    <xf numFmtId="248"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48"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48" fontId="6" fillId="0" borderId="0"/>
    <xf numFmtId="0" fontId="6" fillId="0" borderId="0"/>
    <xf numFmtId="0" fontId="3" fillId="0" borderId="0"/>
    <xf numFmtId="0" fontId="3" fillId="0" borderId="0"/>
    <xf numFmtId="0" fontId="6" fillId="0" borderId="0"/>
    <xf numFmtId="220" fontId="56" fillId="0" borderId="0"/>
    <xf numFmtId="0" fontId="6" fillId="0" borderId="0"/>
    <xf numFmtId="0" fontId="3" fillId="0" borderId="0"/>
    <xf numFmtId="0" fontId="3" fillId="0" borderId="0"/>
    <xf numFmtId="220" fontId="56" fillId="0" borderId="0"/>
    <xf numFmtId="249" fontId="7" fillId="0" borderId="0"/>
    <xf numFmtId="250" fontId="7" fillId="0" borderId="0"/>
    <xf numFmtId="179"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9" fontId="6" fillId="0" borderId="0">
      <alignment horizontal="left" wrapText="1"/>
    </xf>
    <xf numFmtId="179" fontId="6" fillId="0" borderId="0">
      <alignment horizontal="left" wrapText="1"/>
    </xf>
    <xf numFmtId="0" fontId="6" fillId="0" borderId="0"/>
    <xf numFmtId="0" fontId="3" fillId="0" borderId="0"/>
    <xf numFmtId="0" fontId="6" fillId="0" borderId="0"/>
    <xf numFmtId="0" fontId="3" fillId="0" borderId="0"/>
    <xf numFmtId="0" fontId="6" fillId="0" borderId="0"/>
    <xf numFmtId="0" fontId="3" fillId="0" borderId="0"/>
    <xf numFmtId="179" fontId="6" fillId="0" borderId="0">
      <alignment horizontal="left" wrapText="1"/>
    </xf>
    <xf numFmtId="179" fontId="6" fillId="0" borderId="0">
      <alignment horizontal="left" wrapText="1"/>
    </xf>
    <xf numFmtId="0" fontId="3" fillId="0" borderId="0"/>
    <xf numFmtId="179" fontId="6" fillId="0" borderId="0">
      <alignment horizontal="left" wrapText="1"/>
    </xf>
    <xf numFmtId="179" fontId="6" fillId="0" borderId="0">
      <alignment horizontal="left" wrapText="1"/>
    </xf>
    <xf numFmtId="0" fontId="3" fillId="0" borderId="0"/>
    <xf numFmtId="179" fontId="6" fillId="0" borderId="0">
      <alignment horizontal="left" wrapText="1"/>
    </xf>
    <xf numFmtId="0" fontId="3" fillId="0" borderId="0"/>
    <xf numFmtId="0" fontId="6" fillId="0" borderId="0"/>
    <xf numFmtId="179" fontId="6" fillId="0" borderId="0">
      <alignment horizontal="left" wrapText="1"/>
    </xf>
    <xf numFmtId="179" fontId="6" fillId="0" borderId="0">
      <alignment horizontal="left" wrapText="1"/>
    </xf>
    <xf numFmtId="179" fontId="6" fillId="0" borderId="0">
      <alignment horizontal="left" wrapText="1"/>
    </xf>
    <xf numFmtId="0" fontId="6" fillId="0" borderId="0"/>
    <xf numFmtId="0" fontId="3" fillId="0" borderId="0"/>
    <xf numFmtId="0" fontId="3" fillId="0" borderId="0"/>
    <xf numFmtId="179" fontId="6" fillId="0" borderId="0">
      <alignment horizontal="left" wrapText="1"/>
    </xf>
    <xf numFmtId="0" fontId="6" fillId="0" borderId="0"/>
    <xf numFmtId="0" fontId="3" fillId="0" borderId="0"/>
    <xf numFmtId="0" fontId="3" fillId="0" borderId="0"/>
    <xf numFmtId="179" fontId="6" fillId="0" borderId="0">
      <alignment horizontal="left" wrapText="1"/>
    </xf>
    <xf numFmtId="0" fontId="6" fillId="0" borderId="0"/>
    <xf numFmtId="0" fontId="3"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alignment horizontal="left" wrapText="1"/>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172" fontId="6" fillId="0" borderId="0">
      <alignment horizontal="left" wrapText="1"/>
    </xf>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 fillId="0" borderId="0"/>
    <xf numFmtId="0" fontId="3" fillId="0" borderId="0"/>
    <xf numFmtId="0" fontId="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57" fillId="0" borderId="0"/>
    <xf numFmtId="0" fontId="57" fillId="0" borderId="0"/>
    <xf numFmtId="0" fontId="6" fillId="0" borderId="0"/>
    <xf numFmtId="0" fontId="57" fillId="0" borderId="0"/>
    <xf numFmtId="0" fontId="6" fillId="0" borderId="0"/>
    <xf numFmtId="0" fontId="57" fillId="0" borderId="0"/>
    <xf numFmtId="0" fontId="57" fillId="0" borderId="0"/>
    <xf numFmtId="0" fontId="6" fillId="0" borderId="0"/>
    <xf numFmtId="0" fontId="6" fillId="0" borderId="0"/>
    <xf numFmtId="0" fontId="6" fillId="0" borderId="0"/>
    <xf numFmtId="0" fontId="57" fillId="0" borderId="0"/>
    <xf numFmtId="0" fontId="6" fillId="0" borderId="0"/>
    <xf numFmtId="0" fontId="3" fillId="0" borderId="0"/>
    <xf numFmtId="0" fontId="57" fillId="0" borderId="0"/>
    <xf numFmtId="0" fontId="6" fillId="0" borderId="0"/>
    <xf numFmtId="0" fontId="6" fillId="0" borderId="0"/>
    <xf numFmtId="0" fontId="143" fillId="0" borderId="0"/>
    <xf numFmtId="0" fontId="143" fillId="0" borderId="0"/>
    <xf numFmtId="0" fontId="143" fillId="0" borderId="0"/>
    <xf numFmtId="0" fontId="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143" fillId="0" borderId="0"/>
    <xf numFmtId="0" fontId="143" fillId="0" borderId="0"/>
    <xf numFmtId="0" fontId="143" fillId="0" borderId="0"/>
    <xf numFmtId="0" fontId="3" fillId="0" borderId="0"/>
    <xf numFmtId="0" fontId="143" fillId="0" borderId="0"/>
    <xf numFmtId="0" fontId="143" fillId="0" borderId="0"/>
    <xf numFmtId="0" fontId="14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57" fillId="0" borderId="0"/>
    <xf numFmtId="0" fontId="57" fillId="0" borderId="0"/>
    <xf numFmtId="0" fontId="3" fillId="0" borderId="0"/>
    <xf numFmtId="0" fontId="3" fillId="0" borderId="0"/>
    <xf numFmtId="0" fontId="6" fillId="0" borderId="0"/>
    <xf numFmtId="0" fontId="57"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57" fillId="0" borderId="0"/>
    <xf numFmtId="0" fontId="3" fillId="0" borderId="0"/>
    <xf numFmtId="0" fontId="57" fillId="0" borderId="0"/>
    <xf numFmtId="0" fontId="3" fillId="0" borderId="0"/>
    <xf numFmtId="0" fontId="6" fillId="0" borderId="0"/>
    <xf numFmtId="0" fontId="57" fillId="0" borderId="0"/>
    <xf numFmtId="0" fontId="3" fillId="0" borderId="0"/>
    <xf numFmtId="0" fontId="57" fillId="0" borderId="0"/>
    <xf numFmtId="0" fontId="3" fillId="0" borderId="0"/>
    <xf numFmtId="0" fontId="57" fillId="0" borderId="0"/>
    <xf numFmtId="0" fontId="57"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1" fillId="0" borderId="0"/>
    <xf numFmtId="0" fontId="143" fillId="0" borderId="0"/>
    <xf numFmtId="0" fontId="143" fillId="0" borderId="0"/>
    <xf numFmtId="0" fontId="6" fillId="0" borderId="0"/>
    <xf numFmtId="251" fontId="6" fillId="0" borderId="0">
      <alignment horizontal="left" wrapText="1"/>
    </xf>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251" fontId="6" fillId="0" borderId="0">
      <alignment horizontal="left" wrapText="1"/>
    </xf>
    <xf numFmtId="0" fontId="6" fillId="0" borderId="0"/>
    <xf numFmtId="0" fontId="3" fillId="0" borderId="0"/>
    <xf numFmtId="251" fontId="6" fillId="0" borderId="0">
      <alignment horizontal="left" wrapText="1"/>
    </xf>
    <xf numFmtId="0" fontId="6" fillId="0" borderId="0"/>
    <xf numFmtId="0" fontId="3" fillId="0" borderId="0"/>
    <xf numFmtId="0" fontId="6" fillId="0" borderId="0"/>
    <xf numFmtId="251" fontId="6" fillId="0" borderId="0">
      <alignment horizontal="left" wrapText="1"/>
    </xf>
    <xf numFmtId="0" fontId="6" fillId="0" borderId="0"/>
    <xf numFmtId="0" fontId="3" fillId="0" borderId="0"/>
    <xf numFmtId="251" fontId="6" fillId="0" borderId="0">
      <alignment horizontal="left" wrapText="1"/>
    </xf>
    <xf numFmtId="0" fontId="6" fillId="0" borderId="0"/>
    <xf numFmtId="251" fontId="6" fillId="0" borderId="0">
      <alignment horizontal="left" wrapText="1"/>
    </xf>
    <xf numFmtId="0" fontId="14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223" fontId="9"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alignmen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6" fillId="0" borderId="0">
      <alignment horizontal="left" wrapText="1"/>
    </xf>
    <xf numFmtId="0" fontId="6" fillId="0" borderId="0"/>
    <xf numFmtId="0" fontId="6" fillId="0" borderId="0"/>
    <xf numFmtId="0" fontId="3"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172" fontId="6" fillId="0" borderId="0">
      <alignment horizontal="left" wrapText="1"/>
    </xf>
    <xf numFmtId="0" fontId="57" fillId="0" borderId="0"/>
    <xf numFmtId="0" fontId="3" fillId="0" borderId="0"/>
    <xf numFmtId="0" fontId="57" fillId="0" borderId="0"/>
    <xf numFmtId="179" fontId="6" fillId="0" borderId="0">
      <alignment horizontal="left" wrapText="1"/>
    </xf>
    <xf numFmtId="0" fontId="3" fillId="0" borderId="0"/>
    <xf numFmtId="0" fontId="3" fillId="0" borderId="0"/>
    <xf numFmtId="0" fontId="6" fillId="0" borderId="0"/>
    <xf numFmtId="0" fontId="3" fillId="0" borderId="0"/>
    <xf numFmtId="172" fontId="6" fillId="0" borderId="0">
      <alignment horizontal="left" wrapText="1"/>
    </xf>
    <xf numFmtId="222" fontId="9" fillId="0" borderId="0">
      <alignment horizontal="left" wrapText="1"/>
    </xf>
    <xf numFmtId="0" fontId="6" fillId="0" borderId="0"/>
    <xf numFmtId="0" fontId="6" fillId="0" borderId="0"/>
    <xf numFmtId="0" fontId="3" fillId="0" borderId="0"/>
    <xf numFmtId="0" fontId="3" fillId="0" borderId="0"/>
    <xf numFmtId="0" fontId="3" fillId="0" borderId="0"/>
    <xf numFmtId="0" fontId="3" fillId="0" borderId="0"/>
    <xf numFmtId="0" fontId="57" fillId="0" borderId="0"/>
    <xf numFmtId="0" fontId="57"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195"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6" fillId="0" borderId="0"/>
    <xf numFmtId="172" fontId="6" fillId="0" borderId="0">
      <alignment horizontal="left" wrapText="1"/>
    </xf>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105"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179" fontId="6" fillId="0" borderId="0">
      <alignment horizontal="left" wrapText="1"/>
    </xf>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172"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143" fillId="0" borderId="0"/>
    <xf numFmtId="0" fontId="143" fillId="0" borderId="0"/>
    <xf numFmtId="0" fontId="3" fillId="0" borderId="0"/>
    <xf numFmtId="0" fontId="3" fillId="0" borderId="0"/>
    <xf numFmtId="0" fontId="143" fillId="0" borderId="0"/>
    <xf numFmtId="0" fontId="6" fillId="0" borderId="0"/>
    <xf numFmtId="0" fontId="3" fillId="0" borderId="0"/>
    <xf numFmtId="0" fontId="144" fillId="0" borderId="0"/>
    <xf numFmtId="0" fontId="6" fillId="0" borderId="0"/>
    <xf numFmtId="0" fontId="6" fillId="0" borderId="0"/>
    <xf numFmtId="0" fontId="6" fillId="0" borderId="0"/>
    <xf numFmtId="0" fontId="3" fillId="0" borderId="0"/>
    <xf numFmtId="0" fontId="144" fillId="0" borderId="0"/>
    <xf numFmtId="0" fontId="6" fillId="0" borderId="0"/>
    <xf numFmtId="0" fontId="6" fillId="0" borderId="0"/>
    <xf numFmtId="0" fontId="3" fillId="0" borderId="0"/>
    <xf numFmtId="0" fontId="6" fillId="0" borderId="0"/>
    <xf numFmtId="0" fontId="3" fillId="0" borderId="0"/>
    <xf numFmtId="0" fontId="144" fillId="0" borderId="0"/>
    <xf numFmtId="0" fontId="3" fillId="0" borderId="0"/>
    <xf numFmtId="0" fontId="6" fillId="0" borderId="0"/>
    <xf numFmtId="0" fontId="3" fillId="0" borderId="0"/>
    <xf numFmtId="0" fontId="144" fillId="0" borderId="0"/>
    <xf numFmtId="0" fontId="144" fillId="0" borderId="0"/>
    <xf numFmtId="0" fontId="6" fillId="0" borderId="0"/>
    <xf numFmtId="0" fontId="6" fillId="0" borderId="0"/>
    <xf numFmtId="0" fontId="3" fillId="0" borderId="0"/>
    <xf numFmtId="0" fontId="144"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144" fillId="0" borderId="0"/>
    <xf numFmtId="0" fontId="144" fillId="0" borderId="0"/>
    <xf numFmtId="0" fontId="6" fillId="0" borderId="0"/>
    <xf numFmtId="0" fontId="6" fillId="0" borderId="0"/>
    <xf numFmtId="0" fontId="3" fillId="0" borderId="0"/>
    <xf numFmtId="0" fontId="6" fillId="0" borderId="0"/>
    <xf numFmtId="0" fontId="6" fillId="0" borderId="0"/>
    <xf numFmtId="0" fontId="6"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144" fillId="0" borderId="0"/>
    <xf numFmtId="0" fontId="3" fillId="0" borderId="0"/>
    <xf numFmtId="0" fontId="144" fillId="0" borderId="0"/>
    <xf numFmtId="0" fontId="6" fillId="0" borderId="0"/>
    <xf numFmtId="0" fontId="3" fillId="0" borderId="0"/>
    <xf numFmtId="0" fontId="144" fillId="0" borderId="0"/>
    <xf numFmtId="0" fontId="6" fillId="0" borderId="0"/>
    <xf numFmtId="0" fontId="6" fillId="0" borderId="0"/>
    <xf numFmtId="0" fontId="6" fillId="0" borderId="0"/>
    <xf numFmtId="0" fontId="144"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144"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144"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144" fillId="0" borderId="0"/>
    <xf numFmtId="0" fontId="144" fillId="0" borderId="0"/>
    <xf numFmtId="0" fontId="57" fillId="0" borderId="0"/>
    <xf numFmtId="0" fontId="145" fillId="0" borderId="0"/>
    <xf numFmtId="0" fontId="6" fillId="0" borderId="0"/>
    <xf numFmtId="0" fontId="3" fillId="0" borderId="0"/>
    <xf numFmtId="0" fontId="144" fillId="0" borderId="0"/>
    <xf numFmtId="0" fontId="6" fillId="0" borderId="0"/>
    <xf numFmtId="0" fontId="3" fillId="0" borderId="0"/>
    <xf numFmtId="0" fontId="144" fillId="0" borderId="0"/>
    <xf numFmtId="0" fontId="144" fillId="0" borderId="0"/>
    <xf numFmtId="0" fontId="6" fillId="0" borderId="0"/>
    <xf numFmtId="0" fontId="6" fillId="0" borderId="0"/>
    <xf numFmtId="0" fontId="144" fillId="0" borderId="0"/>
    <xf numFmtId="0" fontId="6" fillId="0" borderId="0"/>
    <xf numFmtId="0" fontId="6"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6" fillId="0" borderId="0"/>
    <xf numFmtId="0" fontId="6" fillId="0" borderId="0"/>
    <xf numFmtId="0" fontId="6" fillId="0" borderId="0"/>
    <xf numFmtId="0" fontId="6" fillId="0" borderId="0"/>
    <xf numFmtId="0" fontId="3"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0" fontId="3" fillId="0" borderId="0"/>
    <xf numFmtId="0" fontId="6" fillId="0" borderId="0"/>
    <xf numFmtId="172" fontId="6" fillId="0" borderId="0">
      <alignment horizontal="left" wrapText="1"/>
    </xf>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39" fontId="106" fillId="0" borderId="0" applyNumberFormat="0" applyFill="0" applyBorder="0" applyAlignment="0" applyProtection="0"/>
    <xf numFmtId="0" fontId="6" fillId="0" borderId="0"/>
    <xf numFmtId="39" fontId="106" fillId="0" borderId="0" applyNumberFormat="0" applyFill="0" applyBorder="0" applyAlignment="0" applyProtection="0"/>
    <xf numFmtId="39" fontId="106" fillId="0" borderId="0" applyNumberFormat="0" applyFill="0" applyBorder="0" applyAlignment="0" applyProtection="0"/>
    <xf numFmtId="39" fontId="106" fillId="0" borderId="0" applyNumberFormat="0" applyFill="0" applyBorder="0" applyAlignment="0" applyProtection="0"/>
    <xf numFmtId="39" fontId="106" fillId="0" borderId="0" applyNumberFormat="0" applyFill="0" applyBorder="0" applyAlignment="0" applyProtection="0"/>
    <xf numFmtId="172" fontId="6" fillId="0" borderId="0">
      <alignment horizontal="left" wrapText="1"/>
    </xf>
    <xf numFmtId="39" fontId="106" fillId="0" borderId="0" applyNumberFormat="0" applyFill="0" applyBorder="0" applyAlignment="0" applyProtection="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172" fontId="6" fillId="0" borderId="0">
      <alignment horizontal="left" wrapText="1"/>
    </xf>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3" fillId="0" borderId="0"/>
    <xf numFmtId="0" fontId="3"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57" fillId="0" borderId="0"/>
    <xf numFmtId="0" fontId="57"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alignment wrapText="1"/>
    </xf>
    <xf numFmtId="0" fontId="6" fillId="0" borderId="0"/>
    <xf numFmtId="0" fontId="19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172" fontId="6" fillId="0" borderId="0">
      <alignment horizontal="left" wrapText="1"/>
    </xf>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144" fillId="0" borderId="0"/>
    <xf numFmtId="0" fontId="144" fillId="0" borderId="0"/>
    <xf numFmtId="0" fontId="144" fillId="0" borderId="0"/>
    <xf numFmtId="0" fontId="6" fillId="0" borderId="0"/>
    <xf numFmtId="0" fontId="3"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0" fontId="3" fillId="0" borderId="0"/>
    <xf numFmtId="0" fontId="144" fillId="0" borderId="0"/>
    <xf numFmtId="0" fontId="3" fillId="0" borderId="0"/>
    <xf numFmtId="0" fontId="144" fillId="0" borderId="0"/>
    <xf numFmtId="0" fontId="144"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4" fillId="0" borderId="0"/>
    <xf numFmtId="0" fontId="6" fillId="0" borderId="0"/>
    <xf numFmtId="0" fontId="3" fillId="0" borderId="0"/>
    <xf numFmtId="0" fontId="144" fillId="0" borderId="0"/>
    <xf numFmtId="0" fontId="144" fillId="0" borderId="0"/>
    <xf numFmtId="0" fontId="144" fillId="0" borderId="0"/>
    <xf numFmtId="0" fontId="3" fillId="0" borderId="0"/>
    <xf numFmtId="0" fontId="144" fillId="0" borderId="0"/>
    <xf numFmtId="0" fontId="144" fillId="0" borderId="0"/>
    <xf numFmtId="0" fontId="144" fillId="0" borderId="0"/>
    <xf numFmtId="0" fontId="6" fillId="0" borderId="0"/>
    <xf numFmtId="0" fontId="144" fillId="0" borderId="0"/>
    <xf numFmtId="0" fontId="144" fillId="0" borderId="0"/>
    <xf numFmtId="0" fontId="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144" fillId="0" borderId="0"/>
    <xf numFmtId="0" fontId="6" fillId="0" borderId="0"/>
    <xf numFmtId="0" fontId="3" fillId="0" borderId="0"/>
    <xf numFmtId="0" fontId="3" fillId="0" borderId="0"/>
    <xf numFmtId="0" fontId="6" fillId="0" borderId="0"/>
    <xf numFmtId="0" fontId="3" fillId="0" borderId="0"/>
    <xf numFmtId="0" fontId="144" fillId="0" borderId="0"/>
    <xf numFmtId="0" fontId="3" fillId="0" borderId="0"/>
    <xf numFmtId="0" fontId="144" fillId="0" borderId="0"/>
    <xf numFmtId="0" fontId="144" fillId="0" borderId="0"/>
    <xf numFmtId="0" fontId="6" fillId="0" borderId="0"/>
    <xf numFmtId="0" fontId="6" fillId="0" borderId="0"/>
    <xf numFmtId="0" fontId="3" fillId="0" borderId="0"/>
    <xf numFmtId="172" fontId="9" fillId="0" borderId="0">
      <alignment horizontal="left" wrapText="1"/>
    </xf>
    <xf numFmtId="0" fontId="6" fillId="0" borderId="0"/>
    <xf numFmtId="0" fontId="6" fillId="0" borderId="0"/>
    <xf numFmtId="0" fontId="3" fillId="0" borderId="0"/>
    <xf numFmtId="0" fontId="3" fillId="0" borderId="0"/>
    <xf numFmtId="0" fontId="144" fillId="0" borderId="0"/>
    <xf numFmtId="0" fontId="144"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0" borderId="0"/>
    <xf numFmtId="0" fontId="6" fillId="0" borderId="0"/>
    <xf numFmtId="0" fontId="105"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6" fillId="0" borderId="0"/>
    <xf numFmtId="172" fontId="6" fillId="0" borderId="0">
      <alignment horizontal="left" wrapText="1"/>
    </xf>
    <xf numFmtId="172" fontId="6" fillId="0" borderId="0">
      <alignment horizontal="left" wrapText="1"/>
    </xf>
    <xf numFmtId="0" fontId="6" fillId="0" borderId="0"/>
    <xf numFmtId="0" fontId="6" fillId="0" borderId="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3" fillId="0" borderId="0"/>
    <xf numFmtId="0" fontId="6" fillId="39" borderId="54" applyNumberFormat="0" applyFont="0" applyAlignment="0" applyProtection="0"/>
    <xf numFmtId="0" fontId="40" fillId="9" borderId="34" applyNumberFormat="0" applyFont="0" applyAlignment="0" applyProtection="0"/>
    <xf numFmtId="0" fontId="6" fillId="39" borderId="54" applyNumberFormat="0" applyFont="0" applyAlignment="0" applyProtection="0"/>
    <xf numFmtId="0" fontId="6" fillId="0" borderId="0"/>
    <xf numFmtId="0" fontId="3" fillId="0" borderId="0"/>
    <xf numFmtId="0" fontId="9" fillId="39" borderId="54" applyNumberFormat="0" applyFont="0" applyAlignment="0" applyProtection="0"/>
    <xf numFmtId="0" fontId="6" fillId="0" borderId="0"/>
    <xf numFmtId="0" fontId="9" fillId="39" borderId="54" applyNumberFormat="0" applyFont="0" applyAlignment="0" applyProtection="0"/>
    <xf numFmtId="0" fontId="6" fillId="0" borderId="0"/>
    <xf numFmtId="0" fontId="6" fillId="0" borderId="0"/>
    <xf numFmtId="0" fontId="6" fillId="0" borderId="0"/>
    <xf numFmtId="0" fontId="6" fillId="39" borderId="54" applyNumberFormat="0" applyFont="0" applyAlignment="0" applyProtection="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3" fillId="0" borderId="0"/>
    <xf numFmtId="0" fontId="6" fillId="0" borderId="0"/>
    <xf numFmtId="0" fontId="6" fillId="0" borderId="0"/>
    <xf numFmtId="0" fontId="6" fillId="0" borderId="0"/>
    <xf numFmtId="0" fontId="6" fillId="39" borderId="54" applyNumberFormat="0" applyFont="0" applyAlignment="0" applyProtection="0"/>
    <xf numFmtId="0" fontId="6" fillId="39" borderId="54" applyNumberFormat="0" applyFont="0" applyAlignment="0" applyProtection="0"/>
    <xf numFmtId="0" fontId="6" fillId="0" borderId="0"/>
    <xf numFmtId="0" fontId="3" fillId="0" borderId="0"/>
    <xf numFmtId="0" fontId="3" fillId="0" borderId="0"/>
    <xf numFmtId="0" fontId="6" fillId="39" borderId="54" applyNumberFormat="0" applyFont="0" applyAlignment="0" applyProtection="0"/>
    <xf numFmtId="0" fontId="3" fillId="0" borderId="0"/>
    <xf numFmtId="0" fontId="40" fillId="9" borderId="34" applyNumberFormat="0" applyFont="0" applyAlignment="0" applyProtection="0"/>
    <xf numFmtId="0" fontId="6" fillId="39" borderId="54" applyNumberFormat="0" applyFont="0" applyAlignment="0" applyProtection="0"/>
    <xf numFmtId="0" fontId="6" fillId="0" borderId="0"/>
    <xf numFmtId="0" fontId="6" fillId="39" borderId="54" applyNumberFormat="0" applyFont="0" applyAlignment="0" applyProtection="0"/>
    <xf numFmtId="0" fontId="6" fillId="39" borderId="54" applyNumberFormat="0" applyFont="0" applyAlignment="0" applyProtection="0"/>
    <xf numFmtId="0" fontId="3" fillId="0" borderId="0"/>
    <xf numFmtId="0" fontId="40"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6" fillId="39" borderId="54" applyNumberFormat="0" applyFont="0" applyAlignment="0" applyProtection="0"/>
    <xf numFmtId="0" fontId="6" fillId="39" borderId="54" applyNumberFormat="0" applyFont="0" applyAlignment="0" applyProtection="0"/>
    <xf numFmtId="0" fontId="6" fillId="0" borderId="0"/>
    <xf numFmtId="0" fontId="6" fillId="39" borderId="54" applyNumberFormat="0" applyFont="0" applyAlignment="0" applyProtection="0"/>
    <xf numFmtId="0" fontId="6" fillId="39" borderId="54" applyNumberFormat="0" applyFont="0" applyAlignment="0" applyProtection="0"/>
    <xf numFmtId="0" fontId="143"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5" fillId="9" borderId="34" applyNumberFormat="0" applyFont="0" applyAlignment="0" applyProtection="0"/>
    <xf numFmtId="0" fontId="3" fillId="9" borderId="34" applyNumberFormat="0" applyFont="0" applyAlignment="0" applyProtection="0"/>
    <xf numFmtId="0" fontId="6" fillId="0" borderId="0"/>
    <xf numFmtId="0" fontId="144" fillId="9" borderId="34" applyNumberFormat="0" applyFont="0" applyAlignment="0" applyProtection="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55" fillId="39" borderId="54" applyNumberFormat="0" applyFont="0" applyAlignment="0" applyProtection="0"/>
    <xf numFmtId="0" fontId="3"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3"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40"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9" fillId="39" borderId="54" applyNumberFormat="0" applyFont="0" applyAlignment="0" applyProtection="0"/>
    <xf numFmtId="0" fontId="55" fillId="39" borderId="5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144" fillId="9" borderId="34" applyNumberFormat="0" applyFont="0" applyAlignment="0" applyProtection="0"/>
    <xf numFmtId="0" fontId="6"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40" fillId="39" borderId="54" applyNumberFormat="0" applyFont="0" applyAlignment="0" applyProtection="0"/>
    <xf numFmtId="0" fontId="144" fillId="9" borderId="34" applyNumberFormat="0" applyFont="0" applyAlignment="0" applyProtection="0"/>
    <xf numFmtId="0" fontId="40" fillId="39" borderId="54" applyNumberFormat="0" applyFont="0" applyAlignment="0" applyProtection="0"/>
    <xf numFmtId="0" fontId="3" fillId="9" borderId="3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75" borderId="54" applyNumberFormat="0" applyFont="0" applyAlignment="0" applyProtection="0"/>
    <xf numFmtId="0" fontId="3" fillId="0" borderId="0"/>
    <xf numFmtId="0" fontId="144" fillId="9" borderId="34" applyNumberFormat="0" applyFont="0" applyAlignment="0" applyProtection="0"/>
    <xf numFmtId="0" fontId="144" fillId="9" borderId="3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58" fillId="39" borderId="54" applyNumberFormat="0" applyFont="0" applyAlignment="0" applyProtection="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198" fillId="9" borderId="34" applyNumberFormat="0" applyFont="0" applyAlignment="0" applyProtection="0"/>
    <xf numFmtId="0" fontId="6" fillId="0" borderId="0"/>
    <xf numFmtId="0" fontId="6" fillId="0" borderId="0"/>
    <xf numFmtId="0" fontId="144"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6" fillId="0" borderId="0"/>
    <xf numFmtId="0" fontId="6" fillId="0" borderId="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57"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6" fillId="39" borderId="54" applyNumberFormat="0" applyFont="0" applyAlignment="0" applyProtection="0"/>
    <xf numFmtId="0" fontId="6" fillId="0" borderId="0"/>
    <xf numFmtId="0" fontId="57" fillId="9" borderId="34" applyNumberFormat="0" applyFont="0" applyAlignment="0" applyProtection="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9" borderId="34" applyNumberFormat="0" applyFont="0" applyAlignment="0" applyProtection="0"/>
    <xf numFmtId="0" fontId="6" fillId="0" borderId="0"/>
    <xf numFmtId="0" fontId="6" fillId="0" borderId="0"/>
    <xf numFmtId="0" fontId="57" fillId="9" borderId="34" applyNumberFormat="0" applyFont="0" applyAlignment="0" applyProtection="0"/>
    <xf numFmtId="0" fontId="57" fillId="9" borderId="3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3" fillId="9" borderId="34" applyNumberFormat="0" applyFont="0" applyAlignment="0" applyProtection="0"/>
    <xf numFmtId="0" fontId="57" fillId="9" borderId="34" applyNumberFormat="0" applyFont="0" applyAlignment="0" applyProtection="0"/>
    <xf numFmtId="0" fontId="6" fillId="0" borderId="0"/>
    <xf numFmtId="0" fontId="57" fillId="9" borderId="34" applyNumberFormat="0" applyFont="0" applyAlignment="0" applyProtection="0"/>
    <xf numFmtId="0" fontId="6" fillId="0" borderId="0"/>
    <xf numFmtId="0" fontId="57" fillId="9" borderId="34" applyNumberFormat="0" applyFont="0" applyAlignment="0" applyProtection="0"/>
    <xf numFmtId="0" fontId="40" fillId="39" borderId="54" applyNumberFormat="0" applyFont="0" applyAlignment="0" applyProtection="0"/>
    <xf numFmtId="0" fontId="57" fillId="9" borderId="34" applyNumberFormat="0" applyFont="0" applyAlignment="0" applyProtection="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6" fillId="0" borderId="0"/>
    <xf numFmtId="0" fontId="6" fillId="0" borderId="0"/>
    <xf numFmtId="0" fontId="6" fillId="0" borderId="0"/>
    <xf numFmtId="0" fontId="3" fillId="0" borderId="0"/>
    <xf numFmtId="0" fontId="40" fillId="39" borderId="54" applyNumberFormat="0" applyFont="0" applyAlignment="0" applyProtection="0"/>
    <xf numFmtId="0" fontId="6" fillId="0" borderId="0"/>
    <xf numFmtId="0" fontId="40" fillId="39" borderId="54" applyNumberFormat="0" applyFont="0" applyAlignment="0" applyProtection="0"/>
    <xf numFmtId="0" fontId="40" fillId="39" borderId="54" applyNumberFormat="0" applyFont="0" applyAlignment="0" applyProtection="0"/>
    <xf numFmtId="0" fontId="6" fillId="0" borderId="0"/>
    <xf numFmtId="0" fontId="6" fillId="0" borderId="0"/>
    <xf numFmtId="0" fontId="6" fillId="0" borderId="0"/>
    <xf numFmtId="0" fontId="6" fillId="0" borderId="0"/>
    <xf numFmtId="0" fontId="40" fillId="39" borderId="54" applyNumberFormat="0" applyFont="0" applyAlignment="0" applyProtection="0"/>
    <xf numFmtId="0" fontId="40" fillId="39" borderId="54" applyNumberFormat="0" applyFont="0" applyAlignment="0" applyProtection="0"/>
    <xf numFmtId="0" fontId="3" fillId="0" borderId="0"/>
    <xf numFmtId="0" fontId="3" fillId="0" borderId="0"/>
    <xf numFmtId="0" fontId="6" fillId="0" borderId="0"/>
    <xf numFmtId="0" fontId="3" fillId="0" borderId="0"/>
    <xf numFmtId="0" fontId="40" fillId="39" borderId="54" applyNumberFormat="0" applyFont="0" applyAlignment="0" applyProtection="0"/>
    <xf numFmtId="0" fontId="57" fillId="9" borderId="34" applyNumberFormat="0" applyFont="0" applyAlignment="0" applyProtection="0"/>
    <xf numFmtId="0" fontId="57" fillId="9" borderId="34" applyNumberFormat="0" applyFont="0" applyAlignment="0" applyProtection="0"/>
    <xf numFmtId="0" fontId="24" fillId="7" borderId="31" applyNumberFormat="0" applyAlignment="0" applyProtection="0"/>
    <xf numFmtId="0" fontId="6" fillId="0" borderId="0"/>
    <xf numFmtId="0" fontId="3" fillId="0" borderId="0"/>
    <xf numFmtId="0" fontId="108" fillId="79" borderId="55" applyNumberFormat="0" applyAlignment="0" applyProtection="0"/>
    <xf numFmtId="0" fontId="6" fillId="0" borderId="0"/>
    <xf numFmtId="0" fontId="6" fillId="0" borderId="0"/>
    <xf numFmtId="0" fontId="108" fillId="79" borderId="55" applyNumberFormat="0" applyAlignment="0" applyProtection="0"/>
    <xf numFmtId="0" fontId="108" fillId="79" borderId="55" applyNumberFormat="0" applyAlignment="0" applyProtection="0"/>
    <xf numFmtId="0" fontId="6" fillId="0" borderId="0"/>
    <xf numFmtId="0" fontId="6" fillId="0" borderId="0"/>
    <xf numFmtId="0" fontId="6" fillId="0" borderId="0"/>
    <xf numFmtId="0" fontId="6" fillId="0" borderId="0"/>
    <xf numFmtId="0" fontId="108" fillId="79" borderId="55" applyNumberFormat="0" applyAlignment="0" applyProtection="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108" fillId="129" borderId="55" applyNumberFormat="0" applyAlignment="0" applyProtection="0"/>
    <xf numFmtId="0" fontId="6" fillId="0" borderId="0"/>
    <xf numFmtId="0" fontId="6" fillId="0" borderId="0"/>
    <xf numFmtId="0" fontId="108" fillId="80" borderId="55" applyNumberFormat="0" applyAlignment="0" applyProtection="0"/>
    <xf numFmtId="0" fontId="6" fillId="0" borderId="0"/>
    <xf numFmtId="0" fontId="6" fillId="0" borderId="0"/>
    <xf numFmtId="0" fontId="6" fillId="0" borderId="0"/>
    <xf numFmtId="0" fontId="3" fillId="0" borderId="0"/>
    <xf numFmtId="0" fontId="108" fillId="79" borderId="55" applyNumberFormat="0" applyAlignment="0" applyProtection="0"/>
    <xf numFmtId="0" fontId="108" fillId="80" borderId="55" applyNumberFormat="0" applyAlignment="0" applyProtection="0"/>
    <xf numFmtId="0" fontId="108" fillId="80" borderId="55" applyNumberFormat="0" applyAlignment="0" applyProtection="0"/>
    <xf numFmtId="0" fontId="108" fillId="79" borderId="55" applyNumberFormat="0" applyAlignment="0" applyProtection="0"/>
    <xf numFmtId="0" fontId="3" fillId="0" borderId="0"/>
    <xf numFmtId="0" fontId="108" fillId="79" borderId="55" applyNumberFormat="0" applyAlignment="0" applyProtection="0"/>
    <xf numFmtId="0" fontId="6" fillId="0" borderId="0"/>
    <xf numFmtId="0" fontId="6" fillId="0" borderId="0"/>
    <xf numFmtId="0" fontId="6" fillId="0" borderId="0"/>
    <xf numFmtId="0" fontId="6" fillId="0" borderId="0"/>
    <xf numFmtId="0" fontId="6" fillId="0" borderId="0"/>
    <xf numFmtId="0" fontId="108" fillId="79" borderId="55" applyNumberFormat="0" applyAlignment="0" applyProtection="0"/>
    <xf numFmtId="0" fontId="6" fillId="0" borderId="0"/>
    <xf numFmtId="0" fontId="6" fillId="0" borderId="0"/>
    <xf numFmtId="0" fontId="108" fillId="79" borderId="55" applyNumberFormat="0" applyAlignment="0" applyProtection="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108" fillId="79" borderId="55" applyNumberFormat="0" applyAlignment="0" applyProtection="0"/>
    <xf numFmtId="0" fontId="6" fillId="0" borderId="0"/>
    <xf numFmtId="0" fontId="6" fillId="0" borderId="0"/>
    <xf numFmtId="0" fontId="6" fillId="0" borderId="0"/>
    <xf numFmtId="0" fontId="6" fillId="0" borderId="0"/>
    <xf numFmtId="0" fontId="6" fillId="0" borderId="0"/>
    <xf numFmtId="0" fontId="199" fillId="7" borderId="31" applyNumberFormat="0" applyAlignment="0" applyProtection="0"/>
    <xf numFmtId="0" fontId="108" fillId="79" borderId="55" applyNumberFormat="0" applyAlignment="0" applyProtection="0"/>
    <xf numFmtId="0" fontId="24" fillId="7" borderId="3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1" fillId="0" borderId="0"/>
    <xf numFmtId="0" fontId="58" fillId="0" borderId="0"/>
    <xf numFmtId="178" fontId="6" fillId="0" borderId="0" applyFont="0" applyFill="0" applyBorder="0" applyAlignment="0" applyProtection="0"/>
    <xf numFmtId="178" fontId="6" fillId="0" borderId="0" applyFont="0" applyFill="0" applyBorder="0" applyAlignment="0" applyProtection="0"/>
    <xf numFmtId="0" fontId="3" fillId="0" borderId="0"/>
    <xf numFmtId="0" fontId="6"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0" fontId="6" fillId="0" borderId="0"/>
    <xf numFmtId="0" fontId="3" fillId="0" borderId="0"/>
    <xf numFmtId="0" fontId="6" fillId="0" borderId="0"/>
    <xf numFmtId="0" fontId="3" fillId="0" borderId="0"/>
    <xf numFmtId="10" fontId="6"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10" fontId="6" fillId="0" borderId="0" applyFont="0" applyFill="0" applyBorder="0" applyAlignment="0" applyProtection="0"/>
    <xf numFmtId="0" fontId="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0"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9" fontId="6" fillId="0" borderId="0" applyFont="0" applyFill="0" applyBorder="0" applyAlignment="0" applyProtection="0"/>
    <xf numFmtId="0" fontId="3" fillId="0" borderId="0"/>
    <xf numFmtId="9" fontId="6" fillId="0" borderId="0" applyFont="0" applyFill="0" applyBorder="0" applyAlignment="0" applyProtection="0"/>
    <xf numFmtId="10" fontId="6" fillId="0" borderId="19"/>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3" fillId="0" borderId="0"/>
    <xf numFmtId="10" fontId="6" fillId="0" borderId="19"/>
    <xf numFmtId="9" fontId="11" fillId="0" borderId="0" applyFont="0" applyFill="0" applyBorder="0" applyAlignment="0" applyProtection="0"/>
    <xf numFmtId="0" fontId="3" fillId="0" borderId="0"/>
    <xf numFmtId="0" fontId="3" fillId="0" borderId="0"/>
    <xf numFmtId="9" fontId="11" fillId="0" borderId="0" applyFont="0" applyFill="0" applyBorder="0" applyAlignment="0" applyProtection="0"/>
    <xf numFmtId="0" fontId="3" fillId="0" borderId="0"/>
    <xf numFmtId="9" fontId="40" fillId="0" borderId="0" applyFont="0" applyFill="0" applyBorder="0" applyAlignment="0" applyProtection="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0" fontId="6" fillId="0" borderId="19"/>
    <xf numFmtId="9" fontId="40"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3" fillId="0" borderId="0"/>
    <xf numFmtId="0" fontId="3" fillId="0" borderId="0"/>
    <xf numFmtId="10" fontId="6" fillId="0" borderId="19"/>
    <xf numFmtId="9" fontId="6" fillId="0" borderId="0" applyFont="0" applyFill="0" applyBorder="0" applyAlignment="0" applyProtection="0"/>
    <xf numFmtId="10" fontId="6" fillId="0" borderId="19"/>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9" fontId="6" fillId="0" borderId="0" applyFont="0" applyFill="0" applyBorder="0" applyAlignment="0" applyProtection="0"/>
    <xf numFmtId="10" fontId="6" fillId="0" borderId="19"/>
    <xf numFmtId="0" fontId="6" fillId="0" borderId="0"/>
    <xf numFmtId="0" fontId="3" fillId="0" borderId="0"/>
    <xf numFmtId="0" fontId="6" fillId="0" borderId="0"/>
    <xf numFmtId="0" fontId="3" fillId="0" borderId="0"/>
    <xf numFmtId="0" fontId="6" fillId="0" borderId="0"/>
    <xf numFmtId="0" fontId="3" fillId="0" borderId="0"/>
    <xf numFmtId="10" fontId="6" fillId="0" borderId="19"/>
    <xf numFmtId="10" fontId="6" fillId="0" borderId="19"/>
    <xf numFmtId="9" fontId="6" fillId="0" borderId="0" applyFont="0" applyFill="0" applyBorder="0" applyAlignment="0" applyProtection="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9" fontId="54" fillId="0" borderId="0" applyFont="0" applyFill="0" applyBorder="0" applyAlignment="0" applyProtection="0"/>
    <xf numFmtId="0" fontId="6" fillId="0" borderId="0"/>
    <xf numFmtId="0" fontId="3" fillId="0" borderId="0"/>
    <xf numFmtId="0" fontId="3" fillId="0" borderId="0"/>
    <xf numFmtId="0" fontId="6" fillId="0" borderId="0"/>
    <xf numFmtId="9" fontId="54" fillId="0" borderId="0" applyFont="0" applyFill="0" applyBorder="0" applyAlignment="0" applyProtection="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0" fontId="6" fillId="0" borderId="0"/>
    <xf numFmtId="0" fontId="3" fillId="0" borderId="0"/>
    <xf numFmtId="0" fontId="6" fillId="0" borderId="0"/>
    <xf numFmtId="9" fontId="40" fillId="0" borderId="0" applyFont="0" applyFill="0" applyBorder="0" applyAlignment="0" applyProtection="0"/>
    <xf numFmtId="10" fontId="6" fillId="0" borderId="19"/>
    <xf numFmtId="9" fontId="6" fillId="0" borderId="0" applyFont="0" applyFill="0" applyBorder="0" applyAlignment="0" applyProtection="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9" fontId="3" fillId="0" borderId="0" applyFont="0" applyFill="0" applyBorder="0" applyAlignment="0" applyProtection="0"/>
    <xf numFmtId="0" fontId="6" fillId="0" borderId="0"/>
    <xf numFmtId="0" fontId="6" fillId="0" borderId="0"/>
    <xf numFmtId="10" fontId="6" fillId="0" borderId="19"/>
    <xf numFmtId="9" fontId="6" fillId="0" borderId="0" applyFont="0" applyFill="0" applyBorder="0" applyAlignment="0" applyProtection="0"/>
    <xf numFmtId="0" fontId="3" fillId="0" borderId="0"/>
    <xf numFmtId="0" fontId="6" fillId="0" borderId="0"/>
    <xf numFmtId="10" fontId="6" fillId="0" borderId="19"/>
    <xf numFmtId="9" fontId="40" fillId="0" borderId="0" applyFont="0" applyFill="0" applyBorder="0" applyAlignment="0" applyProtection="0"/>
    <xf numFmtId="9" fontId="6" fillId="0" borderId="0" applyFont="0" applyFill="0" applyBorder="0" applyAlignment="0" applyProtection="0"/>
    <xf numFmtId="10" fontId="6" fillId="0" borderId="19"/>
    <xf numFmtId="9" fontId="6" fillId="0" borderId="0" applyFont="0" applyFill="0" applyBorder="0" applyAlignment="0" applyProtection="0"/>
    <xf numFmtId="9" fontId="6" fillId="0" borderId="0" applyFont="0" applyFill="0" applyBorder="0" applyAlignment="0" applyProtection="0"/>
    <xf numFmtId="10" fontId="6" fillId="0" borderId="19"/>
    <xf numFmtId="10" fontId="6" fillId="0" borderId="19"/>
    <xf numFmtId="0" fontId="6" fillId="0" borderId="0"/>
    <xf numFmtId="0" fontId="6" fillId="0" borderId="0"/>
    <xf numFmtId="0" fontId="6" fillId="0" borderId="0"/>
    <xf numFmtId="0" fontId="6" fillId="0" borderId="0"/>
    <xf numFmtId="9" fontId="105"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9" fontId="40" fillId="0" borderId="0" applyFont="0" applyFill="0" applyBorder="0" applyAlignment="0" applyProtection="0"/>
    <xf numFmtId="0" fontId="6" fillId="0" borderId="0"/>
    <xf numFmtId="9" fontId="3"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9" fontId="40"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9" fontId="3" fillId="0" borderId="0" applyFont="0" applyFill="0" applyBorder="0" applyAlignment="0" applyProtection="0"/>
    <xf numFmtId="0" fontId="6" fillId="0" borderId="0"/>
    <xf numFmtId="0" fontId="3" fillId="0" borderId="0"/>
    <xf numFmtId="9" fontId="6" fillId="0" borderId="0" applyFont="0" applyFill="0" applyBorder="0" applyAlignment="0" applyProtection="0"/>
    <xf numFmtId="10" fontId="6" fillId="0" borderId="19"/>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6" fillId="0" borderId="19"/>
    <xf numFmtId="10" fontId="6" fillId="0" borderId="19"/>
    <xf numFmtId="10" fontId="6" fillId="0" borderId="19"/>
    <xf numFmtId="10" fontId="6" fillId="0" borderId="19"/>
    <xf numFmtId="10" fontId="6" fillId="0" borderId="19"/>
    <xf numFmtId="10" fontId="6" fillId="0" borderId="19"/>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0" fontId="6" fillId="0" borderId="19"/>
    <xf numFmtId="9" fontId="14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6" fillId="0" borderId="0"/>
    <xf numFmtId="0" fontId="6" fillId="0" borderId="0"/>
    <xf numFmtId="9" fontId="6" fillId="0" borderId="0" applyFont="0" applyFill="0" applyBorder="0" applyAlignment="0" applyProtection="0"/>
    <xf numFmtId="0" fontId="3" fillId="0" borderId="0"/>
    <xf numFmtId="0" fontId="3" fillId="0" borderId="0"/>
    <xf numFmtId="0" fontId="3" fillId="0" borderId="0"/>
    <xf numFmtId="9"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10" fontId="6" fillId="0" borderId="19"/>
    <xf numFmtId="0" fontId="3" fillId="0" borderId="0"/>
    <xf numFmtId="0" fontId="3" fillId="0" borderId="0"/>
    <xf numFmtId="10" fontId="6" fillId="0" borderId="19"/>
    <xf numFmtId="0" fontId="6" fillId="0" borderId="0"/>
    <xf numFmtId="0" fontId="3" fillId="0" borderId="0"/>
    <xf numFmtId="0" fontId="3" fillId="0" borderId="0"/>
    <xf numFmtId="0" fontId="6" fillId="0" borderId="0"/>
    <xf numFmtId="0" fontId="3" fillId="0" borderId="0"/>
    <xf numFmtId="0" fontId="3" fillId="0" borderId="0"/>
    <xf numFmtId="10" fontId="6" fillId="0" borderId="19"/>
    <xf numFmtId="0" fontId="3" fillId="0" borderId="0"/>
    <xf numFmtId="0" fontId="3" fillId="0" borderId="0"/>
    <xf numFmtId="10" fontId="6" fillId="0" borderId="19"/>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6" fillId="0" borderId="0"/>
    <xf numFmtId="0" fontId="6" fillId="0" borderId="0"/>
    <xf numFmtId="0" fontId="6"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3" fillId="0" borderId="0"/>
    <xf numFmtId="0" fontId="3" fillId="0" borderId="0"/>
    <xf numFmtId="0" fontId="6" fillId="0" borderId="0"/>
    <xf numFmtId="0" fontId="3" fillId="0" borderId="0"/>
    <xf numFmtId="9" fontId="162"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9" fontId="162"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9" fontId="6" fillId="0" borderId="0" applyFont="0" applyFill="0" applyBorder="0" applyAlignment="0" applyProtection="0"/>
    <xf numFmtId="0" fontId="3" fillId="0" borderId="0"/>
    <xf numFmtId="9" fontId="105" fillId="0" borderId="0" applyFont="0" applyFill="0" applyBorder="0" applyAlignment="0" applyProtection="0"/>
    <xf numFmtId="10" fontId="6" fillId="0" borderId="19"/>
    <xf numFmtId="0" fontId="3" fillId="0" borderId="0"/>
    <xf numFmtId="9" fontId="105" fillId="0" borderId="0" applyFont="0" applyFill="0" applyBorder="0" applyAlignment="0" applyProtection="0"/>
    <xf numFmtId="0" fontId="3" fillId="0" borderId="0"/>
    <xf numFmtId="0" fontId="3" fillId="0" borderId="0"/>
    <xf numFmtId="9" fontId="105" fillId="0" borderId="0" applyFont="0" applyFill="0" applyBorder="0" applyAlignment="0" applyProtection="0"/>
    <xf numFmtId="0" fontId="3" fillId="0" borderId="0"/>
    <xf numFmtId="9" fontId="105" fillId="0" borderId="0" applyFont="0" applyFill="0" applyBorder="0" applyAlignment="0" applyProtection="0"/>
    <xf numFmtId="0" fontId="3" fillId="0" borderId="0"/>
    <xf numFmtId="0" fontId="3" fillId="0" borderId="0"/>
    <xf numFmtId="9" fontId="105" fillId="0" borderId="0" applyFont="0" applyFill="0" applyBorder="0" applyAlignment="0" applyProtection="0"/>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0" fontId="3"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1" fontId="6" fillId="94" borderId="19"/>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252" fontId="200" fillId="84" borderId="0" applyBorder="0" applyAlignment="0">
      <protection hidden="1"/>
    </xf>
    <xf numFmtId="1" fontId="200" fillId="84" borderId="0">
      <alignment horizontal="center"/>
    </xf>
    <xf numFmtId="0" fontId="6" fillId="0" borderId="0"/>
    <xf numFmtId="0" fontId="6" fillId="0" borderId="0"/>
    <xf numFmtId="0" fontId="6" fillId="0" borderId="0"/>
    <xf numFmtId="0" fontId="6" fillId="0" borderId="0"/>
    <xf numFmtId="0" fontId="6" fillId="0" borderId="0"/>
    <xf numFmtId="0" fontId="3" fillId="0" borderId="0"/>
    <xf numFmtId="0" fontId="55" fillId="0" borderId="0" applyNumberFormat="0" applyFont="0" applyFill="0" applyBorder="0" applyAlignment="0" applyProtection="0">
      <alignment horizontal="left"/>
    </xf>
    <xf numFmtId="0" fontId="6" fillId="0" borderId="0"/>
    <xf numFmtId="0" fontId="6" fillId="0" borderId="0"/>
    <xf numFmtId="0" fontId="6" fillId="0" borderId="0"/>
    <xf numFmtId="0" fontId="6" fillId="0" borderId="0"/>
    <xf numFmtId="0" fontId="6" fillId="0" borderId="0"/>
    <xf numFmtId="0" fontId="3" fillId="0" borderId="0"/>
    <xf numFmtId="15"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4" fontId="55" fillId="0" borderId="0" applyFont="0" applyFill="0" applyBorder="0" applyAlignment="0" applyProtection="0"/>
    <xf numFmtId="0" fontId="6"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3" fillId="0" borderId="0"/>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110" fillId="0" borderId="18">
      <alignment horizontal="center"/>
    </xf>
    <xf numFmtId="0" fontId="6" fillId="0" borderId="0"/>
    <xf numFmtId="0" fontId="6" fillId="0" borderId="0"/>
    <xf numFmtId="0" fontId="6" fillId="0" borderId="0"/>
    <xf numFmtId="0" fontId="6" fillId="0" borderId="0"/>
    <xf numFmtId="0" fontId="6" fillId="0" borderId="0"/>
    <xf numFmtId="0" fontId="3" fillId="0" borderId="0"/>
    <xf numFmtId="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 fillId="0" borderId="0"/>
    <xf numFmtId="0" fontId="55" fillId="95" borderId="0" applyNumberFormat="0" applyFont="0" applyBorder="0" applyAlignment="0" applyProtection="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1"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11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3" fontId="111" fillId="0" borderId="0" applyFill="0" applyBorder="0" applyAlignment="0" applyProtection="0"/>
    <xf numFmtId="3" fontId="111" fillId="0" borderId="0" applyFill="0" applyBorder="0" applyAlignment="0" applyProtection="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59" fillId="131" borderId="0"/>
    <xf numFmtId="0" fontId="201" fillId="131" borderId="36"/>
    <xf numFmtId="0" fontId="6" fillId="0" borderId="0"/>
    <xf numFmtId="0" fontId="6" fillId="0" borderId="0"/>
    <xf numFmtId="0" fontId="6" fillId="0" borderId="0"/>
    <xf numFmtId="0" fontId="6" fillId="0" borderId="0"/>
    <xf numFmtId="0" fontId="202" fillId="132" borderId="73"/>
    <xf numFmtId="0" fontId="202" fillId="132" borderId="73"/>
    <xf numFmtId="0" fontId="6" fillId="0" borderId="0"/>
    <xf numFmtId="0" fontId="6" fillId="0" borderId="0"/>
    <xf numFmtId="0" fontId="6" fillId="0" borderId="0"/>
    <xf numFmtId="0" fontId="6" fillId="0" borderId="0"/>
    <xf numFmtId="0" fontId="203" fillId="131" borderId="62"/>
    <xf numFmtId="0" fontId="203" fillId="131" borderId="62"/>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2"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42" fontId="6" fillId="2" borderId="4">
      <alignment vertical="center"/>
    </xf>
    <xf numFmtId="42" fontId="6" fillId="2" borderId="4">
      <alignment vertical="center"/>
    </xf>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42" fontId="6" fillId="2" borderId="4">
      <alignment vertical="center"/>
    </xf>
    <xf numFmtId="0" fontId="3" fillId="0" borderId="0"/>
    <xf numFmtId="42" fontId="6" fillId="2" borderId="4">
      <alignment vertical="center"/>
    </xf>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42" fontId="6" fillId="2" borderId="4">
      <alignment vertical="center"/>
    </xf>
    <xf numFmtId="42" fontId="6" fillId="2" borderId="4">
      <alignment vertical="center"/>
    </xf>
    <xf numFmtId="0" fontId="6" fillId="0" borderId="0"/>
    <xf numFmtId="0" fontId="6" fillId="0" borderId="0"/>
    <xf numFmtId="0" fontId="6" fillId="0" borderId="0"/>
    <xf numFmtId="0" fontId="6" fillId="0" borderId="0"/>
    <xf numFmtId="0" fontId="6" fillId="0" borderId="0"/>
    <xf numFmtId="42" fontId="6" fillId="2" borderId="4">
      <alignment vertical="center"/>
    </xf>
    <xf numFmtId="42" fontId="6" fillId="2" borderId="4">
      <alignment vertical="center"/>
    </xf>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5" fillId="2" borderId="20" applyNumberFormat="0">
      <alignment horizontal="center" vertical="center" wrapText="1"/>
    </xf>
    <xf numFmtId="0" fontId="6" fillId="0" borderId="0"/>
    <xf numFmtId="0" fontId="3" fillId="0" borderId="0"/>
    <xf numFmtId="0" fontId="3" fillId="0" borderId="0"/>
    <xf numFmtId="0" fontId="6" fillId="0" borderId="0"/>
    <xf numFmtId="0" fontId="3" fillId="0" borderId="0"/>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3" fillId="0" borderId="0"/>
    <xf numFmtId="0" fontId="3" fillId="0" borderId="0"/>
    <xf numFmtId="0" fontId="6" fillId="0" borderId="0"/>
    <xf numFmtId="0" fontId="6" fillId="0" borderId="0"/>
    <xf numFmtId="0" fontId="3" fillId="0" borderId="0"/>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5" fillId="2" borderId="20" applyNumberFormat="0">
      <alignment horizontal="center" vertical="center" wrapText="1"/>
    </xf>
    <xf numFmtId="0" fontId="6" fillId="0" borderId="0"/>
    <xf numFmtId="0" fontId="3" fillId="0" borderId="0"/>
    <xf numFmtId="10" fontId="6" fillId="2" borderId="0"/>
    <xf numFmtId="0" fontId="3" fillId="0" borderId="0"/>
    <xf numFmtId="10" fontId="6" fillId="2" borderId="0"/>
    <xf numFmtId="0" fontId="6" fillId="0" borderId="0"/>
    <xf numFmtId="0" fontId="3" fillId="0" borderId="0"/>
    <xf numFmtId="0" fontId="6" fillId="0" borderId="0"/>
    <xf numFmtId="0" fontId="3" fillId="0" borderId="0"/>
    <xf numFmtId="10"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10" fontId="6" fillId="2" borderId="0"/>
    <xf numFmtId="0" fontId="3" fillId="0" borderId="0"/>
    <xf numFmtId="10" fontId="6" fillId="2" borderId="0"/>
    <xf numFmtId="10" fontId="6" fillId="2" borderId="0"/>
    <xf numFmtId="10" fontId="6" fillId="2" borderId="0"/>
    <xf numFmtId="10" fontId="6" fillId="2" borderId="0"/>
    <xf numFmtId="10"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0" fontId="6" fillId="2"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0"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0" fontId="6" fillId="2"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225" fontId="6" fillId="2" borderId="0"/>
    <xf numFmtId="0" fontId="3" fillId="0" borderId="0"/>
    <xf numFmtId="225" fontId="6" fillId="2" borderId="0"/>
    <xf numFmtId="0" fontId="6" fillId="0" borderId="0"/>
    <xf numFmtId="0" fontId="3" fillId="0" borderId="0"/>
    <xf numFmtId="0" fontId="6" fillId="0" borderId="0"/>
    <xf numFmtId="0" fontId="3" fillId="0" borderId="0"/>
    <xf numFmtId="225"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225" fontId="6" fillId="2" borderId="0"/>
    <xf numFmtId="0" fontId="3" fillId="0" borderId="0"/>
    <xf numFmtId="225" fontId="6" fillId="2" borderId="0"/>
    <xf numFmtId="225" fontId="6" fillId="2" borderId="0"/>
    <xf numFmtId="225" fontId="6" fillId="2" borderId="0"/>
    <xf numFmtId="225" fontId="6" fillId="2" borderId="0"/>
    <xf numFmtId="225" fontId="6" fillId="2"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225" fontId="6" fillId="2"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5" fontId="6" fillId="2"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42" fontId="6" fillId="2" borderId="17">
      <alignment horizontal="left"/>
    </xf>
    <xf numFmtId="42" fontId="6" fillId="2" borderId="17">
      <alignment horizontal="left"/>
    </xf>
    <xf numFmtId="42" fontId="6" fillId="2" borderId="17">
      <alignment horizontal="left"/>
    </xf>
    <xf numFmtId="0" fontId="3" fillId="0" borderId="0"/>
    <xf numFmtId="42" fontId="6" fillId="2" borderId="17">
      <alignment horizontal="left"/>
    </xf>
    <xf numFmtId="42" fontId="6" fillId="2" borderId="17">
      <alignment horizontal="left"/>
    </xf>
    <xf numFmtId="0" fontId="6"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42" fontId="6" fillId="2" borderId="17">
      <alignment horizontal="left"/>
    </xf>
    <xf numFmtId="0" fontId="6" fillId="0" borderId="0"/>
    <xf numFmtId="0" fontId="6" fillId="0" borderId="0"/>
    <xf numFmtId="0" fontId="6" fillId="0" borderId="0"/>
    <xf numFmtId="0" fontId="6" fillId="0" borderId="0"/>
    <xf numFmtId="0" fontId="6" fillId="0" borderId="0"/>
    <xf numFmtId="42" fontId="6" fillId="2" borderId="17">
      <alignment horizontal="left"/>
    </xf>
    <xf numFmtId="42" fontId="6" fillId="2" borderId="17">
      <alignment horizontal="left"/>
    </xf>
    <xf numFmtId="0" fontId="6" fillId="0" borderId="0"/>
    <xf numFmtId="0" fontId="3" fillId="0" borderId="0"/>
    <xf numFmtId="0" fontId="3" fillId="0" borderId="0"/>
    <xf numFmtId="0" fontId="6" fillId="0" borderId="0"/>
    <xf numFmtId="0" fontId="6" fillId="0" borderId="0"/>
    <xf numFmtId="0" fontId="3" fillId="0" borderId="0"/>
    <xf numFmtId="42" fontId="6" fillId="2" borderId="17">
      <alignment horizontal="left"/>
    </xf>
    <xf numFmtId="42" fontId="6" fillId="2" borderId="17">
      <alignment horizontal="left"/>
    </xf>
    <xf numFmtId="42" fontId="6" fillId="2" borderId="17">
      <alignment horizontal="left"/>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225" fontId="114" fillId="2" borderId="17">
      <alignment horizontal="left"/>
    </xf>
    <xf numFmtId="225" fontId="114" fillId="2" borderId="17">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225" fontId="114" fillId="2" borderId="17">
      <alignment horizontal="left"/>
    </xf>
    <xf numFmtId="225" fontId="114" fillId="2" borderId="17">
      <alignment horizontal="left"/>
    </xf>
    <xf numFmtId="225" fontId="114" fillId="2" borderId="17">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229" fontId="6" fillId="0" borderId="0" applyFont="0" applyFill="0" applyAlignment="0">
      <alignment horizontal="right"/>
    </xf>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229" fontId="6" fillId="0" borderId="0" applyFont="0" applyFill="0" applyAlignment="0">
      <alignment horizontal="right"/>
    </xf>
    <xf numFmtId="0" fontId="3" fillId="0" borderId="0"/>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229" fontId="6" fillId="0" borderId="0" applyFont="0" applyFill="0" applyAlignment="0">
      <alignment horizontal="right"/>
    </xf>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229" fontId="6" fillId="0" borderId="0" applyFont="0" applyFill="0" applyAlignment="0">
      <alignment horizontal="right"/>
    </xf>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29" fontId="6" fillId="0" borderId="0" applyFont="0" applyFill="0" applyAlignment="0">
      <alignment horizontal="right"/>
    </xf>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253" fontId="204" fillId="0" borderId="0"/>
    <xf numFmtId="0" fontId="6" fillId="0" borderId="0"/>
    <xf numFmtId="4" fontId="107" fillId="91" borderId="55" applyNumberFormat="0" applyProtection="0">
      <alignment vertical="center"/>
    </xf>
    <xf numFmtId="4" fontId="107" fillId="91" borderId="55" applyNumberFormat="0" applyProtection="0">
      <alignment vertical="center"/>
    </xf>
    <xf numFmtId="4" fontId="7" fillId="44" borderId="41" applyNumberFormat="0" applyProtection="0">
      <alignment vertical="center"/>
    </xf>
    <xf numFmtId="4" fontId="7" fillId="44" borderId="41" applyNumberFormat="0" applyProtection="0">
      <alignment vertical="center"/>
    </xf>
    <xf numFmtId="0" fontId="6" fillId="0" borderId="0"/>
    <xf numFmtId="0" fontId="6" fillId="0" borderId="0"/>
    <xf numFmtId="0" fontId="6" fillId="0" borderId="0"/>
    <xf numFmtId="4" fontId="115" fillId="91" borderId="55" applyNumberFormat="0" applyProtection="0">
      <alignment vertical="center"/>
    </xf>
    <xf numFmtId="4" fontId="115" fillId="91" borderId="55" applyNumberFormat="0" applyProtection="0">
      <alignment vertical="center"/>
    </xf>
    <xf numFmtId="4" fontId="115" fillId="91" borderId="55" applyNumberFormat="0" applyProtection="0">
      <alignment vertical="center"/>
    </xf>
    <xf numFmtId="0" fontId="3" fillId="0" borderId="0"/>
    <xf numFmtId="4" fontId="205" fillId="44" borderId="56" applyNumberFormat="0" applyProtection="0">
      <alignment vertical="center"/>
    </xf>
    <xf numFmtId="0" fontId="6" fillId="0" borderId="0"/>
    <xf numFmtId="0" fontId="6" fillId="0" borderId="0"/>
    <xf numFmtId="0" fontId="6" fillId="0" borderId="0"/>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7" fillId="91" borderId="41" applyNumberFormat="0" applyProtection="0">
      <alignment horizontal="left" vertical="center" indent="1"/>
    </xf>
    <xf numFmtId="4" fontId="7" fillId="91" borderId="41" applyNumberFormat="0" applyProtection="0">
      <alignment horizontal="left" vertical="center" indent="1"/>
    </xf>
    <xf numFmtId="4" fontId="107" fillId="91" borderId="55" applyNumberFormat="0" applyProtection="0">
      <alignment horizontal="left" vertical="center" indent="1"/>
    </xf>
    <xf numFmtId="0" fontId="6" fillId="0" borderId="0"/>
    <xf numFmtId="4" fontId="107" fillId="91" borderId="55" applyNumberFormat="0" applyProtection="0">
      <alignment horizontal="left" vertical="center" indent="1"/>
    </xf>
    <xf numFmtId="4" fontId="107" fillId="91" borderId="55" applyNumberFormat="0" applyProtection="0">
      <alignment horizontal="left" vertical="center" indent="1"/>
    </xf>
    <xf numFmtId="4" fontId="107" fillId="91" borderId="55" applyNumberFormat="0" applyProtection="0">
      <alignment horizontal="left" vertical="center" indent="1"/>
    </xf>
    <xf numFmtId="0" fontId="3" fillId="0" borderId="0"/>
    <xf numFmtId="0" fontId="118" fillId="44" borderId="56" applyNumberFormat="0" applyProtection="0">
      <alignment horizontal="left" vertical="top" indent="1"/>
    </xf>
    <xf numFmtId="4" fontId="118" fillId="113" borderId="0"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4" fontId="107" fillId="97" borderId="55" applyNumberFormat="0" applyProtection="0">
      <alignment horizontal="right" vertical="center"/>
    </xf>
    <xf numFmtId="4" fontId="107" fillId="97" borderId="55" applyNumberFormat="0" applyProtection="0">
      <alignment horizontal="right" vertical="center"/>
    </xf>
    <xf numFmtId="4" fontId="107" fillId="97" borderId="55" applyNumberFormat="0" applyProtection="0">
      <alignment horizontal="right" vertical="center"/>
    </xf>
    <xf numFmtId="0" fontId="3" fillId="0" borderId="0"/>
    <xf numFmtId="4" fontId="107" fillId="36" borderId="56" applyNumberFormat="0" applyProtection="0">
      <alignment horizontal="right" vertical="center"/>
    </xf>
    <xf numFmtId="0" fontId="6" fillId="0" borderId="0"/>
    <xf numFmtId="0" fontId="6" fillId="0" borderId="0"/>
    <xf numFmtId="0" fontId="6" fillId="0" borderId="0"/>
    <xf numFmtId="4" fontId="107" fillId="98" borderId="55" applyNumberFormat="0" applyProtection="0">
      <alignment horizontal="right" vertical="center"/>
    </xf>
    <xf numFmtId="4" fontId="107" fillId="98" borderId="55" applyNumberFormat="0" applyProtection="0">
      <alignment horizontal="right" vertical="center"/>
    </xf>
    <xf numFmtId="4" fontId="107" fillId="98" borderId="55" applyNumberFormat="0" applyProtection="0">
      <alignment horizontal="right" vertical="center"/>
    </xf>
    <xf numFmtId="0" fontId="3" fillId="0" borderId="0"/>
    <xf numFmtId="4" fontId="107" fillId="37" borderId="56" applyNumberFormat="0" applyProtection="0">
      <alignment horizontal="right" vertical="center"/>
    </xf>
    <xf numFmtId="0" fontId="6" fillId="0" borderId="0"/>
    <xf numFmtId="0" fontId="6" fillId="0" borderId="0"/>
    <xf numFmtId="0" fontId="6" fillId="0" borderId="0"/>
    <xf numFmtId="4" fontId="107" fillId="100" borderId="55" applyNumberFormat="0" applyProtection="0">
      <alignment horizontal="right" vertical="center"/>
    </xf>
    <xf numFmtId="4" fontId="107" fillId="100" borderId="55" applyNumberFormat="0" applyProtection="0">
      <alignment horizontal="right" vertical="center"/>
    </xf>
    <xf numFmtId="4" fontId="107" fillId="100" borderId="55" applyNumberFormat="0" applyProtection="0">
      <alignment horizontal="right" vertical="center"/>
    </xf>
    <xf numFmtId="0" fontId="3" fillId="0" borderId="0"/>
    <xf numFmtId="4" fontId="107" fillId="65" borderId="56" applyNumberFormat="0" applyProtection="0">
      <alignment horizontal="right" vertical="center"/>
    </xf>
    <xf numFmtId="0" fontId="6" fillId="0" borderId="0"/>
    <xf numFmtId="0" fontId="6" fillId="0" borderId="0"/>
    <xf numFmtId="0" fontId="6" fillId="0" borderId="0"/>
    <xf numFmtId="4" fontId="107" fillId="101" borderId="55" applyNumberFormat="0" applyProtection="0">
      <alignment horizontal="right" vertical="center"/>
    </xf>
    <xf numFmtId="4" fontId="107" fillId="101" borderId="55" applyNumberFormat="0" applyProtection="0">
      <alignment horizontal="right" vertical="center"/>
    </xf>
    <xf numFmtId="4" fontId="107" fillId="101" borderId="55" applyNumberFormat="0" applyProtection="0">
      <alignment horizontal="right" vertical="center"/>
    </xf>
    <xf numFmtId="0" fontId="3" fillId="0" borderId="0"/>
    <xf numFmtId="4" fontId="107" fillId="45" borderId="56" applyNumberFormat="0" applyProtection="0">
      <alignment horizontal="right" vertical="center"/>
    </xf>
    <xf numFmtId="0" fontId="6" fillId="0" borderId="0"/>
    <xf numFmtId="0" fontId="6" fillId="0" borderId="0"/>
    <xf numFmtId="0" fontId="6" fillId="0" borderId="0"/>
    <xf numFmtId="4" fontId="107" fillId="102" borderId="55" applyNumberFormat="0" applyProtection="0">
      <alignment horizontal="right" vertical="center"/>
    </xf>
    <xf numFmtId="4" fontId="107" fillId="102" borderId="55" applyNumberFormat="0" applyProtection="0">
      <alignment horizontal="right" vertical="center"/>
    </xf>
    <xf numFmtId="4" fontId="107" fillId="102" borderId="55" applyNumberFormat="0" applyProtection="0">
      <alignment horizontal="right" vertical="center"/>
    </xf>
    <xf numFmtId="0" fontId="3" fillId="0" borderId="0"/>
    <xf numFmtId="4" fontId="107" fillId="50" borderId="56" applyNumberFormat="0" applyProtection="0">
      <alignment horizontal="right" vertical="center"/>
    </xf>
    <xf numFmtId="0" fontId="6" fillId="0" borderId="0"/>
    <xf numFmtId="0" fontId="6" fillId="0" borderId="0"/>
    <xf numFmtId="0" fontId="6" fillId="0" borderId="0"/>
    <xf numFmtId="4" fontId="107" fillId="103" borderId="55" applyNumberFormat="0" applyProtection="0">
      <alignment horizontal="right" vertical="center"/>
    </xf>
    <xf numFmtId="4" fontId="107" fillId="103" borderId="55" applyNumberFormat="0" applyProtection="0">
      <alignment horizontal="right" vertical="center"/>
    </xf>
    <xf numFmtId="4" fontId="107" fillId="103" borderId="55" applyNumberFormat="0" applyProtection="0">
      <alignment horizontal="right" vertical="center"/>
    </xf>
    <xf numFmtId="0" fontId="3" fillId="0" borderId="0"/>
    <xf numFmtId="4" fontId="107" fillId="47" borderId="56" applyNumberFormat="0" applyProtection="0">
      <alignment horizontal="right" vertical="center"/>
    </xf>
    <xf numFmtId="0" fontId="6" fillId="0" borderId="0"/>
    <xf numFmtId="0" fontId="6" fillId="0" borderId="0"/>
    <xf numFmtId="0" fontId="6" fillId="0" borderId="0"/>
    <xf numFmtId="4" fontId="107" fillId="104" borderId="55" applyNumberFormat="0" applyProtection="0">
      <alignment horizontal="right" vertical="center"/>
    </xf>
    <xf numFmtId="4" fontId="107" fillId="104" borderId="55" applyNumberFormat="0" applyProtection="0">
      <alignment horizontal="right" vertical="center"/>
    </xf>
    <xf numFmtId="4" fontId="107" fillId="104" borderId="55" applyNumberFormat="0" applyProtection="0">
      <alignment horizontal="right" vertical="center"/>
    </xf>
    <xf numFmtId="0" fontId="3" fillId="0" borderId="0"/>
    <xf numFmtId="4" fontId="107" fillId="71" borderId="56" applyNumberFormat="0" applyProtection="0">
      <alignment horizontal="right" vertical="center"/>
    </xf>
    <xf numFmtId="0" fontId="6" fillId="0" borderId="0"/>
    <xf numFmtId="0" fontId="6" fillId="0" borderId="0"/>
    <xf numFmtId="0" fontId="6" fillId="0" borderId="0"/>
    <xf numFmtId="4" fontId="107" fillId="105" borderId="55" applyNumberFormat="0" applyProtection="0">
      <alignment horizontal="right" vertical="center"/>
    </xf>
    <xf numFmtId="4" fontId="107" fillId="105" borderId="55" applyNumberFormat="0" applyProtection="0">
      <alignment horizontal="right" vertical="center"/>
    </xf>
    <xf numFmtId="4" fontId="107" fillId="105" borderId="55" applyNumberFormat="0" applyProtection="0">
      <alignment horizontal="right" vertical="center"/>
    </xf>
    <xf numFmtId="0" fontId="3" fillId="0" borderId="0"/>
    <xf numFmtId="4" fontId="107" fillId="106" borderId="56" applyNumberFormat="0" applyProtection="0">
      <alignment horizontal="right" vertical="center"/>
    </xf>
    <xf numFmtId="0" fontId="6" fillId="0" borderId="0"/>
    <xf numFmtId="0" fontId="6" fillId="0" borderId="0"/>
    <xf numFmtId="0" fontId="6" fillId="0" borderId="0"/>
    <xf numFmtId="4" fontId="107" fillId="107" borderId="55" applyNumberFormat="0" applyProtection="0">
      <alignment horizontal="right" vertical="center"/>
    </xf>
    <xf numFmtId="4" fontId="107" fillId="107" borderId="55" applyNumberFormat="0" applyProtection="0">
      <alignment horizontal="right" vertical="center"/>
    </xf>
    <xf numFmtId="4" fontId="107" fillId="107" borderId="55" applyNumberFormat="0" applyProtection="0">
      <alignment horizontal="right" vertical="center"/>
    </xf>
    <xf numFmtId="0" fontId="3" fillId="0" borderId="0"/>
    <xf numFmtId="4" fontId="107" fillId="43" borderId="56" applyNumberFormat="0" applyProtection="0">
      <alignment horizontal="right" vertical="center"/>
    </xf>
    <xf numFmtId="0" fontId="6" fillId="0" borderId="0"/>
    <xf numFmtId="0" fontId="6" fillId="0" borderId="0"/>
    <xf numFmtId="0" fontId="6" fillId="0" borderId="0"/>
    <xf numFmtId="4" fontId="118" fillId="108" borderId="55" applyNumberFormat="0" applyProtection="0">
      <alignment horizontal="left" vertical="center" indent="1"/>
    </xf>
    <xf numFmtId="4" fontId="118" fillId="108" borderId="55" applyNumberFormat="0" applyProtection="0">
      <alignment horizontal="left" vertical="center" indent="1"/>
    </xf>
    <xf numFmtId="4" fontId="118" fillId="110" borderId="74" applyNumberFormat="0" applyProtection="0">
      <alignment horizontal="left" vertical="center" indent="1"/>
    </xf>
    <xf numFmtId="0" fontId="6" fillId="0" borderId="0"/>
    <xf numFmtId="0" fontId="6" fillId="0" borderId="0"/>
    <xf numFmtId="4" fontId="107" fillId="111" borderId="58" applyNumberFormat="0" applyProtection="0">
      <alignment horizontal="left" vertical="center" indent="1"/>
    </xf>
    <xf numFmtId="4" fontId="107" fillId="111" borderId="58" applyNumberFormat="0" applyProtection="0">
      <alignment horizontal="left" vertical="center" indent="1"/>
    </xf>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3"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3" fillId="0" borderId="0"/>
    <xf numFmtId="4" fontId="107" fillId="113" borderId="56" applyNumberFormat="0" applyProtection="0">
      <alignment horizontal="right" vertical="center"/>
    </xf>
    <xf numFmtId="0" fontId="6" fillId="0" borderId="0"/>
    <xf numFmtId="0" fontId="6" fillId="0" borderId="0"/>
    <xf numFmtId="4" fontId="107" fillId="111" borderId="55" applyNumberFormat="0" applyProtection="0">
      <alignment horizontal="left" vertical="center" indent="1"/>
    </xf>
    <xf numFmtId="4" fontId="107" fillId="111" borderId="55" applyNumberFormat="0" applyProtection="0">
      <alignment horizontal="left" vertical="center" indent="1"/>
    </xf>
    <xf numFmtId="4" fontId="107" fillId="114" borderId="0" applyNumberFormat="0" applyProtection="0">
      <alignment horizontal="left" vertical="center" indent="1"/>
    </xf>
    <xf numFmtId="0" fontId="3" fillId="0" borderId="0"/>
    <xf numFmtId="4" fontId="107" fillId="114" borderId="0" applyNumberFormat="0" applyProtection="0">
      <alignment horizontal="left" vertical="center" indent="1"/>
    </xf>
    <xf numFmtId="0" fontId="6" fillId="0" borderId="0"/>
    <xf numFmtId="0" fontId="6" fillId="0" borderId="0"/>
    <xf numFmtId="4" fontId="107" fillId="115" borderId="55" applyNumberFormat="0" applyProtection="0">
      <alignment horizontal="left" vertical="center" indent="1"/>
    </xf>
    <xf numFmtId="4" fontId="107" fillId="115" borderId="55" applyNumberFormat="0" applyProtection="0">
      <alignment horizontal="left" vertical="center" indent="1"/>
    </xf>
    <xf numFmtId="4" fontId="107" fillId="113" borderId="0" applyNumberFormat="0" applyProtection="0">
      <alignment horizontal="left" vertical="center" indent="1"/>
    </xf>
    <xf numFmtId="0" fontId="3" fillId="0" borderId="0"/>
    <xf numFmtId="4" fontId="107" fillId="113" borderId="0"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7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0" borderId="0"/>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0" borderId="0"/>
    <xf numFmtId="0" fontId="6" fillId="115" borderId="55" applyNumberFormat="0" applyProtection="0">
      <alignment horizontal="left" vertical="center" indent="1"/>
    </xf>
    <xf numFmtId="0" fontId="6" fillId="115" borderId="55"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center" indent="1"/>
    </xf>
    <xf numFmtId="0" fontId="6" fillId="0" borderId="0"/>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0" borderId="0"/>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116" borderId="55" applyNumberFormat="0" applyProtection="0">
      <alignment horizontal="left" vertical="center" indent="1"/>
    </xf>
    <xf numFmtId="0" fontId="6" fillId="116" borderId="55" applyNumberFormat="0" applyProtection="0">
      <alignment horizontal="left" vertical="center" indent="1"/>
    </xf>
    <xf numFmtId="0" fontId="6" fillId="113" borderId="56" applyNumberFormat="0" applyProtection="0">
      <alignment horizontal="left" vertical="top"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center" indent="1"/>
    </xf>
    <xf numFmtId="0" fontId="6" fillId="0" borderId="0"/>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0" borderId="0"/>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84" borderId="55" applyNumberFormat="0" applyProtection="0">
      <alignment horizontal="left" vertical="center" indent="1"/>
    </xf>
    <xf numFmtId="0" fontId="6" fillId="84" borderId="55" applyNumberFormat="0" applyProtection="0">
      <alignment horizontal="left" vertical="center" indent="1"/>
    </xf>
    <xf numFmtId="0" fontId="6" fillId="35" borderId="56" applyNumberFormat="0" applyProtection="0">
      <alignment horizontal="left" vertical="top"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114" borderId="56" applyNumberFormat="0" applyProtection="0">
      <alignment horizontal="left" vertical="top" indent="1"/>
    </xf>
    <xf numFmtId="0" fontId="6" fillId="0" borderId="0"/>
    <xf numFmtId="0" fontId="6" fillId="0" borderId="0"/>
    <xf numFmtId="0" fontId="6" fillId="0" borderId="0"/>
    <xf numFmtId="0" fontId="6" fillId="0" borderId="0"/>
    <xf numFmtId="0" fontId="6" fillId="80" borderId="3" applyNumberFormat="0">
      <protection locked="0"/>
    </xf>
    <xf numFmtId="0" fontId="6" fillId="80" borderId="3" applyNumberFormat="0">
      <protection locked="0"/>
    </xf>
    <xf numFmtId="0" fontId="6" fillId="0" borderId="0"/>
    <xf numFmtId="0" fontId="6" fillId="0" borderId="0"/>
    <xf numFmtId="0" fontId="6" fillId="0" borderId="0"/>
    <xf numFmtId="0" fontId="6" fillId="80" borderId="3" applyNumberFormat="0">
      <protection locked="0"/>
    </xf>
    <xf numFmtId="0" fontId="6" fillId="80" borderId="3" applyNumberFormat="0">
      <protection locked="0"/>
    </xf>
    <xf numFmtId="0" fontId="6" fillId="80" borderId="3" applyNumberFormat="0">
      <protection locked="0"/>
    </xf>
    <xf numFmtId="0" fontId="6" fillId="0" borderId="0"/>
    <xf numFmtId="0" fontId="6" fillId="0" borderId="0"/>
    <xf numFmtId="0" fontId="6" fillId="80" borderId="3" applyNumberFormat="0">
      <protection locked="0"/>
    </xf>
    <xf numFmtId="0" fontId="6" fillId="80" borderId="3" applyNumberFormat="0">
      <protection locked="0"/>
    </xf>
    <xf numFmtId="0" fontId="6" fillId="0" borderId="0"/>
    <xf numFmtId="0" fontId="6" fillId="0" borderId="0"/>
    <xf numFmtId="0" fontId="6" fillId="0" borderId="0"/>
    <xf numFmtId="4" fontId="107" fillId="117" borderId="55" applyNumberFormat="0" applyProtection="0">
      <alignment vertical="center"/>
    </xf>
    <xf numFmtId="4" fontId="107" fillId="117" borderId="55" applyNumberFormat="0" applyProtection="0">
      <alignment vertical="center"/>
    </xf>
    <xf numFmtId="4" fontId="107" fillId="117" borderId="55" applyNumberFormat="0" applyProtection="0">
      <alignment vertical="center"/>
    </xf>
    <xf numFmtId="0" fontId="3" fillId="0" borderId="0"/>
    <xf numFmtId="4" fontId="107" fillId="39" borderId="56" applyNumberFormat="0" applyProtection="0">
      <alignment vertical="center"/>
    </xf>
    <xf numFmtId="0" fontId="6" fillId="0" borderId="0"/>
    <xf numFmtId="0" fontId="6" fillId="0" borderId="0"/>
    <xf numFmtId="0" fontId="6" fillId="0" borderId="0"/>
    <xf numFmtId="4" fontId="115" fillId="117" borderId="55" applyNumberFormat="0" applyProtection="0">
      <alignment vertical="center"/>
    </xf>
    <xf numFmtId="4" fontId="115" fillId="117" borderId="55" applyNumberFormat="0" applyProtection="0">
      <alignment vertical="center"/>
    </xf>
    <xf numFmtId="4" fontId="115" fillId="117" borderId="55" applyNumberFormat="0" applyProtection="0">
      <alignment vertical="center"/>
    </xf>
    <xf numFmtId="0" fontId="3" fillId="0" borderId="0"/>
    <xf numFmtId="4" fontId="115" fillId="39" borderId="56" applyNumberFormat="0" applyProtection="0">
      <alignment vertical="center"/>
    </xf>
    <xf numFmtId="0" fontId="6" fillId="0" borderId="0"/>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3" fillId="0" borderId="0"/>
    <xf numFmtId="4" fontId="107" fillId="39" borderId="56" applyNumberFormat="0" applyProtection="0">
      <alignment horizontal="left" vertical="center" indent="1"/>
    </xf>
    <xf numFmtId="0" fontId="6" fillId="0" borderId="0"/>
    <xf numFmtId="4" fontId="107" fillId="117" borderId="55" applyNumberFormat="0" applyProtection="0">
      <alignment horizontal="left" vertical="center" indent="1"/>
    </xf>
    <xf numFmtId="4" fontId="107" fillId="117" borderId="55" applyNumberFormat="0" applyProtection="0">
      <alignment horizontal="left" vertical="center" indent="1"/>
    </xf>
    <xf numFmtId="4" fontId="107" fillId="117" borderId="55" applyNumberFormat="0" applyProtection="0">
      <alignment horizontal="left" vertical="center" indent="1"/>
    </xf>
    <xf numFmtId="0" fontId="3" fillId="0" borderId="0"/>
    <xf numFmtId="0" fontId="107" fillId="39" borderId="56" applyNumberFormat="0" applyProtection="0">
      <alignment horizontal="left" vertical="top" indent="1"/>
    </xf>
    <xf numFmtId="0" fontId="6" fillId="0" borderId="0"/>
    <xf numFmtId="0" fontId="6" fillId="0" borderId="0"/>
    <xf numFmtId="0" fontId="3" fillId="0" borderId="0"/>
    <xf numFmtId="4" fontId="107" fillId="111" borderId="55" applyNumberFormat="0" applyProtection="0">
      <alignment horizontal="right" vertical="center"/>
    </xf>
    <xf numFmtId="0" fontId="6" fillId="0" borderId="0"/>
    <xf numFmtId="4" fontId="107" fillId="111" borderId="55"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0" fontId="6" fillId="0" borderId="0"/>
    <xf numFmtId="4" fontId="107" fillId="111" borderId="55"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0" fontId="3" fillId="0" borderId="0"/>
    <xf numFmtId="4" fontId="7" fillId="0" borderId="41"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4" fontId="7" fillId="0" borderId="41" applyNumberFormat="0" applyProtection="0">
      <alignment horizontal="right" vertical="center"/>
    </xf>
    <xf numFmtId="4" fontId="107" fillId="111" borderId="55" applyNumberFormat="0" applyProtection="0">
      <alignment horizontal="right" vertical="center"/>
    </xf>
    <xf numFmtId="0" fontId="6" fillId="0" borderId="0"/>
    <xf numFmtId="0" fontId="6" fillId="0" borderId="0"/>
    <xf numFmtId="0" fontId="6" fillId="0" borderId="0"/>
    <xf numFmtId="4" fontId="115" fillId="111" borderId="55" applyNumberFormat="0" applyProtection="0">
      <alignment horizontal="right" vertical="center"/>
    </xf>
    <xf numFmtId="4" fontId="115" fillId="111" borderId="55" applyNumberFormat="0" applyProtection="0">
      <alignment horizontal="right" vertical="center"/>
    </xf>
    <xf numFmtId="4" fontId="115" fillId="111" borderId="55" applyNumberFormat="0" applyProtection="0">
      <alignment horizontal="right" vertical="center"/>
    </xf>
    <xf numFmtId="0" fontId="3" fillId="0" borderId="0"/>
    <xf numFmtId="4" fontId="115" fillId="114" borderId="56" applyNumberFormat="0" applyProtection="0">
      <alignment horizontal="right" vertical="center"/>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7" fillId="49" borderId="41" applyNumberFormat="0" applyProtection="0">
      <alignment horizontal="left" vertical="center" indent="1"/>
    </xf>
    <xf numFmtId="4" fontId="7" fillId="49" borderId="41" applyNumberFormat="0" applyProtection="0">
      <alignment horizontal="left" vertical="center" indent="1"/>
    </xf>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4" fontId="107" fillId="113" borderId="56"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6" fillId="0" borderId="0"/>
    <xf numFmtId="0" fontId="6" fillId="0" borderId="0"/>
    <xf numFmtId="0" fontId="6" fillId="0" borderId="0"/>
    <xf numFmtId="0" fontId="6" fillId="0" borderId="0"/>
    <xf numFmtId="0" fontId="6" fillId="96" borderId="55" applyNumberFormat="0" applyProtection="0">
      <alignment horizontal="left" vertical="center" indent="1"/>
    </xf>
    <xf numFmtId="0" fontId="6" fillId="96" borderId="55" applyNumberFormat="0" applyProtection="0">
      <alignment horizontal="left" vertical="center" indent="1"/>
    </xf>
    <xf numFmtId="0" fontId="107" fillId="113" borderId="56" applyNumberFormat="0" applyProtection="0">
      <alignment horizontal="left" vertical="top" indent="1"/>
    </xf>
    <xf numFmtId="0" fontId="6" fillId="0" borderId="0"/>
    <xf numFmtId="0" fontId="6" fillId="0" borderId="0"/>
    <xf numFmtId="0" fontId="6" fillId="0" borderId="0"/>
    <xf numFmtId="4" fontId="206" fillId="118" borderId="0" applyNumberFormat="0" applyProtection="0">
      <alignment horizontal="left" vertical="center" indent="1"/>
    </xf>
    <xf numFmtId="0" fontId="6" fillId="0" borderId="0"/>
    <xf numFmtId="0" fontId="6" fillId="0" borderId="0"/>
    <xf numFmtId="0" fontId="6" fillId="0" borderId="0"/>
    <xf numFmtId="4" fontId="123" fillId="111" borderId="55" applyNumberFormat="0" applyProtection="0">
      <alignment horizontal="right" vertical="center"/>
    </xf>
    <xf numFmtId="4" fontId="123" fillId="111" borderId="55" applyNumberFormat="0" applyProtection="0">
      <alignment horizontal="right" vertical="center"/>
    </xf>
    <xf numFmtId="4" fontId="123" fillId="111" borderId="55" applyNumberFormat="0" applyProtection="0">
      <alignment horizontal="right" vertical="center"/>
    </xf>
    <xf numFmtId="0" fontId="3" fillId="0" borderId="0"/>
    <xf numFmtId="4" fontId="123" fillId="114" borderId="56" applyNumberFormat="0" applyProtection="0">
      <alignment horizontal="right" vertical="center"/>
    </xf>
    <xf numFmtId="0" fontId="3" fillId="0" borderId="0"/>
    <xf numFmtId="39" fontId="6" fillId="120" borderId="0"/>
    <xf numFmtId="0" fontId="3" fillId="0" borderId="0"/>
    <xf numFmtId="39" fontId="6" fillId="120" borderId="0"/>
    <xf numFmtId="0" fontId="3" fillId="0" borderId="0"/>
    <xf numFmtId="39" fontId="6" fillId="120" borderId="0"/>
    <xf numFmtId="0" fontId="6" fillId="0" borderId="0"/>
    <xf numFmtId="0" fontId="3" fillId="0" borderId="0"/>
    <xf numFmtId="0" fontId="6" fillId="0" borderId="0"/>
    <xf numFmtId="0" fontId="3" fillId="0" borderId="0"/>
    <xf numFmtId="39" fontId="6" fillId="12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39" fontId="6" fillId="120" borderId="0"/>
    <xf numFmtId="0" fontId="3" fillId="0" borderId="0"/>
    <xf numFmtId="39" fontId="6" fillId="120" borderId="0"/>
    <xf numFmtId="39" fontId="6" fillId="120" borderId="0"/>
    <xf numFmtId="39" fontId="6" fillId="120" borderId="0"/>
    <xf numFmtId="39" fontId="6" fillId="120" borderId="0"/>
    <xf numFmtId="39" fontId="6" fillId="12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39" fontId="6" fillId="12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38" fontId="8" fillId="0" borderId="17"/>
    <xf numFmtId="38" fontId="8" fillId="0" borderId="17"/>
    <xf numFmtId="38" fontId="8" fillId="0" borderId="17"/>
    <xf numFmtId="38" fontId="8" fillId="0" borderId="17"/>
    <xf numFmtId="38" fontId="8" fillId="0" borderId="17"/>
    <xf numFmtId="0" fontId="6" fillId="0" borderId="0"/>
    <xf numFmtId="38" fontId="8" fillId="0" borderId="17"/>
    <xf numFmtId="38" fontId="8" fillId="0" borderId="17"/>
    <xf numFmtId="38" fontId="8" fillId="0" borderId="17"/>
    <xf numFmtId="0" fontId="6" fillId="0" borderId="0"/>
    <xf numFmtId="38" fontId="8" fillId="0" borderId="17"/>
    <xf numFmtId="38" fontId="8" fillId="0" borderId="17"/>
    <xf numFmtId="0" fontId="6" fillId="0" borderId="0"/>
    <xf numFmtId="0" fontId="6" fillId="0" borderId="0"/>
    <xf numFmtId="0" fontId="6" fillId="0" borderId="0"/>
    <xf numFmtId="38" fontId="8" fillId="0" borderId="17"/>
    <xf numFmtId="38" fontId="8" fillId="0" borderId="17"/>
    <xf numFmtId="38" fontId="8" fillId="0" borderId="17"/>
    <xf numFmtId="0" fontId="6" fillId="0" borderId="0"/>
    <xf numFmtId="0" fontId="6" fillId="0" borderId="0"/>
    <xf numFmtId="0" fontId="6" fillId="0" borderId="0"/>
    <xf numFmtId="0" fontId="6" fillId="0" borderId="0"/>
    <xf numFmtId="38" fontId="8" fillId="0" borderId="17"/>
    <xf numFmtId="38" fontId="8" fillId="0" borderId="17"/>
    <xf numFmtId="0" fontId="3" fillId="0" borderId="0"/>
    <xf numFmtId="38" fontId="8" fillId="0" borderId="17"/>
    <xf numFmtId="0" fontId="6" fillId="0" borderId="0"/>
    <xf numFmtId="0" fontId="6" fillId="0" borderId="0"/>
    <xf numFmtId="0" fontId="6" fillId="0" borderId="0"/>
    <xf numFmtId="39" fontId="6" fillId="121"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172" fontId="6" fillId="0" borderId="0">
      <alignment horizontal="left" wrapText="1"/>
    </xf>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165" fontId="6" fillId="0" borderId="0">
      <alignment horizontal="left" wrapText="1"/>
    </xf>
    <xf numFmtId="0" fontId="3" fillId="0" borderId="0"/>
    <xf numFmtId="172" fontId="6" fillId="0" borderId="0">
      <alignment horizontal="left" wrapText="1"/>
    </xf>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179" fontId="6" fillId="0" borderId="0">
      <alignment horizontal="left" wrapText="1"/>
    </xf>
    <xf numFmtId="0" fontId="6" fillId="0" borderId="0"/>
    <xf numFmtId="0" fontId="6" fillId="0" borderId="0"/>
    <xf numFmtId="0" fontId="6" fillId="0" borderId="0"/>
    <xf numFmtId="0" fontId="6" fillId="0" borderId="0"/>
    <xf numFmtId="0" fontId="3" fillId="0" borderId="0"/>
    <xf numFmtId="173" fontId="6" fillId="0" borderId="0">
      <alignment horizontal="left" wrapText="1"/>
    </xf>
    <xf numFmtId="0" fontId="6" fillId="0" borderId="0"/>
    <xf numFmtId="0" fontId="3" fillId="0" borderId="0"/>
    <xf numFmtId="0" fontId="6" fillId="0" borderId="0"/>
    <xf numFmtId="173" fontId="6" fillId="0" borderId="0">
      <alignment horizontal="left" wrapText="1"/>
    </xf>
    <xf numFmtId="172" fontId="6" fillId="0" borderId="0">
      <alignment horizontal="left" wrapText="1"/>
    </xf>
    <xf numFmtId="0" fontId="6" fillId="0" borderId="0"/>
    <xf numFmtId="0" fontId="3" fillId="0" borderId="0"/>
    <xf numFmtId="0" fontId="3" fillId="0" borderId="0"/>
    <xf numFmtId="0" fontId="6" fillId="0" borderId="0"/>
    <xf numFmtId="172" fontId="6" fillId="0" borderId="0">
      <alignment horizontal="left" wrapText="1"/>
    </xf>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9"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9"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173" fontId="6" fillId="0" borderId="0">
      <alignment horizontal="lef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3" fontId="6" fillId="0" borderId="0">
      <alignment horizontal="lef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172" fontId="6" fillId="0" borderId="0">
      <alignment horizontal="left" wrapText="1"/>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5" fillId="133" borderId="75" applyNumberFormat="0" applyProtection="0">
      <alignment horizontal="center" wrapText="1"/>
    </xf>
    <xf numFmtId="0" fontId="3" fillId="0" borderId="0"/>
    <xf numFmtId="0" fontId="5" fillId="133" borderId="75" applyNumberFormat="0" applyProtection="0">
      <alignment horizontal="center" wrapText="1"/>
    </xf>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5" fillId="133" borderId="76" applyNumberFormat="0" applyAlignment="0" applyProtection="0">
      <alignment wrapText="1"/>
    </xf>
    <xf numFmtId="0" fontId="3" fillId="0" borderId="0"/>
    <xf numFmtId="0" fontId="5" fillId="133" borderId="76" applyNumberFormat="0" applyAlignment="0" applyProtection="0">
      <alignment wrapText="1"/>
    </xf>
    <xf numFmtId="0" fontId="6" fillId="134" borderId="0" applyNumberFormat="0" applyBorder="0">
      <alignment horizontal="center" wrapText="1"/>
    </xf>
    <xf numFmtId="0" fontId="6" fillId="0" borderId="0"/>
    <xf numFmtId="0" fontId="3" fillId="0" borderId="0"/>
    <xf numFmtId="0" fontId="3" fillId="0" borderId="0"/>
    <xf numFmtId="0" fontId="6" fillId="0" borderId="0"/>
    <xf numFmtId="0" fontId="6" fillId="134" borderId="0" applyNumberFormat="0" applyBorder="0">
      <alignment horizontal="center" wrapText="1"/>
    </xf>
    <xf numFmtId="0" fontId="6" fillId="0" borderId="0"/>
    <xf numFmtId="0" fontId="3" fillId="0" borderId="0"/>
    <xf numFmtId="0" fontId="6" fillId="0" borderId="0"/>
    <xf numFmtId="0" fontId="3" fillId="0" borderId="0"/>
    <xf numFmtId="0" fontId="6" fillId="134" borderId="0" applyNumberFormat="0" applyBorder="0">
      <alignment horizontal="center" wrapText="1"/>
    </xf>
    <xf numFmtId="0" fontId="6" fillId="135" borderId="77" applyNumberFormat="0">
      <alignment wrapText="1"/>
    </xf>
    <xf numFmtId="0" fontId="6" fillId="0" borderId="0"/>
    <xf numFmtId="0" fontId="3" fillId="0" borderId="0"/>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0" borderId="0"/>
    <xf numFmtId="0" fontId="3" fillId="0" borderId="0"/>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77" applyNumberFormat="0">
      <alignment wrapText="1"/>
    </xf>
    <xf numFmtId="0" fontId="6" fillId="135" borderId="0" applyNumberFormat="0" applyBorder="0">
      <alignment wrapText="1"/>
    </xf>
    <xf numFmtId="0" fontId="6" fillId="0" borderId="0"/>
    <xf numFmtId="0" fontId="3" fillId="0" borderId="0"/>
    <xf numFmtId="0" fontId="3" fillId="0" borderId="0"/>
    <xf numFmtId="0" fontId="6" fillId="0" borderId="0"/>
    <xf numFmtId="0" fontId="6" fillId="135" borderId="0" applyNumberFormat="0" applyBorder="0">
      <alignment wrapText="1"/>
    </xf>
    <xf numFmtId="0" fontId="6" fillId="0" borderId="0"/>
    <xf numFmtId="0" fontId="3" fillId="0" borderId="0"/>
    <xf numFmtId="0" fontId="6" fillId="0" borderId="0"/>
    <xf numFmtId="0" fontId="3" fillId="0" borderId="0"/>
    <xf numFmtId="0" fontId="6" fillId="135" borderId="0" applyNumberFormat="0" applyBorder="0">
      <alignment wrapText="1"/>
    </xf>
    <xf numFmtId="0" fontId="6" fillId="0" borderId="0" applyNumberFormat="0" applyFill="0" applyBorder="0" applyProtection="0">
      <alignment horizontal="right" wrapText="1"/>
    </xf>
    <xf numFmtId="0" fontId="6" fillId="0" borderId="0"/>
    <xf numFmtId="0" fontId="3" fillId="0" borderId="0"/>
    <xf numFmtId="0" fontId="3" fillId="0" borderId="0"/>
    <xf numFmtId="0" fontId="6" fillId="0" borderId="0"/>
    <xf numFmtId="0" fontId="6" fillId="0" borderId="0" applyNumberFormat="0" applyFill="0" applyBorder="0" applyProtection="0">
      <alignment horizontal="right" wrapText="1"/>
    </xf>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254" fontId="6" fillId="0" borderId="0" applyFill="0" applyBorder="0" applyAlignment="0" applyProtection="0">
      <alignment wrapText="1"/>
    </xf>
    <xf numFmtId="0" fontId="6" fillId="0" borderId="0"/>
    <xf numFmtId="0" fontId="3" fillId="0" borderId="0"/>
    <xf numFmtId="0" fontId="3" fillId="0" borderId="0"/>
    <xf numFmtId="0" fontId="6" fillId="0" borderId="0"/>
    <xf numFmtId="254" fontId="6" fillId="0" borderId="0" applyFill="0" applyBorder="0" applyAlignment="0" applyProtection="0">
      <alignment wrapText="1"/>
    </xf>
    <xf numFmtId="0" fontId="6" fillId="0" borderId="0"/>
    <xf numFmtId="0" fontId="3" fillId="0" borderId="0"/>
    <xf numFmtId="0" fontId="6" fillId="0" borderId="0"/>
    <xf numFmtId="0" fontId="3" fillId="0" borderId="0"/>
    <xf numFmtId="254" fontId="6" fillId="0" borderId="0" applyFill="0" applyBorder="0" applyAlignment="0" applyProtection="0">
      <alignment wrapText="1"/>
    </xf>
    <xf numFmtId="206" fontId="6" fillId="0" borderId="0" applyFill="0" applyBorder="0" applyAlignment="0" applyProtection="0">
      <alignment wrapText="1"/>
    </xf>
    <xf numFmtId="0" fontId="6" fillId="0" borderId="0"/>
    <xf numFmtId="0" fontId="3" fillId="0" borderId="0"/>
    <xf numFmtId="0" fontId="3" fillId="0" borderId="0"/>
    <xf numFmtId="0" fontId="6" fillId="0" borderId="0"/>
    <xf numFmtId="206" fontId="6" fillId="0" borderId="0" applyFill="0" applyBorder="0" applyAlignment="0" applyProtection="0">
      <alignment wrapText="1"/>
    </xf>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206"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206"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xf numFmtId="0" fontId="3" fillId="0" borderId="0"/>
    <xf numFmtId="0" fontId="3" fillId="0" borderId="0"/>
    <xf numFmtId="0" fontId="6" fillId="0" borderId="0"/>
    <xf numFmtId="0" fontId="6" fillId="0" borderId="0" applyNumberFormat="0" applyFill="0" applyBorder="0">
      <alignment horizontal="right" wrapText="1"/>
    </xf>
    <xf numFmtId="0" fontId="6" fillId="0" borderId="0"/>
    <xf numFmtId="0" fontId="3" fillId="0" borderId="0"/>
    <xf numFmtId="0" fontId="6" fillId="0" borderId="0"/>
    <xf numFmtId="0" fontId="3" fillId="0" borderId="0"/>
    <xf numFmtId="0" fontId="6" fillId="0" borderId="0" applyNumberFormat="0" applyFill="0" applyBorder="0">
      <alignment horizontal="right" wrapText="1"/>
    </xf>
    <xf numFmtId="17" fontId="6" fillId="0" borderId="0" applyFill="0" applyBorder="0">
      <alignment horizontal="right" wrapText="1"/>
    </xf>
    <xf numFmtId="0" fontId="6" fillId="0" borderId="0"/>
    <xf numFmtId="0" fontId="3" fillId="0" borderId="0"/>
    <xf numFmtId="0" fontId="3" fillId="0" borderId="0"/>
    <xf numFmtId="0" fontId="6" fillId="0" borderId="0"/>
    <xf numFmtId="17" fontId="6" fillId="0" borderId="0" applyFill="0" applyBorder="0">
      <alignment horizontal="right" wrapText="1"/>
    </xf>
    <xf numFmtId="0" fontId="6" fillId="0" borderId="0"/>
    <xf numFmtId="0" fontId="3" fillId="0" borderId="0"/>
    <xf numFmtId="0" fontId="6" fillId="0" borderId="0"/>
    <xf numFmtId="0" fontId="3" fillId="0" borderId="0"/>
    <xf numFmtId="17" fontId="6" fillId="0" borderId="0" applyFill="0" applyBorder="0">
      <alignment horizontal="right" wrapText="1"/>
    </xf>
    <xf numFmtId="8"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8" fontId="6" fillId="0" borderId="0" applyFill="0" applyBorder="0" applyAlignment="0" applyProtection="0">
      <alignment wrapText="1"/>
    </xf>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8" fontId="6" fillId="0" borderId="0" applyFill="0" applyBorder="0" applyAlignment="0" applyProtection="0">
      <alignment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5" fillId="0" borderId="0" applyNumberFormat="0" applyFill="0" applyBorder="0">
      <alignment horizontal="center" wrapText="1"/>
    </xf>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107" fillId="0" borderId="0" applyNumberFormat="0" applyBorder="0" applyAlignment="0"/>
    <xf numFmtId="0" fontId="130" fillId="0" borderId="0" applyNumberFormat="0" applyBorder="0" applyAlignment="0"/>
    <xf numFmtId="0" fontId="118" fillId="0" borderId="0" applyNumberFormat="0" applyBorder="0" applyAlignment="0"/>
    <xf numFmtId="0" fontId="39" fillId="0" borderId="0"/>
    <xf numFmtId="253" fontId="207" fillId="0" borderId="0"/>
    <xf numFmtId="240" fontId="78" fillId="0" borderId="0"/>
    <xf numFmtId="0" fontId="76" fillId="0" borderId="62"/>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32" fillId="0" borderId="0" applyBorder="0">
      <alignment horizontal="right"/>
    </xf>
    <xf numFmtId="41" fontId="133" fillId="2" borderId="0">
      <alignment horizontal="left"/>
    </xf>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208" fillId="136" borderId="0" applyFont="0" applyBorder="0" applyAlignment="0">
      <alignmen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253" fontId="209" fillId="136" borderId="78" applyBorder="0">
      <alignment horizontal="righ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6" fillId="91" borderId="0" applyNumberFormat="0" applyBorder="0" applyProtection="0">
      <alignment vertical="top" wrapText="1"/>
    </xf>
    <xf numFmtId="0" fontId="12" fillId="0" borderId="0"/>
    <xf numFmtId="0" fontId="12" fillId="0" borderId="0"/>
    <xf numFmtId="0" fontId="6" fillId="0" borderId="0" applyNumberFormat="0" applyBorder="0" applyAlignment="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49" fontId="6" fillId="137" borderId="0" applyFont="0" applyBorder="0" applyAlignment="0" applyProtection="0"/>
    <xf numFmtId="0" fontId="6" fillId="0" borderId="0"/>
    <xf numFmtId="0" fontId="3" fillId="0" borderId="0"/>
    <xf numFmtId="0" fontId="3" fillId="0" borderId="0"/>
    <xf numFmtId="0" fontId="13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125" fillId="0" borderId="0" applyNumberFormat="0" applyFill="0" applyBorder="0" applyAlignment="0" applyProtection="0"/>
    <xf numFmtId="0" fontId="6" fillId="0" borderId="0"/>
    <xf numFmtId="0" fontId="6" fillId="0" borderId="0"/>
    <xf numFmtId="0" fontId="6" fillId="0" borderId="0"/>
    <xf numFmtId="0" fontId="125"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6" fillId="0" borderId="0" applyNumberFormat="0" applyFill="0" applyBorder="0" applyAlignment="0" applyProtection="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7" fillId="0" borderId="0" applyNumberFormat="0" applyFill="0" applyBorder="0" applyAlignment="0" applyProtection="0"/>
    <xf numFmtId="0" fontId="6" fillId="0" borderId="0"/>
    <xf numFmtId="0" fontId="16" fillId="0" borderId="0" applyNumberFormat="0" applyFill="0" applyBorder="0" applyAlignment="0" applyProtection="0"/>
    <xf numFmtId="0" fontId="59" fillId="0" borderId="0"/>
    <xf numFmtId="0" fontId="201" fillId="131"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232" fontId="142" fillId="0" borderId="0"/>
    <xf numFmtId="0" fontId="6" fillId="0" borderId="0"/>
    <xf numFmtId="0" fontId="3" fillId="0" borderId="0"/>
    <xf numFmtId="0" fontId="6" fillId="0" borderId="0"/>
    <xf numFmtId="0" fontId="6" fillId="0" borderId="0"/>
    <xf numFmtId="0" fontId="6" fillId="0" borderId="0"/>
    <xf numFmtId="0" fontId="71" fillId="0" borderId="64" applyNumberForma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1" fillId="0" borderId="64" applyNumberFormat="0" applyFill="0" applyAlignment="0" applyProtection="0"/>
    <xf numFmtId="0" fontId="30" fillId="0" borderId="65" applyNumberFormat="0" applyFill="0" applyAlignment="0" applyProtection="0"/>
    <xf numFmtId="0" fontId="71" fillId="0" borderId="66" applyNumberFormat="0" applyFill="0" applyAlignment="0" applyProtection="0"/>
    <xf numFmtId="0" fontId="6" fillId="0" borderId="0"/>
    <xf numFmtId="0" fontId="3" fillId="0" borderId="0"/>
    <xf numFmtId="0" fontId="6" fillId="0" borderId="0"/>
    <xf numFmtId="0" fontId="3"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30" fillId="0" borderId="65" applyNumberFormat="0" applyFill="0" applyAlignment="0" applyProtection="0"/>
    <xf numFmtId="0" fontId="6" fillId="0" borderId="0"/>
    <xf numFmtId="0" fontId="6" fillId="0" borderId="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71" fillId="0" borderId="65" applyNumberFormat="0" applyFill="0" applyAlignment="0" applyProtection="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0" fillId="0" borderId="3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3"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6" fillId="0" borderId="0"/>
    <xf numFmtId="0" fontId="6" fillId="0" borderId="0"/>
    <xf numFmtId="0" fontId="6" fillId="0" borderId="0"/>
    <xf numFmtId="0" fontId="6" fillId="0" borderId="0"/>
    <xf numFmtId="0" fontId="30" fillId="0" borderId="65" applyNumberFormat="0" applyFill="0" applyAlignment="0" applyProtection="0"/>
    <xf numFmtId="0" fontId="30" fillId="0" borderId="65" applyNumberForma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63" applyNumberFormat="0" applyFont="0" applyFill="0" applyAlignment="0" applyProtection="0"/>
    <xf numFmtId="0" fontId="62" fillId="0" borderId="63" applyNumberFormat="0" applyFont="0" applyFill="0" applyAlignment="0" applyProtection="0"/>
    <xf numFmtId="0" fontId="6" fillId="0" borderId="0"/>
    <xf numFmtId="0" fontId="6" fillId="0" borderId="0"/>
    <xf numFmtId="0" fontId="210" fillId="0" borderId="3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0" borderId="63" applyNumberFormat="0" applyFont="0" applyFill="0" applyAlignment="0" applyProtection="0"/>
    <xf numFmtId="0" fontId="62" fillId="0" borderId="63" applyNumberFormat="0" applyFont="0" applyFill="0" applyAlignment="0" applyProtection="0"/>
    <xf numFmtId="0" fontId="71" fillId="0" borderId="6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1" fillId="0" borderId="67"/>
    <xf numFmtId="0" fontId="61" fillId="0" borderId="67"/>
    <xf numFmtId="0" fontId="6" fillId="0" borderId="0"/>
    <xf numFmtId="0" fontId="3" fillId="0" borderId="0"/>
    <xf numFmtId="0" fontId="3" fillId="0" borderId="0"/>
    <xf numFmtId="0" fontId="6" fillId="0" borderId="0"/>
    <xf numFmtId="0" fontId="6" fillId="0" borderId="0"/>
    <xf numFmtId="0" fontId="3" fillId="0" borderId="0"/>
    <xf numFmtId="0" fontId="61" fillId="0" borderId="67"/>
    <xf numFmtId="232" fontId="8" fillId="0" borderId="79"/>
    <xf numFmtId="249" fontId="160" fillId="0" borderId="79" applyAlignment="0"/>
    <xf numFmtId="250" fontId="160" fillId="0" borderId="79" applyAlignment="0"/>
    <xf numFmtId="253" fontId="160" fillId="0" borderId="79" applyAlignment="0">
      <alignment horizontal="right"/>
    </xf>
    <xf numFmtId="255" fontId="200" fillId="84" borderId="68" applyBorder="0">
      <alignment horizontal="right" vertical="center"/>
      <protection locked="0"/>
    </xf>
    <xf numFmtId="255" fontId="200" fillId="84" borderId="68" applyBorder="0">
      <alignment horizontal="right" vertical="center"/>
      <protection locked="0"/>
    </xf>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211"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2" fillId="0" borderId="0" applyNumberFormat="0" applyFill="0" applyBorder="0" applyAlignment="0" applyProtection="0"/>
    <xf numFmtId="0" fontId="96" fillId="0" borderId="0" applyNumberFormat="0" applyFill="0" applyBorder="0" applyAlignment="0" applyProtection="0"/>
    <xf numFmtId="0" fontId="3" fillId="0" borderId="0"/>
    <xf numFmtId="1" fontId="6" fillId="0" borderId="0">
      <alignment horizontal="center"/>
    </xf>
    <xf numFmtId="1" fontId="6" fillId="0" borderId="0">
      <alignment horizontal="center"/>
    </xf>
    <xf numFmtId="0" fontId="6" fillId="0" borderId="0"/>
    <xf numFmtId="0" fontId="2" fillId="0" borderId="0"/>
    <xf numFmtId="0" fontId="1" fillId="0" borderId="0"/>
    <xf numFmtId="0" fontId="32" fillId="0" borderId="0"/>
  </cellStyleXfs>
  <cellXfs count="509">
    <xf numFmtId="0" fontId="0" fillId="0" borderId="0" xfId="0"/>
    <xf numFmtId="0" fontId="7" fillId="0" borderId="0" xfId="0" applyFont="1" applyFill="1" applyAlignment="1">
      <alignment horizontal="center" wrapText="1"/>
    </xf>
    <xf numFmtId="0" fontId="7" fillId="0" borderId="0" xfId="0" applyFont="1" applyFill="1" applyBorder="1" applyAlignment="1">
      <alignment horizontal="center" vertical="top" wrapText="1"/>
    </xf>
    <xf numFmtId="0" fontId="7" fillId="0" borderId="0" xfId="0" quotePrefix="1" applyFont="1" applyFill="1" applyBorder="1" applyAlignment="1">
      <alignment horizontal="center" vertical="top" wrapText="1"/>
    </xf>
    <xf numFmtId="0" fontId="7" fillId="0" borderId="0" xfId="0" applyFont="1" applyFill="1" applyBorder="1" applyAlignment="1">
      <alignment horizontal="left" wrapText="1"/>
    </xf>
    <xf numFmtId="0" fontId="7" fillId="0" borderId="0" xfId="0" applyFont="1" applyFill="1" applyAlignment="1">
      <alignment horizontal="left" indent="1"/>
    </xf>
    <xf numFmtId="167" fontId="7" fillId="0" borderId="0" xfId="0" quotePrefix="1" applyNumberFormat="1" applyFont="1" applyFill="1" applyAlignment="1">
      <alignment horizontal="left"/>
    </xf>
    <xf numFmtId="0" fontId="7" fillId="0" borderId="0" xfId="0" applyFont="1" applyFill="1" applyAlignment="1">
      <alignment horizontal="left"/>
    </xf>
    <xf numFmtId="0" fontId="7" fillId="0" borderId="0" xfId="0" quotePrefix="1" applyFont="1" applyFill="1" applyAlignment="1">
      <alignment horizontal="left" indent="1"/>
    </xf>
    <xf numFmtId="170" fontId="7" fillId="0" borderId="4" xfId="0" applyNumberFormat="1" applyFont="1" applyFill="1" applyBorder="1"/>
    <xf numFmtId="167" fontId="7" fillId="0" borderId="4" xfId="0" applyNumberFormat="1" applyFont="1" applyFill="1" applyBorder="1"/>
    <xf numFmtId="167" fontId="7" fillId="0" borderId="2" xfId="0" applyNumberFormat="1" applyFont="1" applyFill="1" applyBorder="1"/>
    <xf numFmtId="167" fontId="7" fillId="0" borderId="0" xfId="0" applyNumberFormat="1" applyFont="1" applyFill="1" applyBorder="1"/>
    <xf numFmtId="164" fontId="7" fillId="0" borderId="4" xfId="0" applyNumberFormat="1" applyFont="1" applyFill="1" applyBorder="1"/>
    <xf numFmtId="0" fontId="7" fillId="0" borderId="0" xfId="0" applyFont="1" applyFill="1" applyBorder="1"/>
    <xf numFmtId="167" fontId="7" fillId="0" borderId="0" xfId="0" applyNumberFormat="1" applyFont="1" applyFill="1"/>
    <xf numFmtId="0" fontId="7" fillId="0" borderId="0" xfId="0" applyFont="1" applyFill="1"/>
    <xf numFmtId="0" fontId="7" fillId="0" borderId="0" xfId="0" quotePrefix="1" applyFont="1" applyFill="1" applyBorder="1" applyAlignment="1">
      <alignment horizontal="left" indent="1"/>
    </xf>
    <xf numFmtId="0" fontId="7" fillId="0" borderId="0" xfId="0" quotePrefix="1" applyFont="1" applyFill="1" applyBorder="1" applyAlignment="1">
      <alignment horizontal="left"/>
    </xf>
    <xf numFmtId="0" fontId="7" fillId="0" borderId="0" xfId="0" quotePrefix="1" applyFont="1" applyFill="1" applyBorder="1" applyAlignment="1">
      <alignment horizontal="right" wrapText="1"/>
    </xf>
    <xf numFmtId="0" fontId="7" fillId="0" borderId="0" xfId="0" applyFont="1" applyFill="1" applyBorder="1" applyAlignment="1">
      <alignment horizontal="center" wrapText="1"/>
    </xf>
    <xf numFmtId="0" fontId="7" fillId="0" borderId="0" xfId="0" quotePrefix="1" applyFont="1" applyFill="1" applyBorder="1" applyAlignment="1">
      <alignment horizontal="center"/>
    </xf>
    <xf numFmtId="0" fontId="7" fillId="0" borderId="0" xfId="0" quotePrefix="1" applyFont="1" applyFill="1" applyBorder="1" applyAlignment="1">
      <alignment horizontal="center" wrapText="1"/>
    </xf>
    <xf numFmtId="164" fontId="7" fillId="0" borderId="0" xfId="0" applyNumberFormat="1" applyFont="1" applyFill="1"/>
    <xf numFmtId="164" fontId="7" fillId="0" borderId="0" xfId="0" applyNumberFormat="1" applyFont="1" applyFill="1" applyBorder="1" applyAlignment="1"/>
    <xf numFmtId="0" fontId="7" fillId="0" borderId="0" xfId="0" applyNumberFormat="1" applyFont="1" applyFill="1" applyBorder="1"/>
    <xf numFmtId="0" fontId="7" fillId="0" borderId="0" xfId="0" applyFont="1" applyFill="1" applyBorder="1" applyAlignment="1"/>
    <xf numFmtId="164" fontId="7" fillId="0" borderId="0" xfId="0" applyNumberFormat="1" applyFont="1" applyFill="1" applyBorder="1"/>
    <xf numFmtId="0" fontId="7" fillId="0" borderId="0" xfId="0" applyFont="1" applyFill="1" applyBorder="1" applyAlignment="1">
      <alignment horizontal="left"/>
    </xf>
    <xf numFmtId="0" fontId="7" fillId="0" borderId="0" xfId="0" applyFont="1" applyFill="1" applyBorder="1" applyAlignment="1">
      <alignment horizontal="left" indent="1"/>
    </xf>
    <xf numFmtId="0" fontId="7" fillId="0" borderId="0" xfId="0" applyFont="1" applyFill="1" applyBorder="1" applyAlignment="1">
      <alignment horizontal="center"/>
    </xf>
    <xf numFmtId="0" fontId="7" fillId="0" borderId="0" xfId="0" quotePrefix="1" applyFont="1" applyFill="1" applyAlignment="1">
      <alignment horizontal="center" wrapText="1"/>
    </xf>
    <xf numFmtId="0" fontId="8" fillId="0" borderId="21" xfId="0" applyFont="1" applyFill="1" applyBorder="1" applyAlignment="1">
      <alignment horizontal="center"/>
    </xf>
    <xf numFmtId="0" fontId="7" fillId="0" borderId="0" xfId="0" quotePrefix="1" applyFont="1" applyFill="1" applyAlignment="1">
      <alignment horizontal="left"/>
    </xf>
    <xf numFmtId="41" fontId="7" fillId="0" borderId="0" xfId="0" applyNumberFormat="1" applyFont="1" applyFill="1"/>
    <xf numFmtId="44" fontId="7" fillId="0" borderId="0" xfId="0" applyNumberFormat="1" applyFont="1" applyFill="1"/>
    <xf numFmtId="169" fontId="7" fillId="0" borderId="0" xfId="0" applyNumberFormat="1" applyFont="1" applyFill="1"/>
    <xf numFmtId="170" fontId="7" fillId="0" borderId="0" xfId="0" applyNumberFormat="1" applyFont="1" applyFill="1" applyBorder="1"/>
    <xf numFmtId="170" fontId="7" fillId="0" borderId="2" xfId="0" applyNumberFormat="1" applyFont="1" applyFill="1" applyBorder="1"/>
    <xf numFmtId="170" fontId="7" fillId="0" borderId="0" xfId="0" applyNumberFormat="1" applyFont="1" applyFill="1"/>
    <xf numFmtId="0" fontId="8" fillId="0" borderId="20" xfId="0" applyFont="1" applyFill="1" applyBorder="1" applyAlignment="1">
      <alignment horizontal="center" wrapText="1"/>
    </xf>
    <xf numFmtId="0" fontId="8" fillId="0" borderId="20" xfId="0" quotePrefix="1" applyFont="1" applyFill="1" applyBorder="1" applyAlignment="1">
      <alignment horizontal="center" wrapText="1"/>
    </xf>
    <xf numFmtId="170" fontId="7" fillId="0" borderId="0" xfId="2" applyNumberFormat="1" applyFont="1" applyFill="1"/>
    <xf numFmtId="170" fontId="7" fillId="0" borderId="2" xfId="2" applyNumberFormat="1" applyFont="1" applyFill="1" applyBorder="1"/>
    <xf numFmtId="164" fontId="7" fillId="0" borderId="0" xfId="1" quotePrefix="1" applyNumberFormat="1" applyFont="1" applyFill="1" applyAlignment="1">
      <alignment horizontal="left"/>
    </xf>
    <xf numFmtId="164" fontId="7" fillId="0" borderId="2" xfId="1" applyNumberFormat="1" applyFont="1" applyFill="1" applyBorder="1"/>
    <xf numFmtId="164" fontId="7" fillId="0" borderId="0" xfId="1" applyNumberFormat="1" applyFont="1" applyFill="1" applyBorder="1"/>
    <xf numFmtId="164" fontId="7" fillId="0" borderId="0" xfId="1" applyNumberFormat="1" applyFont="1" applyFill="1"/>
    <xf numFmtId="164" fontId="7" fillId="0" borderId="4" xfId="1" applyNumberFormat="1" applyFont="1" applyFill="1" applyBorder="1"/>
    <xf numFmtId="167" fontId="7" fillId="0" borderId="0" xfId="2" applyNumberFormat="1" applyFont="1" applyFill="1"/>
    <xf numFmtId="0" fontId="8" fillId="0" borderId="0" xfId="0" quotePrefix="1" applyFont="1" applyFill="1" applyAlignment="1">
      <alignment wrapText="1"/>
    </xf>
    <xf numFmtId="170" fontId="7" fillId="0" borderId="0" xfId="14112" applyNumberFormat="1" applyFont="1" applyFill="1"/>
    <xf numFmtId="164" fontId="7" fillId="0" borderId="2" xfId="13704" applyNumberFormat="1" applyFont="1" applyFill="1" applyBorder="1"/>
    <xf numFmtId="164" fontId="7" fillId="0" borderId="0" xfId="13704" applyNumberFormat="1" applyFont="1" applyFill="1" applyBorder="1"/>
    <xf numFmtId="170" fontId="7" fillId="0" borderId="2" xfId="14112" applyNumberFormat="1" applyFont="1" applyFill="1" applyBorder="1"/>
    <xf numFmtId="164" fontId="7" fillId="0" borderId="4" xfId="13704" applyNumberFormat="1" applyFont="1" applyFill="1" applyBorder="1"/>
    <xf numFmtId="164" fontId="7" fillId="0" borderId="0" xfId="13704" applyNumberFormat="1" applyFont="1" applyFill="1"/>
    <xf numFmtId="167" fontId="7" fillId="0" borderId="12" xfId="2" applyNumberFormat="1" applyFont="1" applyFill="1" applyBorder="1"/>
    <xf numFmtId="168" fontId="8" fillId="0" borderId="84" xfId="0" applyNumberFormat="1" applyFont="1" applyFill="1" applyBorder="1" applyAlignment="1">
      <alignment horizontal="center"/>
    </xf>
    <xf numFmtId="168" fontId="7" fillId="0" borderId="1" xfId="0" applyNumberFormat="1" applyFont="1" applyFill="1" applyBorder="1"/>
    <xf numFmtId="0" fontId="8" fillId="0" borderId="0" xfId="0" applyFont="1" applyFill="1" applyAlignment="1">
      <alignment horizontal="centerContinuous" vertical="center"/>
    </xf>
    <xf numFmtId="0" fontId="7" fillId="0" borderId="0" xfId="0" applyFont="1" applyFill="1" applyAlignment="1">
      <alignment horizontal="centerContinuous" vertical="center"/>
    </xf>
    <xf numFmtId="0" fontId="7" fillId="0" borderId="0" xfId="0" applyFont="1" applyFill="1" applyAlignment="1"/>
    <xf numFmtId="14" fontId="7" fillId="0" borderId="0" xfId="0" applyNumberFormat="1" applyFont="1" applyFill="1"/>
    <xf numFmtId="167" fontId="7" fillId="0" borderId="0" xfId="14112" applyNumberFormat="1" applyFont="1" applyFill="1"/>
    <xf numFmtId="167" fontId="7" fillId="0" borderId="2" xfId="14112" applyNumberFormat="1" applyFont="1" applyFill="1" applyBorder="1"/>
    <xf numFmtId="167" fontId="7" fillId="0" borderId="0" xfId="14112" applyNumberFormat="1" applyFont="1" applyFill="1" applyBorder="1"/>
    <xf numFmtId="167" fontId="7" fillId="0" borderId="4" xfId="14112" applyNumberFormat="1" applyFont="1" applyFill="1" applyBorder="1"/>
    <xf numFmtId="167" fontId="7" fillId="0" borderId="4" xfId="2" applyNumberFormat="1" applyFont="1" applyFill="1" applyBorder="1"/>
    <xf numFmtId="10" fontId="7" fillId="0" borderId="0" xfId="3" quotePrefix="1" applyNumberFormat="1" applyFont="1" applyFill="1" applyAlignment="1">
      <alignment horizontal="center"/>
    </xf>
    <xf numFmtId="10" fontId="7" fillId="0" borderId="2" xfId="3" applyNumberFormat="1" applyFont="1" applyFill="1" applyBorder="1" applyAlignment="1">
      <alignment horizontal="center"/>
    </xf>
    <xf numFmtId="10" fontId="7" fillId="0" borderId="0" xfId="3" applyNumberFormat="1" applyFont="1" applyFill="1" applyBorder="1" applyAlignment="1">
      <alignment horizontal="center"/>
    </xf>
    <xf numFmtId="10" fontId="7" fillId="0" borderId="0" xfId="3" applyNumberFormat="1" applyFont="1" applyFill="1" applyAlignment="1">
      <alignment horizontal="center"/>
    </xf>
    <xf numFmtId="10" fontId="7" fillId="0" borderId="4" xfId="3" applyNumberFormat="1" applyFont="1" applyFill="1" applyBorder="1" applyAlignment="1">
      <alignment horizontal="center"/>
    </xf>
    <xf numFmtId="0" fontId="7" fillId="0" borderId="0" xfId="0" quotePrefix="1" applyFont="1" applyFill="1" applyAlignment="1">
      <alignment horizontal="center"/>
    </xf>
    <xf numFmtId="10" fontId="7" fillId="0" borderId="0" xfId="18257" quotePrefix="1" applyNumberFormat="1" applyFont="1" applyFill="1" applyAlignment="1">
      <alignment horizontal="center"/>
    </xf>
    <xf numFmtId="10" fontId="7" fillId="0" borderId="2" xfId="18257" applyNumberFormat="1" applyFont="1" applyFill="1" applyBorder="1" applyAlignment="1">
      <alignment horizontal="center"/>
    </xf>
    <xf numFmtId="10" fontId="7" fillId="0" borderId="0" xfId="18257" applyNumberFormat="1" applyFont="1" applyFill="1" applyBorder="1" applyAlignment="1">
      <alignment horizontal="center"/>
    </xf>
    <xf numFmtId="10" fontId="7" fillId="0" borderId="0" xfId="18257" applyNumberFormat="1" applyFont="1" applyFill="1" applyAlignment="1">
      <alignment horizontal="center"/>
    </xf>
    <xf numFmtId="10" fontId="7" fillId="0" borderId="4" xfId="18257" applyNumberFormat="1" applyFont="1" applyFill="1" applyBorder="1" applyAlignment="1">
      <alignment horizontal="center"/>
    </xf>
    <xf numFmtId="0" fontId="8" fillId="0" borderId="0" xfId="0" applyFont="1" applyFill="1"/>
    <xf numFmtId="0" fontId="7" fillId="0" borderId="0" xfId="44414" applyNumberFormat="1" applyFont="1" applyFill="1" applyAlignment="1"/>
    <xf numFmtId="0" fontId="7" fillId="0" borderId="0" xfId="44414" applyNumberFormat="1" applyFont="1" applyFill="1" applyBorder="1" applyAlignment="1"/>
    <xf numFmtId="172" fontId="8" fillId="0" borderId="0" xfId="44414" applyFont="1" applyFill="1" applyBorder="1" applyAlignment="1">
      <alignment horizontal="left"/>
    </xf>
    <xf numFmtId="0" fontId="7" fillId="0" borderId="17" xfId="44414" applyNumberFormat="1" applyFont="1" applyFill="1" applyBorder="1" applyAlignment="1"/>
    <xf numFmtId="167" fontId="7" fillId="0" borderId="20" xfId="42130" applyNumberFormat="1" applyFont="1" applyFill="1" applyBorder="1"/>
    <xf numFmtId="167" fontId="7" fillId="0" borderId="0" xfId="42130" applyNumberFormat="1" applyFont="1" applyFill="1" applyBorder="1"/>
    <xf numFmtId="167" fontId="7" fillId="0" borderId="17" xfId="42130" applyNumberFormat="1" applyFont="1" applyFill="1" applyBorder="1"/>
    <xf numFmtId="172" fontId="222" fillId="0" borderId="81" xfId="44414" applyFont="1" applyFill="1" applyBorder="1" applyAlignment="1"/>
    <xf numFmtId="172" fontId="7" fillId="0" borderId="81" xfId="44414" applyNumberFormat="1" applyFont="1" applyFill="1" applyBorder="1" applyAlignment="1"/>
    <xf numFmtId="167" fontId="8" fillId="0" borderId="4" xfId="42130" applyNumberFormat="1" applyFont="1" applyFill="1" applyBorder="1"/>
    <xf numFmtId="17" fontId="8" fillId="0" borderId="20" xfId="0" quotePrefix="1" applyNumberFormat="1" applyFont="1" applyFill="1" applyBorder="1" applyAlignment="1">
      <alignment horizontal="center" wrapText="1"/>
    </xf>
    <xf numFmtId="0" fontId="7" fillId="0" borderId="0" xfId="16805" applyFont="1" applyFill="1"/>
    <xf numFmtId="0" fontId="7" fillId="0" borderId="15" xfId="16805" applyFont="1" applyFill="1" applyBorder="1"/>
    <xf numFmtId="170" fontId="7" fillId="0" borderId="25" xfId="16805" quotePrefix="1" applyNumberFormat="1" applyFont="1" applyFill="1" applyBorder="1" applyAlignment="1"/>
    <xf numFmtId="170" fontId="7" fillId="0" borderId="26" xfId="16805" quotePrefix="1" applyNumberFormat="1" applyFont="1" applyFill="1" applyBorder="1" applyAlignment="1"/>
    <xf numFmtId="170" fontId="7" fillId="0" borderId="25" xfId="16805" applyNumberFormat="1" applyFont="1" applyFill="1" applyBorder="1"/>
    <xf numFmtId="170" fontId="7" fillId="0" borderId="14" xfId="16805" applyNumberFormat="1" applyFont="1" applyFill="1" applyBorder="1"/>
    <xf numFmtId="167" fontId="7" fillId="0" borderId="95" xfId="0" applyNumberFormat="1" applyFont="1" applyFill="1" applyBorder="1"/>
    <xf numFmtId="167" fontId="7" fillId="0" borderId="96" xfId="0" applyNumberFormat="1" applyFont="1" applyFill="1" applyBorder="1"/>
    <xf numFmtId="176" fontId="7" fillId="0" borderId="0" xfId="0" applyNumberFormat="1" applyFont="1" applyFill="1"/>
    <xf numFmtId="0" fontId="8" fillId="0" borderId="0" xfId="0" applyNumberFormat="1" applyFont="1" applyFill="1" applyAlignment="1"/>
    <xf numFmtId="172" fontId="8" fillId="0" borderId="0" xfId="0" applyNumberFormat="1" applyFont="1" applyFill="1" applyAlignment="1">
      <alignment horizontal="right"/>
    </xf>
    <xf numFmtId="0" fontId="10" fillId="0" borderId="0" xfId="0" applyFont="1"/>
    <xf numFmtId="0" fontId="221" fillId="0" borderId="0" xfId="0" applyNumberFormat="1" applyFont="1" applyFill="1" applyAlignment="1" applyProtection="1">
      <alignment horizontal="centerContinuous"/>
      <protection locked="0"/>
    </xf>
    <xf numFmtId="0" fontId="8" fillId="0" borderId="0" xfId="0" applyNumberFormat="1" applyFont="1" applyFill="1" applyAlignment="1">
      <alignment horizontal="centerContinuous"/>
    </xf>
    <xf numFmtId="0" fontId="221" fillId="0" borderId="0" xfId="0" applyNumberFormat="1" applyFont="1" applyFill="1" applyAlignment="1">
      <alignment horizontal="centerContinuous"/>
    </xf>
    <xf numFmtId="0" fontId="215" fillId="0" borderId="0" xfId="0" applyNumberFormat="1" applyFont="1" applyFill="1" applyAlignment="1">
      <alignment horizontal="centerContinuous"/>
    </xf>
    <xf numFmtId="0" fontId="217" fillId="0" borderId="0" xfId="0" applyNumberFormat="1" applyFont="1" applyFill="1" applyAlignment="1">
      <alignment horizontal="centerContinuous"/>
    </xf>
    <xf numFmtId="0" fontId="216" fillId="0" borderId="0" xfId="0" applyNumberFormat="1" applyFont="1" applyFill="1" applyAlignment="1">
      <alignment horizontal="centerContinuous"/>
    </xf>
    <xf numFmtId="0" fontId="216" fillId="0" borderId="0" xfId="0" applyNumberFormat="1" applyFont="1" applyFill="1" applyBorder="1" applyAlignment="1">
      <alignment horizontal="centerContinuous"/>
    </xf>
    <xf numFmtId="0" fontId="216" fillId="0" borderId="0" xfId="0" applyFont="1" applyFill="1" applyAlignment="1">
      <alignment horizontal="centerContinuous" wrapText="1"/>
    </xf>
    <xf numFmtId="0" fontId="8" fillId="0" borderId="0" xfId="0" applyNumberFormat="1" applyFont="1" applyFill="1" applyAlignment="1" applyProtection="1">
      <alignment horizontal="centerContinuous"/>
      <protection locked="0"/>
    </xf>
    <xf numFmtId="0" fontId="8" fillId="0" borderId="0" xfId="0" applyNumberFormat="1" applyFont="1" applyFill="1" applyAlignment="1">
      <alignment horizontal="center"/>
    </xf>
    <xf numFmtId="0" fontId="8" fillId="0" borderId="97" xfId="0" applyNumberFormat="1" applyFont="1" applyFill="1" applyBorder="1" applyAlignment="1">
      <alignment horizontal="center"/>
    </xf>
    <xf numFmtId="0" fontId="8" fillId="0" borderId="97" xfId="0" applyNumberFormat="1" applyFont="1" applyFill="1" applyBorder="1" applyAlignment="1" applyProtection="1">
      <protection locked="0"/>
    </xf>
    <xf numFmtId="0" fontId="8" fillId="0" borderId="97" xfId="0" applyNumberFormat="1" applyFont="1" applyFill="1" applyBorder="1" applyAlignment="1"/>
    <xf numFmtId="0" fontId="8" fillId="0" borderId="97" xfId="0" applyNumberFormat="1" applyFont="1" applyFill="1" applyBorder="1" applyAlignment="1">
      <alignment horizontal="right"/>
    </xf>
    <xf numFmtId="0" fontId="7" fillId="0" borderId="0" xfId="0" applyNumberFormat="1" applyFont="1" applyFill="1" applyAlignment="1"/>
    <xf numFmtId="0" fontId="7" fillId="0" borderId="0" xfId="0" quotePrefix="1" applyNumberFormat="1" applyFont="1" applyFill="1" applyAlignment="1">
      <alignment horizontal="center"/>
    </xf>
    <xf numFmtId="0" fontId="7" fillId="0" borderId="0" xfId="0" applyNumberFormat="1" applyFont="1" applyFill="1" applyAlignment="1">
      <alignment horizontal="center"/>
    </xf>
    <xf numFmtId="0" fontId="7" fillId="0" borderId="0" xfId="0" applyNumberFormat="1" applyFont="1" applyFill="1" applyAlignment="1">
      <alignment horizontal="left"/>
    </xf>
    <xf numFmtId="0" fontId="216" fillId="0" borderId="0" xfId="0" applyNumberFormat="1" applyFont="1" applyFill="1" applyAlignment="1"/>
    <xf numFmtId="172" fontId="216" fillId="0" borderId="0" xfId="0" applyNumberFormat="1" applyFont="1" applyFill="1" applyAlignment="1"/>
    <xf numFmtId="172" fontId="7" fillId="0" borderId="0" xfId="0" applyNumberFormat="1" applyFont="1" applyFill="1" applyAlignment="1"/>
    <xf numFmtId="172" fontId="218" fillId="138" borderId="0" xfId="0" applyNumberFormat="1" applyFont="1" applyFill="1" applyAlignment="1"/>
    <xf numFmtId="0" fontId="10" fillId="0" borderId="0" xfId="0" applyNumberFormat="1" applyFont="1" applyFill="1" applyAlignment="1"/>
    <xf numFmtId="221" fontId="216" fillId="0" borderId="0" xfId="0" applyNumberFormat="1" applyFont="1" applyFill="1" applyAlignment="1"/>
    <xf numFmtId="172" fontId="10" fillId="0" borderId="97" xfId="0" applyNumberFormat="1" applyFont="1" applyFill="1" applyBorder="1" applyAlignment="1"/>
    <xf numFmtId="221" fontId="7" fillId="0" borderId="0" xfId="0" applyNumberFormat="1" applyFont="1" applyFill="1" applyAlignment="1"/>
    <xf numFmtId="172" fontId="7" fillId="0" borderId="0" xfId="0" applyNumberFormat="1" applyFont="1" applyFill="1" applyBorder="1" applyAlignment="1"/>
    <xf numFmtId="172" fontId="221" fillId="138" borderId="0" xfId="0" applyNumberFormat="1" applyFont="1" applyFill="1" applyAlignment="1"/>
    <xf numFmtId="9" fontId="216" fillId="0" borderId="0" xfId="0" applyNumberFormat="1" applyFont="1" applyFill="1" applyAlignment="1"/>
    <xf numFmtId="172" fontId="10" fillId="0" borderId="0" xfId="0" applyNumberFormat="1" applyFont="1" applyFill="1" applyAlignment="1"/>
    <xf numFmtId="9" fontId="7" fillId="0" borderId="0" xfId="0" applyNumberFormat="1" applyFont="1" applyFill="1" applyAlignment="1"/>
    <xf numFmtId="172" fontId="7" fillId="0" borderId="4" xfId="0" applyNumberFormat="1" applyFont="1" applyFill="1" applyBorder="1" applyAlignment="1" applyProtection="1">
      <protection locked="0"/>
    </xf>
    <xf numFmtId="0" fontId="215" fillId="138" borderId="0" xfId="0" applyFont="1" applyFill="1"/>
    <xf numFmtId="0" fontId="10" fillId="138" borderId="0" xfId="0" applyFont="1" applyFill="1"/>
    <xf numFmtId="0" fontId="7" fillId="0" borderId="0" xfId="16874" applyNumberFormat="1" applyFont="1" applyFill="1" applyAlignment="1"/>
    <xf numFmtId="0" fontId="7" fillId="0" borderId="91" xfId="16874" applyNumberFormat="1" applyFont="1" applyFill="1" applyBorder="1" applyAlignment="1">
      <alignment horizontal="center"/>
    </xf>
    <xf numFmtId="0" fontId="7" fillId="0" borderId="90" xfId="16874" applyNumberFormat="1" applyFont="1" applyFill="1" applyBorder="1" applyAlignment="1">
      <alignment horizontal="center" wrapText="1"/>
    </xf>
    <xf numFmtId="0" fontId="7" fillId="0" borderId="91" xfId="16874" applyNumberFormat="1" applyFont="1" applyFill="1" applyBorder="1" applyAlignment="1">
      <alignment horizontal="center" wrapText="1"/>
    </xf>
    <xf numFmtId="0" fontId="7" fillId="0" borderId="11" xfId="16874" applyNumberFormat="1" applyFont="1" applyFill="1" applyBorder="1" applyAlignment="1">
      <alignment horizontal="center" wrapText="1"/>
    </xf>
    <xf numFmtId="0" fontId="7" fillId="0" borderId="18" xfId="16874" applyNumberFormat="1" applyFont="1" applyFill="1" applyBorder="1" applyAlignment="1">
      <alignment horizontal="center" wrapText="1"/>
    </xf>
    <xf numFmtId="0" fontId="7" fillId="0" borderId="0" xfId="16874" applyNumberFormat="1" applyFont="1" applyFill="1" applyAlignment="1">
      <alignment horizontal="center" wrapText="1"/>
    </xf>
    <xf numFmtId="0" fontId="7" fillId="0" borderId="16" xfId="16874" applyNumberFormat="1" applyFont="1" applyFill="1" applyBorder="1" applyAlignment="1"/>
    <xf numFmtId="0" fontId="7" fillId="0" borderId="10" xfId="16874" applyNumberFormat="1" applyFont="1" applyFill="1" applyBorder="1" applyAlignment="1">
      <alignment horizontal="center"/>
    </xf>
    <xf numFmtId="0" fontId="7" fillId="0" borderId="11" xfId="16874" applyNumberFormat="1" applyFont="1" applyFill="1" applyBorder="1" applyAlignment="1">
      <alignment horizontal="center"/>
    </xf>
    <xf numFmtId="0" fontId="7" fillId="0" borderId="0" xfId="16874" applyNumberFormat="1" applyFont="1" applyFill="1" applyAlignment="1">
      <alignment horizontal="center"/>
    </xf>
    <xf numFmtId="0" fontId="7" fillId="0" borderId="97" xfId="16874" applyNumberFormat="1" applyFont="1" applyFill="1" applyBorder="1" applyAlignment="1"/>
    <xf numFmtId="0" fontId="7" fillId="0" borderId="23" xfId="16874" applyNumberFormat="1" applyFont="1" applyFill="1" applyBorder="1" applyAlignment="1"/>
    <xf numFmtId="0" fontId="7" fillId="0" borderId="93" xfId="16874" applyNumberFormat="1" applyFont="1" applyFill="1" applyBorder="1" applyAlignment="1"/>
    <xf numFmtId="0" fontId="7" fillId="0" borderId="92" xfId="16874" applyNumberFormat="1" applyFont="1" applyFill="1" applyBorder="1" applyAlignment="1"/>
    <xf numFmtId="191" fontId="7" fillId="0" borderId="0" xfId="16874" applyNumberFormat="1" applyFont="1" applyFill="1" applyAlignment="1"/>
    <xf numFmtId="167" fontId="7" fillId="0" borderId="68" xfId="16874" applyNumberFormat="1" applyFont="1" applyFill="1" applyBorder="1" applyAlignment="1"/>
    <xf numFmtId="167" fontId="7" fillId="0" borderId="85" xfId="16874" applyNumberFormat="1" applyFont="1" applyFill="1" applyBorder="1" applyAlignment="1"/>
    <xf numFmtId="167" fontId="7" fillId="0" borderId="0" xfId="16874" applyNumberFormat="1" applyFont="1" applyFill="1" applyBorder="1" applyAlignment="1"/>
    <xf numFmtId="167" fontId="7" fillId="0" borderId="0" xfId="16874" applyNumberFormat="1" applyFont="1" applyFill="1" applyAlignment="1"/>
    <xf numFmtId="44" fontId="7" fillId="0" borderId="68" xfId="16874" applyNumberFormat="1" applyFont="1" applyFill="1" applyBorder="1" applyAlignment="1"/>
    <xf numFmtId="164" fontId="7" fillId="0" borderId="68" xfId="16874" applyNumberFormat="1" applyFont="1" applyFill="1" applyBorder="1" applyAlignment="1"/>
    <xf numFmtId="164" fontId="7" fillId="0" borderId="85" xfId="16874" applyNumberFormat="1" applyFont="1" applyFill="1" applyBorder="1" applyAlignment="1"/>
    <xf numFmtId="164" fontId="7" fillId="0" borderId="0" xfId="16874" applyNumberFormat="1" applyFont="1" applyFill="1" applyBorder="1" applyAlignment="1"/>
    <xf numFmtId="43" fontId="7" fillId="0" borderId="0" xfId="16874" applyNumberFormat="1" applyFont="1" applyFill="1" applyAlignment="1"/>
    <xf numFmtId="43" fontId="7" fillId="0" borderId="68" xfId="16874" applyNumberFormat="1" applyFont="1" applyFill="1" applyBorder="1" applyAlignment="1"/>
    <xf numFmtId="43" fontId="7" fillId="0" borderId="85" xfId="16874" applyNumberFormat="1" applyFont="1" applyFill="1" applyBorder="1" applyAlignment="1"/>
    <xf numFmtId="164" fontId="7" fillId="0" borderId="89" xfId="16874" applyNumberFormat="1" applyFont="1" applyFill="1" applyBorder="1" applyAlignment="1"/>
    <xf numFmtId="164" fontId="7" fillId="0" borderId="88" xfId="16874" applyNumberFormat="1" applyFont="1" applyFill="1" applyBorder="1" applyAlignment="1"/>
    <xf numFmtId="164" fontId="7" fillId="0" borderId="97" xfId="16874" applyNumberFormat="1" applyFont="1" applyFill="1" applyBorder="1" applyAlignment="1"/>
    <xf numFmtId="43" fontId="7" fillId="0" borderId="97" xfId="16874" applyNumberFormat="1" applyFont="1" applyFill="1" applyBorder="1" applyAlignment="1"/>
    <xf numFmtId="43" fontId="7" fillId="0" borderId="89" xfId="16874" applyNumberFormat="1" applyFont="1" applyFill="1" applyBorder="1" applyAlignment="1"/>
    <xf numFmtId="43" fontId="7" fillId="0" borderId="88" xfId="16874" applyNumberFormat="1" applyFont="1" applyFill="1" applyBorder="1" applyAlignment="1"/>
    <xf numFmtId="0" fontId="8" fillId="0" borderId="97" xfId="16874" applyNumberFormat="1" applyFont="1" applyFill="1" applyBorder="1" applyAlignment="1">
      <alignment horizontal="center"/>
    </xf>
    <xf numFmtId="164" fontId="7" fillId="0" borderId="88" xfId="16874" applyNumberFormat="1" applyFont="1" applyFill="1" applyBorder="1" applyAlignment="1">
      <alignment horizontal="right"/>
    </xf>
    <xf numFmtId="191" fontId="7" fillId="0" borderId="0" xfId="16874" applyNumberFormat="1" applyFont="1" applyFill="1" applyAlignment="1">
      <alignment horizontal="right"/>
    </xf>
    <xf numFmtId="43" fontId="7" fillId="0" borderId="0" xfId="16874" applyNumberFormat="1" applyFont="1" applyFill="1" applyBorder="1" applyAlignment="1"/>
    <xf numFmtId="0" fontId="7" fillId="0" borderId="88" xfId="16874" applyNumberFormat="1" applyFont="1" applyFill="1" applyBorder="1" applyAlignment="1"/>
    <xf numFmtId="0" fontId="7" fillId="0" borderId="85" xfId="16874" applyNumberFormat="1" applyFont="1" applyFill="1" applyBorder="1" applyAlignment="1"/>
    <xf numFmtId="164" fontId="7" fillId="0" borderId="86" xfId="16874" applyNumberFormat="1" applyFont="1" applyFill="1" applyBorder="1" applyAlignment="1"/>
    <xf numFmtId="43" fontId="7" fillId="0" borderId="86" xfId="16874" applyNumberFormat="1" applyFont="1" applyFill="1" applyBorder="1" applyAlignment="1"/>
    <xf numFmtId="0" fontId="7" fillId="0" borderId="86" xfId="16874" applyNumberFormat="1" applyFont="1" applyFill="1" applyBorder="1" applyAlignment="1"/>
    <xf numFmtId="0" fontId="8" fillId="0" borderId="0" xfId="16874" applyNumberFormat="1" applyFont="1" applyFill="1" applyAlignment="1">
      <alignment horizontal="center"/>
    </xf>
    <xf numFmtId="0" fontId="8" fillId="0" borderId="88" xfId="16874" applyNumberFormat="1" applyFont="1" applyFill="1" applyBorder="1" applyAlignment="1">
      <alignment horizontal="center"/>
    </xf>
    <xf numFmtId="164" fontId="7" fillId="0" borderId="0" xfId="16874" applyNumberFormat="1" applyFont="1" applyFill="1" applyAlignment="1"/>
    <xf numFmtId="0" fontId="8" fillId="0" borderId="85" xfId="16874" applyNumberFormat="1" applyFont="1" applyFill="1" applyBorder="1" applyAlignment="1"/>
    <xf numFmtId="0" fontId="8" fillId="0" borderId="25" xfId="16874" applyNumberFormat="1" applyFont="1" applyFill="1" applyBorder="1" applyAlignment="1"/>
    <xf numFmtId="167" fontId="8" fillId="0" borderId="25" xfId="16874" applyNumberFormat="1" applyFont="1" applyFill="1" applyBorder="1" applyAlignment="1"/>
    <xf numFmtId="9" fontId="7" fillId="0" borderId="97" xfId="16874" applyNumberFormat="1" applyFont="1" applyFill="1" applyBorder="1" applyAlignment="1"/>
    <xf numFmtId="164" fontId="7" fillId="0" borderId="17" xfId="16874" applyNumberFormat="1" applyFont="1" applyFill="1" applyBorder="1" applyAlignment="1"/>
    <xf numFmtId="16" fontId="7" fillId="0" borderId="0" xfId="16874" quotePrefix="1" applyNumberFormat="1" applyFont="1" applyFill="1" applyAlignment="1"/>
    <xf numFmtId="0" fontId="7" fillId="0" borderId="0" xfId="16874" applyNumberFormat="1" applyFont="1" applyFill="1" applyBorder="1" applyAlignment="1"/>
    <xf numFmtId="0" fontId="7" fillId="0" borderId="10" xfId="16874" applyNumberFormat="1" applyFont="1" applyFill="1" applyBorder="1" applyAlignment="1">
      <alignment horizontal="center" wrapText="1"/>
    </xf>
    <xf numFmtId="0" fontId="7" fillId="0" borderId="11" xfId="16874" applyNumberFormat="1" applyFont="1" applyFill="1" applyBorder="1" applyAlignment="1">
      <alignment wrapText="1"/>
    </xf>
    <xf numFmtId="164" fontId="7" fillId="0" borderId="86" xfId="16874" applyNumberFormat="1" applyFont="1" applyFill="1" applyBorder="1" applyAlignment="1">
      <alignment horizontal="center"/>
    </xf>
    <xf numFmtId="164" fontId="7" fillId="0" borderId="85" xfId="16874" applyNumberFormat="1" applyFont="1" applyFill="1" applyBorder="1" applyAlignment="1">
      <alignment horizontal="center"/>
    </xf>
    <xf numFmtId="164" fontId="7" fillId="0" borderId="0" xfId="16874" applyNumberFormat="1" applyFont="1" applyFill="1" applyBorder="1" applyAlignment="1">
      <alignment horizontal="center"/>
    </xf>
    <xf numFmtId="164" fontId="7" fillId="0" borderId="88" xfId="16874" applyNumberFormat="1" applyFont="1" applyFill="1" applyBorder="1" applyAlignment="1">
      <alignment horizontal="center"/>
    </xf>
    <xf numFmtId="0" fontId="7" fillId="0" borderId="0" xfId="16874" applyNumberFormat="1" applyFont="1" applyFill="1" applyAlignment="1">
      <alignment horizontal="left"/>
    </xf>
    <xf numFmtId="164" fontId="7" fillId="0" borderId="87" xfId="16874" applyNumberFormat="1" applyFont="1" applyFill="1" applyBorder="1" applyAlignment="1"/>
    <xf numFmtId="179" fontId="7" fillId="0" borderId="0" xfId="16874" applyNumberFormat="1" applyFont="1" applyFill="1" applyBorder="1" applyAlignment="1"/>
    <xf numFmtId="16" fontId="7" fillId="0" borderId="0" xfId="16874" quotePrefix="1" applyNumberFormat="1" applyFont="1" applyFill="1" applyAlignment="1">
      <alignment horizontal="left"/>
    </xf>
    <xf numFmtId="164" fontId="7" fillId="0" borderId="97" xfId="16874" applyNumberFormat="1" applyFont="1" applyFill="1" applyBorder="1" applyAlignment="1">
      <alignment horizontal="center"/>
    </xf>
    <xf numFmtId="43" fontId="7" fillId="0" borderId="17" xfId="16874" applyNumberFormat="1" applyFont="1" applyFill="1" applyBorder="1" applyAlignment="1"/>
    <xf numFmtId="164" fontId="7" fillId="0" borderId="17" xfId="16874" applyNumberFormat="1" applyFont="1" applyFill="1" applyBorder="1" applyAlignment="1">
      <alignment horizontal="center"/>
    </xf>
    <xf numFmtId="17" fontId="7" fillId="0" borderId="0" xfId="16874" applyNumberFormat="1" applyFont="1" applyFill="1" applyAlignment="1">
      <alignment horizontal="center"/>
    </xf>
    <xf numFmtId="16" fontId="7" fillId="0" borderId="0" xfId="16874" quotePrefix="1" applyNumberFormat="1" applyFont="1" applyFill="1" applyAlignment="1">
      <alignment horizontal="center"/>
    </xf>
    <xf numFmtId="164" fontId="7" fillId="0" borderId="68" xfId="13767" applyNumberFormat="1" applyFont="1" applyFill="1" applyBorder="1" applyAlignment="1"/>
    <xf numFmtId="191" fontId="8" fillId="0" borderId="0" xfId="16874" applyNumberFormat="1" applyFont="1" applyFill="1" applyAlignment="1"/>
    <xf numFmtId="0" fontId="8" fillId="0" borderId="0" xfId="16874" applyNumberFormat="1" applyFont="1" applyFill="1" applyBorder="1" applyAlignment="1"/>
    <xf numFmtId="17" fontId="7" fillId="0" borderId="0" xfId="16874" applyNumberFormat="1" applyFont="1" applyFill="1" applyBorder="1" applyAlignment="1">
      <alignment horizontal="center"/>
    </xf>
    <xf numFmtId="164" fontId="7" fillId="0" borderId="4" xfId="16874" applyNumberFormat="1" applyFont="1" applyFill="1" applyBorder="1" applyAlignment="1"/>
    <xf numFmtId="167" fontId="7" fillId="0" borderId="97" xfId="16874" applyNumberFormat="1" applyFont="1" applyFill="1" applyBorder="1" applyAlignment="1"/>
    <xf numFmtId="0" fontId="8" fillId="0" borderId="0" xfId="16874" applyNumberFormat="1" applyFont="1" applyFill="1" applyAlignment="1"/>
    <xf numFmtId="9" fontId="7" fillId="0" borderId="0" xfId="16874" applyNumberFormat="1" applyFont="1" applyFill="1" applyAlignment="1"/>
    <xf numFmtId="168" fontId="7" fillId="0" borderId="0" xfId="44184" applyNumberFormat="1" applyFont="1" applyFill="1" applyBorder="1"/>
    <xf numFmtId="0" fontId="7" fillId="0" borderId="0" xfId="44184" applyFont="1" applyFill="1" applyBorder="1" applyAlignment="1">
      <alignment horizontal="center"/>
    </xf>
    <xf numFmtId="0" fontId="7" fillId="0" borderId="0" xfId="44184" quotePrefix="1" applyFont="1" applyFill="1" applyBorder="1" applyAlignment="1">
      <alignment horizontal="center"/>
    </xf>
    <xf numFmtId="0" fontId="7" fillId="0" borderId="0" xfId="44184" applyFont="1" applyFill="1" applyBorder="1" applyAlignment="1">
      <alignment horizontal="center" vertical="top" wrapText="1"/>
    </xf>
    <xf numFmtId="0" fontId="7" fillId="0" borderId="8" xfId="44184" applyFont="1" applyFill="1" applyBorder="1" applyAlignment="1">
      <alignment horizontal="center" vertical="top" wrapText="1"/>
    </xf>
    <xf numFmtId="0" fontId="8" fillId="0" borderId="1" xfId="44184" quotePrefix="1" applyFont="1" applyFill="1" applyBorder="1" applyAlignment="1">
      <alignment horizontal="center" wrapText="1"/>
    </xf>
    <xf numFmtId="0" fontId="8" fillId="0" borderId="1" xfId="44184" applyFont="1" applyFill="1" applyBorder="1" applyAlignment="1">
      <alignment horizontal="center" wrapText="1"/>
    </xf>
    <xf numFmtId="0" fontId="8" fillId="0" borderId="12" xfId="44184" applyFont="1" applyFill="1" applyBorder="1" applyAlignment="1">
      <alignment horizontal="center" wrapText="1"/>
    </xf>
    <xf numFmtId="17" fontId="8" fillId="0" borderId="97" xfId="16805" quotePrefix="1" applyNumberFormat="1" applyFont="1" applyFill="1" applyBorder="1" applyAlignment="1">
      <alignment horizontal="center" wrapText="1"/>
    </xf>
    <xf numFmtId="176" fontId="7" fillId="0" borderId="0" xfId="2" applyNumberFormat="1" applyFont="1" applyFill="1"/>
    <xf numFmtId="174" fontId="7" fillId="0" borderId="0" xfId="0" applyNumberFormat="1" applyFont="1" applyFill="1"/>
    <xf numFmtId="177" fontId="7" fillId="0" borderId="0" xfId="2" applyNumberFormat="1" applyFont="1" applyFill="1"/>
    <xf numFmtId="0" fontId="7" fillId="0" borderId="0" xfId="44184" applyFont="1" applyFill="1" applyBorder="1"/>
    <xf numFmtId="0" fontId="8" fillId="0" borderId="13" xfId="44184" quotePrefix="1" applyFont="1" applyFill="1" applyBorder="1" applyAlignment="1">
      <alignment horizontal="center" wrapText="1"/>
    </xf>
    <xf numFmtId="0" fontId="7" fillId="0" borderId="0" xfId="44184" quotePrefix="1" applyFont="1" applyFill="1" applyBorder="1" applyAlignment="1">
      <alignment horizontal="center" vertical="top" wrapText="1"/>
    </xf>
    <xf numFmtId="0" fontId="7" fillId="0" borderId="9" xfId="44184" quotePrefix="1" applyFont="1" applyFill="1" applyBorder="1" applyAlignment="1">
      <alignment horizontal="center" vertical="top" wrapText="1"/>
    </xf>
    <xf numFmtId="0" fontId="7" fillId="0" borderId="0" xfId="44184" applyFont="1" applyFill="1" applyBorder="1" applyAlignment="1">
      <alignment horizontal="center" wrapText="1"/>
    </xf>
    <xf numFmtId="0" fontId="7" fillId="0" borderId="9" xfId="44184" applyFont="1" applyFill="1" applyBorder="1" applyAlignment="1">
      <alignment horizontal="center" wrapText="1"/>
    </xf>
    <xf numFmtId="167" fontId="7" fillId="0" borderId="0" xfId="44184" applyNumberFormat="1" applyFont="1" applyFill="1" applyBorder="1"/>
    <xf numFmtId="164" fontId="7" fillId="0" borderId="0" xfId="44184" applyNumberFormat="1" applyFont="1" applyFill="1" applyBorder="1"/>
    <xf numFmtId="0" fontId="7" fillId="0" borderId="9" xfId="44184" applyFont="1" applyFill="1" applyBorder="1" applyAlignment="1">
      <alignment horizontal="center"/>
    </xf>
    <xf numFmtId="166" fontId="7" fillId="0" borderId="9" xfId="44184" applyNumberFormat="1" applyFont="1" applyFill="1" applyBorder="1" applyAlignment="1">
      <alignment horizontal="center"/>
    </xf>
    <xf numFmtId="0" fontId="7" fillId="0" borderId="18" xfId="44184" applyFont="1" applyFill="1" applyBorder="1"/>
    <xf numFmtId="0" fontId="7" fillId="0" borderId="11" xfId="44184" applyFont="1" applyFill="1" applyBorder="1"/>
    <xf numFmtId="0" fontId="7" fillId="0" borderId="0" xfId="16805" applyFont="1" applyFill="1" applyAlignment="1">
      <alignment horizontal="left"/>
    </xf>
    <xf numFmtId="170" fontId="7" fillId="0" borderId="15" xfId="16805" applyNumberFormat="1" applyFont="1" applyFill="1" applyBorder="1"/>
    <xf numFmtId="170" fontId="7" fillId="0" borderId="26" xfId="16805" applyNumberFormat="1" applyFont="1" applyFill="1" applyBorder="1"/>
    <xf numFmtId="0" fontId="8" fillId="0" borderId="20" xfId="0" applyFont="1" applyFill="1" applyBorder="1" applyAlignment="1">
      <alignment horizontal="right" wrapText="1"/>
    </xf>
    <xf numFmtId="0" fontId="7" fillId="0" borderId="0" xfId="0" quotePrefix="1" applyFont="1" applyFill="1" applyBorder="1" applyAlignment="1">
      <alignment horizontal="right"/>
    </xf>
    <xf numFmtId="0" fontId="7" fillId="0" borderId="0" xfId="0" applyFont="1" applyFill="1" applyBorder="1" applyAlignment="1">
      <alignment horizontal="right"/>
    </xf>
    <xf numFmtId="0" fontId="7" fillId="0" borderId="0" xfId="0" applyFont="1" applyFill="1" applyAlignment="1">
      <alignment horizontal="right"/>
    </xf>
    <xf numFmtId="164" fontId="7" fillId="0" borderId="0" xfId="0" applyNumberFormat="1" applyFont="1" applyFill="1" applyBorder="1" applyAlignment="1">
      <alignment horizontal="right"/>
    </xf>
    <xf numFmtId="0" fontId="7" fillId="0" borderId="0" xfId="17771" quotePrefix="1" applyFont="1" applyFill="1" applyBorder="1" applyAlignment="1">
      <alignment horizontal="left" indent="1"/>
    </xf>
    <xf numFmtId="164" fontId="7" fillId="0" borderId="0" xfId="17771" applyNumberFormat="1" applyFont="1" applyFill="1" applyBorder="1"/>
    <xf numFmtId="0" fontId="7" fillId="0" borderId="0" xfId="17771" applyFont="1" applyFill="1" applyBorder="1" applyAlignment="1">
      <alignment horizontal="right"/>
    </xf>
    <xf numFmtId="164" fontId="7" fillId="0" borderId="0" xfId="17771" quotePrefix="1" applyNumberFormat="1" applyFont="1" applyFill="1" applyBorder="1" applyAlignment="1">
      <alignment horizontal="right"/>
    </xf>
    <xf numFmtId="0" fontId="7" fillId="0" borderId="0" xfId="17771" applyFont="1" applyFill="1" applyBorder="1" applyAlignment="1">
      <alignment horizontal="left" indent="1"/>
    </xf>
    <xf numFmtId="167" fontId="7" fillId="0" borderId="0" xfId="51800" quotePrefix="1" applyNumberFormat="1" applyFont="1" applyFill="1" applyAlignment="1">
      <alignment horizontal="left"/>
    </xf>
    <xf numFmtId="0" fontId="7" fillId="0" borderId="0" xfId="51800" applyNumberFormat="1" applyFont="1" applyFill="1" applyAlignment="1"/>
    <xf numFmtId="164" fontId="7" fillId="0" borderId="0" xfId="51800" applyNumberFormat="1" applyFont="1" applyFill="1" applyAlignment="1">
      <alignment horizontal="left" wrapText="1"/>
    </xf>
    <xf numFmtId="0" fontId="8" fillId="0" borderId="0" xfId="51800" quotePrefix="1" applyNumberFormat="1" applyFont="1" applyFill="1" applyAlignment="1">
      <alignment horizontal="left" indent="1"/>
    </xf>
    <xf numFmtId="0" fontId="8" fillId="0" borderId="0" xfId="51800" quotePrefix="1" applyNumberFormat="1" applyFont="1" applyFill="1" applyAlignment="1">
      <alignment horizontal="left"/>
    </xf>
    <xf numFmtId="0" fontId="8" fillId="0" borderId="0" xfId="51800" applyNumberFormat="1" applyFont="1" applyFill="1" applyAlignment="1"/>
    <xf numFmtId="167" fontId="7" fillId="0" borderId="97" xfId="51800" quotePrefix="1" applyNumberFormat="1" applyFont="1" applyFill="1" applyBorder="1" applyAlignment="1">
      <alignment horizontal="left"/>
    </xf>
    <xf numFmtId="0" fontId="7" fillId="0" borderId="0" xfId="51800" applyNumberFormat="1" applyFont="1" applyFill="1" applyBorder="1" applyAlignment="1"/>
    <xf numFmtId="167" fontId="7" fillId="0" borderId="17" xfId="51800" quotePrefix="1" applyNumberFormat="1" applyFont="1" applyFill="1" applyBorder="1" applyAlignment="1">
      <alignment horizontal="left"/>
    </xf>
    <xf numFmtId="0" fontId="7" fillId="0" borderId="17" xfId="51800" applyNumberFormat="1" applyFont="1" applyFill="1" applyBorder="1" applyAlignment="1"/>
    <xf numFmtId="0" fontId="7" fillId="0" borderId="97" xfId="51800" applyNumberFormat="1" applyFont="1" applyFill="1" applyBorder="1" applyAlignment="1"/>
    <xf numFmtId="167" fontId="7" fillId="0" borderId="0" xfId="51800" quotePrefix="1" applyNumberFormat="1" applyFont="1" applyFill="1" applyBorder="1" applyAlignment="1">
      <alignment horizontal="left"/>
    </xf>
    <xf numFmtId="0" fontId="7" fillId="0" borderId="0" xfId="51800" applyFont="1" applyFill="1" applyAlignment="1"/>
    <xf numFmtId="0" fontId="223" fillId="0" borderId="0" xfId="51800" applyFont="1" applyFill="1" applyAlignment="1">
      <alignment horizontal="center"/>
    </xf>
    <xf numFmtId="44" fontId="7" fillId="0" borderId="0" xfId="51800" applyNumberFormat="1" applyFont="1" applyFill="1" applyAlignment="1"/>
    <xf numFmtId="168" fontId="7" fillId="0" borderId="0" xfId="51800" quotePrefix="1" applyNumberFormat="1" applyFont="1" applyFill="1" applyAlignment="1">
      <alignment horizontal="left"/>
    </xf>
    <xf numFmtId="168" fontId="7" fillId="0" borderId="0" xfId="51800" applyNumberFormat="1" applyFont="1" applyFill="1" applyAlignment="1"/>
    <xf numFmtId="37" fontId="8" fillId="0" borderId="0" xfId="51800" quotePrefix="1" applyNumberFormat="1" applyFont="1" applyFill="1" applyAlignment="1">
      <alignment horizontal="left" indent="1"/>
    </xf>
    <xf numFmtId="0" fontId="8" fillId="0" borderId="0" xfId="51800" applyNumberFormat="1" applyFont="1" applyFill="1" applyAlignment="1">
      <alignment wrapText="1"/>
    </xf>
    <xf numFmtId="164" fontId="7" fillId="0" borderId="0" xfId="51800" quotePrefix="1" applyNumberFormat="1" applyFont="1" applyFill="1" applyAlignment="1">
      <alignment horizontal="left"/>
    </xf>
    <xf numFmtId="167" fontId="8" fillId="0" borderId="0" xfId="51800" quotePrefix="1" applyNumberFormat="1" applyFont="1" applyFill="1" applyAlignment="1">
      <alignment horizontal="left"/>
    </xf>
    <xf numFmtId="0" fontId="8" fillId="0" borderId="0" xfId="51800" applyNumberFormat="1" applyFont="1" applyFill="1" applyAlignment="1">
      <alignment horizontal="center" wrapText="1"/>
    </xf>
    <xf numFmtId="0" fontId="8" fillId="0" borderId="97" xfId="51800" applyNumberFormat="1" applyFont="1" applyFill="1" applyBorder="1" applyAlignment="1">
      <alignment horizontal="center" wrapText="1"/>
    </xf>
    <xf numFmtId="0" fontId="7" fillId="0" borderId="97" xfId="51800" applyNumberFormat="1" applyFont="1" applyFill="1" applyBorder="1" applyAlignment="1">
      <alignment horizontal="center" wrapText="1"/>
    </xf>
    <xf numFmtId="0" fontId="7" fillId="0" borderId="0" xfId="51800" applyNumberFormat="1" applyFont="1" applyFill="1" applyAlignment="1">
      <alignment horizontal="center" wrapText="1"/>
    </xf>
    <xf numFmtId="0" fontId="222" fillId="0" borderId="0" xfId="51800" applyFont="1" applyFill="1" applyAlignment="1">
      <alignment horizontal="center"/>
    </xf>
    <xf numFmtId="0" fontId="7" fillId="0" borderId="0" xfId="16805" applyFont="1" applyFill="1" applyAlignment="1"/>
    <xf numFmtId="0" fontId="8" fillId="0" borderId="80" xfId="16805" applyFont="1" applyFill="1" applyBorder="1" applyAlignment="1">
      <alignment horizontal="center" wrapText="1"/>
    </xf>
    <xf numFmtId="0" fontId="7" fillId="0" borderId="0" xfId="16805" applyFont="1" applyFill="1" applyBorder="1" applyAlignment="1">
      <alignment horizontal="center"/>
    </xf>
    <xf numFmtId="17" fontId="8" fillId="0" borderId="80" xfId="16805" quotePrefix="1" applyNumberFormat="1" applyFont="1" applyFill="1" applyBorder="1" applyAlignment="1">
      <alignment horizontal="center" wrapText="1"/>
    </xf>
    <xf numFmtId="167" fontId="7" fillId="0" borderId="84" xfId="16805" applyNumberFormat="1" applyFont="1" applyFill="1" applyBorder="1"/>
    <xf numFmtId="167" fontId="7" fillId="0" borderId="98" xfId="16805" applyNumberFormat="1" applyFont="1" applyFill="1" applyBorder="1"/>
    <xf numFmtId="167" fontId="7" fillId="0" borderId="100" xfId="14171" applyNumberFormat="1" applyFont="1" applyFill="1" applyBorder="1"/>
    <xf numFmtId="167" fontId="7" fillId="0" borderId="98" xfId="14171" applyNumberFormat="1" applyFont="1" applyFill="1" applyBorder="1"/>
    <xf numFmtId="0" fontId="7" fillId="0" borderId="84" xfId="16805" applyFont="1" applyFill="1" applyBorder="1"/>
    <xf numFmtId="0" fontId="7" fillId="0" borderId="16" xfId="16805" applyFont="1" applyFill="1" applyBorder="1"/>
    <xf numFmtId="0" fontId="8" fillId="0" borderId="0" xfId="16805" applyFont="1" applyFill="1"/>
    <xf numFmtId="167" fontId="7" fillId="0" borderId="9" xfId="2" applyNumberFormat="1" applyFont="1" applyFill="1" applyBorder="1"/>
    <xf numFmtId="167" fontId="7" fillId="0" borderId="95" xfId="2" applyNumberFormat="1" applyFont="1" applyFill="1" applyBorder="1"/>
    <xf numFmtId="0" fontId="8" fillId="0" borderId="13" xfId="16805" applyFont="1" applyFill="1" applyBorder="1" applyAlignment="1">
      <alignment horizontal="center" wrapText="1"/>
    </xf>
    <xf numFmtId="17" fontId="8" fillId="0" borderId="13" xfId="16805" quotePrefix="1" applyNumberFormat="1" applyFont="1" applyFill="1" applyBorder="1" applyAlignment="1">
      <alignment horizontal="center" wrapText="1"/>
    </xf>
    <xf numFmtId="167" fontId="7" fillId="0" borderId="9" xfId="16805" applyNumberFormat="1" applyFont="1" applyFill="1" applyBorder="1"/>
    <xf numFmtId="167" fontId="7" fillId="0" borderId="99" xfId="16805" applyNumberFormat="1" applyFont="1" applyFill="1" applyBorder="1"/>
    <xf numFmtId="167" fontId="7" fillId="0" borderId="95" xfId="14171" applyNumberFormat="1" applyFont="1" applyFill="1" applyBorder="1"/>
    <xf numFmtId="0" fontId="7" fillId="0" borderId="9" xfId="16805" applyFont="1" applyFill="1" applyBorder="1"/>
    <xf numFmtId="0" fontId="7" fillId="0" borderId="11" xfId="16805" applyFont="1" applyFill="1" applyBorder="1"/>
    <xf numFmtId="167" fontId="7" fillId="0" borderId="84" xfId="2" applyNumberFormat="1" applyFont="1" applyFill="1" applyBorder="1"/>
    <xf numFmtId="167" fontId="7" fillId="0" borderId="100" xfId="2" applyNumberFormat="1" applyFont="1" applyFill="1" applyBorder="1"/>
    <xf numFmtId="0" fontId="8" fillId="0" borderId="0" xfId="51800" applyNumberFormat="1" applyFont="1" applyFill="1" applyAlignment="1">
      <alignment horizontal="center"/>
    </xf>
    <xf numFmtId="0" fontId="7" fillId="0" borderId="0" xfId="0" applyFont="1" applyFill="1" applyAlignment="1">
      <alignment horizontal="center"/>
    </xf>
    <xf numFmtId="0" fontId="8" fillId="0" borderId="8" xfId="44184" applyFont="1" applyFill="1" applyBorder="1" applyAlignment="1">
      <alignment horizontal="center"/>
    </xf>
    <xf numFmtId="0" fontId="8" fillId="0" borderId="0" xfId="0" applyFont="1" applyFill="1" applyAlignment="1">
      <alignment horizontal="center"/>
    </xf>
    <xf numFmtId="0" fontId="8" fillId="0" borderId="0" xfId="16874" applyNumberFormat="1" applyFont="1" applyFill="1" applyBorder="1" applyAlignment="1">
      <alignment horizontal="center"/>
    </xf>
    <xf numFmtId="0" fontId="8" fillId="0" borderId="23" xfId="16874" applyNumberFormat="1" applyFont="1" applyFill="1" applyBorder="1" applyAlignment="1">
      <alignment horizontal="center"/>
    </xf>
    <xf numFmtId="0" fontId="7" fillId="0" borderId="0" xfId="16874" applyNumberFormat="1" applyFont="1" applyFill="1" applyAlignment="1">
      <alignment wrapText="1"/>
    </xf>
    <xf numFmtId="0" fontId="7" fillId="0" borderId="0" xfId="51800" applyFont="1" applyFill="1"/>
    <xf numFmtId="0" fontId="7" fillId="0" borderId="7" xfId="0" quotePrefix="1" applyFont="1" applyFill="1" applyBorder="1" applyAlignment="1">
      <alignment horizontal="center"/>
    </xf>
    <xf numFmtId="0" fontId="8" fillId="0" borderId="9" xfId="0" applyFont="1" applyFill="1" applyBorder="1" applyAlignment="1">
      <alignment horizontal="center"/>
    </xf>
    <xf numFmtId="0" fontId="7" fillId="0" borderId="9" xfId="0" quotePrefix="1" applyFont="1" applyFill="1" applyBorder="1" applyAlignment="1">
      <alignment horizontal="center"/>
    </xf>
    <xf numFmtId="0" fontId="8" fillId="0" borderId="9" xfId="0" quotePrefix="1" applyFont="1" applyFill="1" applyBorder="1" applyAlignment="1">
      <alignment horizontal="right"/>
    </xf>
    <xf numFmtId="41" fontId="7" fillId="0" borderId="2" xfId="0" applyNumberFormat="1" applyFont="1" applyFill="1" applyBorder="1" applyAlignment="1">
      <alignment horizontal="right"/>
    </xf>
    <xf numFmtId="37" fontId="7" fillId="0" borderId="99" xfId="0" applyNumberFormat="1" applyFont="1" applyFill="1" applyBorder="1" applyAlignment="1">
      <alignment horizontal="right"/>
    </xf>
    <xf numFmtId="0" fontId="8" fillId="0" borderId="0" xfId="0" quotePrefix="1" applyFont="1" applyFill="1" applyBorder="1" applyAlignment="1">
      <alignment horizontal="right"/>
    </xf>
    <xf numFmtId="3" fontId="7" fillId="0" borderId="0" xfId="0" applyNumberFormat="1" applyFont="1" applyFill="1" applyBorder="1" applyAlignment="1">
      <alignment horizontal="right"/>
    </xf>
    <xf numFmtId="3" fontId="7" fillId="0" borderId="9" xfId="0" applyNumberFormat="1" applyFont="1" applyFill="1" applyBorder="1" applyAlignment="1">
      <alignment horizontal="right"/>
    </xf>
    <xf numFmtId="0" fontId="7" fillId="0" borderId="18" xfId="0" applyFont="1" applyFill="1" applyBorder="1" applyAlignment="1">
      <alignment horizontal="center"/>
    </xf>
    <xf numFmtId="0" fontId="7" fillId="0" borderId="11" xfId="0" applyFont="1" applyFill="1" applyBorder="1" applyAlignment="1">
      <alignment horizontal="center"/>
    </xf>
    <xf numFmtId="41" fontId="7" fillId="0" borderId="23" xfId="0" applyNumberFormat="1" applyFont="1" applyFill="1" applyBorder="1" applyAlignment="1">
      <alignment horizontal="right"/>
    </xf>
    <xf numFmtId="37" fontId="7" fillId="0" borderId="24" xfId="0" applyNumberFormat="1" applyFont="1" applyFill="1" applyBorder="1" applyAlignment="1">
      <alignment horizontal="right"/>
    </xf>
    <xf numFmtId="41" fontId="7" fillId="0" borderId="0" xfId="0" applyNumberFormat="1" applyFont="1" applyFill="1" applyBorder="1" applyAlignment="1">
      <alignment horizontal="right"/>
    </xf>
    <xf numFmtId="37" fontId="7" fillId="0" borderId="9" xfId="0" applyNumberFormat="1" applyFont="1" applyFill="1" applyBorder="1" applyAlignment="1">
      <alignment horizontal="right"/>
    </xf>
    <xf numFmtId="3" fontId="7" fillId="0" borderId="11" xfId="0" applyNumberFormat="1" applyFont="1" applyFill="1" applyBorder="1" applyAlignment="1">
      <alignment horizontal="right"/>
    </xf>
    <xf numFmtId="0" fontId="7" fillId="0" borderId="0" xfId="0" applyNumberFormat="1" applyFont="1" applyFill="1" applyAlignment="1">
      <alignment horizontal="left" indent="4"/>
    </xf>
    <xf numFmtId="0" fontId="8" fillId="0" borderId="0" xfId="0" applyFont="1" applyFill="1" applyAlignment="1">
      <alignment horizontal="centerContinuous"/>
    </xf>
    <xf numFmtId="0" fontId="8" fillId="0" borderId="0" xfId="0" applyFont="1" applyFill="1" applyAlignment="1"/>
    <xf numFmtId="0" fontId="7" fillId="0" borderId="0" xfId="0" applyFont="1" applyFill="1" applyAlignment="1">
      <alignment horizontal="centerContinuous"/>
    </xf>
    <xf numFmtId="0" fontId="7" fillId="0" borderId="5" xfId="0" applyFont="1" applyFill="1" applyBorder="1" applyAlignment="1">
      <alignment horizontal="left"/>
    </xf>
    <xf numFmtId="0" fontId="7" fillId="0" borderId="6" xfId="0" applyFont="1" applyFill="1" applyBorder="1" applyAlignment="1">
      <alignment horizontal="center"/>
    </xf>
    <xf numFmtId="0" fontId="7" fillId="0" borderId="8" xfId="0" applyFont="1" applyFill="1" applyBorder="1" applyAlignment="1"/>
    <xf numFmtId="3" fontId="7" fillId="0" borderId="22" xfId="0" applyNumberFormat="1" applyFont="1" applyFill="1" applyBorder="1" applyAlignment="1"/>
    <xf numFmtId="0" fontId="7" fillId="0" borderId="8" xfId="0" applyFont="1" applyFill="1" applyBorder="1" applyAlignment="1">
      <alignment horizontal="left"/>
    </xf>
    <xf numFmtId="0" fontId="7" fillId="0" borderId="10" xfId="0" applyFont="1" applyFill="1" applyBorder="1" applyAlignment="1"/>
    <xf numFmtId="0" fontId="7" fillId="0" borderId="10" xfId="0" applyFont="1" applyFill="1" applyBorder="1" applyAlignment="1">
      <alignment horizontal="left"/>
    </xf>
    <xf numFmtId="0" fontId="7" fillId="0" borderId="5" xfId="0" quotePrefix="1" applyFont="1" applyFill="1" applyBorder="1" applyAlignment="1">
      <alignment horizontal="center"/>
    </xf>
    <xf numFmtId="0" fontId="7" fillId="0" borderId="6" xfId="0" quotePrefix="1" applyFont="1" applyFill="1" applyBorder="1" applyAlignment="1">
      <alignment horizontal="center"/>
    </xf>
    <xf numFmtId="0" fontId="8" fillId="0" borderId="8" xfId="0" applyFont="1" applyFill="1" applyBorder="1" applyAlignment="1">
      <alignment horizontal="center"/>
    </xf>
    <xf numFmtId="0" fontId="8" fillId="0" borderId="0" xfId="0" applyFont="1" applyFill="1" applyBorder="1" applyAlignment="1">
      <alignment horizontal="center"/>
    </xf>
    <xf numFmtId="0" fontId="7" fillId="0" borderId="8" xfId="0" applyFont="1" applyFill="1" applyBorder="1"/>
    <xf numFmtId="0" fontId="7" fillId="0" borderId="8" xfId="0" applyFont="1" applyFill="1" applyBorder="1" applyAlignment="1">
      <alignment horizontal="center"/>
    </xf>
    <xf numFmtId="0" fontId="8" fillId="0" borderId="8" xfId="0" quotePrefix="1" applyFont="1" applyFill="1" applyBorder="1" applyAlignment="1">
      <alignment horizontal="center"/>
    </xf>
    <xf numFmtId="0" fontId="7" fillId="0" borderId="101" xfId="0" quotePrefix="1" applyFont="1" applyFill="1" applyBorder="1" applyAlignment="1">
      <alignment horizontal="center"/>
    </xf>
    <xf numFmtId="37" fontId="7" fillId="0" borderId="2" xfId="0" applyNumberFormat="1" applyFont="1" applyFill="1" applyBorder="1" applyAlignment="1">
      <alignment horizontal="right"/>
    </xf>
    <xf numFmtId="0" fontId="7" fillId="0" borderId="101" xfId="0" applyFont="1" applyFill="1" applyBorder="1" applyAlignment="1">
      <alignment horizontal="center"/>
    </xf>
    <xf numFmtId="3" fontId="7" fillId="0" borderId="0" xfId="0" quotePrefix="1" applyNumberFormat="1" applyFont="1" applyFill="1" applyBorder="1" applyAlignment="1">
      <alignment horizontal="right"/>
    </xf>
    <xf numFmtId="0" fontId="7" fillId="0" borderId="10" xfId="0" applyFont="1" applyFill="1" applyBorder="1" applyAlignment="1">
      <alignment horizontal="center"/>
    </xf>
    <xf numFmtId="3" fontId="7" fillId="0" borderId="18" xfId="0" applyNumberFormat="1" applyFont="1" applyFill="1" applyBorder="1" applyAlignment="1">
      <alignment horizontal="center"/>
    </xf>
    <xf numFmtId="0" fontId="8" fillId="0" borderId="0" xfId="0" applyFont="1" applyFill="1" applyAlignment="1">
      <alignment horizontal="left"/>
    </xf>
    <xf numFmtId="0" fontId="7" fillId="0" borderId="82" xfId="0" applyFont="1" applyFill="1" applyBorder="1" applyAlignment="1">
      <alignment horizontal="center"/>
    </xf>
    <xf numFmtId="37" fontId="7" fillId="0" borderId="23" xfId="0" applyNumberFormat="1" applyFont="1" applyFill="1" applyBorder="1" applyAlignment="1">
      <alignment horizontal="right"/>
    </xf>
    <xf numFmtId="37" fontId="7" fillId="0" borderId="97" xfId="0" applyNumberFormat="1" applyFont="1" applyFill="1" applyBorder="1" applyAlignment="1">
      <alignment horizontal="right"/>
    </xf>
    <xf numFmtId="0" fontId="7" fillId="0" borderId="8" xfId="0" quotePrefix="1" applyFont="1" applyFill="1" applyBorder="1" applyAlignment="1">
      <alignment horizontal="center"/>
    </xf>
    <xf numFmtId="37" fontId="7" fillId="0" borderId="0" xfId="0" applyNumberFormat="1" applyFont="1" applyFill="1" applyBorder="1" applyAlignment="1">
      <alignment horizontal="right"/>
    </xf>
    <xf numFmtId="37" fontId="7" fillId="0" borderId="0" xfId="0" quotePrefix="1" applyNumberFormat="1" applyFont="1" applyFill="1" applyBorder="1" applyAlignment="1">
      <alignment horizontal="right"/>
    </xf>
    <xf numFmtId="3" fontId="7" fillId="0" borderId="18" xfId="0" applyNumberFormat="1" applyFont="1" applyFill="1" applyBorder="1" applyAlignment="1">
      <alignment horizontal="right"/>
    </xf>
    <xf numFmtId="3" fontId="7" fillId="0" borderId="18" xfId="0" quotePrefix="1" applyNumberFormat="1" applyFont="1" applyFill="1" applyBorder="1" applyAlignment="1">
      <alignment horizontal="right"/>
    </xf>
    <xf numFmtId="0" fontId="7" fillId="0" borderId="21" xfId="16874" applyNumberFormat="1" applyFont="1" applyFill="1" applyBorder="1" applyAlignment="1"/>
    <xf numFmtId="0" fontId="8" fillId="0" borderId="14" xfId="16874" applyNumberFormat="1" applyFont="1" applyFill="1" applyBorder="1" applyAlignment="1">
      <alignment horizontal="center"/>
    </xf>
    <xf numFmtId="43" fontId="7" fillId="0" borderId="97" xfId="16874" quotePrefix="1" applyNumberFormat="1" applyFont="1" applyFill="1" applyBorder="1" applyAlignment="1"/>
    <xf numFmtId="9" fontId="7" fillId="0" borderId="97" xfId="16874" quotePrefix="1" applyNumberFormat="1" applyFont="1" applyFill="1" applyBorder="1" applyAlignment="1"/>
    <xf numFmtId="43" fontId="7" fillId="0" borderId="15" xfId="16874" applyNumberFormat="1" applyFont="1" applyFill="1" applyBorder="1" applyAlignment="1"/>
    <xf numFmtId="164" fontId="7" fillId="0" borderId="92" xfId="16874" applyNumberFormat="1" applyFont="1" applyFill="1" applyBorder="1" applyAlignment="1"/>
    <xf numFmtId="191" fontId="7" fillId="0" borderId="0" xfId="16874" applyNumberFormat="1" applyFont="1" applyFill="1" applyAlignment="1">
      <alignment horizontal="left"/>
    </xf>
    <xf numFmtId="191" fontId="7" fillId="0" borderId="0" xfId="16874" applyNumberFormat="1" applyFont="1" applyFill="1" applyBorder="1" applyAlignment="1"/>
    <xf numFmtId="164" fontId="8" fillId="0" borderId="17" xfId="16874" applyNumberFormat="1" applyFont="1" applyFill="1" applyBorder="1" applyAlignment="1"/>
    <xf numFmtId="164" fontId="8" fillId="0" borderId="0" xfId="16874" applyNumberFormat="1" applyFont="1" applyFill="1" applyBorder="1" applyAlignment="1"/>
    <xf numFmtId="164" fontId="8" fillId="0" borderId="17" xfId="16874" applyNumberFormat="1" applyFont="1" applyFill="1" applyBorder="1" applyAlignment="1">
      <alignment horizontal="center"/>
    </xf>
    <xf numFmtId="164" fontId="8" fillId="0" borderId="0" xfId="16874" applyNumberFormat="1" applyFont="1" applyFill="1" applyBorder="1" applyAlignment="1">
      <alignment horizontal="center"/>
    </xf>
    <xf numFmtId="17" fontId="7" fillId="0" borderId="0" xfId="16874" applyNumberFormat="1" applyFont="1" applyFill="1" applyAlignment="1">
      <alignment horizontal="left"/>
    </xf>
    <xf numFmtId="164" fontId="7" fillId="0" borderId="0" xfId="13767" applyNumberFormat="1" applyFont="1" applyFill="1" applyAlignment="1"/>
    <xf numFmtId="257" fontId="7" fillId="0" borderId="0" xfId="16874" applyNumberFormat="1" applyFont="1" applyFill="1" applyAlignment="1"/>
    <xf numFmtId="0" fontId="8" fillId="0" borderId="0" xfId="44414" applyNumberFormat="1" applyFont="1" applyFill="1" applyAlignment="1"/>
    <xf numFmtId="176" fontId="7" fillId="0" borderId="0" xfId="14112" applyNumberFormat="1" applyFont="1" applyFill="1"/>
    <xf numFmtId="177" fontId="7" fillId="0" borderId="0" xfId="14112" applyNumberFormat="1" applyFont="1" applyFill="1"/>
    <xf numFmtId="0" fontId="8" fillId="0" borderId="83" xfId="0" quotePrefix="1" applyFont="1" applyFill="1" applyBorder="1" applyAlignment="1">
      <alignment horizontal="center" wrapText="1"/>
    </xf>
    <xf numFmtId="0" fontId="7" fillId="0" borderId="84" xfId="0" quotePrefix="1" applyFont="1" applyFill="1" applyBorder="1" applyAlignment="1">
      <alignment horizontal="center"/>
    </xf>
    <xf numFmtId="0" fontId="7" fillId="0" borderId="84" xfId="0" quotePrefix="1" applyFont="1" applyFill="1" applyBorder="1" applyAlignment="1">
      <alignment horizontal="center" wrapText="1"/>
    </xf>
    <xf numFmtId="0" fontId="7" fillId="0" borderId="84" xfId="0" applyFont="1" applyFill="1" applyBorder="1"/>
    <xf numFmtId="0" fontId="7" fillId="0" borderId="13" xfId="0" applyFont="1" applyFill="1" applyBorder="1"/>
    <xf numFmtId="164" fontId="7" fillId="0" borderId="84" xfId="0" applyNumberFormat="1" applyFont="1" applyFill="1" applyBorder="1"/>
    <xf numFmtId="44" fontId="7" fillId="0" borderId="84" xfId="2" applyFont="1" applyFill="1" applyBorder="1"/>
    <xf numFmtId="44" fontId="7" fillId="0" borderId="0" xfId="2" applyFont="1" applyFill="1"/>
    <xf numFmtId="170" fontId="7" fillId="0" borderId="84" xfId="2" applyNumberFormat="1" applyFont="1" applyFill="1" applyBorder="1"/>
    <xf numFmtId="169" fontId="7" fillId="0" borderId="0" xfId="2" applyNumberFormat="1" applyFont="1" applyFill="1"/>
    <xf numFmtId="44" fontId="7" fillId="0" borderId="16" xfId="2" applyFont="1" applyFill="1" applyBorder="1"/>
    <xf numFmtId="0" fontId="8" fillId="0" borderId="0" xfId="16805" applyFont="1" applyFill="1" applyAlignment="1">
      <alignment horizontal="centerContinuous" vertical="center"/>
    </xf>
    <xf numFmtId="0" fontId="8" fillId="0" borderId="0" xfId="16805" applyFont="1" applyFill="1" applyAlignment="1">
      <alignment horizontal="centerContinuous"/>
    </xf>
    <xf numFmtId="0" fontId="7" fillId="0" borderId="0" xfId="16805" applyFont="1" applyFill="1" applyAlignment="1">
      <alignment horizontal="centerContinuous" vertical="center"/>
    </xf>
    <xf numFmtId="0" fontId="7" fillId="0" borderId="0" xfId="16805" applyFont="1" applyFill="1" applyBorder="1" applyAlignment="1"/>
    <xf numFmtId="0" fontId="7" fillId="0" borderId="0" xfId="16805" quotePrefix="1" applyFont="1" applyFill="1" applyBorder="1" applyAlignment="1">
      <alignment horizontal="center"/>
    </xf>
    <xf numFmtId="0" fontId="7" fillId="0" borderId="97" xfId="16805" applyFont="1" applyFill="1" applyBorder="1" applyAlignment="1">
      <alignment horizontal="center" wrapText="1"/>
    </xf>
    <xf numFmtId="0" fontId="7" fillId="0" borderId="97" xfId="16805" quotePrefix="1" applyFont="1" applyFill="1" applyBorder="1" applyAlignment="1">
      <alignment horizontal="center" wrapText="1"/>
    </xf>
    <xf numFmtId="164" fontId="7" fillId="0" borderId="0" xfId="16805" applyNumberFormat="1" applyFont="1" applyFill="1"/>
    <xf numFmtId="44" fontId="7" fillId="0" borderId="0" xfId="14171" applyFont="1" applyFill="1"/>
    <xf numFmtId="44" fontId="7" fillId="0" borderId="0" xfId="16805" applyNumberFormat="1" applyFont="1" applyFill="1"/>
    <xf numFmtId="10" fontId="7" fillId="0" borderId="0" xfId="18396" applyNumberFormat="1" applyFont="1" applyFill="1"/>
    <xf numFmtId="0" fontId="7" fillId="0" borderId="0" xfId="16805" quotePrefix="1" applyFont="1" applyFill="1" applyAlignment="1">
      <alignment horizontal="left"/>
    </xf>
    <xf numFmtId="164" fontId="7" fillId="0" borderId="4" xfId="16805" applyNumberFormat="1" applyFont="1" applyFill="1" applyBorder="1"/>
    <xf numFmtId="44" fontId="7" fillId="0" borderId="4" xfId="14171" applyFont="1" applyFill="1" applyBorder="1"/>
    <xf numFmtId="10" fontId="7" fillId="0" borderId="4" xfId="18396" applyNumberFormat="1" applyFont="1" applyFill="1" applyBorder="1"/>
    <xf numFmtId="44" fontId="7" fillId="0" borderId="4" xfId="16805" applyNumberFormat="1" applyFont="1" applyFill="1" applyBorder="1"/>
    <xf numFmtId="0" fontId="7" fillId="0" borderId="97" xfId="16805" quotePrefix="1" applyFont="1" applyFill="1" applyBorder="1" applyAlignment="1">
      <alignment horizontal="left"/>
    </xf>
    <xf numFmtId="0" fontId="7" fillId="0" borderId="97" xfId="16805" applyFont="1" applyFill="1" applyBorder="1"/>
    <xf numFmtId="0" fontId="8" fillId="0" borderId="3" xfId="16805" quotePrefix="1" applyFont="1" applyFill="1" applyBorder="1" applyAlignment="1">
      <alignment horizontal="center" wrapText="1"/>
    </xf>
    <xf numFmtId="0" fontId="7" fillId="0" borderId="15" xfId="16805" quotePrefix="1" applyFont="1" applyFill="1" applyBorder="1" applyAlignment="1">
      <alignment horizontal="center" wrapText="1"/>
    </xf>
    <xf numFmtId="174" fontId="7" fillId="0" borderId="0" xfId="16805" applyNumberFormat="1" applyFont="1" applyFill="1"/>
    <xf numFmtId="0" fontId="7" fillId="0" borderId="80" xfId="16805" quotePrefix="1" applyFont="1" applyFill="1" applyBorder="1" applyAlignment="1">
      <alignment horizontal="centerContinuous"/>
    </xf>
    <xf numFmtId="0" fontId="7" fillId="0" borderId="1" xfId="16805" quotePrefix="1" applyFont="1" applyFill="1" applyBorder="1" applyAlignment="1">
      <alignment horizontal="centerContinuous"/>
    </xf>
    <xf numFmtId="0" fontId="7" fillId="0" borderId="13" xfId="16805" quotePrefix="1" applyFont="1" applyFill="1" applyBorder="1" applyAlignment="1">
      <alignment horizontal="centerContinuous"/>
    </xf>
    <xf numFmtId="0" fontId="7" fillId="0" borderId="18" xfId="16805" applyFont="1" applyFill="1" applyBorder="1" applyAlignment="1">
      <alignment horizontal="center" vertical="center" wrapText="1"/>
    </xf>
    <xf numFmtId="0" fontId="7" fillId="0" borderId="11" xfId="16805" applyFont="1" applyFill="1" applyBorder="1" applyAlignment="1">
      <alignment horizontal="center" vertical="center" wrapText="1"/>
    </xf>
    <xf numFmtId="0" fontId="7" fillId="0" borderId="0" xfId="16805" applyFont="1" applyFill="1" applyAlignment="1">
      <alignment horizontal="center" wrapText="1"/>
    </xf>
    <xf numFmtId="164" fontId="7" fillId="0" borderId="9" xfId="16805" applyNumberFormat="1" applyFont="1" applyFill="1" applyBorder="1"/>
    <xf numFmtId="0" fontId="7" fillId="0" borderId="0" xfId="16805" applyFont="1" applyFill="1" applyBorder="1"/>
    <xf numFmtId="164" fontId="7" fillId="0" borderId="17" xfId="16805" applyNumberFormat="1" applyFont="1" applyFill="1" applyBorder="1"/>
    <xf numFmtId="164" fontId="7" fillId="0" borderId="94" xfId="16805" applyNumberFormat="1" applyFont="1" applyFill="1" applyBorder="1"/>
    <xf numFmtId="0" fontId="7" fillId="0" borderId="18" xfId="16805" applyFont="1" applyFill="1" applyBorder="1"/>
    <xf numFmtId="164" fontId="7" fillId="0" borderId="18" xfId="16805" applyNumberFormat="1" applyFont="1" applyFill="1" applyBorder="1"/>
    <xf numFmtId="164" fontId="7" fillId="0" borderId="11" xfId="16805" applyNumberFormat="1" applyFont="1" applyFill="1" applyBorder="1"/>
    <xf numFmtId="0" fontId="7" fillId="0" borderId="8" xfId="44184" applyFont="1" applyFill="1" applyBorder="1"/>
    <xf numFmtId="0" fontId="8" fillId="0" borderId="8" xfId="44184" applyFont="1" applyFill="1" applyBorder="1" applyAlignment="1">
      <alignment horizontal="center" wrapText="1"/>
    </xf>
    <xf numFmtId="169" fontId="7" fillId="0" borderId="0" xfId="44184" applyNumberFormat="1" applyFont="1" applyFill="1" applyBorder="1"/>
    <xf numFmtId="174" fontId="7" fillId="0" borderId="0" xfId="44184" applyNumberFormat="1" applyFont="1" applyFill="1" applyBorder="1"/>
    <xf numFmtId="0" fontId="7" fillId="0" borderId="0" xfId="44184" quotePrefix="1" applyFont="1" applyFill="1" applyBorder="1" applyAlignment="1">
      <alignment horizontal="left"/>
    </xf>
    <xf numFmtId="0" fontId="7" fillId="0" borderId="0" xfId="44184" quotePrefix="1" applyFont="1" applyFill="1" applyBorder="1" applyAlignment="1"/>
    <xf numFmtId="0" fontId="7" fillId="0" borderId="10" xfId="44184" applyFont="1" applyFill="1" applyBorder="1"/>
    <xf numFmtId="0" fontId="7" fillId="0" borderId="18" xfId="44184" applyFont="1" applyFill="1" applyBorder="1" applyAlignment="1">
      <alignment horizontal="center"/>
    </xf>
    <xf numFmtId="17" fontId="8" fillId="0" borderId="23" xfId="16805" quotePrefix="1" applyNumberFormat="1" applyFont="1" applyFill="1" applyBorder="1" applyAlignment="1">
      <alignment horizontal="center" wrapText="1"/>
    </xf>
    <xf numFmtId="0" fontId="8" fillId="0" borderId="24" xfId="16805" quotePrefix="1" applyFont="1" applyFill="1" applyBorder="1" applyAlignment="1">
      <alignment horizontal="center" wrapText="1"/>
    </xf>
    <xf numFmtId="167" fontId="7" fillId="0" borderId="0" xfId="16805" applyNumberFormat="1" applyFont="1" applyFill="1" applyBorder="1"/>
    <xf numFmtId="170" fontId="7" fillId="0" borderId="0" xfId="16805" applyNumberFormat="1" applyFont="1" applyFill="1" applyBorder="1"/>
    <xf numFmtId="10" fontId="7" fillId="0" borderId="9" xfId="16805" applyNumberFormat="1" applyFont="1" applyFill="1" applyBorder="1"/>
    <xf numFmtId="167" fontId="7" fillId="0" borderId="2" xfId="16805" applyNumberFormat="1" applyFont="1" applyFill="1" applyBorder="1"/>
    <xf numFmtId="170" fontId="7" fillId="0" borderId="2" xfId="16805" applyNumberFormat="1" applyFont="1" applyFill="1" applyBorder="1"/>
    <xf numFmtId="10" fontId="7" fillId="0" borderId="99" xfId="16805" applyNumberFormat="1" applyFont="1" applyFill="1" applyBorder="1"/>
    <xf numFmtId="167" fontId="7" fillId="0" borderId="4" xfId="14171" applyNumberFormat="1" applyFont="1" applyFill="1" applyBorder="1"/>
    <xf numFmtId="170" fontId="7" fillId="0" borderId="4" xfId="16805" applyNumberFormat="1" applyFont="1" applyFill="1" applyBorder="1"/>
    <xf numFmtId="10" fontId="7" fillId="0" borderId="95" xfId="16805" applyNumberFormat="1" applyFont="1" applyFill="1" applyBorder="1"/>
    <xf numFmtId="167" fontId="7" fillId="0" borderId="18" xfId="16805" applyNumberFormat="1" applyFont="1" applyFill="1" applyBorder="1"/>
    <xf numFmtId="170" fontId="7" fillId="0" borderId="79" xfId="16805" applyNumberFormat="1" applyFont="1" applyFill="1" applyBorder="1"/>
    <xf numFmtId="10" fontId="7" fillId="0" borderId="90" xfId="16805" applyNumberFormat="1" applyFont="1" applyFill="1" applyBorder="1"/>
    <xf numFmtId="167" fontId="7" fillId="0" borderId="18" xfId="14171" applyNumberFormat="1" applyFont="1" applyFill="1" applyBorder="1"/>
    <xf numFmtId="10" fontId="7" fillId="0" borderId="11" xfId="16805" applyNumberFormat="1" applyFont="1" applyFill="1" applyBorder="1"/>
    <xf numFmtId="9" fontId="7" fillId="0" borderId="19" xfId="51800" quotePrefix="1" applyNumberFormat="1" applyFont="1" applyFill="1" applyBorder="1"/>
    <xf numFmtId="164" fontId="7" fillId="0" borderId="0" xfId="51800" applyNumberFormat="1" applyFont="1" applyFill="1"/>
    <xf numFmtId="0" fontId="7" fillId="0" borderId="5" xfId="0" applyFont="1" applyFill="1" applyBorder="1" applyAlignment="1"/>
    <xf numFmtId="3" fontId="7" fillId="0" borderId="7" xfId="0" applyNumberFormat="1" applyFont="1" applyFill="1" applyBorder="1" applyAlignment="1"/>
    <xf numFmtId="3" fontId="7" fillId="0" borderId="7" xfId="0" applyNumberFormat="1" applyFont="1" applyFill="1" applyBorder="1" applyAlignment="1">
      <alignment horizontal="right"/>
    </xf>
    <xf numFmtId="3" fontId="7" fillId="0" borderId="11" xfId="0" applyNumberFormat="1" applyFont="1" applyFill="1" applyBorder="1" applyAlignment="1"/>
    <xf numFmtId="0" fontId="8" fillId="0" borderId="5" xfId="51800" applyFont="1" applyFill="1" applyBorder="1"/>
    <xf numFmtId="0" fontId="8" fillId="0" borderId="6" xfId="51800" applyFont="1" applyFill="1" applyBorder="1"/>
    <xf numFmtId="0" fontId="7" fillId="0" borderId="6" xfId="51800" applyFont="1" applyFill="1" applyBorder="1"/>
    <xf numFmtId="0" fontId="7" fillId="0" borderId="7" xfId="51800" applyFont="1" applyFill="1" applyBorder="1"/>
    <xf numFmtId="0" fontId="8" fillId="0" borderId="8" xfId="51800" applyFont="1" applyFill="1" applyBorder="1"/>
    <xf numFmtId="0" fontId="8" fillId="0" borderId="97" xfId="51800" applyFont="1" applyFill="1" applyBorder="1" applyAlignment="1">
      <alignment horizontal="center"/>
    </xf>
    <xf numFmtId="0" fontId="8" fillId="0" borderId="22" xfId="51800" applyFont="1" applyFill="1" applyBorder="1" applyAlignment="1">
      <alignment horizontal="center"/>
    </xf>
    <xf numFmtId="164" fontId="7" fillId="0" borderId="0" xfId="51800" applyNumberFormat="1" applyFont="1" applyFill="1" applyBorder="1"/>
    <xf numFmtId="164" fontId="7" fillId="0" borderId="9" xfId="51800" applyNumberFormat="1" applyFont="1" applyFill="1" applyBorder="1"/>
    <xf numFmtId="0" fontId="8" fillId="0" borderId="0" xfId="51800" applyFont="1" applyFill="1" applyBorder="1"/>
    <xf numFmtId="164" fontId="8" fillId="0" borderId="17" xfId="51800" applyNumberFormat="1" applyFont="1" applyFill="1" applyBorder="1"/>
    <xf numFmtId="0" fontId="7" fillId="0" borderId="0" xfId="51800" applyFont="1" applyFill="1" applyBorder="1"/>
    <xf numFmtId="164" fontId="8" fillId="0" borderId="94" xfId="51800" applyNumberFormat="1" applyFont="1" applyFill="1" applyBorder="1"/>
    <xf numFmtId="0" fontId="8" fillId="0" borderId="10" xfId="51800" applyFont="1" applyFill="1" applyBorder="1"/>
    <xf numFmtId="0" fontId="8" fillId="0" borderId="18" xfId="51800" applyFont="1" applyFill="1" applyBorder="1"/>
    <xf numFmtId="178" fontId="8" fillId="0" borderId="18" xfId="3" applyNumberFormat="1" applyFont="1" applyFill="1" applyBorder="1"/>
    <xf numFmtId="178" fontId="8" fillId="0" borderId="11" xfId="3" applyNumberFormat="1" applyFont="1" applyFill="1" applyBorder="1"/>
    <xf numFmtId="10" fontId="7" fillId="0" borderId="0" xfId="51800" applyNumberFormat="1" applyFont="1" applyFill="1"/>
    <xf numFmtId="10" fontId="8" fillId="0" borderId="0" xfId="51800" applyNumberFormat="1" applyFont="1" applyFill="1"/>
    <xf numFmtId="10" fontId="7" fillId="0" borderId="2" xfId="0" applyNumberFormat="1" applyFont="1" applyFill="1" applyBorder="1" applyAlignment="1">
      <alignment horizontal="right"/>
    </xf>
    <xf numFmtId="10" fontId="7" fillId="0" borderId="0" xfId="3" applyNumberFormat="1" applyFont="1" applyFill="1"/>
    <xf numFmtId="10" fontId="7" fillId="0" borderId="4" xfId="51800" applyNumberFormat="1" applyFont="1" applyFill="1" applyBorder="1"/>
    <xf numFmtId="0" fontId="8" fillId="0" borderId="0" xfId="0" applyFont="1" applyFill="1" applyBorder="1" applyAlignment="1">
      <alignment horizontal="left"/>
    </xf>
    <xf numFmtId="0" fontId="8" fillId="0" borderId="0" xfId="17168" applyFont="1" applyFill="1" applyBorder="1" applyAlignment="1">
      <alignment horizontal="center"/>
    </xf>
    <xf numFmtId="0" fontId="7" fillId="0" borderId="0" xfId="44414" applyNumberFormat="1" applyFont="1" applyFill="1" applyAlignment="1">
      <alignment horizontal="right"/>
    </xf>
    <xf numFmtId="0" fontId="7" fillId="0" borderId="0" xfId="51799" applyNumberFormat="1" applyFont="1" applyFill="1" applyAlignment="1">
      <alignment horizontal="left"/>
    </xf>
    <xf numFmtId="172" fontId="7" fillId="0" borderId="0" xfId="51799" applyNumberFormat="1" applyFont="1" applyFill="1" applyBorder="1" applyAlignment="1" applyProtection="1">
      <protection locked="0"/>
    </xf>
    <xf numFmtId="164" fontId="7" fillId="0" borderId="0" xfId="13704" quotePrefix="1" applyNumberFormat="1" applyFont="1" applyFill="1" applyAlignment="1">
      <alignment horizontal="left"/>
    </xf>
    <xf numFmtId="41" fontId="7" fillId="0" borderId="12" xfId="0" applyNumberFormat="1" applyFont="1" applyFill="1" applyBorder="1"/>
    <xf numFmtId="170" fontId="7" fillId="0" borderId="25" xfId="14171" quotePrefix="1" applyNumberFormat="1" applyFont="1" applyFill="1" applyBorder="1" applyAlignment="1">
      <alignment horizontal="right"/>
    </xf>
    <xf numFmtId="164" fontId="7" fillId="0" borderId="0" xfId="16805" applyNumberFormat="1" applyFont="1" applyFill="1" applyBorder="1"/>
    <xf numFmtId="170" fontId="7" fillId="0" borderId="9" xfId="44184" applyNumberFormat="1" applyFont="1" applyFill="1" applyBorder="1" applyAlignment="1">
      <alignment horizontal="center"/>
    </xf>
    <xf numFmtId="37" fontId="7" fillId="0" borderId="0" xfId="44184" applyNumberFormat="1" applyFont="1" applyFill="1" applyBorder="1"/>
    <xf numFmtId="167" fontId="7" fillId="0" borderId="99" xfId="14171" applyNumberFormat="1" applyFont="1" applyFill="1" applyBorder="1"/>
    <xf numFmtId="167" fontId="7" fillId="0" borderId="0" xfId="16805" applyNumberFormat="1" applyFont="1" applyFill="1"/>
    <xf numFmtId="0" fontId="8" fillId="0" borderId="0" xfId="0" applyFont="1" applyFill="1" applyAlignment="1">
      <alignment horizontal="center" wrapText="1"/>
    </xf>
    <xf numFmtId="0" fontId="8" fillId="0" borderId="0" xfId="0" quotePrefix="1" applyFont="1" applyFill="1" applyAlignment="1">
      <alignment horizontal="center" wrapText="1"/>
    </xf>
    <xf numFmtId="0" fontId="7" fillId="0" borderId="0" xfId="0" applyFont="1" applyFill="1" applyAlignment="1">
      <alignment horizontal="center"/>
    </xf>
    <xf numFmtId="0" fontId="8" fillId="0" borderId="8" xfId="44184" applyFont="1" applyFill="1" applyBorder="1" applyAlignment="1">
      <alignment horizontal="center"/>
    </xf>
    <xf numFmtId="0" fontId="8" fillId="0" borderId="0" xfId="44184" applyFont="1" applyFill="1" applyBorder="1" applyAlignment="1">
      <alignment horizontal="center"/>
    </xf>
    <xf numFmtId="0" fontId="8" fillId="0" borderId="0" xfId="44184" quotePrefix="1" applyFont="1" applyFill="1" applyBorder="1" applyAlignment="1">
      <alignment horizontal="center"/>
    </xf>
    <xf numFmtId="0" fontId="8" fillId="0" borderId="8" xfId="44184" quotePrefix="1" applyFont="1" applyFill="1" applyBorder="1" applyAlignment="1">
      <alignment horizontal="center"/>
    </xf>
    <xf numFmtId="0" fontId="7" fillId="0" borderId="0" xfId="16805" quotePrefix="1" applyFont="1" applyFill="1" applyAlignment="1">
      <alignment horizontal="left" indent="2"/>
    </xf>
    <xf numFmtId="0" fontId="7" fillId="0" borderId="0" xfId="16805" quotePrefix="1" applyFont="1" applyFill="1" applyAlignment="1">
      <alignment horizontal="left" indent="1"/>
    </xf>
    <xf numFmtId="0" fontId="7" fillId="0" borderId="0" xfId="16805" quotePrefix="1" applyFont="1" applyFill="1" applyAlignment="1">
      <alignment horizontal="left" indent="3"/>
    </xf>
    <xf numFmtId="0" fontId="7" fillId="0" borderId="97" xfId="16805" quotePrefix="1" applyFont="1" applyFill="1" applyBorder="1" applyAlignment="1">
      <alignment horizontal="center"/>
    </xf>
    <xf numFmtId="0" fontId="8" fillId="0" borderId="0" xfId="0" applyFont="1" applyFill="1" applyAlignment="1">
      <alignment horizontal="center"/>
    </xf>
    <xf numFmtId="0" fontId="8" fillId="0" borderId="0" xfId="0" quotePrefix="1" applyFont="1" applyFill="1" applyAlignment="1">
      <alignment horizontal="center"/>
    </xf>
    <xf numFmtId="0" fontId="8" fillId="0" borderId="0" xfId="44414" applyNumberFormat="1" applyFont="1" applyFill="1" applyAlignment="1">
      <alignment horizontal="center"/>
    </xf>
    <xf numFmtId="256" fontId="8" fillId="0" borderId="0" xfId="44414" applyNumberFormat="1" applyFont="1" applyFill="1" applyAlignment="1">
      <alignment horizontal="center" wrapText="1"/>
    </xf>
    <xf numFmtId="172" fontId="8" fillId="0" borderId="0" xfId="16874" applyFont="1" applyFill="1" applyAlignment="1">
      <alignment wrapText="1"/>
    </xf>
    <xf numFmtId="0" fontId="7" fillId="0" borderId="0" xfId="16874" applyNumberFormat="1" applyFont="1" applyFill="1" applyAlignment="1">
      <alignment horizontal="left" wrapText="1"/>
    </xf>
    <xf numFmtId="0" fontId="7" fillId="0" borderId="0" xfId="16874" applyNumberFormat="1" applyFont="1" applyFill="1" applyAlignment="1">
      <alignment wrapText="1"/>
    </xf>
    <xf numFmtId="0" fontId="8" fillId="0" borderId="82" xfId="16874" applyNumberFormat="1" applyFont="1" applyFill="1" applyBorder="1" applyAlignment="1">
      <alignment horizontal="center"/>
    </xf>
    <xf numFmtId="0" fontId="8" fillId="0" borderId="24" xfId="16874" applyNumberFormat="1" applyFont="1" applyFill="1" applyBorder="1" applyAlignment="1">
      <alignment horizontal="center"/>
    </xf>
    <xf numFmtId="0" fontId="8" fillId="0" borderId="23" xfId="16874" applyNumberFormat="1" applyFont="1" applyFill="1" applyBorder="1" applyAlignment="1">
      <alignment horizontal="center"/>
    </xf>
    <xf numFmtId="0" fontId="8" fillId="0" borderId="0" xfId="16874" applyNumberFormat="1" applyFont="1" applyFill="1" applyAlignment="1">
      <alignment horizontal="center"/>
    </xf>
    <xf numFmtId="0" fontId="8" fillId="0" borderId="0" xfId="16874" applyNumberFormat="1" applyFont="1" applyFill="1" applyBorder="1" applyAlignment="1">
      <alignment horizontal="center"/>
    </xf>
    <xf numFmtId="0" fontId="8" fillId="0" borderId="0" xfId="51800" applyNumberFormat="1" applyFont="1" applyFill="1" applyAlignment="1">
      <alignment horizontal="center"/>
    </xf>
    <xf numFmtId="0" fontId="223" fillId="0" borderId="0" xfId="51800" applyFont="1" applyFill="1" applyAlignment="1">
      <alignment horizontal="left" wrapText="1"/>
    </xf>
    <xf numFmtId="0" fontId="224" fillId="0" borderId="0" xfId="51800" applyFont="1" applyFill="1" applyAlignment="1">
      <alignment wrapText="1"/>
    </xf>
  </cellXfs>
  <cellStyles count="51802">
    <cellStyle name="_x0013_" xfId="6"/>
    <cellStyle name=" 1" xfId="7"/>
    <cellStyle name=" 1 2" xfId="8"/>
    <cellStyle name=" 1 2 2" xfId="20192"/>
    <cellStyle name=" 1 2 2 2" xfId="20193"/>
    <cellStyle name=" 1 2 3" xfId="20194"/>
    <cellStyle name=" 1 2 4" xfId="20195"/>
    <cellStyle name=" 1 3" xfId="9"/>
    <cellStyle name=" 1 3 2" xfId="20196"/>
    <cellStyle name=" 1 3 3" xfId="20197"/>
    <cellStyle name=" 1 4" xfId="20198"/>
    <cellStyle name=" 1 4 2" xfId="20199"/>
    <cellStyle name=" 1 5" xfId="20200"/>
    <cellStyle name=" 1 6" xfId="20201"/>
    <cellStyle name=" 1 6 2" xfId="20202"/>
    <cellStyle name=" 1 7" xfId="20203"/>
    <cellStyle name=" 1 7 2" xfId="20204"/>
    <cellStyle name=" 1 8" xfId="20205"/>
    <cellStyle name="_x0013_ 10" xfId="10"/>
    <cellStyle name="_x0013_ 10 2" xfId="20206"/>
    <cellStyle name="_x0013_ 11" xfId="11"/>
    <cellStyle name="_x0013_ 11 2" xfId="20207"/>
    <cellStyle name="_x0013_ 12" xfId="12"/>
    <cellStyle name="_x0013_ 12 2" xfId="20208"/>
    <cellStyle name="_x0013_ 13" xfId="20209"/>
    <cellStyle name="_x0013_ 13 2" xfId="20210"/>
    <cellStyle name="_x0013_ 14" xfId="20211"/>
    <cellStyle name="_x0013_ 14 2" xfId="20212"/>
    <cellStyle name="_x0013_ 15" xfId="20213"/>
    <cellStyle name="_x0013_ 15 2" xfId="20214"/>
    <cellStyle name="_x0013_ 16" xfId="20215"/>
    <cellStyle name="_x0013_ 17" xfId="20216"/>
    <cellStyle name="_x0013_ 18" xfId="20217"/>
    <cellStyle name="_x0013_ 19" xfId="20218"/>
    <cellStyle name="_x0013_ 2" xfId="13"/>
    <cellStyle name="_x0013_ 2 2" xfId="14"/>
    <cellStyle name="_x0013_ 2 2 2" xfId="20219"/>
    <cellStyle name="_x0013_ 2 3" xfId="20220"/>
    <cellStyle name="_x0013_ 20" xfId="20221"/>
    <cellStyle name="_x0013_ 21" xfId="20222"/>
    <cellStyle name="_x0013_ 22" xfId="20223"/>
    <cellStyle name="_x0013_ 23" xfId="20224"/>
    <cellStyle name="_x0013_ 24" xfId="20225"/>
    <cellStyle name="_x0013_ 25" xfId="20226"/>
    <cellStyle name="_x0013_ 26" xfId="20227"/>
    <cellStyle name="_x0013_ 27" xfId="20228"/>
    <cellStyle name="_x0013_ 28" xfId="20229"/>
    <cellStyle name="_x0013_ 29" xfId="20230"/>
    <cellStyle name="_x0013_ 3" xfId="15"/>
    <cellStyle name="_x0013_ 3 2" xfId="16"/>
    <cellStyle name="_x0013_ 3 2 2" xfId="20231"/>
    <cellStyle name="_x0013_ 3 3" xfId="20232"/>
    <cellStyle name="_x0013_ 30" xfId="20233"/>
    <cellStyle name="_x0013_ 31" xfId="20234"/>
    <cellStyle name="_x0013_ 32" xfId="20235"/>
    <cellStyle name="_x0013_ 33" xfId="20236"/>
    <cellStyle name="_x0013_ 34" xfId="20237"/>
    <cellStyle name="_x0013_ 35" xfId="20238"/>
    <cellStyle name="_x0013_ 36" xfId="20239"/>
    <cellStyle name="_x0013_ 37" xfId="20240"/>
    <cellStyle name="_x0013_ 38" xfId="20241"/>
    <cellStyle name="_x0013_ 39" xfId="20242"/>
    <cellStyle name="_x0013_ 4" xfId="17"/>
    <cellStyle name="_x0013_ 4 2" xfId="18"/>
    <cellStyle name="_x0013_ 4 2 2" xfId="20243"/>
    <cellStyle name="_x0013_ 4 3" xfId="20244"/>
    <cellStyle name="_x0013_ 4_2011 Operations Snapshot" xfId="19"/>
    <cellStyle name="_x0013_ 40" xfId="20245"/>
    <cellStyle name="_x0013_ 41" xfId="20246"/>
    <cellStyle name="_x0013_ 42" xfId="20247"/>
    <cellStyle name="_x0013_ 43" xfId="20248"/>
    <cellStyle name="_x0013_ 44" xfId="20249"/>
    <cellStyle name="_x0013_ 45" xfId="20250"/>
    <cellStyle name="_x0013_ 46" xfId="20251"/>
    <cellStyle name="_x0013_ 47" xfId="20252"/>
    <cellStyle name="_x0013_ 48" xfId="20253"/>
    <cellStyle name="_x0013_ 49" xfId="20254"/>
    <cellStyle name="_x0013_ 5" xfId="20"/>
    <cellStyle name="_x0013_ 5 2" xfId="21"/>
    <cellStyle name="_x0013_ 5 2 2" xfId="22"/>
    <cellStyle name="_x0013_ 5 2_County_Stop_Light_Chart_2012_02" xfId="23"/>
    <cellStyle name="_x0013_ 5_2012 Operations Snapshot" xfId="24"/>
    <cellStyle name="_x0013_ 50" xfId="20255"/>
    <cellStyle name="_x0013_ 51" xfId="20256"/>
    <cellStyle name="_x0013_ 6" xfId="25"/>
    <cellStyle name="_x0013_ 6 2" xfId="26"/>
    <cellStyle name="_x0013_ 6_VarX" xfId="27"/>
    <cellStyle name="_x0013_ 7" xfId="28"/>
    <cellStyle name="_x0013_ 7 2" xfId="20257"/>
    <cellStyle name="_x0013_ 8" xfId="29"/>
    <cellStyle name="_x0013_ 8 2" xfId="20258"/>
    <cellStyle name="_x0013_ 9" xfId="30"/>
    <cellStyle name="_x0013_ 9 2" xfId="20259"/>
    <cellStyle name="_(C) 2007 CB Weather Adjust" xfId="31"/>
    <cellStyle name="_(C) 2007 CB Weather Adjust (2)" xfId="32"/>
    <cellStyle name="_09GRC Gas Transport For Review" xfId="33"/>
    <cellStyle name="_09GRC Gas Transport For Review 2" xfId="34"/>
    <cellStyle name="_09GRC Gas Transport For Review 2 2" xfId="35"/>
    <cellStyle name="_09GRC Gas Transport For Review 2 2 2" xfId="20260"/>
    <cellStyle name="_09GRC Gas Transport For Review 2 3" xfId="20261"/>
    <cellStyle name="_09GRC Gas Transport For Review 3" xfId="36"/>
    <cellStyle name="_09GRC Gas Transport For Review 3 2" xfId="20262"/>
    <cellStyle name="_09GRC Gas Transport For Review 4" xfId="20263"/>
    <cellStyle name="_09GRC Gas Transport For Review_Book4" xfId="37"/>
    <cellStyle name="_09GRC Gas Transport For Review_Book4 2" xfId="38"/>
    <cellStyle name="_09GRC Gas Transport For Review_Book4 2 2" xfId="39"/>
    <cellStyle name="_09GRC Gas Transport For Review_Book4 2 2 2" xfId="20264"/>
    <cellStyle name="_09GRC Gas Transport For Review_Book4 2 3" xfId="20265"/>
    <cellStyle name="_09GRC Gas Transport For Review_Book4 3" xfId="40"/>
    <cellStyle name="_09GRC Gas Transport For Review_Book4 3 2" xfId="20266"/>
    <cellStyle name="_09GRC Gas Transport For Review_Book4 4" xfId="20267"/>
    <cellStyle name="_09GRC Gas Transport For Review_Book4_DEM-WP(C) ENERG10C--ctn Mid-C_042010 2010GRC" xfId="20268"/>
    <cellStyle name="_09GRC Gas Transport For Review_DEM-WP(C) ENERG10C--ctn Mid-C_042010 2010GRC" xfId="20269"/>
    <cellStyle name="_x0013__16.07E Wild Horse Wind Expansionwrkingfile" xfId="41"/>
    <cellStyle name="_x0013__16.07E Wild Horse Wind Expansionwrkingfile 2" xfId="42"/>
    <cellStyle name="_x0013__16.07E Wild Horse Wind Expansionwrkingfile 2 2" xfId="43"/>
    <cellStyle name="_x0013__16.07E Wild Horse Wind Expansionwrkingfile 2 2 2" xfId="20270"/>
    <cellStyle name="_x0013__16.07E Wild Horse Wind Expansionwrkingfile 2 3" xfId="20271"/>
    <cellStyle name="_x0013__16.07E Wild Horse Wind Expansionwrkingfile 3" xfId="44"/>
    <cellStyle name="_x0013__16.07E Wild Horse Wind Expansionwrkingfile 3 2" xfId="20272"/>
    <cellStyle name="_x0013__16.07E Wild Horse Wind Expansionwrkingfile 4" xfId="20273"/>
    <cellStyle name="_x0013__16.07E Wild Horse Wind Expansionwrkingfile SF" xfId="45"/>
    <cellStyle name="_x0013__16.07E Wild Horse Wind Expansionwrkingfile SF 2" xfId="46"/>
    <cellStyle name="_x0013__16.07E Wild Horse Wind Expansionwrkingfile SF 2 2" xfId="47"/>
    <cellStyle name="_x0013__16.07E Wild Horse Wind Expansionwrkingfile SF 2 2 2" xfId="20274"/>
    <cellStyle name="_x0013__16.07E Wild Horse Wind Expansionwrkingfile SF 2 3" xfId="20275"/>
    <cellStyle name="_x0013__16.07E Wild Horse Wind Expansionwrkingfile SF 3" xfId="48"/>
    <cellStyle name="_x0013__16.07E Wild Horse Wind Expansionwrkingfile SF 3 2" xfId="20276"/>
    <cellStyle name="_x0013__16.07E Wild Horse Wind Expansionwrkingfile SF 4" xfId="20277"/>
    <cellStyle name="_x0013__16.07E Wild Horse Wind Expansionwrkingfile SF_DEM-WP(C) ENERG10C--ctn Mid-C_042010 2010GRC" xfId="20278"/>
    <cellStyle name="_x0013__16.07E Wild Horse Wind Expansionwrkingfile_DEM-WP(C) ENERG10C--ctn Mid-C_042010 2010GRC" xfId="20279"/>
    <cellStyle name="_x0013__16.37E Wild Horse Expansion DeferralRevwrkingfile SF" xfId="49"/>
    <cellStyle name="_x0013__16.37E Wild Horse Expansion DeferralRevwrkingfile SF 2" xfId="50"/>
    <cellStyle name="_x0013__16.37E Wild Horse Expansion DeferralRevwrkingfile SF 2 2" xfId="51"/>
    <cellStyle name="_x0013__16.37E Wild Horse Expansion DeferralRevwrkingfile SF 2 2 2" xfId="20280"/>
    <cellStyle name="_x0013__16.37E Wild Horse Expansion DeferralRevwrkingfile SF 2 3" xfId="20281"/>
    <cellStyle name="_x0013__16.37E Wild Horse Expansion DeferralRevwrkingfile SF 3" xfId="52"/>
    <cellStyle name="_x0013__16.37E Wild Horse Expansion DeferralRevwrkingfile SF 3 2" xfId="20282"/>
    <cellStyle name="_x0013__16.37E Wild Horse Expansion DeferralRevwrkingfile SF 4" xfId="20283"/>
    <cellStyle name="_x0013__16.37E Wild Horse Expansion DeferralRevwrkingfile SF_DEM-WP(C) ENERG10C--ctn Mid-C_042010 2010GRC" xfId="20284"/>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20285"/>
    <cellStyle name="_2008 Strat Plan Power Costs Forecast V2 (2009 Update) 3" xfId="20286"/>
    <cellStyle name="_2008 Strat Plan Power Costs Forecast V2 (2009 Update)_DEM-WP(C) ENERG10C--ctn Mid-C_042010 2010GRC" xfId="20287"/>
    <cellStyle name="_2008 Strat Plan Power Costs Forecast V2 (2009 Update)_NIM Summary" xfId="58"/>
    <cellStyle name="_2008 Strat Plan Power Costs Forecast V2 (2009 Update)_NIM Summary 2" xfId="59"/>
    <cellStyle name="_2008 Strat Plan Power Costs Forecast V2 (2009 Update)_NIM Summary 2 2" xfId="20288"/>
    <cellStyle name="_2008 Strat Plan Power Costs Forecast V2 (2009 Update)_NIM Summary 3" xfId="20289"/>
    <cellStyle name="_2008 Strat Plan Power Costs Forecast V2 (2009 Update)_NIM Summary_DEM-WP(C) ENERG10C--ctn Mid-C_042010 2010GRC" xfId="20290"/>
    <cellStyle name="_2010 Valdman (O&amp;M, Capital, BTL) as of 012110 @ 7am" xfId="60"/>
    <cellStyle name="_2010 Valdman (O&amp;M, Capital, BTL) as of 012110 @ 7am 10" xfId="61"/>
    <cellStyle name="_2010 Valdman (O&amp;M, Capital, BTL) as of 012110 @ 7am 10 2" xfId="62"/>
    <cellStyle name="_2010 Valdman (O&amp;M, Capital, BTL) as of 012110 @ 7am 10_Department" xfId="63"/>
    <cellStyle name="_2010 Valdman (O&amp;M, Capital, BTL) as of 012110 @ 7am 10_Department 2" xfId="64"/>
    <cellStyle name="_2010 Valdman (O&amp;M, Capital, BTL) as of 012110 @ 7am 10_VarX" xfId="65"/>
    <cellStyle name="_2010 Valdman (O&amp;M, Capital, BTL) as of 012110 @ 7am 10_VarX 2" xfId="66"/>
    <cellStyle name="_2010 Valdman (O&amp;M, Capital, BTL) as of 012110 @ 7am 11" xfId="67"/>
    <cellStyle name="_2010 Valdman (O&amp;M, Capital, BTL) as of 012110 @ 7am 2" xfId="68"/>
    <cellStyle name="_2010 Valdman (O&amp;M, Capital, BTL) as of 012110 @ 7am 2 2" xfId="69"/>
    <cellStyle name="_2010 Valdman (O&amp;M, Capital, BTL) as of 012110 @ 7am 2_2011 Operations Snapshot" xfId="70"/>
    <cellStyle name="_2010 Valdman (O&amp;M, Capital, BTL) as of 012110 @ 7am 2_Department" xfId="71"/>
    <cellStyle name="_2010 Valdman (O&amp;M, Capital, BTL) as of 012110 @ 7am 2_Metrics_Report_0711_preliminary" xfId="72"/>
    <cellStyle name="_2010 Valdman (O&amp;M, Capital, BTL) as of 012110 @ 7am 2_VarX" xfId="73"/>
    <cellStyle name="_2010 Valdman (O&amp;M, Capital, BTL) as of 012110 @ 7am 3" xfId="74"/>
    <cellStyle name="_2010 Valdman (O&amp;M, Capital, BTL) as of 012110 @ 7am 3 2" xfId="75"/>
    <cellStyle name="_2010 Valdman (O&amp;M, Capital, BTL) as of 012110 @ 7am 3_2011 Operations Snapshot" xfId="76"/>
    <cellStyle name="_2010 Valdman (O&amp;M, Capital, BTL) as of 012110 @ 7am 3_Department" xfId="77"/>
    <cellStyle name="_2010 Valdman (O&amp;M, Capital, BTL) as of 012110 @ 7am 3_VarX" xfId="78"/>
    <cellStyle name="_2010 Valdman (O&amp;M, Capital, BTL) as of 012110 @ 7am 4" xfId="79"/>
    <cellStyle name="_2010 Valdman (O&amp;M, Capital, BTL) as of 012110 @ 7am 4 2" xfId="80"/>
    <cellStyle name="_2010 Valdman (O&amp;M, Capital, BTL) as of 012110 @ 7am 4_2011 Operations Snapshot" xfId="81"/>
    <cellStyle name="_2010 Valdman (O&amp;M, Capital, BTL) as of 012110 @ 7am 4_Department" xfId="82"/>
    <cellStyle name="_2010 Valdman (O&amp;M, Capital, BTL) as of 012110 @ 7am 4_VarX" xfId="83"/>
    <cellStyle name="_2010 Valdman (O&amp;M, Capital, BTL) as of 012110 @ 7am 5" xfId="84"/>
    <cellStyle name="_2010 Valdman (O&amp;M, Capital, BTL) as of 012110 @ 7am 5 2" xfId="85"/>
    <cellStyle name="_2010 Valdman (O&amp;M, Capital, BTL) as of 012110 @ 7am 5 2 2" xfId="86"/>
    <cellStyle name="_2010 Valdman (O&amp;M, Capital, BTL) as of 012110 @ 7am 5 2_County_Stop_Light_Chart_2012_02" xfId="87"/>
    <cellStyle name="_2010 Valdman (O&amp;M, Capital, BTL) as of 012110 @ 7am 5 2_County_Stop_Light_Chart_2012_06" xfId="88"/>
    <cellStyle name="_2010 Valdman (O&amp;M, Capital, BTL) as of 012110 @ 7am 5 2_County_Stop_Light_Chart_Template" xfId="89"/>
    <cellStyle name="_2010 Valdman (O&amp;M, Capital, BTL) as of 012110 @ 7am 5_2011 OM ASM Report" xfId="90"/>
    <cellStyle name="_2010 Valdman (O&amp;M, Capital, BTL) as of 012110 @ 7am 5_2011 OM ASM Report 2" xfId="91"/>
    <cellStyle name="_2010 Valdman (O&amp;M, Capital, BTL) as of 012110 @ 7am 5_2011 OM ASM Report_County_Stop_Light_Chart_2012_02" xfId="92"/>
    <cellStyle name="_2010 Valdman (O&amp;M, Capital, BTL) as of 012110 @ 7am 5_2011 OM ASM Report_County_Stop_Light_Chart_2012_06" xfId="93"/>
    <cellStyle name="_2010 Valdman (O&amp;M, Capital, BTL) as of 012110 @ 7am 5_2011 OM ASM Report_County_Stop_Light_Chart_Template" xfId="94"/>
    <cellStyle name="_2010 Valdman (O&amp;M, Capital, BTL) as of 012110 @ 7am 5_2011 Operations Snapshot" xfId="95"/>
    <cellStyle name="_2010 Valdman (O&amp;M, Capital, BTL) as of 012110 @ 7am 5_2011 Operations Snapshot 2" xfId="96"/>
    <cellStyle name="_2010 Valdman (O&amp;M, Capital, BTL) as of 012110 @ 7am 5_2011 Operations Snapshot_County_Stop_Light_Chart_2012_02" xfId="97"/>
    <cellStyle name="_2010 Valdman (O&amp;M, Capital, BTL) as of 012110 @ 7am 5_2011 Operations Snapshot_County_Stop_Light_Chart_2012_06" xfId="98"/>
    <cellStyle name="_2010 Valdman (O&amp;M, Capital, BTL) as of 012110 @ 7am 5_2011 Operations Snapshot_County_Stop_Light_Chart_Template" xfId="99"/>
    <cellStyle name="_2010 Valdman (O&amp;M, Capital, BTL) as of 012110 @ 7am 5_2012 Operations Snapshot" xfId="100"/>
    <cellStyle name="_2010 Valdman (O&amp;M, Capital, BTL) as of 012110 @ 7am 5_Copy of 2011 OM ASM Report" xfId="101"/>
    <cellStyle name="_2010 Valdman (O&amp;M, Capital, BTL) as of 012110 @ 7am 5_Department" xfId="102"/>
    <cellStyle name="_2010 Valdman (O&amp;M, Capital, BTL) as of 012110 @ 7am 5_Jan 2012 OM ASM Report" xfId="103"/>
    <cellStyle name="_2010 Valdman (O&amp;M, Capital, BTL) as of 012110 @ 7am 5_VarX" xfId="104"/>
    <cellStyle name="_2010 Valdman (O&amp;M, Capital, BTL) as of 012110 @ 7am 6" xfId="105"/>
    <cellStyle name="_2010 Valdman (O&amp;M, Capital, BTL) as of 012110 @ 7am 6 2" xfId="106"/>
    <cellStyle name="_2010 Valdman (O&amp;M, Capital, BTL) as of 012110 @ 7am 6 3" xfId="107"/>
    <cellStyle name="_2010 Valdman (O&amp;M, Capital, BTL) as of 012110 @ 7am 6_2012 Operations Snapshot" xfId="108"/>
    <cellStyle name="_2010 Valdman (O&amp;M, Capital, BTL) as of 012110 @ 7am 6_County_Stop_Light_Chart_2012_02" xfId="109"/>
    <cellStyle name="_2010 Valdman (O&amp;M, Capital, BTL) as of 012110 @ 7am 6_County_Stop_Light_Chart_2012_06" xfId="110"/>
    <cellStyle name="_2010 Valdman (O&amp;M, Capital, BTL) as of 012110 @ 7am 6_County_Stop_Light_Chart_Template" xfId="111"/>
    <cellStyle name="_2010 Valdman (O&amp;M, Capital, BTL) as of 012110 @ 7am 6_Department" xfId="112"/>
    <cellStyle name="_2010 Valdman (O&amp;M, Capital, BTL) as of 012110 @ 7am 6_VarX" xfId="113"/>
    <cellStyle name="_2010 Valdman (O&amp;M, Capital, BTL) as of 012110 @ 7am 7" xfId="114"/>
    <cellStyle name="_2010 Valdman (O&amp;M, Capital, BTL) as of 012110 @ 7am 7 2" xfId="115"/>
    <cellStyle name="_2010 Valdman (O&amp;M, Capital, BTL) as of 012110 @ 7am 7_Department" xfId="116"/>
    <cellStyle name="_2010 Valdman (O&amp;M, Capital, BTL) as of 012110 @ 7am 7_Department 2" xfId="117"/>
    <cellStyle name="_2010 Valdman (O&amp;M, Capital, BTL) as of 012110 @ 7am 7_VarX" xfId="118"/>
    <cellStyle name="_2010 Valdman (O&amp;M, Capital, BTL) as of 012110 @ 7am 7_VarX 2" xfId="119"/>
    <cellStyle name="_2010 Valdman (O&amp;M, Capital, BTL) as of 012110 @ 7am 8" xfId="120"/>
    <cellStyle name="_2010 Valdman (O&amp;M, Capital, BTL) as of 012110 @ 7am 8 2" xfId="121"/>
    <cellStyle name="_2010 Valdman (O&amp;M, Capital, BTL) as of 012110 @ 7am 8_Department" xfId="122"/>
    <cellStyle name="_2010 Valdman (O&amp;M, Capital, BTL) as of 012110 @ 7am 8_Department 2" xfId="123"/>
    <cellStyle name="_2010 Valdman (O&amp;M, Capital, BTL) as of 012110 @ 7am 8_VarX" xfId="124"/>
    <cellStyle name="_2010 Valdman (O&amp;M, Capital, BTL) as of 012110 @ 7am 8_VarX 2" xfId="125"/>
    <cellStyle name="_2010 Valdman (O&amp;M, Capital, BTL) as of 012110 @ 7am 9" xfId="126"/>
    <cellStyle name="_2010 Valdman (O&amp;M, Capital, BTL) as of 012110 @ 7am 9 2" xfId="127"/>
    <cellStyle name="_2010 Valdman (O&amp;M, Capital, BTL) as of 012110 @ 7am 9_Department" xfId="128"/>
    <cellStyle name="_2010 Valdman (O&amp;M, Capital, BTL) as of 012110 @ 7am 9_Department 2" xfId="129"/>
    <cellStyle name="_2010 Valdman (O&amp;M, Capital, BTL) as of 012110 @ 7am 9_VarX" xfId="130"/>
    <cellStyle name="_2010 Valdman (O&amp;M, Capital, BTL) as of 012110 @ 7am 9_VarX 2" xfId="131"/>
    <cellStyle name="_2010 Valdman (O&amp;M, Capital, BTL) as of 012110 @ 7am_05-2011 ASM Template - CAPEX" xfId="132"/>
    <cellStyle name="_2010 Valdman (O&amp;M, Capital, BTL) as of 012110 @ 7am_2011 Asset Management Report" xfId="133"/>
    <cellStyle name="_2010 Valdman (O&amp;M, Capital, BTL) as of 012110 @ 7am_2011 Asset Management Report 2" xfId="134"/>
    <cellStyle name="_2010 Valdman (O&amp;M, Capital, BTL) as of 012110 @ 7am_2011 OM ASM Report" xfId="135"/>
    <cellStyle name="_2010 Valdman (O&amp;M, Capital, BTL) as of 012110 @ 7am_2011 Operations Snapshot" xfId="136"/>
    <cellStyle name="_2010 Valdman (O&amp;M, Capital, BTL) as of 012110 @ 7am_2011 Operations Snapshot 2" xfId="137"/>
    <cellStyle name="_2010 Valdman (O&amp;M, Capital, BTL) as of 012110 @ 7am_2011 Operations Snapshot 2 2" xfId="138"/>
    <cellStyle name="_2010 Valdman (O&amp;M, Capital, BTL) as of 012110 @ 7am_2011 Operations Snapshot 2 2 2" xfId="139"/>
    <cellStyle name="_2010 Valdman (O&amp;M, Capital, BTL) as of 012110 @ 7am_2011 Operations Snapshot 2 2_County_Stop_Light_Chart_2012_02" xfId="140"/>
    <cellStyle name="_2010 Valdman (O&amp;M, Capital, BTL) as of 012110 @ 7am_2011 Operations Snapshot 2 2_County_Stop_Light_Chart_2012_06" xfId="141"/>
    <cellStyle name="_2010 Valdman (O&amp;M, Capital, BTL) as of 012110 @ 7am_2011 Operations Snapshot 2 2_County_Stop_Light_Chart_Template" xfId="142"/>
    <cellStyle name="_2010 Valdman (O&amp;M, Capital, BTL) as of 012110 @ 7am_2011 Operations Snapshot 2_2011 OM ASM Report" xfId="143"/>
    <cellStyle name="_2010 Valdman (O&amp;M, Capital, BTL) as of 012110 @ 7am_2011 Operations Snapshot 2_2011 OM ASM Report 2" xfId="144"/>
    <cellStyle name="_2010 Valdman (O&amp;M, Capital, BTL) as of 012110 @ 7am_2011 Operations Snapshot 2_2011 OM ASM Report_County_Stop_Light_Chart_2012_02" xfId="145"/>
    <cellStyle name="_2010 Valdman (O&amp;M, Capital, BTL) as of 012110 @ 7am_2011 Operations Snapshot 2_2011 OM ASM Report_County_Stop_Light_Chart_2012_06" xfId="146"/>
    <cellStyle name="_2010 Valdman (O&amp;M, Capital, BTL) as of 012110 @ 7am_2011 Operations Snapshot 2_2011 OM ASM Report_County_Stop_Light_Chart_Template" xfId="147"/>
    <cellStyle name="_2010 Valdman (O&amp;M, Capital, BTL) as of 012110 @ 7am_2011 Operations Snapshot 2_Copy of 2011 OM ASM Report" xfId="148"/>
    <cellStyle name="_2010 Valdman (O&amp;M, Capital, BTL) as of 012110 @ 7am_2011 Operations Snapshot 2_Jan 2012 OM ASM Report" xfId="149"/>
    <cellStyle name="_2010 Valdman (O&amp;M, Capital, BTL) as of 012110 @ 7am_2011 Operations Snapshot 3" xfId="150"/>
    <cellStyle name="_2010 Valdman (O&amp;M, Capital, BTL) as of 012110 @ 7am_2011 Operations Snapshot 3 2" xfId="151"/>
    <cellStyle name="_2010 Valdman (O&amp;M, Capital, BTL) as of 012110 @ 7am_2011 Operations Snapshot 3_County_Stop_Light_Chart_2012_02" xfId="152"/>
    <cellStyle name="_2010 Valdman (O&amp;M, Capital, BTL) as of 012110 @ 7am_2011 Operations Snapshot 3_County_Stop_Light_Chart_2012_06" xfId="153"/>
    <cellStyle name="_2010 Valdman (O&amp;M, Capital, BTL) as of 012110 @ 7am_2011 Operations Snapshot 3_County_Stop_Light_Chart_Template" xfId="154"/>
    <cellStyle name="_2010 Valdman (O&amp;M, Capital, BTL) as of 012110 @ 7am_2011 Operations Snapshot_2011 OM ASM Report" xfId="155"/>
    <cellStyle name="_2010 Valdman (O&amp;M, Capital, BTL) as of 012110 @ 7am_2011 Operations Snapshot_2011 OM ASM Report 2" xfId="156"/>
    <cellStyle name="_2010 Valdman (O&amp;M, Capital, BTL) as of 012110 @ 7am_2011 Operations Snapshot_2011 OM ASM Report_County_Stop_Light_Chart_2012_02" xfId="157"/>
    <cellStyle name="_2010 Valdman (O&amp;M, Capital, BTL) as of 012110 @ 7am_2011 Operations Snapshot_2011 OM ASM Report_County_Stop_Light_Chart_2012_06" xfId="158"/>
    <cellStyle name="_2010 Valdman (O&amp;M, Capital, BTL) as of 012110 @ 7am_2011 Operations Snapshot_2011 OM ASM Report_County_Stop_Light_Chart_Template" xfId="159"/>
    <cellStyle name="_2010 Valdman (O&amp;M, Capital, BTL) as of 012110 @ 7am_2012 Jan CAP ASM Report" xfId="160"/>
    <cellStyle name="_2010 Valdman (O&amp;M, Capital, BTL) as of 012110 @ 7am_2012 Operations Snapshot" xfId="161"/>
    <cellStyle name="_2010 Valdman (O&amp;M, Capital, BTL) as of 012110 @ 7am_ASM Report CAP Jan 2011 FINAL" xfId="162"/>
    <cellStyle name="_2010 Valdman (O&amp;M, Capital, BTL) as of 012110 @ 7am_ASM Report CAP Jan 2011 FINAL 10" xfId="163"/>
    <cellStyle name="_2010 Valdman (O&amp;M, Capital, BTL) as of 012110 @ 7am_ASM Report CAP Jan 2011 FINAL 2" xfId="164"/>
    <cellStyle name="_2010 Valdman (O&amp;M, Capital, BTL) as of 012110 @ 7am_ASM Report CAP Jan 2011 FINAL 2 2" xfId="165"/>
    <cellStyle name="_2010 Valdman (O&amp;M, Capital, BTL) as of 012110 @ 7am_ASM Report CAP Jan 2011 FINAL 2_2011 Operations Snapshot" xfId="166"/>
    <cellStyle name="_2010 Valdman (O&amp;M, Capital, BTL) as of 012110 @ 7am_ASM Report CAP Jan 2011 FINAL 2_Department" xfId="167"/>
    <cellStyle name="_2010 Valdman (O&amp;M, Capital, BTL) as of 012110 @ 7am_ASM Report CAP Jan 2011 FINAL 2_VarX" xfId="168"/>
    <cellStyle name="_2010 Valdman (O&amp;M, Capital, BTL) as of 012110 @ 7am_ASM Report CAP Jan 2011 FINAL 3" xfId="169"/>
    <cellStyle name="_2010 Valdman (O&amp;M, Capital, BTL) as of 012110 @ 7am_ASM Report CAP Jan 2011 FINAL 3 2" xfId="170"/>
    <cellStyle name="_2010 Valdman (O&amp;M, Capital, BTL) as of 012110 @ 7am_ASM Report CAP Jan 2011 FINAL 3 2 2" xfId="171"/>
    <cellStyle name="_2010 Valdman (O&amp;M, Capital, BTL) as of 012110 @ 7am_ASM Report CAP Jan 2011 FINAL 3 2_County_Stop_Light_Chart_2012_02" xfId="172"/>
    <cellStyle name="_2010 Valdman (O&amp;M, Capital, BTL) as of 012110 @ 7am_ASM Report CAP Jan 2011 FINAL 3 2_County_Stop_Light_Chart_2012_06" xfId="173"/>
    <cellStyle name="_2010 Valdman (O&amp;M, Capital, BTL) as of 012110 @ 7am_ASM Report CAP Jan 2011 FINAL 3 2_County_Stop_Light_Chart_Template" xfId="174"/>
    <cellStyle name="_2010 Valdman (O&amp;M, Capital, BTL) as of 012110 @ 7am_ASM Report CAP Jan 2011 FINAL 3_2011 OM ASM Report" xfId="175"/>
    <cellStyle name="_2010 Valdman (O&amp;M, Capital, BTL) as of 012110 @ 7am_ASM Report CAP Jan 2011 FINAL 3_2011 OM ASM Report 2" xfId="176"/>
    <cellStyle name="_2010 Valdman (O&amp;M, Capital, BTL) as of 012110 @ 7am_ASM Report CAP Jan 2011 FINAL 3_2011 OM ASM Report_County_Stop_Light_Chart_2012_02" xfId="177"/>
    <cellStyle name="_2010 Valdman (O&amp;M, Capital, BTL) as of 012110 @ 7am_ASM Report CAP Jan 2011 FINAL 3_2011 OM ASM Report_County_Stop_Light_Chart_2012_06" xfId="178"/>
    <cellStyle name="_2010 Valdman (O&amp;M, Capital, BTL) as of 012110 @ 7am_ASM Report CAP Jan 2011 FINAL 3_2011 OM ASM Report_County_Stop_Light_Chart_Template" xfId="179"/>
    <cellStyle name="_2010 Valdman (O&amp;M, Capital, BTL) as of 012110 @ 7am_ASM Report CAP Jan 2011 FINAL 3_2011 Operations Snapshot" xfId="180"/>
    <cellStyle name="_2010 Valdman (O&amp;M, Capital, BTL) as of 012110 @ 7am_ASM Report CAP Jan 2011 FINAL 3_2012 Operations Snapshot" xfId="181"/>
    <cellStyle name="_2010 Valdman (O&amp;M, Capital, BTL) as of 012110 @ 7am_ASM Report CAP Jan 2011 FINAL 3_Copy of 2011 OM ASM Report" xfId="182"/>
    <cellStyle name="_2010 Valdman (O&amp;M, Capital, BTL) as of 012110 @ 7am_ASM Report CAP Jan 2011 FINAL 3_Jan 2012 OM ASM Report" xfId="183"/>
    <cellStyle name="_2010 Valdman (O&amp;M, Capital, BTL) as of 012110 @ 7am_ASM Report CAP Jan 2011 FINAL 4" xfId="184"/>
    <cellStyle name="_2010 Valdman (O&amp;M, Capital, BTL) as of 012110 @ 7am_ASM Report CAP Jan 2011 FINAL 4 2" xfId="185"/>
    <cellStyle name="_2010 Valdman (O&amp;M, Capital, BTL) as of 012110 @ 7am_ASM Report CAP Jan 2011 FINAL 4 3" xfId="186"/>
    <cellStyle name="_2010 Valdman (O&amp;M, Capital, BTL) as of 012110 @ 7am_ASM Report CAP Jan 2011 FINAL 4_2011 Operations Snapshot" xfId="187"/>
    <cellStyle name="_2010 Valdman (O&amp;M, Capital, BTL) as of 012110 @ 7am_ASM Report CAP Jan 2011 FINAL 4_2011 Operations Snapshot 2" xfId="188"/>
    <cellStyle name="_2010 Valdman (O&amp;M, Capital, BTL) as of 012110 @ 7am_ASM Report CAP Jan 2011 FINAL 4_2011 Operations Snapshot_County_Stop_Light_Chart_2012_02" xfId="189"/>
    <cellStyle name="_2010 Valdman (O&amp;M, Capital, BTL) as of 012110 @ 7am_ASM Report CAP Jan 2011 FINAL 4_2011 Operations Snapshot_County_Stop_Light_Chart_2012_06" xfId="190"/>
    <cellStyle name="_2010 Valdman (O&amp;M, Capital, BTL) as of 012110 @ 7am_ASM Report CAP Jan 2011 FINAL 4_2011 Operations Snapshot_County_Stop_Light_Chart_Template" xfId="191"/>
    <cellStyle name="_2010 Valdman (O&amp;M, Capital, BTL) as of 012110 @ 7am_ASM Report CAP Jan 2011 FINAL 4_2012 Operations Snapshot" xfId="192"/>
    <cellStyle name="_2010 Valdman (O&amp;M, Capital, BTL) as of 012110 @ 7am_ASM Report CAP Jan 2011 FINAL 4_County_Stop_Light_Chart_2012_02" xfId="193"/>
    <cellStyle name="_2010 Valdman (O&amp;M, Capital, BTL) as of 012110 @ 7am_ASM Report CAP Jan 2011 FINAL 4_County_Stop_Light_Chart_2012_06" xfId="194"/>
    <cellStyle name="_2010 Valdman (O&amp;M, Capital, BTL) as of 012110 @ 7am_ASM Report CAP Jan 2011 FINAL 4_County_Stop_Light_Chart_Template" xfId="195"/>
    <cellStyle name="_2010 Valdman (O&amp;M, Capital, BTL) as of 012110 @ 7am_ASM Report CAP Jan 2011 FINAL 4_Department" xfId="196"/>
    <cellStyle name="_2010 Valdman (O&amp;M, Capital, BTL) as of 012110 @ 7am_ASM Report CAP Jan 2011 FINAL 4_VarX" xfId="197"/>
    <cellStyle name="_2010 Valdman (O&amp;M, Capital, BTL) as of 012110 @ 7am_ASM Report CAP Jan 2011 FINAL 5" xfId="198"/>
    <cellStyle name="_2010 Valdman (O&amp;M, Capital, BTL) as of 012110 @ 7am_ASM Report CAP Jan 2011 FINAL 5 2" xfId="199"/>
    <cellStyle name="_2010 Valdman (O&amp;M, Capital, BTL) as of 012110 @ 7am_ASM Report CAP Jan 2011 FINAL 5_County_Stop_Light_Chart_2012_02" xfId="200"/>
    <cellStyle name="_2010 Valdman (O&amp;M, Capital, BTL) as of 012110 @ 7am_ASM Report CAP Jan 2011 FINAL 5_County_Stop_Light_Chart_2012_06" xfId="201"/>
    <cellStyle name="_2010 Valdman (O&amp;M, Capital, BTL) as of 012110 @ 7am_ASM Report CAP Jan 2011 FINAL 5_County_Stop_Light_Chart_Template" xfId="202"/>
    <cellStyle name="_2010 Valdman (O&amp;M, Capital, BTL) as of 012110 @ 7am_ASM Report CAP Jan 2011 FINAL 5_Department" xfId="203"/>
    <cellStyle name="_2010 Valdman (O&amp;M, Capital, BTL) as of 012110 @ 7am_ASM Report CAP Jan 2011 FINAL 5_Department 2" xfId="204"/>
    <cellStyle name="_2010 Valdman (O&amp;M, Capital, BTL) as of 012110 @ 7am_ASM Report CAP Jan 2011 FINAL 5_VarX" xfId="205"/>
    <cellStyle name="_2010 Valdman (O&amp;M, Capital, BTL) as of 012110 @ 7am_ASM Report CAP Jan 2011 FINAL 5_VarX 2" xfId="206"/>
    <cellStyle name="_2010 Valdman (O&amp;M, Capital, BTL) as of 012110 @ 7am_ASM Report CAP Jan 2011 FINAL 6" xfId="207"/>
    <cellStyle name="_2010 Valdman (O&amp;M, Capital, BTL) as of 012110 @ 7am_ASM Report CAP Jan 2011 FINAL 6 2" xfId="208"/>
    <cellStyle name="_2010 Valdman (O&amp;M, Capital, BTL) as of 012110 @ 7am_ASM Report CAP Jan 2011 FINAL 6_County_Stop_Light_Chart_2012_02" xfId="209"/>
    <cellStyle name="_2010 Valdman (O&amp;M, Capital, BTL) as of 012110 @ 7am_ASM Report CAP Jan 2011 FINAL 6_County_Stop_Light_Chart_2012_06" xfId="210"/>
    <cellStyle name="_2010 Valdman (O&amp;M, Capital, BTL) as of 012110 @ 7am_ASM Report CAP Jan 2011 FINAL 6_County_Stop_Light_Chart_Template" xfId="211"/>
    <cellStyle name="_2010 Valdman (O&amp;M, Capital, BTL) as of 012110 @ 7am_ASM Report CAP Jan 2011 FINAL 7" xfId="212"/>
    <cellStyle name="_2010 Valdman (O&amp;M, Capital, BTL) as of 012110 @ 7am_ASM Report CAP Jan 2011 FINAL 8" xfId="213"/>
    <cellStyle name="_2010 Valdman (O&amp;M, Capital, BTL) as of 012110 @ 7am_ASM Report CAP Jan 2011 FINAL 9" xfId="214"/>
    <cellStyle name="_2010 Valdman (O&amp;M, Capital, BTL) as of 012110 @ 7am_ASM Report CAP Jan 2011 FINAL_2011 OM ASM Report" xfId="215"/>
    <cellStyle name="_2010 Valdman (O&amp;M, Capital, BTL) as of 012110 @ 7am_ASM Report CAP Jan 2011 FINAL_2011 OM ASM Report 2" xfId="216"/>
    <cellStyle name="_2010 Valdman (O&amp;M, Capital, BTL) as of 012110 @ 7am_ASM Report CAP Jan 2011 FINAL_2011 OM ASM Report_County_Stop_Light_Chart_2012_02" xfId="217"/>
    <cellStyle name="_2010 Valdman (O&amp;M, Capital, BTL) as of 012110 @ 7am_ASM Report CAP Jan 2011 FINAL_2011 OM ASM Report_County_Stop_Light_Chart_2012_06" xfId="218"/>
    <cellStyle name="_2010 Valdman (O&amp;M, Capital, BTL) as of 012110 @ 7am_ASM Report CAP Jan 2011 FINAL_2011 OM ASM Report_County_Stop_Light_Chart_Template" xfId="219"/>
    <cellStyle name="_2010 Valdman (O&amp;M, Capital, BTL) as of 012110 @ 7am_Asset Management Report (ORIG)" xfId="220"/>
    <cellStyle name="_2010 Valdman (O&amp;M, Capital, BTL) as of 012110 @ 7am_Asset Management Report (ORIG) 2" xfId="221"/>
    <cellStyle name="_2010 Valdman (O&amp;M, Capital, BTL) as of 012110 @ 7am_Asset Management Report (Rev1)" xfId="222"/>
    <cellStyle name="_2010 Valdman (O&amp;M, Capital, BTL) as of 012110 @ 7am_Asset Management Report (Rev1) 2" xfId="223"/>
    <cellStyle name="_2010 Valdman (O&amp;M, Capital, BTL) as of 012110 @ 7am_Capital Summary" xfId="224"/>
    <cellStyle name="_2010 Valdman (O&amp;M, Capital, BTL) as of 012110 @ 7am_County_Stop_Light_Chart_2012_02" xfId="225"/>
    <cellStyle name="_2010 Valdman (O&amp;M, Capital, BTL) as of 012110 @ 7am_County_Stop_Light_Chart_2012_06" xfId="226"/>
    <cellStyle name="_2010 Valdman (O&amp;M, Capital, BTL) as of 012110 @ 7am_County_Stop_Light_Chart_Template" xfId="227"/>
    <cellStyle name="_2010 Valdman (O&amp;M, Capital, BTL) as of 012110 @ 7am_Dec OM and Capital ASM_Bartell" xfId="228"/>
    <cellStyle name="_2010 Valdman (O&amp;M, Capital, BTL) as of 012110 @ 7am_Dec OM and Capital ASM_Bartell (2)" xfId="229"/>
    <cellStyle name="_2010 Valdman (O&amp;M, Capital, BTL) as of 012110 @ 7am_Dec OM and Capital ASM_Bartell (2) 2" xfId="230"/>
    <cellStyle name="_2010 Valdman (O&amp;M, Capital, BTL) as of 012110 @ 7am_Dec OM and Capital ASM_Bartell 2" xfId="231"/>
    <cellStyle name="_2010 Valdman (O&amp;M, Capital, BTL) as of 012110 @ 7am_January CAP  OM ASM report" xfId="232"/>
    <cellStyle name="_2010 Valdman (O&amp;M, Capital, BTL) as of 012110 @ 7am_January CAP  OM ASM report 2" xfId="233"/>
    <cellStyle name="_2010 Valdman (O&amp;M, Capital, BTL) as of 012110 @ 7am_Summary" xfId="234"/>
    <cellStyle name="_2010 Valdman (O&amp;M, Capital, BTL) as of 012110 @ 7am_Summary 10" xfId="235"/>
    <cellStyle name="_2010 Valdman (O&amp;M, Capital, BTL) as of 012110 @ 7am_Summary 2" xfId="236"/>
    <cellStyle name="_2010 Valdman (O&amp;M, Capital, BTL) as of 012110 @ 7am_Summary 2 2" xfId="237"/>
    <cellStyle name="_2010 Valdman (O&amp;M, Capital, BTL) as of 012110 @ 7am_Summary 2_2011 Operations Snapshot" xfId="238"/>
    <cellStyle name="_2010 Valdman (O&amp;M, Capital, BTL) as of 012110 @ 7am_Summary 2_Department" xfId="239"/>
    <cellStyle name="_2010 Valdman (O&amp;M, Capital, BTL) as of 012110 @ 7am_Summary 2_VarX" xfId="240"/>
    <cellStyle name="_2010 Valdman (O&amp;M, Capital, BTL) as of 012110 @ 7am_Summary 3" xfId="241"/>
    <cellStyle name="_2010 Valdman (O&amp;M, Capital, BTL) as of 012110 @ 7am_Summary 3 2" xfId="242"/>
    <cellStyle name="_2010 Valdman (O&amp;M, Capital, BTL) as of 012110 @ 7am_Summary 3 2 2" xfId="243"/>
    <cellStyle name="_2010 Valdman (O&amp;M, Capital, BTL) as of 012110 @ 7am_Summary 3 2_County_Stop_Light_Chart_2012_02" xfId="244"/>
    <cellStyle name="_2010 Valdman (O&amp;M, Capital, BTL) as of 012110 @ 7am_Summary 3 2_County_Stop_Light_Chart_2012_06" xfId="245"/>
    <cellStyle name="_2010 Valdman (O&amp;M, Capital, BTL) as of 012110 @ 7am_Summary 3 2_County_Stop_Light_Chart_Template" xfId="246"/>
    <cellStyle name="_2010 Valdman (O&amp;M, Capital, BTL) as of 012110 @ 7am_Summary 3_2011 OM ASM Report" xfId="247"/>
    <cellStyle name="_2010 Valdman (O&amp;M, Capital, BTL) as of 012110 @ 7am_Summary 3_2011 OM ASM Report 2" xfId="248"/>
    <cellStyle name="_2010 Valdman (O&amp;M, Capital, BTL) as of 012110 @ 7am_Summary 3_2011 OM ASM Report_County_Stop_Light_Chart_2012_02" xfId="249"/>
    <cellStyle name="_2010 Valdman (O&amp;M, Capital, BTL) as of 012110 @ 7am_Summary 3_2011 OM ASM Report_County_Stop_Light_Chart_2012_06" xfId="250"/>
    <cellStyle name="_2010 Valdman (O&amp;M, Capital, BTL) as of 012110 @ 7am_Summary 3_2011 OM ASM Report_County_Stop_Light_Chart_Template" xfId="251"/>
    <cellStyle name="_2010 Valdman (O&amp;M, Capital, BTL) as of 012110 @ 7am_Summary 3_2011 Operations Snapshot" xfId="252"/>
    <cellStyle name="_2010 Valdman (O&amp;M, Capital, BTL) as of 012110 @ 7am_Summary 3_2012 Operations Snapshot" xfId="253"/>
    <cellStyle name="_2010 Valdman (O&amp;M, Capital, BTL) as of 012110 @ 7am_Summary 3_Copy of 2011 OM ASM Report" xfId="254"/>
    <cellStyle name="_2010 Valdman (O&amp;M, Capital, BTL) as of 012110 @ 7am_Summary 3_Jan 2012 OM ASM Report" xfId="255"/>
    <cellStyle name="_2010 Valdman (O&amp;M, Capital, BTL) as of 012110 @ 7am_Summary 4" xfId="256"/>
    <cellStyle name="_2010 Valdman (O&amp;M, Capital, BTL) as of 012110 @ 7am_Summary 4 2" xfId="257"/>
    <cellStyle name="_2010 Valdman (O&amp;M, Capital, BTL) as of 012110 @ 7am_Summary 4 3" xfId="258"/>
    <cellStyle name="_2010 Valdman (O&amp;M, Capital, BTL) as of 012110 @ 7am_Summary 4_2011 Operations Snapshot" xfId="259"/>
    <cellStyle name="_2010 Valdman (O&amp;M, Capital, BTL) as of 012110 @ 7am_Summary 4_2011 Operations Snapshot 2" xfId="260"/>
    <cellStyle name="_2010 Valdman (O&amp;M, Capital, BTL) as of 012110 @ 7am_Summary 4_2011 Operations Snapshot_County_Stop_Light_Chart_2012_02" xfId="261"/>
    <cellStyle name="_2010 Valdman (O&amp;M, Capital, BTL) as of 012110 @ 7am_Summary 4_2011 Operations Snapshot_County_Stop_Light_Chart_2012_06" xfId="262"/>
    <cellStyle name="_2010 Valdman (O&amp;M, Capital, BTL) as of 012110 @ 7am_Summary 4_2011 Operations Snapshot_County_Stop_Light_Chart_Template" xfId="263"/>
    <cellStyle name="_2010 Valdman (O&amp;M, Capital, BTL) as of 012110 @ 7am_Summary 4_2012 Operations Snapshot" xfId="264"/>
    <cellStyle name="_2010 Valdman (O&amp;M, Capital, BTL) as of 012110 @ 7am_Summary 4_County_Stop_Light_Chart_2012_02" xfId="265"/>
    <cellStyle name="_2010 Valdman (O&amp;M, Capital, BTL) as of 012110 @ 7am_Summary 4_County_Stop_Light_Chart_2012_06" xfId="266"/>
    <cellStyle name="_2010 Valdman (O&amp;M, Capital, BTL) as of 012110 @ 7am_Summary 4_County_Stop_Light_Chart_Template" xfId="267"/>
    <cellStyle name="_2010 Valdman (O&amp;M, Capital, BTL) as of 012110 @ 7am_Summary 4_Department" xfId="268"/>
    <cellStyle name="_2010 Valdman (O&amp;M, Capital, BTL) as of 012110 @ 7am_Summary 4_VarX" xfId="269"/>
    <cellStyle name="_2010 Valdman (O&amp;M, Capital, BTL) as of 012110 @ 7am_Summary 5" xfId="270"/>
    <cellStyle name="_2010 Valdman (O&amp;M, Capital, BTL) as of 012110 @ 7am_Summary 5 2" xfId="271"/>
    <cellStyle name="_2010 Valdman (O&amp;M, Capital, BTL) as of 012110 @ 7am_Summary 5_County_Stop_Light_Chart_2012_02" xfId="272"/>
    <cellStyle name="_2010 Valdman (O&amp;M, Capital, BTL) as of 012110 @ 7am_Summary 5_County_Stop_Light_Chart_2012_06" xfId="273"/>
    <cellStyle name="_2010 Valdman (O&amp;M, Capital, BTL) as of 012110 @ 7am_Summary 5_County_Stop_Light_Chart_Template" xfId="274"/>
    <cellStyle name="_2010 Valdman (O&amp;M, Capital, BTL) as of 012110 @ 7am_Summary 5_Department" xfId="275"/>
    <cellStyle name="_2010 Valdman (O&amp;M, Capital, BTL) as of 012110 @ 7am_Summary 5_Department 2" xfId="276"/>
    <cellStyle name="_2010 Valdman (O&amp;M, Capital, BTL) as of 012110 @ 7am_Summary 5_VarX" xfId="277"/>
    <cellStyle name="_2010 Valdman (O&amp;M, Capital, BTL) as of 012110 @ 7am_Summary 5_VarX 2" xfId="278"/>
    <cellStyle name="_2010 Valdman (O&amp;M, Capital, BTL) as of 012110 @ 7am_Summary 6" xfId="279"/>
    <cellStyle name="_2010 Valdman (O&amp;M, Capital, BTL) as of 012110 @ 7am_Summary 6 2" xfId="280"/>
    <cellStyle name="_2010 Valdman (O&amp;M, Capital, BTL) as of 012110 @ 7am_Summary 6_County_Stop_Light_Chart_2012_02" xfId="281"/>
    <cellStyle name="_2010 Valdman (O&amp;M, Capital, BTL) as of 012110 @ 7am_Summary 6_County_Stop_Light_Chart_2012_06" xfId="282"/>
    <cellStyle name="_2010 Valdman (O&amp;M, Capital, BTL) as of 012110 @ 7am_Summary 6_County_Stop_Light_Chart_Template" xfId="283"/>
    <cellStyle name="_2010 Valdman (O&amp;M, Capital, BTL) as of 012110 @ 7am_Summary 7" xfId="284"/>
    <cellStyle name="_2010 Valdman (O&amp;M, Capital, BTL) as of 012110 @ 7am_Summary 8" xfId="285"/>
    <cellStyle name="_2010 Valdman (O&amp;M, Capital, BTL) as of 012110 @ 7am_Summary 9" xfId="286"/>
    <cellStyle name="_2010 Valdman (O&amp;M, Capital, BTL) as of 012110 @ 7am_Summary_2011 OM ASM Report" xfId="287"/>
    <cellStyle name="_2010 Valdman (O&amp;M, Capital, BTL) as of 012110 @ 7am_Summary_2011 OM ASM Report 2" xfId="288"/>
    <cellStyle name="_2010 Valdman (O&amp;M, Capital, BTL) as of 012110 @ 7am_Summary_2011 OM ASM Report_County_Stop_Light_Chart_2012_02" xfId="289"/>
    <cellStyle name="_2010 Valdman (O&amp;M, Capital, BTL) as of 012110 @ 7am_Summary_2011 OM ASM Report_County_Stop_Light_Chart_2012_06" xfId="290"/>
    <cellStyle name="_2010 Valdman (O&amp;M, Capital, BTL) as of 012110 @ 7am_Summary_2011 OM ASM Report_County_Stop_Light_Chart_Template" xfId="291"/>
    <cellStyle name="_x0013__2012 Jan CAP ASM Report" xfId="292"/>
    <cellStyle name="_284268_1" xfId="293"/>
    <cellStyle name="_284268_1 2" xfId="294"/>
    <cellStyle name="_284268_1 2 2" xfId="295"/>
    <cellStyle name="_284268_1 3" xfId="296"/>
    <cellStyle name="_284268_1 3 2" xfId="297"/>
    <cellStyle name="_284268_1 3 2 2" xfId="298"/>
    <cellStyle name="_284268_1 4" xfId="299"/>
    <cellStyle name="_284268_1 4 2" xfId="300"/>
    <cellStyle name="_284268_1 4 3" xfId="301"/>
    <cellStyle name="_284268_1 5" xfId="302"/>
    <cellStyle name="_284268_1 5 2" xfId="303"/>
    <cellStyle name="_284268_1 6" xfId="304"/>
    <cellStyle name="_4.01E Temp Normalization" xfId="305"/>
    <cellStyle name="_4.03G Lease Everett Delta" xfId="306"/>
    <cellStyle name="_4.04G Pass-Through Revenue and ExpensesWFMI" xfId="307"/>
    <cellStyle name="_4.06E Pass Throughs" xfId="308"/>
    <cellStyle name="_4.06E Pass Throughs 10" xfId="20291"/>
    <cellStyle name="_4.06E Pass Throughs 10 2" xfId="20292"/>
    <cellStyle name="_4.06E Pass Throughs 2" xfId="309"/>
    <cellStyle name="_4.06E Pass Throughs 2 2" xfId="310"/>
    <cellStyle name="_4.06E Pass Throughs 2 2 2" xfId="311"/>
    <cellStyle name="_4.06E Pass Throughs 2 2 2 2" xfId="20293"/>
    <cellStyle name="_4.06E Pass Throughs 2 2 3" xfId="20294"/>
    <cellStyle name="_4.06E Pass Throughs 2 3" xfId="312"/>
    <cellStyle name="_4.06E Pass Throughs 2 3 2" xfId="20295"/>
    <cellStyle name="_4.06E Pass Throughs 2 4" xfId="20296"/>
    <cellStyle name="_4.06E Pass Throughs 3" xfId="313"/>
    <cellStyle name="_4.06E Pass Throughs 3 2" xfId="314"/>
    <cellStyle name="_4.06E Pass Throughs 3 2 2" xfId="315"/>
    <cellStyle name="_4.06E Pass Throughs 3 2 2 2" xfId="20297"/>
    <cellStyle name="_4.06E Pass Throughs 3 2 3" xfId="20298"/>
    <cellStyle name="_4.06E Pass Throughs 3 3" xfId="316"/>
    <cellStyle name="_4.06E Pass Throughs 3 3 2" xfId="317"/>
    <cellStyle name="_4.06E Pass Throughs 3 3 2 2" xfId="20299"/>
    <cellStyle name="_4.06E Pass Throughs 3 3 3" xfId="20300"/>
    <cellStyle name="_4.06E Pass Throughs 3 4" xfId="318"/>
    <cellStyle name="_4.06E Pass Throughs 3 4 2" xfId="319"/>
    <cellStyle name="_4.06E Pass Throughs 3 4 2 2" xfId="20301"/>
    <cellStyle name="_4.06E Pass Throughs 3 4 3" xfId="20302"/>
    <cellStyle name="_4.06E Pass Throughs 3 5" xfId="20303"/>
    <cellStyle name="_4.06E Pass Throughs 4" xfId="320"/>
    <cellStyle name="_4.06E Pass Throughs 4 2" xfId="321"/>
    <cellStyle name="_4.06E Pass Throughs 4 2 2" xfId="20304"/>
    <cellStyle name="_4.06E Pass Throughs 4 3" xfId="20305"/>
    <cellStyle name="_4.06E Pass Throughs 5" xfId="322"/>
    <cellStyle name="_4.06E Pass Throughs 5 2" xfId="20306"/>
    <cellStyle name="_4.06E Pass Throughs 5 2 2" xfId="20307"/>
    <cellStyle name="_4.06E Pass Throughs 5 2 3" xfId="20308"/>
    <cellStyle name="_4.06E Pass Throughs 5 3" xfId="20309"/>
    <cellStyle name="_4.06E Pass Throughs 5 3 2" xfId="20310"/>
    <cellStyle name="_4.06E Pass Throughs 6" xfId="323"/>
    <cellStyle name="_4.06E Pass Throughs 6 2" xfId="20311"/>
    <cellStyle name="_4.06E Pass Throughs 6 2 2" xfId="20312"/>
    <cellStyle name="_4.06E Pass Throughs 6 3" xfId="20313"/>
    <cellStyle name="_4.06E Pass Throughs 7" xfId="324"/>
    <cellStyle name="_4.06E Pass Throughs 7 2" xfId="20314"/>
    <cellStyle name="_4.06E Pass Throughs 8" xfId="20315"/>
    <cellStyle name="_4.06E Pass Throughs 8 2" xfId="20316"/>
    <cellStyle name="_4.06E Pass Throughs 9" xfId="20317"/>
    <cellStyle name="_4.06E Pass Throughs 9 2" xfId="20318"/>
    <cellStyle name="_4.06E Pass Throughs_04 07E Wild Horse Wind Expansion (C) (2)" xfId="325"/>
    <cellStyle name="_4.06E Pass Throughs_04 07E Wild Horse Wind Expansion (C) (2) 2" xfId="326"/>
    <cellStyle name="_4.06E Pass Throughs_04 07E Wild Horse Wind Expansion (C) (2) 2 2" xfId="327"/>
    <cellStyle name="_4.06E Pass Throughs_04 07E Wild Horse Wind Expansion (C) (2) 2 2 2" xfId="20319"/>
    <cellStyle name="_4.06E Pass Throughs_04 07E Wild Horse Wind Expansion (C) (2) 2 3" xfId="20320"/>
    <cellStyle name="_4.06E Pass Throughs_04 07E Wild Horse Wind Expansion (C) (2) 3" xfId="328"/>
    <cellStyle name="_4.06E Pass Throughs_04 07E Wild Horse Wind Expansion (C) (2) 3 2" xfId="20321"/>
    <cellStyle name="_4.06E Pass Throughs_04 07E Wild Horse Wind Expansion (C) (2) 4" xfId="20322"/>
    <cellStyle name="_4.06E Pass Throughs_04 07E Wild Horse Wind Expansion (C) (2)_Adj Bench DR 3 for Initial Briefs (Electric)" xfId="329"/>
    <cellStyle name="_4.06E Pass Throughs_04 07E Wild Horse Wind Expansion (C) (2)_Adj Bench DR 3 for Initial Briefs (Electric) 2" xfId="330"/>
    <cellStyle name="_4.06E Pass Throughs_04 07E Wild Horse Wind Expansion (C) (2)_Adj Bench DR 3 for Initial Briefs (Electric) 2 2" xfId="331"/>
    <cellStyle name="_4.06E Pass Throughs_04 07E Wild Horse Wind Expansion (C) (2)_Adj Bench DR 3 for Initial Briefs (Electric) 2 2 2" xfId="20323"/>
    <cellStyle name="_4.06E Pass Throughs_04 07E Wild Horse Wind Expansion (C) (2)_Adj Bench DR 3 for Initial Briefs (Electric) 2 3" xfId="20324"/>
    <cellStyle name="_4.06E Pass Throughs_04 07E Wild Horse Wind Expansion (C) (2)_Adj Bench DR 3 for Initial Briefs (Electric) 3" xfId="332"/>
    <cellStyle name="_4.06E Pass Throughs_04 07E Wild Horse Wind Expansion (C) (2)_Adj Bench DR 3 for Initial Briefs (Electric) 3 2" xfId="20325"/>
    <cellStyle name="_4.06E Pass Throughs_04 07E Wild Horse Wind Expansion (C) (2)_Adj Bench DR 3 for Initial Briefs (Electric) 4" xfId="20326"/>
    <cellStyle name="_4.06E Pass Throughs_04 07E Wild Horse Wind Expansion (C) (2)_Adj Bench DR 3 for Initial Briefs (Electric)_DEM-WP(C) ENERG10C--ctn Mid-C_042010 2010GRC" xfId="20327"/>
    <cellStyle name="_4.06E Pass Throughs_04 07E Wild Horse Wind Expansion (C) (2)_Book1" xfId="333"/>
    <cellStyle name="_4.06E Pass Throughs_04 07E Wild Horse Wind Expansion (C) (2)_DEM-WP(C) ENERG10C--ctn Mid-C_042010 2010GRC" xfId="20328"/>
    <cellStyle name="_4.06E Pass Throughs_04 07E Wild Horse Wind Expansion (C) (2)_Electric Rev Req Model (2009 GRC) " xfId="334"/>
    <cellStyle name="_4.06E Pass Throughs_04 07E Wild Horse Wind Expansion (C) (2)_Electric Rev Req Model (2009 GRC)  2" xfId="335"/>
    <cellStyle name="_4.06E Pass Throughs_04 07E Wild Horse Wind Expansion (C) (2)_Electric Rev Req Model (2009 GRC)  2 2" xfId="336"/>
    <cellStyle name="_4.06E Pass Throughs_04 07E Wild Horse Wind Expansion (C) (2)_Electric Rev Req Model (2009 GRC)  2 2 2" xfId="20329"/>
    <cellStyle name="_4.06E Pass Throughs_04 07E Wild Horse Wind Expansion (C) (2)_Electric Rev Req Model (2009 GRC)  2 3" xfId="20330"/>
    <cellStyle name="_4.06E Pass Throughs_04 07E Wild Horse Wind Expansion (C) (2)_Electric Rev Req Model (2009 GRC)  3" xfId="337"/>
    <cellStyle name="_4.06E Pass Throughs_04 07E Wild Horse Wind Expansion (C) (2)_Electric Rev Req Model (2009 GRC)  3 2" xfId="20331"/>
    <cellStyle name="_4.06E Pass Throughs_04 07E Wild Horse Wind Expansion (C) (2)_Electric Rev Req Model (2009 GRC)  4" xfId="20332"/>
    <cellStyle name="_4.06E Pass Throughs_04 07E Wild Horse Wind Expansion (C) (2)_Electric Rev Req Model (2009 GRC) _DEM-WP(C) ENERG10C--ctn Mid-C_042010 2010GRC" xfId="20333"/>
    <cellStyle name="_4.06E Pass Throughs_04 07E Wild Horse Wind Expansion (C) (2)_Electric Rev Req Model (2009 GRC) Rebuttal" xfId="338"/>
    <cellStyle name="_4.06E Pass Throughs_04 07E Wild Horse Wind Expansion (C) (2)_Electric Rev Req Model (2009 GRC) Rebuttal 2" xfId="339"/>
    <cellStyle name="_4.06E Pass Throughs_04 07E Wild Horse Wind Expansion (C) (2)_Electric Rev Req Model (2009 GRC) Rebuttal 2 2" xfId="340"/>
    <cellStyle name="_4.06E Pass Throughs_04 07E Wild Horse Wind Expansion (C) (2)_Electric Rev Req Model (2009 GRC) Rebuttal 2 2 2" xfId="20334"/>
    <cellStyle name="_4.06E Pass Throughs_04 07E Wild Horse Wind Expansion (C) (2)_Electric Rev Req Model (2009 GRC) Rebuttal 2 3" xfId="20335"/>
    <cellStyle name="_4.06E Pass Throughs_04 07E Wild Horse Wind Expansion (C) (2)_Electric Rev Req Model (2009 GRC) Rebuttal 3" xfId="341"/>
    <cellStyle name="_4.06E Pass Throughs_04 07E Wild Horse Wind Expansion (C) (2)_Electric Rev Req Model (2009 GRC) Rebuttal 3 2" xfId="20336"/>
    <cellStyle name="_4.06E Pass Throughs_04 07E Wild Horse Wind Expansion (C) (2)_Electric Rev Req Model (2009 GRC) Rebuttal 4" xfId="20337"/>
    <cellStyle name="_4.06E Pass Throughs_04 07E Wild Horse Wind Expansion (C) (2)_Electric Rev Req Model (2009 GRC) Rebuttal REmoval of New  WH Solar AdjustMI" xfId="342"/>
    <cellStyle name="_4.06E Pass Throughs_04 07E Wild Horse Wind Expansion (C) (2)_Electric Rev Req Model (2009 GRC) Rebuttal REmoval of New  WH Solar AdjustMI 2" xfId="343"/>
    <cellStyle name="_4.06E Pass Throughs_04 07E Wild Horse Wind Expansion (C) (2)_Electric Rev Req Model (2009 GRC) Rebuttal REmoval of New  WH Solar AdjustMI 2 2" xfId="344"/>
    <cellStyle name="_4.06E Pass Throughs_04 07E Wild Horse Wind Expansion (C) (2)_Electric Rev Req Model (2009 GRC) Rebuttal REmoval of New  WH Solar AdjustMI 2 2 2" xfId="20338"/>
    <cellStyle name="_4.06E Pass Throughs_04 07E Wild Horse Wind Expansion (C) (2)_Electric Rev Req Model (2009 GRC) Rebuttal REmoval of New  WH Solar AdjustMI 2 3" xfId="20339"/>
    <cellStyle name="_4.06E Pass Throughs_04 07E Wild Horse Wind Expansion (C) (2)_Electric Rev Req Model (2009 GRC) Rebuttal REmoval of New  WH Solar AdjustMI 3" xfId="345"/>
    <cellStyle name="_4.06E Pass Throughs_04 07E Wild Horse Wind Expansion (C) (2)_Electric Rev Req Model (2009 GRC) Rebuttal REmoval of New  WH Solar AdjustMI 3 2" xfId="20340"/>
    <cellStyle name="_4.06E Pass Throughs_04 07E Wild Horse Wind Expansion (C) (2)_Electric Rev Req Model (2009 GRC) Rebuttal REmoval of New  WH Solar AdjustMI 4" xfId="20341"/>
    <cellStyle name="_4.06E Pass Throughs_04 07E Wild Horse Wind Expansion (C) (2)_Electric Rev Req Model (2009 GRC) Rebuttal REmoval of New  WH Solar AdjustMI_DEM-WP(C) ENERG10C--ctn Mid-C_042010 2010GRC" xfId="20342"/>
    <cellStyle name="_4.06E Pass Throughs_04 07E Wild Horse Wind Expansion (C) (2)_Electric Rev Req Model (2009 GRC) Revised 01-18-2010" xfId="346"/>
    <cellStyle name="_4.06E Pass Throughs_04 07E Wild Horse Wind Expansion (C) (2)_Electric Rev Req Model (2009 GRC) Revised 01-18-2010 2" xfId="347"/>
    <cellStyle name="_4.06E Pass Throughs_04 07E Wild Horse Wind Expansion (C) (2)_Electric Rev Req Model (2009 GRC) Revised 01-18-2010 2 2" xfId="348"/>
    <cellStyle name="_4.06E Pass Throughs_04 07E Wild Horse Wind Expansion (C) (2)_Electric Rev Req Model (2009 GRC) Revised 01-18-2010 2 2 2" xfId="20343"/>
    <cellStyle name="_4.06E Pass Throughs_04 07E Wild Horse Wind Expansion (C) (2)_Electric Rev Req Model (2009 GRC) Revised 01-18-2010 2 3" xfId="20344"/>
    <cellStyle name="_4.06E Pass Throughs_04 07E Wild Horse Wind Expansion (C) (2)_Electric Rev Req Model (2009 GRC) Revised 01-18-2010 3" xfId="349"/>
    <cellStyle name="_4.06E Pass Throughs_04 07E Wild Horse Wind Expansion (C) (2)_Electric Rev Req Model (2009 GRC) Revised 01-18-2010 3 2" xfId="20345"/>
    <cellStyle name="_4.06E Pass Throughs_04 07E Wild Horse Wind Expansion (C) (2)_Electric Rev Req Model (2009 GRC) Revised 01-18-2010 4" xfId="20346"/>
    <cellStyle name="_4.06E Pass Throughs_04 07E Wild Horse Wind Expansion (C) (2)_Electric Rev Req Model (2009 GRC) Revised 01-18-2010_DEM-WP(C) ENERG10C--ctn Mid-C_042010 2010GRC" xfId="20347"/>
    <cellStyle name="_4.06E Pass Throughs_04 07E Wild Horse Wind Expansion (C) (2)_Electric Rev Req Model (2010 GRC)" xfId="350"/>
    <cellStyle name="_4.06E Pass Throughs_04 07E Wild Horse Wind Expansion (C) (2)_Electric Rev Req Model (2010 GRC) SF" xfId="351"/>
    <cellStyle name="_4.06E Pass Throughs_04 07E Wild Horse Wind Expansion (C) (2)_Final Order Electric EXHIBIT A-1" xfId="352"/>
    <cellStyle name="_4.06E Pass Throughs_04 07E Wild Horse Wind Expansion (C) (2)_Final Order Electric EXHIBIT A-1 2" xfId="353"/>
    <cellStyle name="_4.06E Pass Throughs_04 07E Wild Horse Wind Expansion (C) (2)_Final Order Electric EXHIBIT A-1 2 2" xfId="354"/>
    <cellStyle name="_4.06E Pass Throughs_04 07E Wild Horse Wind Expansion (C) (2)_Final Order Electric EXHIBIT A-1 2 2 2" xfId="20348"/>
    <cellStyle name="_4.06E Pass Throughs_04 07E Wild Horse Wind Expansion (C) (2)_Final Order Electric EXHIBIT A-1 2 3" xfId="20349"/>
    <cellStyle name="_4.06E Pass Throughs_04 07E Wild Horse Wind Expansion (C) (2)_Final Order Electric EXHIBIT A-1 3" xfId="355"/>
    <cellStyle name="_4.06E Pass Throughs_04 07E Wild Horse Wind Expansion (C) (2)_Final Order Electric EXHIBIT A-1 3 2" xfId="20350"/>
    <cellStyle name="_4.06E Pass Throughs_04 07E Wild Horse Wind Expansion (C) (2)_Final Order Electric EXHIBIT A-1 4" xfId="20351"/>
    <cellStyle name="_4.06E Pass Throughs_04 07E Wild Horse Wind Expansion (C) (2)_TENASKA REGULATORY ASSET" xfId="356"/>
    <cellStyle name="_4.06E Pass Throughs_04 07E Wild Horse Wind Expansion (C) (2)_TENASKA REGULATORY ASSET 2" xfId="357"/>
    <cellStyle name="_4.06E Pass Throughs_04 07E Wild Horse Wind Expansion (C) (2)_TENASKA REGULATORY ASSET 2 2" xfId="358"/>
    <cellStyle name="_4.06E Pass Throughs_04 07E Wild Horse Wind Expansion (C) (2)_TENASKA REGULATORY ASSET 2 2 2" xfId="20352"/>
    <cellStyle name="_4.06E Pass Throughs_04 07E Wild Horse Wind Expansion (C) (2)_TENASKA REGULATORY ASSET 2 3" xfId="20353"/>
    <cellStyle name="_4.06E Pass Throughs_04 07E Wild Horse Wind Expansion (C) (2)_TENASKA REGULATORY ASSET 3" xfId="359"/>
    <cellStyle name="_4.06E Pass Throughs_04 07E Wild Horse Wind Expansion (C) (2)_TENASKA REGULATORY ASSET 3 2" xfId="20354"/>
    <cellStyle name="_4.06E Pass Throughs_04 07E Wild Horse Wind Expansion (C) (2)_TENASKA REGULATORY ASSET 4" xfId="20355"/>
    <cellStyle name="_4.06E Pass Throughs_16.37E Wild Horse Expansion DeferralRevwrkingfile SF" xfId="360"/>
    <cellStyle name="_4.06E Pass Throughs_16.37E Wild Horse Expansion DeferralRevwrkingfile SF 2" xfId="361"/>
    <cellStyle name="_4.06E Pass Throughs_16.37E Wild Horse Expansion DeferralRevwrkingfile SF 2 2" xfId="362"/>
    <cellStyle name="_4.06E Pass Throughs_16.37E Wild Horse Expansion DeferralRevwrkingfile SF 2 2 2" xfId="20356"/>
    <cellStyle name="_4.06E Pass Throughs_16.37E Wild Horse Expansion DeferralRevwrkingfile SF 2 3" xfId="20357"/>
    <cellStyle name="_4.06E Pass Throughs_16.37E Wild Horse Expansion DeferralRevwrkingfile SF 3" xfId="363"/>
    <cellStyle name="_4.06E Pass Throughs_16.37E Wild Horse Expansion DeferralRevwrkingfile SF 3 2" xfId="20358"/>
    <cellStyle name="_4.06E Pass Throughs_16.37E Wild Horse Expansion DeferralRevwrkingfile SF 4" xfId="20359"/>
    <cellStyle name="_4.06E Pass Throughs_16.37E Wild Horse Expansion DeferralRevwrkingfile SF_DEM-WP(C) ENERG10C--ctn Mid-C_042010 2010GRC" xfId="20360"/>
    <cellStyle name="_4.06E Pass Throughs_2009 Compliance Filing PCA Exhibits for GRC" xfId="364"/>
    <cellStyle name="_4.06E Pass Throughs_2009 Compliance Filing PCA Exhibits for GRC 2" xfId="20361"/>
    <cellStyle name="_4.06E Pass Throughs_2009 GRC Compl Filing - Exhibit D" xfId="365"/>
    <cellStyle name="_4.06E Pass Throughs_2009 GRC Compl Filing - Exhibit D 2" xfId="366"/>
    <cellStyle name="_4.06E Pass Throughs_2009 GRC Compl Filing - Exhibit D 2 2" xfId="20362"/>
    <cellStyle name="_4.06E Pass Throughs_2009 GRC Compl Filing - Exhibit D 3" xfId="20363"/>
    <cellStyle name="_4.06E Pass Throughs_2009 GRC Compl Filing - Exhibit D_DEM-WP(C) ENERG10C--ctn Mid-C_042010 2010GRC" xfId="20364"/>
    <cellStyle name="_4.06E Pass Throughs_2010 PTC's July1_Dec31 2010 " xfId="367"/>
    <cellStyle name="_4.06E Pass Throughs_2010 PTC's Sept10_Aug11 (Version 4)" xfId="368"/>
    <cellStyle name="_4.06E Pass Throughs_3.01 Income Statement" xfId="369"/>
    <cellStyle name="_4.06E Pass Throughs_4 31 Regulatory Assets and Liabilities  7 06- Exhibit D" xfId="370"/>
    <cellStyle name="_4.06E Pass Throughs_4 31 Regulatory Assets and Liabilities  7 06- Exhibit D 2" xfId="371"/>
    <cellStyle name="_4.06E Pass Throughs_4 31 Regulatory Assets and Liabilities  7 06- Exhibit D 2 2" xfId="372"/>
    <cellStyle name="_4.06E Pass Throughs_4 31 Regulatory Assets and Liabilities  7 06- Exhibit D 2 2 2" xfId="20365"/>
    <cellStyle name="_4.06E Pass Throughs_4 31 Regulatory Assets and Liabilities  7 06- Exhibit D 3" xfId="373"/>
    <cellStyle name="_4.06E Pass Throughs_4 31 Regulatory Assets and Liabilities  7 06- Exhibit D 3 2" xfId="20366"/>
    <cellStyle name="_4.06E Pass Throughs_4 31 Regulatory Assets and Liabilities  7 06- Exhibit D_DEM-WP(C) ENERG10C--ctn Mid-C_042010 2010GRC" xfId="20367"/>
    <cellStyle name="_4.06E Pass Throughs_4 31 Regulatory Assets and Liabilities  7 06- Exhibit D_NIM Summary" xfId="374"/>
    <cellStyle name="_4.06E Pass Throughs_4 31 Regulatory Assets and Liabilities  7 06- Exhibit D_NIM Summary 2" xfId="375"/>
    <cellStyle name="_4.06E Pass Throughs_4 31 Regulatory Assets and Liabilities  7 06- Exhibit D_NIM Summary 2 2" xfId="20368"/>
    <cellStyle name="_4.06E Pass Throughs_4 31 Regulatory Assets and Liabilities  7 06- Exhibit D_NIM Summary 3" xfId="20369"/>
    <cellStyle name="_4.06E Pass Throughs_4 31 Regulatory Assets and Liabilities  7 06- Exhibit D_NIM Summary_DEM-WP(C) ENERG10C--ctn Mid-C_042010 2010GRC" xfId="20370"/>
    <cellStyle name="_4.06E Pass Throughs_4 31 Regulatory Assets and Liabilities  7 06- Exhibit D_NIM+O&amp;M" xfId="20371"/>
    <cellStyle name="_4.06E Pass Throughs_4 31 Regulatory Assets and Liabilities  7 06- Exhibit D_NIM+O&amp;M 2" xfId="20372"/>
    <cellStyle name="_4.06E Pass Throughs_4 31 Regulatory Assets and Liabilities  7 06- Exhibit D_NIM+O&amp;M Monthly" xfId="20373"/>
    <cellStyle name="_4.06E Pass Throughs_4 31 Regulatory Assets and Liabilities  7 06- Exhibit D_NIM+O&amp;M Monthly 2" xfId="20374"/>
    <cellStyle name="_4.06E Pass Throughs_4 31E Reg Asset  Liab and EXH D" xfId="20375"/>
    <cellStyle name="_4.06E Pass Throughs_4 31E Reg Asset  Liab and EXH D _ Aug 10 Filing (2)" xfId="20376"/>
    <cellStyle name="_4.06E Pass Throughs_4 31E Reg Asset  Liab and EXH D _ Aug 10 Filing (2) 2" xfId="20377"/>
    <cellStyle name="_4.06E Pass Throughs_4 31E Reg Asset  Liab and EXH D 10" xfId="20378"/>
    <cellStyle name="_4.06E Pass Throughs_4 31E Reg Asset  Liab and EXH D 11" xfId="20379"/>
    <cellStyle name="_4.06E Pass Throughs_4 31E Reg Asset  Liab and EXH D 12" xfId="20380"/>
    <cellStyle name="_4.06E Pass Throughs_4 31E Reg Asset  Liab and EXH D 13" xfId="20381"/>
    <cellStyle name="_4.06E Pass Throughs_4 31E Reg Asset  Liab and EXH D 14" xfId="20382"/>
    <cellStyle name="_4.06E Pass Throughs_4 31E Reg Asset  Liab and EXH D 15" xfId="20383"/>
    <cellStyle name="_4.06E Pass Throughs_4 31E Reg Asset  Liab and EXH D 16" xfId="20384"/>
    <cellStyle name="_4.06E Pass Throughs_4 31E Reg Asset  Liab and EXH D 17" xfId="20385"/>
    <cellStyle name="_4.06E Pass Throughs_4 31E Reg Asset  Liab and EXH D 18" xfId="20386"/>
    <cellStyle name="_4.06E Pass Throughs_4 31E Reg Asset  Liab and EXH D 19" xfId="20387"/>
    <cellStyle name="_4.06E Pass Throughs_4 31E Reg Asset  Liab and EXH D 2" xfId="20388"/>
    <cellStyle name="_4.06E Pass Throughs_4 31E Reg Asset  Liab and EXH D 20" xfId="20389"/>
    <cellStyle name="_4.06E Pass Throughs_4 31E Reg Asset  Liab and EXH D 21" xfId="20390"/>
    <cellStyle name="_4.06E Pass Throughs_4 31E Reg Asset  Liab and EXH D 22" xfId="20391"/>
    <cellStyle name="_4.06E Pass Throughs_4 31E Reg Asset  Liab and EXH D 23" xfId="20392"/>
    <cellStyle name="_4.06E Pass Throughs_4 31E Reg Asset  Liab and EXH D 24" xfId="20393"/>
    <cellStyle name="_4.06E Pass Throughs_4 31E Reg Asset  Liab and EXH D 25" xfId="20394"/>
    <cellStyle name="_4.06E Pass Throughs_4 31E Reg Asset  Liab and EXH D 26" xfId="20395"/>
    <cellStyle name="_4.06E Pass Throughs_4 31E Reg Asset  Liab and EXH D 27" xfId="20396"/>
    <cellStyle name="_4.06E Pass Throughs_4 31E Reg Asset  Liab and EXH D 28" xfId="20397"/>
    <cellStyle name="_4.06E Pass Throughs_4 31E Reg Asset  Liab and EXH D 29" xfId="20398"/>
    <cellStyle name="_4.06E Pass Throughs_4 31E Reg Asset  Liab and EXH D 3" xfId="20399"/>
    <cellStyle name="_4.06E Pass Throughs_4 31E Reg Asset  Liab and EXH D 30" xfId="20400"/>
    <cellStyle name="_4.06E Pass Throughs_4 31E Reg Asset  Liab and EXH D 31" xfId="20401"/>
    <cellStyle name="_4.06E Pass Throughs_4 31E Reg Asset  Liab and EXH D 32" xfId="20402"/>
    <cellStyle name="_4.06E Pass Throughs_4 31E Reg Asset  Liab and EXH D 33" xfId="20403"/>
    <cellStyle name="_4.06E Pass Throughs_4 31E Reg Asset  Liab and EXH D 34" xfId="20404"/>
    <cellStyle name="_4.06E Pass Throughs_4 31E Reg Asset  Liab and EXH D 35" xfId="20405"/>
    <cellStyle name="_4.06E Pass Throughs_4 31E Reg Asset  Liab and EXH D 36" xfId="20406"/>
    <cellStyle name="_4.06E Pass Throughs_4 31E Reg Asset  Liab and EXH D 4" xfId="20407"/>
    <cellStyle name="_4.06E Pass Throughs_4 31E Reg Asset  Liab and EXH D 5" xfId="20408"/>
    <cellStyle name="_4.06E Pass Throughs_4 31E Reg Asset  Liab and EXH D 6" xfId="20409"/>
    <cellStyle name="_4.06E Pass Throughs_4 31E Reg Asset  Liab and EXH D 7" xfId="20410"/>
    <cellStyle name="_4.06E Pass Throughs_4 31E Reg Asset  Liab and EXH D 8" xfId="20411"/>
    <cellStyle name="_4.06E Pass Throughs_4 31E Reg Asset  Liab and EXH D 9" xfId="20412"/>
    <cellStyle name="_4.06E Pass Throughs_4 32 Regulatory Assets and Liabilities  7 06- Exhibit D" xfId="376"/>
    <cellStyle name="_4.06E Pass Throughs_4 32 Regulatory Assets and Liabilities  7 06- Exhibit D 2" xfId="377"/>
    <cellStyle name="_4.06E Pass Throughs_4 32 Regulatory Assets and Liabilities  7 06- Exhibit D 2 2" xfId="378"/>
    <cellStyle name="_4.06E Pass Throughs_4 32 Regulatory Assets and Liabilities  7 06- Exhibit D 2 2 2" xfId="20413"/>
    <cellStyle name="_4.06E Pass Throughs_4 32 Regulatory Assets and Liabilities  7 06- Exhibit D 3" xfId="379"/>
    <cellStyle name="_4.06E Pass Throughs_4 32 Regulatory Assets and Liabilities  7 06- Exhibit D 3 2" xfId="20414"/>
    <cellStyle name="_4.06E Pass Throughs_4 32 Regulatory Assets and Liabilities  7 06- Exhibit D_DEM-WP(C) ENERG10C--ctn Mid-C_042010 2010GRC" xfId="20415"/>
    <cellStyle name="_4.06E Pass Throughs_4 32 Regulatory Assets and Liabilities  7 06- Exhibit D_NIM Summary" xfId="380"/>
    <cellStyle name="_4.06E Pass Throughs_4 32 Regulatory Assets and Liabilities  7 06- Exhibit D_NIM Summary 2" xfId="381"/>
    <cellStyle name="_4.06E Pass Throughs_4 32 Regulatory Assets and Liabilities  7 06- Exhibit D_NIM Summary 2 2" xfId="20416"/>
    <cellStyle name="_4.06E Pass Throughs_4 32 Regulatory Assets and Liabilities  7 06- Exhibit D_NIM Summary 3" xfId="20417"/>
    <cellStyle name="_4.06E Pass Throughs_4 32 Regulatory Assets and Liabilities  7 06- Exhibit D_NIM Summary_DEM-WP(C) ENERG10C--ctn Mid-C_042010 2010GRC" xfId="20418"/>
    <cellStyle name="_4.06E Pass Throughs_4 32 Regulatory Assets and Liabilities  7 06- Exhibit D_NIM+O&amp;M" xfId="20419"/>
    <cellStyle name="_4.06E Pass Throughs_4 32 Regulatory Assets and Liabilities  7 06- Exhibit D_NIM+O&amp;M 2" xfId="20420"/>
    <cellStyle name="_4.06E Pass Throughs_4 32 Regulatory Assets and Liabilities  7 06- Exhibit D_NIM+O&amp;M Monthly" xfId="20421"/>
    <cellStyle name="_4.06E Pass Throughs_4 32 Regulatory Assets and Liabilities  7 06- Exhibit D_NIM+O&amp;M Monthly 2" xfId="20422"/>
    <cellStyle name="_4.06E Pass Throughs_Att B to RECs proceeds proposal" xfId="382"/>
    <cellStyle name="_4.06E Pass Throughs_AURORA Total New" xfId="383"/>
    <cellStyle name="_4.06E Pass Throughs_AURORA Total New 2" xfId="384"/>
    <cellStyle name="_4.06E Pass Throughs_AURORA Total New 2 2" xfId="20423"/>
    <cellStyle name="_4.06E Pass Throughs_AURORA Total New 3" xfId="20424"/>
    <cellStyle name="_4.06E Pass Throughs_Backup for Attachment B 2010-09-09" xfId="385"/>
    <cellStyle name="_4.06E Pass Throughs_Bench Request - Attachment B" xfId="386"/>
    <cellStyle name="_4.06E Pass Throughs_Book2" xfId="387"/>
    <cellStyle name="_4.06E Pass Throughs_Book2 2" xfId="388"/>
    <cellStyle name="_4.06E Pass Throughs_Book2 2 2" xfId="389"/>
    <cellStyle name="_4.06E Pass Throughs_Book2 2 2 2" xfId="20425"/>
    <cellStyle name="_4.06E Pass Throughs_Book2 2 3" xfId="20426"/>
    <cellStyle name="_4.06E Pass Throughs_Book2 3" xfId="390"/>
    <cellStyle name="_4.06E Pass Throughs_Book2 3 2" xfId="20427"/>
    <cellStyle name="_4.06E Pass Throughs_Book2 4" xfId="20428"/>
    <cellStyle name="_4.06E Pass Throughs_Book2_Adj Bench DR 3 for Initial Briefs (Electric)" xfId="391"/>
    <cellStyle name="_4.06E Pass Throughs_Book2_Adj Bench DR 3 for Initial Briefs (Electric) 2" xfId="392"/>
    <cellStyle name="_4.06E Pass Throughs_Book2_Adj Bench DR 3 for Initial Briefs (Electric) 2 2" xfId="393"/>
    <cellStyle name="_4.06E Pass Throughs_Book2_Adj Bench DR 3 for Initial Briefs (Electric) 2 2 2" xfId="20429"/>
    <cellStyle name="_4.06E Pass Throughs_Book2_Adj Bench DR 3 for Initial Briefs (Electric) 2 3" xfId="20430"/>
    <cellStyle name="_4.06E Pass Throughs_Book2_Adj Bench DR 3 for Initial Briefs (Electric) 3" xfId="394"/>
    <cellStyle name="_4.06E Pass Throughs_Book2_Adj Bench DR 3 for Initial Briefs (Electric) 3 2" xfId="20431"/>
    <cellStyle name="_4.06E Pass Throughs_Book2_Adj Bench DR 3 for Initial Briefs (Electric) 4" xfId="20432"/>
    <cellStyle name="_4.06E Pass Throughs_Book2_Adj Bench DR 3 for Initial Briefs (Electric)_DEM-WP(C) ENERG10C--ctn Mid-C_042010 2010GRC" xfId="20433"/>
    <cellStyle name="_4.06E Pass Throughs_Book2_DEM-WP(C) ENERG10C--ctn Mid-C_042010 2010GRC" xfId="20434"/>
    <cellStyle name="_4.06E Pass Throughs_Book2_Electric Rev Req Model (2009 GRC) Rebuttal" xfId="395"/>
    <cellStyle name="_4.06E Pass Throughs_Book2_Electric Rev Req Model (2009 GRC) Rebuttal 2" xfId="396"/>
    <cellStyle name="_4.06E Pass Throughs_Book2_Electric Rev Req Model (2009 GRC) Rebuttal 2 2" xfId="397"/>
    <cellStyle name="_4.06E Pass Throughs_Book2_Electric Rev Req Model (2009 GRC) Rebuttal 2 2 2" xfId="20435"/>
    <cellStyle name="_4.06E Pass Throughs_Book2_Electric Rev Req Model (2009 GRC) Rebuttal 2 3" xfId="20436"/>
    <cellStyle name="_4.06E Pass Throughs_Book2_Electric Rev Req Model (2009 GRC) Rebuttal 3" xfId="398"/>
    <cellStyle name="_4.06E Pass Throughs_Book2_Electric Rev Req Model (2009 GRC) Rebuttal 3 2" xfId="20437"/>
    <cellStyle name="_4.06E Pass Throughs_Book2_Electric Rev Req Model (2009 GRC) Rebuttal 4" xfId="20438"/>
    <cellStyle name="_4.06E Pass Throughs_Book2_Electric Rev Req Model (2009 GRC) Rebuttal REmoval of New  WH Solar AdjustMI" xfId="399"/>
    <cellStyle name="_4.06E Pass Throughs_Book2_Electric Rev Req Model (2009 GRC) Rebuttal REmoval of New  WH Solar AdjustMI 2" xfId="400"/>
    <cellStyle name="_4.06E Pass Throughs_Book2_Electric Rev Req Model (2009 GRC) Rebuttal REmoval of New  WH Solar AdjustMI 2 2" xfId="401"/>
    <cellStyle name="_4.06E Pass Throughs_Book2_Electric Rev Req Model (2009 GRC) Rebuttal REmoval of New  WH Solar AdjustMI 2 2 2" xfId="20439"/>
    <cellStyle name="_4.06E Pass Throughs_Book2_Electric Rev Req Model (2009 GRC) Rebuttal REmoval of New  WH Solar AdjustMI 2 3" xfId="20440"/>
    <cellStyle name="_4.06E Pass Throughs_Book2_Electric Rev Req Model (2009 GRC) Rebuttal REmoval of New  WH Solar AdjustMI 3" xfId="402"/>
    <cellStyle name="_4.06E Pass Throughs_Book2_Electric Rev Req Model (2009 GRC) Rebuttal REmoval of New  WH Solar AdjustMI 3 2" xfId="20441"/>
    <cellStyle name="_4.06E Pass Throughs_Book2_Electric Rev Req Model (2009 GRC) Rebuttal REmoval of New  WH Solar AdjustMI 4" xfId="20442"/>
    <cellStyle name="_4.06E Pass Throughs_Book2_Electric Rev Req Model (2009 GRC) Rebuttal REmoval of New  WH Solar AdjustMI_DEM-WP(C) ENERG10C--ctn Mid-C_042010 2010GRC" xfId="20443"/>
    <cellStyle name="_4.06E Pass Throughs_Book2_Electric Rev Req Model (2009 GRC) Revised 01-18-2010" xfId="403"/>
    <cellStyle name="_4.06E Pass Throughs_Book2_Electric Rev Req Model (2009 GRC) Revised 01-18-2010 2" xfId="404"/>
    <cellStyle name="_4.06E Pass Throughs_Book2_Electric Rev Req Model (2009 GRC) Revised 01-18-2010 2 2" xfId="405"/>
    <cellStyle name="_4.06E Pass Throughs_Book2_Electric Rev Req Model (2009 GRC) Revised 01-18-2010 2 2 2" xfId="20444"/>
    <cellStyle name="_4.06E Pass Throughs_Book2_Electric Rev Req Model (2009 GRC) Revised 01-18-2010 2 3" xfId="20445"/>
    <cellStyle name="_4.06E Pass Throughs_Book2_Electric Rev Req Model (2009 GRC) Revised 01-18-2010 3" xfId="406"/>
    <cellStyle name="_4.06E Pass Throughs_Book2_Electric Rev Req Model (2009 GRC) Revised 01-18-2010 3 2" xfId="20446"/>
    <cellStyle name="_4.06E Pass Throughs_Book2_Electric Rev Req Model (2009 GRC) Revised 01-18-2010 4" xfId="20447"/>
    <cellStyle name="_4.06E Pass Throughs_Book2_Electric Rev Req Model (2009 GRC) Revised 01-18-2010_DEM-WP(C) ENERG10C--ctn Mid-C_042010 2010GRC" xfId="20448"/>
    <cellStyle name="_4.06E Pass Throughs_Book2_Final Order Electric EXHIBIT A-1" xfId="407"/>
    <cellStyle name="_4.06E Pass Throughs_Book2_Final Order Electric EXHIBIT A-1 2" xfId="408"/>
    <cellStyle name="_4.06E Pass Throughs_Book2_Final Order Electric EXHIBIT A-1 2 2" xfId="409"/>
    <cellStyle name="_4.06E Pass Throughs_Book2_Final Order Electric EXHIBIT A-1 2 2 2" xfId="20449"/>
    <cellStyle name="_4.06E Pass Throughs_Book2_Final Order Electric EXHIBIT A-1 2 3" xfId="20450"/>
    <cellStyle name="_4.06E Pass Throughs_Book2_Final Order Electric EXHIBIT A-1 3" xfId="410"/>
    <cellStyle name="_4.06E Pass Throughs_Book2_Final Order Electric EXHIBIT A-1 3 2" xfId="20451"/>
    <cellStyle name="_4.06E Pass Throughs_Book2_Final Order Electric EXHIBIT A-1 4" xfId="20452"/>
    <cellStyle name="_4.06E Pass Throughs_Book4" xfId="411"/>
    <cellStyle name="_4.06E Pass Throughs_Book4 2" xfId="412"/>
    <cellStyle name="_4.06E Pass Throughs_Book4 2 2" xfId="413"/>
    <cellStyle name="_4.06E Pass Throughs_Book4 2 2 2" xfId="20453"/>
    <cellStyle name="_4.06E Pass Throughs_Book4 2 3" xfId="20454"/>
    <cellStyle name="_4.06E Pass Throughs_Book4 3" xfId="414"/>
    <cellStyle name="_4.06E Pass Throughs_Book4 3 2" xfId="20455"/>
    <cellStyle name="_4.06E Pass Throughs_Book4 4" xfId="20456"/>
    <cellStyle name="_4.06E Pass Throughs_Book4_DEM-WP(C) ENERG10C--ctn Mid-C_042010 2010GRC" xfId="20457"/>
    <cellStyle name="_4.06E Pass Throughs_Book9" xfId="415"/>
    <cellStyle name="_4.06E Pass Throughs_Book9 2" xfId="416"/>
    <cellStyle name="_4.06E Pass Throughs_Book9 2 2" xfId="417"/>
    <cellStyle name="_4.06E Pass Throughs_Book9 2 2 2" xfId="20458"/>
    <cellStyle name="_4.06E Pass Throughs_Book9 2 3" xfId="20459"/>
    <cellStyle name="_4.06E Pass Throughs_Book9 3" xfId="418"/>
    <cellStyle name="_4.06E Pass Throughs_Book9 3 2" xfId="20460"/>
    <cellStyle name="_4.06E Pass Throughs_Book9 4" xfId="20461"/>
    <cellStyle name="_4.06E Pass Throughs_Book9_DEM-WP(C) ENERG10C--ctn Mid-C_042010 2010GRC" xfId="20462"/>
    <cellStyle name="_4.06E Pass Throughs_Chelan PUD Power Costs (8-10)" xfId="419"/>
    <cellStyle name="_4.06E Pass Throughs_Chelan PUD Power Costs (8-10) 2" xfId="20463"/>
    <cellStyle name="_4.06E Pass Throughs_DEM-WP(C) Chelan Power Costs" xfId="20464"/>
    <cellStyle name="_4.06E Pass Throughs_DEM-WP(C) Chelan Power Costs 2" xfId="20465"/>
    <cellStyle name="_4.06E Pass Throughs_DEM-WP(C) ENERG10C--ctn Mid-C_042010 2010GRC" xfId="20466"/>
    <cellStyle name="_4.06E Pass Throughs_DEM-WP(C) Gas Transport 2010GRC" xfId="20467"/>
    <cellStyle name="_4.06E Pass Throughs_DEM-WP(C) Gas Transport 2010GRC 2" xfId="20468"/>
    <cellStyle name="_4.06E Pass Throughs_DWH-08 (Rate Spread &amp; Design Workpapers)" xfId="420"/>
    <cellStyle name="_4.06E Pass Throughs_Exh A-1 resulting from UE-112050 effective Jan 1 2012" xfId="20469"/>
    <cellStyle name="_4.06E Pass Throughs_Exh G - Klamath Peaker PPA fr C Locke 2-12" xfId="20470"/>
    <cellStyle name="_4.06E Pass Throughs_Exhibit A-1 effective 4-1-11 fr S Free 12-11" xfId="20471"/>
    <cellStyle name="_4.06E Pass Throughs_Final 2008 PTC Rate Design Workpapers 10.27.08" xfId="421"/>
    <cellStyle name="_4.06E Pass Throughs_INPUTS" xfId="422"/>
    <cellStyle name="_4.06E Pass Throughs_INPUTS 2" xfId="423"/>
    <cellStyle name="_4.06E Pass Throughs_INPUTS 2 2" xfId="424"/>
    <cellStyle name="_4.06E Pass Throughs_INPUTS 2 2 2" xfId="20472"/>
    <cellStyle name="_4.06E Pass Throughs_INPUTS 2 3" xfId="20473"/>
    <cellStyle name="_4.06E Pass Throughs_INPUTS 3" xfId="425"/>
    <cellStyle name="_4.06E Pass Throughs_INPUTS 3 2" xfId="20474"/>
    <cellStyle name="_4.06E Pass Throughs_INPUTS 4" xfId="20475"/>
    <cellStyle name="_4.06E Pass Throughs_Mint Farm Generation BPA" xfId="20476"/>
    <cellStyle name="_4.06E Pass Throughs_NIM Summary" xfId="426"/>
    <cellStyle name="_4.06E Pass Throughs_NIM Summary 09GRC" xfId="427"/>
    <cellStyle name="_4.06E Pass Throughs_NIM Summary 09GRC 2" xfId="428"/>
    <cellStyle name="_4.06E Pass Throughs_NIM Summary 09GRC 2 2" xfId="20477"/>
    <cellStyle name="_4.06E Pass Throughs_NIM Summary 09GRC 3" xfId="20478"/>
    <cellStyle name="_4.06E Pass Throughs_NIM Summary 09GRC_DEM-WP(C) ENERG10C--ctn Mid-C_042010 2010GRC" xfId="20479"/>
    <cellStyle name="_4.06E Pass Throughs_NIM Summary 10" xfId="20480"/>
    <cellStyle name="_4.06E Pass Throughs_NIM Summary 11" xfId="20481"/>
    <cellStyle name="_4.06E Pass Throughs_NIM Summary 12" xfId="20482"/>
    <cellStyle name="_4.06E Pass Throughs_NIM Summary 13" xfId="20483"/>
    <cellStyle name="_4.06E Pass Throughs_NIM Summary 14" xfId="20484"/>
    <cellStyle name="_4.06E Pass Throughs_NIM Summary 15" xfId="20485"/>
    <cellStyle name="_4.06E Pass Throughs_NIM Summary 16" xfId="20486"/>
    <cellStyle name="_4.06E Pass Throughs_NIM Summary 17" xfId="20487"/>
    <cellStyle name="_4.06E Pass Throughs_NIM Summary 18" xfId="20488"/>
    <cellStyle name="_4.06E Pass Throughs_NIM Summary 19" xfId="20489"/>
    <cellStyle name="_4.06E Pass Throughs_NIM Summary 2" xfId="429"/>
    <cellStyle name="_4.06E Pass Throughs_NIM Summary 2 2" xfId="20490"/>
    <cellStyle name="_4.06E Pass Throughs_NIM Summary 20" xfId="20491"/>
    <cellStyle name="_4.06E Pass Throughs_NIM Summary 21" xfId="20492"/>
    <cellStyle name="_4.06E Pass Throughs_NIM Summary 22" xfId="20493"/>
    <cellStyle name="_4.06E Pass Throughs_NIM Summary 23" xfId="20494"/>
    <cellStyle name="_4.06E Pass Throughs_NIM Summary 24" xfId="20495"/>
    <cellStyle name="_4.06E Pass Throughs_NIM Summary 25" xfId="20496"/>
    <cellStyle name="_4.06E Pass Throughs_NIM Summary 26" xfId="20497"/>
    <cellStyle name="_4.06E Pass Throughs_NIM Summary 27" xfId="20498"/>
    <cellStyle name="_4.06E Pass Throughs_NIM Summary 28" xfId="20499"/>
    <cellStyle name="_4.06E Pass Throughs_NIM Summary 29" xfId="20500"/>
    <cellStyle name="_4.06E Pass Throughs_NIM Summary 3" xfId="430"/>
    <cellStyle name="_4.06E Pass Throughs_NIM Summary 3 2" xfId="20501"/>
    <cellStyle name="_4.06E Pass Throughs_NIM Summary 30" xfId="20502"/>
    <cellStyle name="_4.06E Pass Throughs_NIM Summary 31" xfId="20503"/>
    <cellStyle name="_4.06E Pass Throughs_NIM Summary 32" xfId="20504"/>
    <cellStyle name="_4.06E Pass Throughs_NIM Summary 33" xfId="20505"/>
    <cellStyle name="_4.06E Pass Throughs_NIM Summary 34" xfId="20506"/>
    <cellStyle name="_4.06E Pass Throughs_NIM Summary 35" xfId="20507"/>
    <cellStyle name="_4.06E Pass Throughs_NIM Summary 36" xfId="20508"/>
    <cellStyle name="_4.06E Pass Throughs_NIM Summary 37" xfId="20509"/>
    <cellStyle name="_4.06E Pass Throughs_NIM Summary 38" xfId="20510"/>
    <cellStyle name="_4.06E Pass Throughs_NIM Summary 39" xfId="20511"/>
    <cellStyle name="_4.06E Pass Throughs_NIM Summary 4" xfId="431"/>
    <cellStyle name="_4.06E Pass Throughs_NIM Summary 4 2" xfId="20512"/>
    <cellStyle name="_4.06E Pass Throughs_NIM Summary 40" xfId="20513"/>
    <cellStyle name="_4.06E Pass Throughs_NIM Summary 41" xfId="20514"/>
    <cellStyle name="_4.06E Pass Throughs_NIM Summary 42" xfId="20515"/>
    <cellStyle name="_4.06E Pass Throughs_NIM Summary 43" xfId="20516"/>
    <cellStyle name="_4.06E Pass Throughs_NIM Summary 44" xfId="20517"/>
    <cellStyle name="_4.06E Pass Throughs_NIM Summary 45" xfId="20518"/>
    <cellStyle name="_4.06E Pass Throughs_NIM Summary 46" xfId="20519"/>
    <cellStyle name="_4.06E Pass Throughs_NIM Summary 47" xfId="20520"/>
    <cellStyle name="_4.06E Pass Throughs_NIM Summary 48" xfId="20521"/>
    <cellStyle name="_4.06E Pass Throughs_NIM Summary 49" xfId="20522"/>
    <cellStyle name="_4.06E Pass Throughs_NIM Summary 5" xfId="432"/>
    <cellStyle name="_4.06E Pass Throughs_NIM Summary 5 2" xfId="20523"/>
    <cellStyle name="_4.06E Pass Throughs_NIM Summary 50" xfId="20524"/>
    <cellStyle name="_4.06E Pass Throughs_NIM Summary 51" xfId="20525"/>
    <cellStyle name="_4.06E Pass Throughs_NIM Summary 52" xfId="20526"/>
    <cellStyle name="_4.06E Pass Throughs_NIM Summary 6" xfId="433"/>
    <cellStyle name="_4.06E Pass Throughs_NIM Summary 6 2" xfId="20527"/>
    <cellStyle name="_4.06E Pass Throughs_NIM Summary 7" xfId="434"/>
    <cellStyle name="_4.06E Pass Throughs_NIM Summary 7 2" xfId="20528"/>
    <cellStyle name="_4.06E Pass Throughs_NIM Summary 8" xfId="435"/>
    <cellStyle name="_4.06E Pass Throughs_NIM Summary 8 2" xfId="20529"/>
    <cellStyle name="_4.06E Pass Throughs_NIM Summary 9" xfId="436"/>
    <cellStyle name="_4.06E Pass Throughs_NIM Summary 9 2" xfId="20530"/>
    <cellStyle name="_4.06E Pass Throughs_NIM Summary_DEM-WP(C) ENERG10C--ctn Mid-C_042010 2010GRC" xfId="20531"/>
    <cellStyle name="_4.06E Pass Throughs_NIM+O&amp;M" xfId="20532"/>
    <cellStyle name="_4.06E Pass Throughs_NIM+O&amp;M 2" xfId="20533"/>
    <cellStyle name="_4.06E Pass Throughs_NIM+O&amp;M 2 2" xfId="20534"/>
    <cellStyle name="_4.06E Pass Throughs_NIM+O&amp;M 3" xfId="20535"/>
    <cellStyle name="_4.06E Pass Throughs_NIM+O&amp;M Monthly" xfId="20536"/>
    <cellStyle name="_4.06E Pass Throughs_NIM+O&amp;M Monthly 2" xfId="20537"/>
    <cellStyle name="_4.06E Pass Throughs_NIM+O&amp;M Monthly 2 2" xfId="20538"/>
    <cellStyle name="_4.06E Pass Throughs_NIM+O&amp;M Monthly 3" xfId="20539"/>
    <cellStyle name="_4.06E Pass Throughs_PCA 10 -  Exhibit D Dec 2011" xfId="20540"/>
    <cellStyle name="_4.06E Pass Throughs_PCA 10 -  Exhibit D from A Kellogg Jan 2011" xfId="437"/>
    <cellStyle name="_4.06E Pass Throughs_PCA 10 -  Exhibit D from A Kellogg July 2011" xfId="438"/>
    <cellStyle name="_4.06E Pass Throughs_PCA 10 -  Exhibit D from S Free Rcv'd 12-11" xfId="439"/>
    <cellStyle name="_4.06E Pass Throughs_PCA 11 -  Exhibit D Jan 2012 fr A Kellogg" xfId="20541"/>
    <cellStyle name="_4.06E Pass Throughs_PCA 11 -  Exhibit D Jan 2012 WF" xfId="20542"/>
    <cellStyle name="_4.06E Pass Throughs_PCA 9 -  Exhibit D April 2010" xfId="440"/>
    <cellStyle name="_4.06E Pass Throughs_PCA 9 -  Exhibit D April 2010 (3)" xfId="441"/>
    <cellStyle name="_4.06E Pass Throughs_PCA 9 -  Exhibit D April 2010 (3) 2" xfId="442"/>
    <cellStyle name="_4.06E Pass Throughs_PCA 9 -  Exhibit D April 2010 (3) 2 2" xfId="20543"/>
    <cellStyle name="_4.06E Pass Throughs_PCA 9 -  Exhibit D April 2010 (3) 3" xfId="20544"/>
    <cellStyle name="_4.06E Pass Throughs_PCA 9 -  Exhibit D April 2010 (3)_DEM-WP(C) ENERG10C--ctn Mid-C_042010 2010GRC" xfId="20545"/>
    <cellStyle name="_4.06E Pass Throughs_PCA 9 -  Exhibit D April 2010 2" xfId="20546"/>
    <cellStyle name="_4.06E Pass Throughs_PCA 9 -  Exhibit D April 2010 3" xfId="20547"/>
    <cellStyle name="_4.06E Pass Throughs_PCA 9 -  Exhibit D April 2010 4" xfId="20548"/>
    <cellStyle name="_4.06E Pass Throughs_PCA 9 -  Exhibit D April 2010 5" xfId="20549"/>
    <cellStyle name="_4.06E Pass Throughs_PCA 9 -  Exhibit D April 2010 6" xfId="20550"/>
    <cellStyle name="_4.06E Pass Throughs_PCA 9 -  Exhibit D Nov 2010" xfId="443"/>
    <cellStyle name="_4.06E Pass Throughs_PCA 9 -  Exhibit D Nov 2010 2" xfId="20551"/>
    <cellStyle name="_4.06E Pass Throughs_PCA 9 - Exhibit D at August 2010" xfId="444"/>
    <cellStyle name="_4.06E Pass Throughs_PCA 9 - Exhibit D at August 2010 2" xfId="20552"/>
    <cellStyle name="_4.06E Pass Throughs_PCA 9 - Exhibit D June 2010 GRC" xfId="445"/>
    <cellStyle name="_4.06E Pass Throughs_PCA 9 - Exhibit D June 2010 GRC 2" xfId="20553"/>
    <cellStyle name="_4.06E Pass Throughs_Power Costs - Comparison bx Rbtl-Staff-Jt-PC" xfId="446"/>
    <cellStyle name="_4.06E Pass Throughs_Power Costs - Comparison bx Rbtl-Staff-Jt-PC 2" xfId="447"/>
    <cellStyle name="_4.06E Pass Throughs_Power Costs - Comparison bx Rbtl-Staff-Jt-PC 2 2" xfId="448"/>
    <cellStyle name="_4.06E Pass Throughs_Power Costs - Comparison bx Rbtl-Staff-Jt-PC 2 2 2" xfId="20554"/>
    <cellStyle name="_4.06E Pass Throughs_Power Costs - Comparison bx Rbtl-Staff-Jt-PC 2 3" xfId="20555"/>
    <cellStyle name="_4.06E Pass Throughs_Power Costs - Comparison bx Rbtl-Staff-Jt-PC 3" xfId="449"/>
    <cellStyle name="_4.06E Pass Throughs_Power Costs - Comparison bx Rbtl-Staff-Jt-PC 3 2" xfId="20556"/>
    <cellStyle name="_4.06E Pass Throughs_Power Costs - Comparison bx Rbtl-Staff-Jt-PC 4" xfId="20557"/>
    <cellStyle name="_4.06E Pass Throughs_Power Costs - Comparison bx Rbtl-Staff-Jt-PC_Adj Bench DR 3 for Initial Briefs (Electric)" xfId="450"/>
    <cellStyle name="_4.06E Pass Throughs_Power Costs - Comparison bx Rbtl-Staff-Jt-PC_Adj Bench DR 3 for Initial Briefs (Electric) 2" xfId="451"/>
    <cellStyle name="_4.06E Pass Throughs_Power Costs - Comparison bx Rbtl-Staff-Jt-PC_Adj Bench DR 3 for Initial Briefs (Electric) 2 2" xfId="452"/>
    <cellStyle name="_4.06E Pass Throughs_Power Costs - Comparison bx Rbtl-Staff-Jt-PC_Adj Bench DR 3 for Initial Briefs (Electric) 2 2 2" xfId="20558"/>
    <cellStyle name="_4.06E Pass Throughs_Power Costs - Comparison bx Rbtl-Staff-Jt-PC_Adj Bench DR 3 for Initial Briefs (Electric) 2 3" xfId="20559"/>
    <cellStyle name="_4.06E Pass Throughs_Power Costs - Comparison bx Rbtl-Staff-Jt-PC_Adj Bench DR 3 for Initial Briefs (Electric) 3" xfId="453"/>
    <cellStyle name="_4.06E Pass Throughs_Power Costs - Comparison bx Rbtl-Staff-Jt-PC_Adj Bench DR 3 for Initial Briefs (Electric) 3 2" xfId="20560"/>
    <cellStyle name="_4.06E Pass Throughs_Power Costs - Comparison bx Rbtl-Staff-Jt-PC_Adj Bench DR 3 for Initial Briefs (Electric) 4" xfId="20561"/>
    <cellStyle name="_4.06E Pass Throughs_Power Costs - Comparison bx Rbtl-Staff-Jt-PC_Adj Bench DR 3 for Initial Briefs (Electric)_DEM-WP(C) ENERG10C--ctn Mid-C_042010 2010GRC" xfId="20562"/>
    <cellStyle name="_4.06E Pass Throughs_Power Costs - Comparison bx Rbtl-Staff-Jt-PC_DEM-WP(C) ENERG10C--ctn Mid-C_042010 2010GRC" xfId="20563"/>
    <cellStyle name="_4.06E Pass Throughs_Power Costs - Comparison bx Rbtl-Staff-Jt-PC_Electric Rev Req Model (2009 GRC) Rebuttal" xfId="454"/>
    <cellStyle name="_4.06E Pass Throughs_Power Costs - Comparison bx Rbtl-Staff-Jt-PC_Electric Rev Req Model (2009 GRC) Rebuttal 2" xfId="455"/>
    <cellStyle name="_4.06E Pass Throughs_Power Costs - Comparison bx Rbtl-Staff-Jt-PC_Electric Rev Req Model (2009 GRC) Rebuttal 2 2" xfId="456"/>
    <cellStyle name="_4.06E Pass Throughs_Power Costs - Comparison bx Rbtl-Staff-Jt-PC_Electric Rev Req Model (2009 GRC) Rebuttal 2 2 2" xfId="20564"/>
    <cellStyle name="_4.06E Pass Throughs_Power Costs - Comparison bx Rbtl-Staff-Jt-PC_Electric Rev Req Model (2009 GRC) Rebuttal 2 3" xfId="20565"/>
    <cellStyle name="_4.06E Pass Throughs_Power Costs - Comparison bx Rbtl-Staff-Jt-PC_Electric Rev Req Model (2009 GRC) Rebuttal 3" xfId="457"/>
    <cellStyle name="_4.06E Pass Throughs_Power Costs - Comparison bx Rbtl-Staff-Jt-PC_Electric Rev Req Model (2009 GRC) Rebuttal 3 2" xfId="20566"/>
    <cellStyle name="_4.06E Pass Throughs_Power Costs - Comparison bx Rbtl-Staff-Jt-PC_Electric Rev Req Model (2009 GRC) Rebuttal 4" xfId="20567"/>
    <cellStyle name="_4.06E Pass Throughs_Power Costs - Comparison bx Rbtl-Staff-Jt-PC_Electric Rev Req Model (2009 GRC) Rebuttal REmoval of New  WH Solar AdjustMI" xfId="458"/>
    <cellStyle name="_4.06E Pass Throughs_Power Costs - Comparison bx Rbtl-Staff-Jt-PC_Electric Rev Req Model (2009 GRC) Rebuttal REmoval of New  WH Solar AdjustMI 2" xfId="459"/>
    <cellStyle name="_4.06E Pass Throughs_Power Costs - Comparison bx Rbtl-Staff-Jt-PC_Electric Rev Req Model (2009 GRC) Rebuttal REmoval of New  WH Solar AdjustMI 2 2" xfId="460"/>
    <cellStyle name="_4.06E Pass Throughs_Power Costs - Comparison bx Rbtl-Staff-Jt-PC_Electric Rev Req Model (2009 GRC) Rebuttal REmoval of New  WH Solar AdjustMI 2 2 2" xfId="20568"/>
    <cellStyle name="_4.06E Pass Throughs_Power Costs - Comparison bx Rbtl-Staff-Jt-PC_Electric Rev Req Model (2009 GRC) Rebuttal REmoval of New  WH Solar AdjustMI 2 3" xfId="20569"/>
    <cellStyle name="_4.06E Pass Throughs_Power Costs - Comparison bx Rbtl-Staff-Jt-PC_Electric Rev Req Model (2009 GRC) Rebuttal REmoval of New  WH Solar AdjustMI 3" xfId="461"/>
    <cellStyle name="_4.06E Pass Throughs_Power Costs - Comparison bx Rbtl-Staff-Jt-PC_Electric Rev Req Model (2009 GRC) Rebuttal REmoval of New  WH Solar AdjustMI 3 2" xfId="20570"/>
    <cellStyle name="_4.06E Pass Throughs_Power Costs - Comparison bx Rbtl-Staff-Jt-PC_Electric Rev Req Model (2009 GRC) Rebuttal REmoval of New  WH Solar AdjustMI 4" xfId="20571"/>
    <cellStyle name="_4.06E Pass Throughs_Power Costs - Comparison bx Rbtl-Staff-Jt-PC_Electric Rev Req Model (2009 GRC) Rebuttal REmoval of New  WH Solar AdjustMI_DEM-WP(C) ENERG10C--ctn Mid-C_042010 2010GRC" xfId="20572"/>
    <cellStyle name="_4.06E Pass Throughs_Power Costs - Comparison bx Rbtl-Staff-Jt-PC_Electric Rev Req Model (2009 GRC) Revised 01-18-2010" xfId="462"/>
    <cellStyle name="_4.06E Pass Throughs_Power Costs - Comparison bx Rbtl-Staff-Jt-PC_Electric Rev Req Model (2009 GRC) Revised 01-18-2010 2" xfId="463"/>
    <cellStyle name="_4.06E Pass Throughs_Power Costs - Comparison bx Rbtl-Staff-Jt-PC_Electric Rev Req Model (2009 GRC) Revised 01-18-2010 2 2" xfId="464"/>
    <cellStyle name="_4.06E Pass Throughs_Power Costs - Comparison bx Rbtl-Staff-Jt-PC_Electric Rev Req Model (2009 GRC) Revised 01-18-2010 2 2 2" xfId="20573"/>
    <cellStyle name="_4.06E Pass Throughs_Power Costs - Comparison bx Rbtl-Staff-Jt-PC_Electric Rev Req Model (2009 GRC) Revised 01-18-2010 2 3" xfId="20574"/>
    <cellStyle name="_4.06E Pass Throughs_Power Costs - Comparison bx Rbtl-Staff-Jt-PC_Electric Rev Req Model (2009 GRC) Revised 01-18-2010 3" xfId="465"/>
    <cellStyle name="_4.06E Pass Throughs_Power Costs - Comparison bx Rbtl-Staff-Jt-PC_Electric Rev Req Model (2009 GRC) Revised 01-18-2010 3 2" xfId="20575"/>
    <cellStyle name="_4.06E Pass Throughs_Power Costs - Comparison bx Rbtl-Staff-Jt-PC_Electric Rev Req Model (2009 GRC) Revised 01-18-2010 4" xfId="20576"/>
    <cellStyle name="_4.06E Pass Throughs_Power Costs - Comparison bx Rbtl-Staff-Jt-PC_Electric Rev Req Model (2009 GRC) Revised 01-18-2010_DEM-WP(C) ENERG10C--ctn Mid-C_042010 2010GRC" xfId="20577"/>
    <cellStyle name="_4.06E Pass Throughs_Power Costs - Comparison bx Rbtl-Staff-Jt-PC_Final Order Electric EXHIBIT A-1" xfId="466"/>
    <cellStyle name="_4.06E Pass Throughs_Power Costs - Comparison bx Rbtl-Staff-Jt-PC_Final Order Electric EXHIBIT A-1 2" xfId="467"/>
    <cellStyle name="_4.06E Pass Throughs_Power Costs - Comparison bx Rbtl-Staff-Jt-PC_Final Order Electric EXHIBIT A-1 2 2" xfId="468"/>
    <cellStyle name="_4.06E Pass Throughs_Power Costs - Comparison bx Rbtl-Staff-Jt-PC_Final Order Electric EXHIBIT A-1 2 2 2" xfId="20578"/>
    <cellStyle name="_4.06E Pass Throughs_Power Costs - Comparison bx Rbtl-Staff-Jt-PC_Final Order Electric EXHIBIT A-1 2 3" xfId="20579"/>
    <cellStyle name="_4.06E Pass Throughs_Power Costs - Comparison bx Rbtl-Staff-Jt-PC_Final Order Electric EXHIBIT A-1 3" xfId="469"/>
    <cellStyle name="_4.06E Pass Throughs_Power Costs - Comparison bx Rbtl-Staff-Jt-PC_Final Order Electric EXHIBIT A-1 3 2" xfId="20580"/>
    <cellStyle name="_4.06E Pass Throughs_Power Costs - Comparison bx Rbtl-Staff-Jt-PC_Final Order Electric EXHIBIT A-1 4" xfId="20581"/>
    <cellStyle name="_4.06E Pass Throughs_Production Adj 4.37" xfId="470"/>
    <cellStyle name="_4.06E Pass Throughs_Production Adj 4.37 2" xfId="471"/>
    <cellStyle name="_4.06E Pass Throughs_Production Adj 4.37 2 2" xfId="472"/>
    <cellStyle name="_4.06E Pass Throughs_Production Adj 4.37 2 2 2" xfId="20582"/>
    <cellStyle name="_4.06E Pass Throughs_Production Adj 4.37 2 3" xfId="20583"/>
    <cellStyle name="_4.06E Pass Throughs_Production Adj 4.37 3" xfId="473"/>
    <cellStyle name="_4.06E Pass Throughs_Production Adj 4.37 3 2" xfId="20584"/>
    <cellStyle name="_4.06E Pass Throughs_Production Adj 4.37 4" xfId="20585"/>
    <cellStyle name="_4.06E Pass Throughs_Purchased Power Adj 4.03" xfId="474"/>
    <cellStyle name="_4.06E Pass Throughs_Purchased Power Adj 4.03 2" xfId="475"/>
    <cellStyle name="_4.06E Pass Throughs_Purchased Power Adj 4.03 2 2" xfId="476"/>
    <cellStyle name="_4.06E Pass Throughs_Purchased Power Adj 4.03 2 2 2" xfId="20586"/>
    <cellStyle name="_4.06E Pass Throughs_Purchased Power Adj 4.03 2 3" xfId="20587"/>
    <cellStyle name="_4.06E Pass Throughs_Purchased Power Adj 4.03 3" xfId="477"/>
    <cellStyle name="_4.06E Pass Throughs_Purchased Power Adj 4.03 3 2" xfId="20588"/>
    <cellStyle name="_4.06E Pass Throughs_Purchased Power Adj 4.03 4" xfId="20589"/>
    <cellStyle name="_4.06E Pass Throughs_Rebuttal Power Costs" xfId="478"/>
    <cellStyle name="_4.06E Pass Throughs_Rebuttal Power Costs 2" xfId="479"/>
    <cellStyle name="_4.06E Pass Throughs_Rebuttal Power Costs 2 2" xfId="480"/>
    <cellStyle name="_4.06E Pass Throughs_Rebuttal Power Costs 2 2 2" xfId="20590"/>
    <cellStyle name="_4.06E Pass Throughs_Rebuttal Power Costs 2 3" xfId="20591"/>
    <cellStyle name="_4.06E Pass Throughs_Rebuttal Power Costs 3" xfId="481"/>
    <cellStyle name="_4.06E Pass Throughs_Rebuttal Power Costs 3 2" xfId="20592"/>
    <cellStyle name="_4.06E Pass Throughs_Rebuttal Power Costs 4" xfId="20593"/>
    <cellStyle name="_4.06E Pass Throughs_Rebuttal Power Costs_Adj Bench DR 3 for Initial Briefs (Electric)" xfId="482"/>
    <cellStyle name="_4.06E Pass Throughs_Rebuttal Power Costs_Adj Bench DR 3 for Initial Briefs (Electric) 2" xfId="483"/>
    <cellStyle name="_4.06E Pass Throughs_Rebuttal Power Costs_Adj Bench DR 3 for Initial Briefs (Electric) 2 2" xfId="484"/>
    <cellStyle name="_4.06E Pass Throughs_Rebuttal Power Costs_Adj Bench DR 3 for Initial Briefs (Electric) 2 2 2" xfId="20594"/>
    <cellStyle name="_4.06E Pass Throughs_Rebuttal Power Costs_Adj Bench DR 3 for Initial Briefs (Electric) 2 3" xfId="20595"/>
    <cellStyle name="_4.06E Pass Throughs_Rebuttal Power Costs_Adj Bench DR 3 for Initial Briefs (Electric) 3" xfId="485"/>
    <cellStyle name="_4.06E Pass Throughs_Rebuttal Power Costs_Adj Bench DR 3 for Initial Briefs (Electric) 3 2" xfId="20596"/>
    <cellStyle name="_4.06E Pass Throughs_Rebuttal Power Costs_Adj Bench DR 3 for Initial Briefs (Electric) 4" xfId="20597"/>
    <cellStyle name="_4.06E Pass Throughs_Rebuttal Power Costs_Adj Bench DR 3 for Initial Briefs (Electric)_DEM-WP(C) ENERG10C--ctn Mid-C_042010 2010GRC" xfId="20598"/>
    <cellStyle name="_4.06E Pass Throughs_Rebuttal Power Costs_DEM-WP(C) ENERG10C--ctn Mid-C_042010 2010GRC" xfId="20599"/>
    <cellStyle name="_4.06E Pass Throughs_Rebuttal Power Costs_Electric Rev Req Model (2009 GRC) Rebuttal" xfId="486"/>
    <cellStyle name="_4.06E Pass Throughs_Rebuttal Power Costs_Electric Rev Req Model (2009 GRC) Rebuttal 2" xfId="487"/>
    <cellStyle name="_4.06E Pass Throughs_Rebuttal Power Costs_Electric Rev Req Model (2009 GRC) Rebuttal 2 2" xfId="488"/>
    <cellStyle name="_4.06E Pass Throughs_Rebuttal Power Costs_Electric Rev Req Model (2009 GRC) Rebuttal 2 2 2" xfId="20600"/>
    <cellStyle name="_4.06E Pass Throughs_Rebuttal Power Costs_Electric Rev Req Model (2009 GRC) Rebuttal 2 3" xfId="20601"/>
    <cellStyle name="_4.06E Pass Throughs_Rebuttal Power Costs_Electric Rev Req Model (2009 GRC) Rebuttal 3" xfId="489"/>
    <cellStyle name="_4.06E Pass Throughs_Rebuttal Power Costs_Electric Rev Req Model (2009 GRC) Rebuttal 3 2" xfId="20602"/>
    <cellStyle name="_4.06E Pass Throughs_Rebuttal Power Costs_Electric Rev Req Model (2009 GRC) Rebuttal 4" xfId="20603"/>
    <cellStyle name="_4.06E Pass Throughs_Rebuttal Power Costs_Electric Rev Req Model (2009 GRC) Rebuttal REmoval of New  WH Solar AdjustMI" xfId="490"/>
    <cellStyle name="_4.06E Pass Throughs_Rebuttal Power Costs_Electric Rev Req Model (2009 GRC) Rebuttal REmoval of New  WH Solar AdjustMI 2" xfId="491"/>
    <cellStyle name="_4.06E Pass Throughs_Rebuttal Power Costs_Electric Rev Req Model (2009 GRC) Rebuttal REmoval of New  WH Solar AdjustMI 2 2" xfId="492"/>
    <cellStyle name="_4.06E Pass Throughs_Rebuttal Power Costs_Electric Rev Req Model (2009 GRC) Rebuttal REmoval of New  WH Solar AdjustMI 2 2 2" xfId="20604"/>
    <cellStyle name="_4.06E Pass Throughs_Rebuttal Power Costs_Electric Rev Req Model (2009 GRC) Rebuttal REmoval of New  WH Solar AdjustMI 2 3" xfId="20605"/>
    <cellStyle name="_4.06E Pass Throughs_Rebuttal Power Costs_Electric Rev Req Model (2009 GRC) Rebuttal REmoval of New  WH Solar AdjustMI 3" xfId="493"/>
    <cellStyle name="_4.06E Pass Throughs_Rebuttal Power Costs_Electric Rev Req Model (2009 GRC) Rebuttal REmoval of New  WH Solar AdjustMI 3 2" xfId="20606"/>
    <cellStyle name="_4.06E Pass Throughs_Rebuttal Power Costs_Electric Rev Req Model (2009 GRC) Rebuttal REmoval of New  WH Solar AdjustMI 4" xfId="20607"/>
    <cellStyle name="_4.06E Pass Throughs_Rebuttal Power Costs_Electric Rev Req Model (2009 GRC) Rebuttal REmoval of New  WH Solar AdjustMI_DEM-WP(C) ENERG10C--ctn Mid-C_042010 2010GRC" xfId="20608"/>
    <cellStyle name="_4.06E Pass Throughs_Rebuttal Power Costs_Electric Rev Req Model (2009 GRC) Revised 01-18-2010" xfId="494"/>
    <cellStyle name="_4.06E Pass Throughs_Rebuttal Power Costs_Electric Rev Req Model (2009 GRC) Revised 01-18-2010 2" xfId="495"/>
    <cellStyle name="_4.06E Pass Throughs_Rebuttal Power Costs_Electric Rev Req Model (2009 GRC) Revised 01-18-2010 2 2" xfId="496"/>
    <cellStyle name="_4.06E Pass Throughs_Rebuttal Power Costs_Electric Rev Req Model (2009 GRC) Revised 01-18-2010 2 2 2" xfId="20609"/>
    <cellStyle name="_4.06E Pass Throughs_Rebuttal Power Costs_Electric Rev Req Model (2009 GRC) Revised 01-18-2010 2 3" xfId="20610"/>
    <cellStyle name="_4.06E Pass Throughs_Rebuttal Power Costs_Electric Rev Req Model (2009 GRC) Revised 01-18-2010 3" xfId="497"/>
    <cellStyle name="_4.06E Pass Throughs_Rebuttal Power Costs_Electric Rev Req Model (2009 GRC) Revised 01-18-2010 3 2" xfId="20611"/>
    <cellStyle name="_4.06E Pass Throughs_Rebuttal Power Costs_Electric Rev Req Model (2009 GRC) Revised 01-18-2010 4" xfId="20612"/>
    <cellStyle name="_4.06E Pass Throughs_Rebuttal Power Costs_Electric Rev Req Model (2009 GRC) Revised 01-18-2010_DEM-WP(C) ENERG10C--ctn Mid-C_042010 2010GRC" xfId="20613"/>
    <cellStyle name="_4.06E Pass Throughs_Rebuttal Power Costs_Final Order Electric EXHIBIT A-1" xfId="498"/>
    <cellStyle name="_4.06E Pass Throughs_Rebuttal Power Costs_Final Order Electric EXHIBIT A-1 2" xfId="499"/>
    <cellStyle name="_4.06E Pass Throughs_Rebuttal Power Costs_Final Order Electric EXHIBIT A-1 2 2" xfId="500"/>
    <cellStyle name="_4.06E Pass Throughs_Rebuttal Power Costs_Final Order Electric EXHIBIT A-1 2 2 2" xfId="20614"/>
    <cellStyle name="_4.06E Pass Throughs_Rebuttal Power Costs_Final Order Electric EXHIBIT A-1 2 3" xfId="20615"/>
    <cellStyle name="_4.06E Pass Throughs_Rebuttal Power Costs_Final Order Electric EXHIBIT A-1 3" xfId="501"/>
    <cellStyle name="_4.06E Pass Throughs_Rebuttal Power Costs_Final Order Electric EXHIBIT A-1 3 2" xfId="20616"/>
    <cellStyle name="_4.06E Pass Throughs_Rebuttal Power Costs_Final Order Electric EXHIBIT A-1 4" xfId="20617"/>
    <cellStyle name="_4.06E Pass Throughs_RECS vs PTC's w Interest 6-28-10" xfId="502"/>
    <cellStyle name="_4.06E Pass Throughs_ROR &amp; CONV FACTOR" xfId="503"/>
    <cellStyle name="_4.06E Pass Throughs_ROR &amp; CONV FACTOR 2" xfId="504"/>
    <cellStyle name="_4.06E Pass Throughs_ROR &amp; CONV FACTOR 2 2" xfId="505"/>
    <cellStyle name="_4.06E Pass Throughs_ROR &amp; CONV FACTOR 2 2 2" xfId="20618"/>
    <cellStyle name="_4.06E Pass Throughs_ROR &amp; CONV FACTOR 2 3" xfId="20619"/>
    <cellStyle name="_4.06E Pass Throughs_ROR &amp; CONV FACTOR 3" xfId="506"/>
    <cellStyle name="_4.06E Pass Throughs_ROR &amp; CONV FACTOR 3 2" xfId="20620"/>
    <cellStyle name="_4.06E Pass Throughs_ROR &amp; CONV FACTOR 4" xfId="20621"/>
    <cellStyle name="_4.06E Pass Throughs_ROR 5.02" xfId="507"/>
    <cellStyle name="_4.06E Pass Throughs_ROR 5.02 2" xfId="508"/>
    <cellStyle name="_4.06E Pass Throughs_ROR 5.02 2 2" xfId="509"/>
    <cellStyle name="_4.06E Pass Throughs_ROR 5.02 2 2 2" xfId="20622"/>
    <cellStyle name="_4.06E Pass Throughs_ROR 5.02 2 3" xfId="20623"/>
    <cellStyle name="_4.06E Pass Throughs_ROR 5.02 3" xfId="510"/>
    <cellStyle name="_4.06E Pass Throughs_ROR 5.02 3 2" xfId="20624"/>
    <cellStyle name="_4.06E Pass Throughs_ROR 5.02 4" xfId="20625"/>
    <cellStyle name="_4.06E Pass Throughs_Wind Integration 10GRC" xfId="511"/>
    <cellStyle name="_4.06E Pass Throughs_Wind Integration 10GRC 2" xfId="512"/>
    <cellStyle name="_4.06E Pass Throughs_Wind Integration 10GRC 2 2" xfId="20626"/>
    <cellStyle name="_4.06E Pass Throughs_Wind Integration 10GRC 3" xfId="20627"/>
    <cellStyle name="_4.06E Pass Throughs_Wind Integration 10GRC_DEM-WP(C) ENERG10C--ctn Mid-C_042010 2010GRC" xfId="20628"/>
    <cellStyle name="_4.13E Montana Energy Tax" xfId="513"/>
    <cellStyle name="_4.13E Montana Energy Tax 2" xfId="514"/>
    <cellStyle name="_4.13E Montana Energy Tax 2 2" xfId="515"/>
    <cellStyle name="_4.13E Montana Energy Tax 2 2 2" xfId="516"/>
    <cellStyle name="_4.13E Montana Energy Tax 2 2 2 2" xfId="20629"/>
    <cellStyle name="_4.13E Montana Energy Tax 2 2 3" xfId="20630"/>
    <cellStyle name="_4.13E Montana Energy Tax 2 3" xfId="517"/>
    <cellStyle name="_4.13E Montana Energy Tax 2 3 2" xfId="20631"/>
    <cellStyle name="_4.13E Montana Energy Tax 2 4" xfId="20632"/>
    <cellStyle name="_4.13E Montana Energy Tax 3" xfId="518"/>
    <cellStyle name="_4.13E Montana Energy Tax 3 2" xfId="519"/>
    <cellStyle name="_4.13E Montana Energy Tax 3 2 2" xfId="520"/>
    <cellStyle name="_4.13E Montana Energy Tax 3 2 2 2" xfId="20633"/>
    <cellStyle name="_4.13E Montana Energy Tax 3 2 3" xfId="20634"/>
    <cellStyle name="_4.13E Montana Energy Tax 3 3" xfId="521"/>
    <cellStyle name="_4.13E Montana Energy Tax 3 3 2" xfId="522"/>
    <cellStyle name="_4.13E Montana Energy Tax 3 3 2 2" xfId="20635"/>
    <cellStyle name="_4.13E Montana Energy Tax 3 3 3" xfId="20636"/>
    <cellStyle name="_4.13E Montana Energy Tax 3 4" xfId="523"/>
    <cellStyle name="_4.13E Montana Energy Tax 3 4 2" xfId="524"/>
    <cellStyle name="_4.13E Montana Energy Tax 3 4 2 2" xfId="20637"/>
    <cellStyle name="_4.13E Montana Energy Tax 3 4 3" xfId="20638"/>
    <cellStyle name="_4.13E Montana Energy Tax 3 5" xfId="20639"/>
    <cellStyle name="_4.13E Montana Energy Tax 4" xfId="525"/>
    <cellStyle name="_4.13E Montana Energy Tax 4 2" xfId="526"/>
    <cellStyle name="_4.13E Montana Energy Tax 4 2 2" xfId="20640"/>
    <cellStyle name="_4.13E Montana Energy Tax 4 3" xfId="20641"/>
    <cellStyle name="_4.13E Montana Energy Tax 5" xfId="527"/>
    <cellStyle name="_4.13E Montana Energy Tax 5 2" xfId="20642"/>
    <cellStyle name="_4.13E Montana Energy Tax 5 2 2" xfId="20643"/>
    <cellStyle name="_4.13E Montana Energy Tax 5 3" xfId="20644"/>
    <cellStyle name="_4.13E Montana Energy Tax 6" xfId="528"/>
    <cellStyle name="_4.13E Montana Energy Tax 6 2" xfId="20645"/>
    <cellStyle name="_4.13E Montana Energy Tax 7" xfId="529"/>
    <cellStyle name="_4.13E Montana Energy Tax 7 2" xfId="20646"/>
    <cellStyle name="_4.13E Montana Energy Tax 8" xfId="20647"/>
    <cellStyle name="_4.13E Montana Energy Tax 8 2" xfId="20648"/>
    <cellStyle name="_4.13E Montana Energy Tax 9" xfId="20649"/>
    <cellStyle name="_4.13E Montana Energy Tax 9 2" xfId="20650"/>
    <cellStyle name="_4.13E Montana Energy Tax_04 07E Wild Horse Wind Expansion (C) (2)" xfId="530"/>
    <cellStyle name="_4.13E Montana Energy Tax_04 07E Wild Horse Wind Expansion (C) (2) 2" xfId="531"/>
    <cellStyle name="_4.13E Montana Energy Tax_04 07E Wild Horse Wind Expansion (C) (2) 2 2" xfId="532"/>
    <cellStyle name="_4.13E Montana Energy Tax_04 07E Wild Horse Wind Expansion (C) (2) 2 2 2" xfId="20651"/>
    <cellStyle name="_4.13E Montana Energy Tax_04 07E Wild Horse Wind Expansion (C) (2) 2 3" xfId="20652"/>
    <cellStyle name="_4.13E Montana Energy Tax_04 07E Wild Horse Wind Expansion (C) (2) 3" xfId="533"/>
    <cellStyle name="_4.13E Montana Energy Tax_04 07E Wild Horse Wind Expansion (C) (2) 3 2" xfId="20653"/>
    <cellStyle name="_4.13E Montana Energy Tax_04 07E Wild Horse Wind Expansion (C) (2) 4" xfId="20654"/>
    <cellStyle name="_4.13E Montana Energy Tax_04 07E Wild Horse Wind Expansion (C) (2)_Adj Bench DR 3 for Initial Briefs (Electric)" xfId="534"/>
    <cellStyle name="_4.13E Montana Energy Tax_04 07E Wild Horse Wind Expansion (C) (2)_Adj Bench DR 3 for Initial Briefs (Electric) 2" xfId="535"/>
    <cellStyle name="_4.13E Montana Energy Tax_04 07E Wild Horse Wind Expansion (C) (2)_Adj Bench DR 3 for Initial Briefs (Electric) 2 2" xfId="536"/>
    <cellStyle name="_4.13E Montana Energy Tax_04 07E Wild Horse Wind Expansion (C) (2)_Adj Bench DR 3 for Initial Briefs (Electric) 2 2 2" xfId="20655"/>
    <cellStyle name="_4.13E Montana Energy Tax_04 07E Wild Horse Wind Expansion (C) (2)_Adj Bench DR 3 for Initial Briefs (Electric) 2 3" xfId="20656"/>
    <cellStyle name="_4.13E Montana Energy Tax_04 07E Wild Horse Wind Expansion (C) (2)_Adj Bench DR 3 for Initial Briefs (Electric) 3" xfId="537"/>
    <cellStyle name="_4.13E Montana Energy Tax_04 07E Wild Horse Wind Expansion (C) (2)_Adj Bench DR 3 for Initial Briefs (Electric) 3 2" xfId="20657"/>
    <cellStyle name="_4.13E Montana Energy Tax_04 07E Wild Horse Wind Expansion (C) (2)_Adj Bench DR 3 for Initial Briefs (Electric) 4" xfId="20658"/>
    <cellStyle name="_4.13E Montana Energy Tax_04 07E Wild Horse Wind Expansion (C) (2)_Adj Bench DR 3 for Initial Briefs (Electric)_DEM-WP(C) ENERG10C--ctn Mid-C_042010 2010GRC" xfId="20659"/>
    <cellStyle name="_4.13E Montana Energy Tax_04 07E Wild Horse Wind Expansion (C) (2)_Book1" xfId="538"/>
    <cellStyle name="_4.13E Montana Energy Tax_04 07E Wild Horse Wind Expansion (C) (2)_DEM-WP(C) ENERG10C--ctn Mid-C_042010 2010GRC" xfId="20660"/>
    <cellStyle name="_4.13E Montana Energy Tax_04 07E Wild Horse Wind Expansion (C) (2)_Electric Rev Req Model (2009 GRC) " xfId="539"/>
    <cellStyle name="_4.13E Montana Energy Tax_04 07E Wild Horse Wind Expansion (C) (2)_Electric Rev Req Model (2009 GRC)  2" xfId="540"/>
    <cellStyle name="_4.13E Montana Energy Tax_04 07E Wild Horse Wind Expansion (C) (2)_Electric Rev Req Model (2009 GRC)  2 2" xfId="541"/>
    <cellStyle name="_4.13E Montana Energy Tax_04 07E Wild Horse Wind Expansion (C) (2)_Electric Rev Req Model (2009 GRC)  2 2 2" xfId="20661"/>
    <cellStyle name="_4.13E Montana Energy Tax_04 07E Wild Horse Wind Expansion (C) (2)_Electric Rev Req Model (2009 GRC)  2 3" xfId="20662"/>
    <cellStyle name="_4.13E Montana Energy Tax_04 07E Wild Horse Wind Expansion (C) (2)_Electric Rev Req Model (2009 GRC)  3" xfId="542"/>
    <cellStyle name="_4.13E Montana Energy Tax_04 07E Wild Horse Wind Expansion (C) (2)_Electric Rev Req Model (2009 GRC)  3 2" xfId="20663"/>
    <cellStyle name="_4.13E Montana Energy Tax_04 07E Wild Horse Wind Expansion (C) (2)_Electric Rev Req Model (2009 GRC)  4" xfId="20664"/>
    <cellStyle name="_4.13E Montana Energy Tax_04 07E Wild Horse Wind Expansion (C) (2)_Electric Rev Req Model (2009 GRC) _DEM-WP(C) ENERG10C--ctn Mid-C_042010 2010GRC" xfId="20665"/>
    <cellStyle name="_4.13E Montana Energy Tax_04 07E Wild Horse Wind Expansion (C) (2)_Electric Rev Req Model (2009 GRC) Rebuttal" xfId="543"/>
    <cellStyle name="_4.13E Montana Energy Tax_04 07E Wild Horse Wind Expansion (C) (2)_Electric Rev Req Model (2009 GRC) Rebuttal 2" xfId="544"/>
    <cellStyle name="_4.13E Montana Energy Tax_04 07E Wild Horse Wind Expansion (C) (2)_Electric Rev Req Model (2009 GRC) Rebuttal 2 2" xfId="545"/>
    <cellStyle name="_4.13E Montana Energy Tax_04 07E Wild Horse Wind Expansion (C) (2)_Electric Rev Req Model (2009 GRC) Rebuttal 2 2 2" xfId="20666"/>
    <cellStyle name="_4.13E Montana Energy Tax_04 07E Wild Horse Wind Expansion (C) (2)_Electric Rev Req Model (2009 GRC) Rebuttal 2 3" xfId="20667"/>
    <cellStyle name="_4.13E Montana Energy Tax_04 07E Wild Horse Wind Expansion (C) (2)_Electric Rev Req Model (2009 GRC) Rebuttal 3" xfId="546"/>
    <cellStyle name="_4.13E Montana Energy Tax_04 07E Wild Horse Wind Expansion (C) (2)_Electric Rev Req Model (2009 GRC) Rebuttal 3 2" xfId="20668"/>
    <cellStyle name="_4.13E Montana Energy Tax_04 07E Wild Horse Wind Expansion (C) (2)_Electric Rev Req Model (2009 GRC) Rebuttal 4" xfId="20669"/>
    <cellStyle name="_4.13E Montana Energy Tax_04 07E Wild Horse Wind Expansion (C) (2)_Electric Rev Req Model (2009 GRC) Rebuttal REmoval of New  WH Solar AdjustMI" xfId="547"/>
    <cellStyle name="_4.13E Montana Energy Tax_04 07E Wild Horse Wind Expansion (C) (2)_Electric Rev Req Model (2009 GRC) Rebuttal REmoval of New  WH Solar AdjustMI 2" xfId="548"/>
    <cellStyle name="_4.13E Montana Energy Tax_04 07E Wild Horse Wind Expansion (C) (2)_Electric Rev Req Model (2009 GRC) Rebuttal REmoval of New  WH Solar AdjustMI 2 2" xfId="549"/>
    <cellStyle name="_4.13E Montana Energy Tax_04 07E Wild Horse Wind Expansion (C) (2)_Electric Rev Req Model (2009 GRC) Rebuttal REmoval of New  WH Solar AdjustMI 2 2 2" xfId="20670"/>
    <cellStyle name="_4.13E Montana Energy Tax_04 07E Wild Horse Wind Expansion (C) (2)_Electric Rev Req Model (2009 GRC) Rebuttal REmoval of New  WH Solar AdjustMI 2 3" xfId="20671"/>
    <cellStyle name="_4.13E Montana Energy Tax_04 07E Wild Horse Wind Expansion (C) (2)_Electric Rev Req Model (2009 GRC) Rebuttal REmoval of New  WH Solar AdjustMI 3" xfId="550"/>
    <cellStyle name="_4.13E Montana Energy Tax_04 07E Wild Horse Wind Expansion (C) (2)_Electric Rev Req Model (2009 GRC) Rebuttal REmoval of New  WH Solar AdjustMI 3 2" xfId="20672"/>
    <cellStyle name="_4.13E Montana Energy Tax_04 07E Wild Horse Wind Expansion (C) (2)_Electric Rev Req Model (2009 GRC) Rebuttal REmoval of New  WH Solar AdjustMI 4" xfId="20673"/>
    <cellStyle name="_4.13E Montana Energy Tax_04 07E Wild Horse Wind Expansion (C) (2)_Electric Rev Req Model (2009 GRC) Rebuttal REmoval of New  WH Solar AdjustMI_DEM-WP(C) ENERG10C--ctn Mid-C_042010 2010GRC" xfId="20674"/>
    <cellStyle name="_4.13E Montana Energy Tax_04 07E Wild Horse Wind Expansion (C) (2)_Electric Rev Req Model (2009 GRC) Revised 01-18-2010" xfId="551"/>
    <cellStyle name="_4.13E Montana Energy Tax_04 07E Wild Horse Wind Expansion (C) (2)_Electric Rev Req Model (2009 GRC) Revised 01-18-2010 2" xfId="552"/>
    <cellStyle name="_4.13E Montana Energy Tax_04 07E Wild Horse Wind Expansion (C) (2)_Electric Rev Req Model (2009 GRC) Revised 01-18-2010 2 2" xfId="553"/>
    <cellStyle name="_4.13E Montana Energy Tax_04 07E Wild Horse Wind Expansion (C) (2)_Electric Rev Req Model (2009 GRC) Revised 01-18-2010 2 2 2" xfId="20675"/>
    <cellStyle name="_4.13E Montana Energy Tax_04 07E Wild Horse Wind Expansion (C) (2)_Electric Rev Req Model (2009 GRC) Revised 01-18-2010 2 3" xfId="20676"/>
    <cellStyle name="_4.13E Montana Energy Tax_04 07E Wild Horse Wind Expansion (C) (2)_Electric Rev Req Model (2009 GRC) Revised 01-18-2010 3" xfId="554"/>
    <cellStyle name="_4.13E Montana Energy Tax_04 07E Wild Horse Wind Expansion (C) (2)_Electric Rev Req Model (2009 GRC) Revised 01-18-2010 3 2" xfId="20677"/>
    <cellStyle name="_4.13E Montana Energy Tax_04 07E Wild Horse Wind Expansion (C) (2)_Electric Rev Req Model (2009 GRC) Revised 01-18-2010 4" xfId="20678"/>
    <cellStyle name="_4.13E Montana Energy Tax_04 07E Wild Horse Wind Expansion (C) (2)_Electric Rev Req Model (2009 GRC) Revised 01-18-2010_DEM-WP(C) ENERG10C--ctn Mid-C_042010 2010GRC" xfId="20679"/>
    <cellStyle name="_4.13E Montana Energy Tax_04 07E Wild Horse Wind Expansion (C) (2)_Electric Rev Req Model (2010 GRC)" xfId="555"/>
    <cellStyle name="_4.13E Montana Energy Tax_04 07E Wild Horse Wind Expansion (C) (2)_Electric Rev Req Model (2010 GRC) SF" xfId="556"/>
    <cellStyle name="_4.13E Montana Energy Tax_04 07E Wild Horse Wind Expansion (C) (2)_Final Order Electric EXHIBIT A-1" xfId="557"/>
    <cellStyle name="_4.13E Montana Energy Tax_04 07E Wild Horse Wind Expansion (C) (2)_Final Order Electric EXHIBIT A-1 2" xfId="558"/>
    <cellStyle name="_4.13E Montana Energy Tax_04 07E Wild Horse Wind Expansion (C) (2)_Final Order Electric EXHIBIT A-1 2 2" xfId="559"/>
    <cellStyle name="_4.13E Montana Energy Tax_04 07E Wild Horse Wind Expansion (C) (2)_Final Order Electric EXHIBIT A-1 2 2 2" xfId="20680"/>
    <cellStyle name="_4.13E Montana Energy Tax_04 07E Wild Horse Wind Expansion (C) (2)_Final Order Electric EXHIBIT A-1 2 3" xfId="20681"/>
    <cellStyle name="_4.13E Montana Energy Tax_04 07E Wild Horse Wind Expansion (C) (2)_Final Order Electric EXHIBIT A-1 3" xfId="560"/>
    <cellStyle name="_4.13E Montana Energy Tax_04 07E Wild Horse Wind Expansion (C) (2)_Final Order Electric EXHIBIT A-1 3 2" xfId="20682"/>
    <cellStyle name="_4.13E Montana Energy Tax_04 07E Wild Horse Wind Expansion (C) (2)_Final Order Electric EXHIBIT A-1 4" xfId="20683"/>
    <cellStyle name="_4.13E Montana Energy Tax_04 07E Wild Horse Wind Expansion (C) (2)_TENASKA REGULATORY ASSET" xfId="561"/>
    <cellStyle name="_4.13E Montana Energy Tax_04 07E Wild Horse Wind Expansion (C) (2)_TENASKA REGULATORY ASSET 2" xfId="562"/>
    <cellStyle name="_4.13E Montana Energy Tax_04 07E Wild Horse Wind Expansion (C) (2)_TENASKA REGULATORY ASSET 2 2" xfId="563"/>
    <cellStyle name="_4.13E Montana Energy Tax_04 07E Wild Horse Wind Expansion (C) (2)_TENASKA REGULATORY ASSET 2 2 2" xfId="20684"/>
    <cellStyle name="_4.13E Montana Energy Tax_04 07E Wild Horse Wind Expansion (C) (2)_TENASKA REGULATORY ASSET 2 3" xfId="20685"/>
    <cellStyle name="_4.13E Montana Energy Tax_04 07E Wild Horse Wind Expansion (C) (2)_TENASKA REGULATORY ASSET 3" xfId="564"/>
    <cellStyle name="_4.13E Montana Energy Tax_04 07E Wild Horse Wind Expansion (C) (2)_TENASKA REGULATORY ASSET 3 2" xfId="20686"/>
    <cellStyle name="_4.13E Montana Energy Tax_04 07E Wild Horse Wind Expansion (C) (2)_TENASKA REGULATORY ASSET 4" xfId="20687"/>
    <cellStyle name="_4.13E Montana Energy Tax_16.37E Wild Horse Expansion DeferralRevwrkingfile SF" xfId="565"/>
    <cellStyle name="_4.13E Montana Energy Tax_16.37E Wild Horse Expansion DeferralRevwrkingfile SF 2" xfId="566"/>
    <cellStyle name="_4.13E Montana Energy Tax_16.37E Wild Horse Expansion DeferralRevwrkingfile SF 2 2" xfId="567"/>
    <cellStyle name="_4.13E Montana Energy Tax_16.37E Wild Horse Expansion DeferralRevwrkingfile SF 2 2 2" xfId="20688"/>
    <cellStyle name="_4.13E Montana Energy Tax_16.37E Wild Horse Expansion DeferralRevwrkingfile SF 2 3" xfId="20689"/>
    <cellStyle name="_4.13E Montana Energy Tax_16.37E Wild Horse Expansion DeferralRevwrkingfile SF 3" xfId="568"/>
    <cellStyle name="_4.13E Montana Energy Tax_16.37E Wild Horse Expansion DeferralRevwrkingfile SF 3 2" xfId="20690"/>
    <cellStyle name="_4.13E Montana Energy Tax_16.37E Wild Horse Expansion DeferralRevwrkingfile SF 4" xfId="20691"/>
    <cellStyle name="_4.13E Montana Energy Tax_16.37E Wild Horse Expansion DeferralRevwrkingfile SF_DEM-WP(C) ENERG10C--ctn Mid-C_042010 2010GRC" xfId="20692"/>
    <cellStyle name="_4.13E Montana Energy Tax_2009 Compliance Filing PCA Exhibits for GRC" xfId="569"/>
    <cellStyle name="_4.13E Montana Energy Tax_2009 Compliance Filing PCA Exhibits for GRC 2" xfId="20693"/>
    <cellStyle name="_4.13E Montana Energy Tax_2009 GRC Compl Filing - Exhibit D" xfId="570"/>
    <cellStyle name="_4.13E Montana Energy Tax_2009 GRC Compl Filing - Exhibit D 2" xfId="571"/>
    <cellStyle name="_4.13E Montana Energy Tax_2009 GRC Compl Filing - Exhibit D 2 2" xfId="20694"/>
    <cellStyle name="_4.13E Montana Energy Tax_2009 GRC Compl Filing - Exhibit D 3" xfId="20695"/>
    <cellStyle name="_4.13E Montana Energy Tax_2009 GRC Compl Filing - Exhibit D_DEM-WP(C) ENERG10C--ctn Mid-C_042010 2010GRC" xfId="20696"/>
    <cellStyle name="_4.13E Montana Energy Tax_2010 PTC's July1_Dec31 2010 " xfId="572"/>
    <cellStyle name="_4.13E Montana Energy Tax_2010 PTC's Sept10_Aug11 (Version 4)" xfId="573"/>
    <cellStyle name="_4.13E Montana Energy Tax_3.01 Income Statement" xfId="574"/>
    <cellStyle name="_4.13E Montana Energy Tax_4 31 Regulatory Assets and Liabilities  7 06- Exhibit D" xfId="575"/>
    <cellStyle name="_4.13E Montana Energy Tax_4 31 Regulatory Assets and Liabilities  7 06- Exhibit D 2" xfId="576"/>
    <cellStyle name="_4.13E Montana Energy Tax_4 31 Regulatory Assets and Liabilities  7 06- Exhibit D 2 2" xfId="577"/>
    <cellStyle name="_4.13E Montana Energy Tax_4 31 Regulatory Assets and Liabilities  7 06- Exhibit D 2 2 2" xfId="20697"/>
    <cellStyle name="_4.13E Montana Energy Tax_4 31 Regulatory Assets and Liabilities  7 06- Exhibit D 2 3" xfId="20698"/>
    <cellStyle name="_4.13E Montana Energy Tax_4 31 Regulatory Assets and Liabilities  7 06- Exhibit D 3" xfId="578"/>
    <cellStyle name="_4.13E Montana Energy Tax_4 31 Regulatory Assets and Liabilities  7 06- Exhibit D 3 2" xfId="20699"/>
    <cellStyle name="_4.13E Montana Energy Tax_4 31 Regulatory Assets and Liabilities  7 06- Exhibit D 4" xfId="20700"/>
    <cellStyle name="_4.13E Montana Energy Tax_4 31 Regulatory Assets and Liabilities  7 06- Exhibit D_DEM-WP(C) ENERG10C--ctn Mid-C_042010 2010GRC" xfId="20701"/>
    <cellStyle name="_4.13E Montana Energy Tax_4 31 Regulatory Assets and Liabilities  7 06- Exhibit D_NIM Summary" xfId="579"/>
    <cellStyle name="_4.13E Montana Energy Tax_4 31 Regulatory Assets and Liabilities  7 06- Exhibit D_NIM Summary 2" xfId="580"/>
    <cellStyle name="_4.13E Montana Energy Tax_4 31 Regulatory Assets and Liabilities  7 06- Exhibit D_NIM Summary 2 2" xfId="20702"/>
    <cellStyle name="_4.13E Montana Energy Tax_4 31 Regulatory Assets and Liabilities  7 06- Exhibit D_NIM Summary 3" xfId="20703"/>
    <cellStyle name="_4.13E Montana Energy Tax_4 31 Regulatory Assets and Liabilities  7 06- Exhibit D_NIM Summary_DEM-WP(C) ENERG10C--ctn Mid-C_042010 2010GRC" xfId="20704"/>
    <cellStyle name="_4.13E Montana Energy Tax_4 31E Reg Asset  Liab and EXH D" xfId="20705"/>
    <cellStyle name="_4.13E Montana Energy Tax_4 31E Reg Asset  Liab and EXH D _ Aug 10 Filing (2)" xfId="20706"/>
    <cellStyle name="_4.13E Montana Energy Tax_4 31E Reg Asset  Liab and EXH D _ Aug 10 Filing (2) 2" xfId="20707"/>
    <cellStyle name="_4.13E Montana Energy Tax_4 31E Reg Asset  Liab and EXH D 10" xfId="20708"/>
    <cellStyle name="_4.13E Montana Energy Tax_4 31E Reg Asset  Liab and EXH D 11" xfId="20709"/>
    <cellStyle name="_4.13E Montana Energy Tax_4 31E Reg Asset  Liab and EXH D 12" xfId="20710"/>
    <cellStyle name="_4.13E Montana Energy Tax_4 31E Reg Asset  Liab and EXH D 13" xfId="20711"/>
    <cellStyle name="_4.13E Montana Energy Tax_4 31E Reg Asset  Liab and EXH D 14" xfId="20712"/>
    <cellStyle name="_4.13E Montana Energy Tax_4 31E Reg Asset  Liab and EXH D 15" xfId="20713"/>
    <cellStyle name="_4.13E Montana Energy Tax_4 31E Reg Asset  Liab and EXH D 16" xfId="20714"/>
    <cellStyle name="_4.13E Montana Energy Tax_4 31E Reg Asset  Liab and EXH D 17" xfId="20715"/>
    <cellStyle name="_4.13E Montana Energy Tax_4 31E Reg Asset  Liab and EXH D 18" xfId="20716"/>
    <cellStyle name="_4.13E Montana Energy Tax_4 31E Reg Asset  Liab and EXH D 19" xfId="20717"/>
    <cellStyle name="_4.13E Montana Energy Tax_4 31E Reg Asset  Liab and EXH D 2" xfId="20718"/>
    <cellStyle name="_4.13E Montana Energy Tax_4 31E Reg Asset  Liab and EXH D 20" xfId="20719"/>
    <cellStyle name="_4.13E Montana Energy Tax_4 31E Reg Asset  Liab and EXH D 21" xfId="20720"/>
    <cellStyle name="_4.13E Montana Energy Tax_4 31E Reg Asset  Liab and EXH D 22" xfId="20721"/>
    <cellStyle name="_4.13E Montana Energy Tax_4 31E Reg Asset  Liab and EXH D 23" xfId="20722"/>
    <cellStyle name="_4.13E Montana Energy Tax_4 31E Reg Asset  Liab and EXH D 24" xfId="20723"/>
    <cellStyle name="_4.13E Montana Energy Tax_4 31E Reg Asset  Liab and EXH D 25" xfId="20724"/>
    <cellStyle name="_4.13E Montana Energy Tax_4 31E Reg Asset  Liab and EXH D 26" xfId="20725"/>
    <cellStyle name="_4.13E Montana Energy Tax_4 31E Reg Asset  Liab and EXH D 27" xfId="20726"/>
    <cellStyle name="_4.13E Montana Energy Tax_4 31E Reg Asset  Liab and EXH D 28" xfId="20727"/>
    <cellStyle name="_4.13E Montana Energy Tax_4 31E Reg Asset  Liab and EXH D 29" xfId="20728"/>
    <cellStyle name="_4.13E Montana Energy Tax_4 31E Reg Asset  Liab and EXH D 3" xfId="20729"/>
    <cellStyle name="_4.13E Montana Energy Tax_4 31E Reg Asset  Liab and EXH D 30" xfId="20730"/>
    <cellStyle name="_4.13E Montana Energy Tax_4 31E Reg Asset  Liab and EXH D 31" xfId="20731"/>
    <cellStyle name="_4.13E Montana Energy Tax_4 31E Reg Asset  Liab and EXH D 32" xfId="20732"/>
    <cellStyle name="_4.13E Montana Energy Tax_4 31E Reg Asset  Liab and EXH D 33" xfId="20733"/>
    <cellStyle name="_4.13E Montana Energy Tax_4 31E Reg Asset  Liab and EXH D 34" xfId="20734"/>
    <cellStyle name="_4.13E Montana Energy Tax_4 31E Reg Asset  Liab and EXH D 35" xfId="20735"/>
    <cellStyle name="_4.13E Montana Energy Tax_4 31E Reg Asset  Liab and EXH D 36" xfId="20736"/>
    <cellStyle name="_4.13E Montana Energy Tax_4 31E Reg Asset  Liab and EXH D 4" xfId="20737"/>
    <cellStyle name="_4.13E Montana Energy Tax_4 31E Reg Asset  Liab and EXH D 5" xfId="20738"/>
    <cellStyle name="_4.13E Montana Energy Tax_4 31E Reg Asset  Liab and EXH D 6" xfId="20739"/>
    <cellStyle name="_4.13E Montana Energy Tax_4 31E Reg Asset  Liab and EXH D 7" xfId="20740"/>
    <cellStyle name="_4.13E Montana Energy Tax_4 31E Reg Asset  Liab and EXH D 8" xfId="20741"/>
    <cellStyle name="_4.13E Montana Energy Tax_4 31E Reg Asset  Liab and EXH D 9" xfId="20742"/>
    <cellStyle name="_4.13E Montana Energy Tax_4 32 Regulatory Assets and Liabilities  7 06- Exhibit D" xfId="581"/>
    <cellStyle name="_4.13E Montana Energy Tax_4 32 Regulatory Assets and Liabilities  7 06- Exhibit D 2" xfId="582"/>
    <cellStyle name="_4.13E Montana Energy Tax_4 32 Regulatory Assets and Liabilities  7 06- Exhibit D 2 2" xfId="583"/>
    <cellStyle name="_4.13E Montana Energy Tax_4 32 Regulatory Assets and Liabilities  7 06- Exhibit D 2 2 2" xfId="20743"/>
    <cellStyle name="_4.13E Montana Energy Tax_4 32 Regulatory Assets and Liabilities  7 06- Exhibit D 2 3" xfId="20744"/>
    <cellStyle name="_4.13E Montana Energy Tax_4 32 Regulatory Assets and Liabilities  7 06- Exhibit D 3" xfId="584"/>
    <cellStyle name="_4.13E Montana Energy Tax_4 32 Regulatory Assets and Liabilities  7 06- Exhibit D 3 2" xfId="20745"/>
    <cellStyle name="_4.13E Montana Energy Tax_4 32 Regulatory Assets and Liabilities  7 06- Exhibit D 4" xfId="20746"/>
    <cellStyle name="_4.13E Montana Energy Tax_4 32 Regulatory Assets and Liabilities  7 06- Exhibit D_DEM-WP(C) ENERG10C--ctn Mid-C_042010 2010GRC" xfId="20747"/>
    <cellStyle name="_4.13E Montana Energy Tax_4 32 Regulatory Assets and Liabilities  7 06- Exhibit D_NIM Summary" xfId="585"/>
    <cellStyle name="_4.13E Montana Energy Tax_4 32 Regulatory Assets and Liabilities  7 06- Exhibit D_NIM Summary 2" xfId="586"/>
    <cellStyle name="_4.13E Montana Energy Tax_4 32 Regulatory Assets and Liabilities  7 06- Exhibit D_NIM Summary 2 2" xfId="20748"/>
    <cellStyle name="_4.13E Montana Energy Tax_4 32 Regulatory Assets and Liabilities  7 06- Exhibit D_NIM Summary 3" xfId="20749"/>
    <cellStyle name="_4.13E Montana Energy Tax_4 32 Regulatory Assets and Liabilities  7 06- Exhibit D_NIM Summary_DEM-WP(C) ENERG10C--ctn Mid-C_042010 2010GRC" xfId="20750"/>
    <cellStyle name="_4.13E Montana Energy Tax_Att B to RECs proceeds proposal" xfId="587"/>
    <cellStyle name="_4.13E Montana Energy Tax_AURORA Total New" xfId="588"/>
    <cellStyle name="_4.13E Montana Energy Tax_AURORA Total New 2" xfId="589"/>
    <cellStyle name="_4.13E Montana Energy Tax_AURORA Total New 2 2" xfId="20751"/>
    <cellStyle name="_4.13E Montana Energy Tax_AURORA Total New 3" xfId="20752"/>
    <cellStyle name="_4.13E Montana Energy Tax_Backup for Attachment B 2010-09-09" xfId="590"/>
    <cellStyle name="_4.13E Montana Energy Tax_Bench Request - Attachment B" xfId="591"/>
    <cellStyle name="_4.13E Montana Energy Tax_Book2" xfId="592"/>
    <cellStyle name="_4.13E Montana Energy Tax_Book2 2" xfId="593"/>
    <cellStyle name="_4.13E Montana Energy Tax_Book2 2 2" xfId="594"/>
    <cellStyle name="_4.13E Montana Energy Tax_Book2 2 2 2" xfId="20753"/>
    <cellStyle name="_4.13E Montana Energy Tax_Book2 2 3" xfId="20754"/>
    <cellStyle name="_4.13E Montana Energy Tax_Book2 3" xfId="595"/>
    <cellStyle name="_4.13E Montana Energy Tax_Book2 3 2" xfId="20755"/>
    <cellStyle name="_4.13E Montana Energy Tax_Book2 4" xfId="20756"/>
    <cellStyle name="_4.13E Montana Energy Tax_Book2_Adj Bench DR 3 for Initial Briefs (Electric)" xfId="596"/>
    <cellStyle name="_4.13E Montana Energy Tax_Book2_Adj Bench DR 3 for Initial Briefs (Electric) 2" xfId="597"/>
    <cellStyle name="_4.13E Montana Energy Tax_Book2_Adj Bench DR 3 for Initial Briefs (Electric) 2 2" xfId="598"/>
    <cellStyle name="_4.13E Montana Energy Tax_Book2_Adj Bench DR 3 for Initial Briefs (Electric) 2 2 2" xfId="20757"/>
    <cellStyle name="_4.13E Montana Energy Tax_Book2_Adj Bench DR 3 for Initial Briefs (Electric) 2 3" xfId="20758"/>
    <cellStyle name="_4.13E Montana Energy Tax_Book2_Adj Bench DR 3 for Initial Briefs (Electric) 3" xfId="599"/>
    <cellStyle name="_4.13E Montana Energy Tax_Book2_Adj Bench DR 3 for Initial Briefs (Electric) 3 2" xfId="20759"/>
    <cellStyle name="_4.13E Montana Energy Tax_Book2_Adj Bench DR 3 for Initial Briefs (Electric) 4" xfId="20760"/>
    <cellStyle name="_4.13E Montana Energy Tax_Book2_Adj Bench DR 3 for Initial Briefs (Electric)_DEM-WP(C) ENERG10C--ctn Mid-C_042010 2010GRC" xfId="20761"/>
    <cellStyle name="_4.13E Montana Energy Tax_Book2_DEM-WP(C) ENERG10C--ctn Mid-C_042010 2010GRC" xfId="20762"/>
    <cellStyle name="_4.13E Montana Energy Tax_Book2_Electric Rev Req Model (2009 GRC) Rebuttal" xfId="600"/>
    <cellStyle name="_4.13E Montana Energy Tax_Book2_Electric Rev Req Model (2009 GRC) Rebuttal 2" xfId="601"/>
    <cellStyle name="_4.13E Montana Energy Tax_Book2_Electric Rev Req Model (2009 GRC) Rebuttal 2 2" xfId="602"/>
    <cellStyle name="_4.13E Montana Energy Tax_Book2_Electric Rev Req Model (2009 GRC) Rebuttal 2 2 2" xfId="20763"/>
    <cellStyle name="_4.13E Montana Energy Tax_Book2_Electric Rev Req Model (2009 GRC) Rebuttal 2 3" xfId="20764"/>
    <cellStyle name="_4.13E Montana Energy Tax_Book2_Electric Rev Req Model (2009 GRC) Rebuttal 3" xfId="603"/>
    <cellStyle name="_4.13E Montana Energy Tax_Book2_Electric Rev Req Model (2009 GRC) Rebuttal 3 2" xfId="20765"/>
    <cellStyle name="_4.13E Montana Energy Tax_Book2_Electric Rev Req Model (2009 GRC) Rebuttal 4" xfId="20766"/>
    <cellStyle name="_4.13E Montana Energy Tax_Book2_Electric Rev Req Model (2009 GRC) Rebuttal REmoval of New  WH Solar AdjustMI" xfId="604"/>
    <cellStyle name="_4.13E Montana Energy Tax_Book2_Electric Rev Req Model (2009 GRC) Rebuttal REmoval of New  WH Solar AdjustMI 2" xfId="605"/>
    <cellStyle name="_4.13E Montana Energy Tax_Book2_Electric Rev Req Model (2009 GRC) Rebuttal REmoval of New  WH Solar AdjustMI 2 2" xfId="606"/>
    <cellStyle name="_4.13E Montana Energy Tax_Book2_Electric Rev Req Model (2009 GRC) Rebuttal REmoval of New  WH Solar AdjustMI 2 2 2" xfId="20767"/>
    <cellStyle name="_4.13E Montana Energy Tax_Book2_Electric Rev Req Model (2009 GRC) Rebuttal REmoval of New  WH Solar AdjustMI 2 3" xfId="20768"/>
    <cellStyle name="_4.13E Montana Energy Tax_Book2_Electric Rev Req Model (2009 GRC) Rebuttal REmoval of New  WH Solar AdjustMI 3" xfId="607"/>
    <cellStyle name="_4.13E Montana Energy Tax_Book2_Electric Rev Req Model (2009 GRC) Rebuttal REmoval of New  WH Solar AdjustMI 3 2" xfId="20769"/>
    <cellStyle name="_4.13E Montana Energy Tax_Book2_Electric Rev Req Model (2009 GRC) Rebuttal REmoval of New  WH Solar AdjustMI 4" xfId="20770"/>
    <cellStyle name="_4.13E Montana Energy Tax_Book2_Electric Rev Req Model (2009 GRC) Rebuttal REmoval of New  WH Solar AdjustMI_DEM-WP(C) ENERG10C--ctn Mid-C_042010 2010GRC" xfId="20771"/>
    <cellStyle name="_4.13E Montana Energy Tax_Book2_Electric Rev Req Model (2009 GRC) Revised 01-18-2010" xfId="608"/>
    <cellStyle name="_4.13E Montana Energy Tax_Book2_Electric Rev Req Model (2009 GRC) Revised 01-18-2010 2" xfId="609"/>
    <cellStyle name="_4.13E Montana Energy Tax_Book2_Electric Rev Req Model (2009 GRC) Revised 01-18-2010 2 2" xfId="610"/>
    <cellStyle name="_4.13E Montana Energy Tax_Book2_Electric Rev Req Model (2009 GRC) Revised 01-18-2010 2 2 2" xfId="20772"/>
    <cellStyle name="_4.13E Montana Energy Tax_Book2_Electric Rev Req Model (2009 GRC) Revised 01-18-2010 2 3" xfId="20773"/>
    <cellStyle name="_4.13E Montana Energy Tax_Book2_Electric Rev Req Model (2009 GRC) Revised 01-18-2010 3" xfId="611"/>
    <cellStyle name="_4.13E Montana Energy Tax_Book2_Electric Rev Req Model (2009 GRC) Revised 01-18-2010 3 2" xfId="20774"/>
    <cellStyle name="_4.13E Montana Energy Tax_Book2_Electric Rev Req Model (2009 GRC) Revised 01-18-2010 4" xfId="20775"/>
    <cellStyle name="_4.13E Montana Energy Tax_Book2_Electric Rev Req Model (2009 GRC) Revised 01-18-2010_DEM-WP(C) ENERG10C--ctn Mid-C_042010 2010GRC" xfId="20776"/>
    <cellStyle name="_4.13E Montana Energy Tax_Book2_Final Order Electric EXHIBIT A-1" xfId="612"/>
    <cellStyle name="_4.13E Montana Energy Tax_Book2_Final Order Electric EXHIBIT A-1 2" xfId="613"/>
    <cellStyle name="_4.13E Montana Energy Tax_Book2_Final Order Electric EXHIBIT A-1 2 2" xfId="614"/>
    <cellStyle name="_4.13E Montana Energy Tax_Book2_Final Order Electric EXHIBIT A-1 2 2 2" xfId="20777"/>
    <cellStyle name="_4.13E Montana Energy Tax_Book2_Final Order Electric EXHIBIT A-1 2 3" xfId="20778"/>
    <cellStyle name="_4.13E Montana Energy Tax_Book2_Final Order Electric EXHIBIT A-1 3" xfId="615"/>
    <cellStyle name="_4.13E Montana Energy Tax_Book2_Final Order Electric EXHIBIT A-1 3 2" xfId="20779"/>
    <cellStyle name="_4.13E Montana Energy Tax_Book2_Final Order Electric EXHIBIT A-1 4" xfId="20780"/>
    <cellStyle name="_4.13E Montana Energy Tax_Book4" xfId="616"/>
    <cellStyle name="_4.13E Montana Energy Tax_Book4 2" xfId="617"/>
    <cellStyle name="_4.13E Montana Energy Tax_Book4 2 2" xfId="618"/>
    <cellStyle name="_4.13E Montana Energy Tax_Book4 2 2 2" xfId="20781"/>
    <cellStyle name="_4.13E Montana Energy Tax_Book4 2 3" xfId="20782"/>
    <cellStyle name="_4.13E Montana Energy Tax_Book4 3" xfId="619"/>
    <cellStyle name="_4.13E Montana Energy Tax_Book4 3 2" xfId="20783"/>
    <cellStyle name="_4.13E Montana Energy Tax_Book4 4" xfId="20784"/>
    <cellStyle name="_4.13E Montana Energy Tax_Book4_DEM-WP(C) ENERG10C--ctn Mid-C_042010 2010GRC" xfId="20785"/>
    <cellStyle name="_4.13E Montana Energy Tax_Book9" xfId="620"/>
    <cellStyle name="_4.13E Montana Energy Tax_Book9 2" xfId="621"/>
    <cellStyle name="_4.13E Montana Energy Tax_Book9 2 2" xfId="622"/>
    <cellStyle name="_4.13E Montana Energy Tax_Book9 2 2 2" xfId="20786"/>
    <cellStyle name="_4.13E Montana Energy Tax_Book9 2 3" xfId="20787"/>
    <cellStyle name="_4.13E Montana Energy Tax_Book9 3" xfId="623"/>
    <cellStyle name="_4.13E Montana Energy Tax_Book9 3 2" xfId="20788"/>
    <cellStyle name="_4.13E Montana Energy Tax_Book9 4" xfId="20789"/>
    <cellStyle name="_4.13E Montana Energy Tax_Book9_DEM-WP(C) ENERG10C--ctn Mid-C_042010 2010GRC" xfId="20790"/>
    <cellStyle name="_4.13E Montana Energy Tax_Chelan PUD Power Costs (8-10)" xfId="624"/>
    <cellStyle name="_4.13E Montana Energy Tax_Chelan PUD Power Costs (8-10) 2" xfId="20791"/>
    <cellStyle name="_4.13E Montana Energy Tax_DEM-WP(C) Chelan Power Costs" xfId="20792"/>
    <cellStyle name="_4.13E Montana Energy Tax_DEM-WP(C) Chelan Power Costs 2" xfId="20793"/>
    <cellStyle name="_4.13E Montana Energy Tax_DEM-WP(C) ENERG10C--ctn Mid-C_042010 2010GRC" xfId="20794"/>
    <cellStyle name="_4.13E Montana Energy Tax_DEM-WP(C) Gas Transport 2010GRC" xfId="20795"/>
    <cellStyle name="_4.13E Montana Energy Tax_DEM-WP(C) Gas Transport 2010GRC 2" xfId="20796"/>
    <cellStyle name="_4.13E Montana Energy Tax_DWH-08 (Rate Spread &amp; Design Workpapers)" xfId="625"/>
    <cellStyle name="_4.13E Montana Energy Tax_Exh A-1 resulting from UE-112050 effective Jan 1 2012" xfId="20797"/>
    <cellStyle name="_4.13E Montana Energy Tax_Exh G - Klamath Peaker PPA fr C Locke 2-12" xfId="20798"/>
    <cellStyle name="_4.13E Montana Energy Tax_Exhibit A-1 effective 4-1-11 fr S Free 12-11" xfId="20799"/>
    <cellStyle name="_4.13E Montana Energy Tax_Final 2008 PTC Rate Design Workpapers 10.27.08" xfId="626"/>
    <cellStyle name="_4.13E Montana Energy Tax_INPUTS" xfId="627"/>
    <cellStyle name="_4.13E Montana Energy Tax_INPUTS 2" xfId="628"/>
    <cellStyle name="_4.13E Montana Energy Tax_INPUTS 2 2" xfId="629"/>
    <cellStyle name="_4.13E Montana Energy Tax_INPUTS 2 2 2" xfId="20800"/>
    <cellStyle name="_4.13E Montana Energy Tax_INPUTS 2 3" xfId="20801"/>
    <cellStyle name="_4.13E Montana Energy Tax_INPUTS 3" xfId="630"/>
    <cellStyle name="_4.13E Montana Energy Tax_INPUTS 3 2" xfId="20802"/>
    <cellStyle name="_4.13E Montana Energy Tax_INPUTS 4" xfId="20803"/>
    <cellStyle name="_4.13E Montana Energy Tax_Mint Farm Generation BPA" xfId="20804"/>
    <cellStyle name="_4.13E Montana Energy Tax_NIM Summary" xfId="631"/>
    <cellStyle name="_4.13E Montana Energy Tax_NIM Summary 09GRC" xfId="632"/>
    <cellStyle name="_4.13E Montana Energy Tax_NIM Summary 09GRC 2" xfId="633"/>
    <cellStyle name="_4.13E Montana Energy Tax_NIM Summary 09GRC 2 2" xfId="20805"/>
    <cellStyle name="_4.13E Montana Energy Tax_NIM Summary 09GRC 3" xfId="20806"/>
    <cellStyle name="_4.13E Montana Energy Tax_NIM Summary 09GRC_DEM-WP(C) ENERG10C--ctn Mid-C_042010 2010GRC" xfId="20807"/>
    <cellStyle name="_4.13E Montana Energy Tax_NIM Summary 10" xfId="20808"/>
    <cellStyle name="_4.13E Montana Energy Tax_NIM Summary 11" xfId="20809"/>
    <cellStyle name="_4.13E Montana Energy Tax_NIM Summary 12" xfId="20810"/>
    <cellStyle name="_4.13E Montana Energy Tax_NIM Summary 13" xfId="20811"/>
    <cellStyle name="_4.13E Montana Energy Tax_NIM Summary 14" xfId="20812"/>
    <cellStyle name="_4.13E Montana Energy Tax_NIM Summary 15" xfId="20813"/>
    <cellStyle name="_4.13E Montana Energy Tax_NIM Summary 16" xfId="20814"/>
    <cellStyle name="_4.13E Montana Energy Tax_NIM Summary 17" xfId="20815"/>
    <cellStyle name="_4.13E Montana Energy Tax_NIM Summary 18" xfId="20816"/>
    <cellStyle name="_4.13E Montana Energy Tax_NIM Summary 19" xfId="20817"/>
    <cellStyle name="_4.13E Montana Energy Tax_NIM Summary 2" xfId="634"/>
    <cellStyle name="_4.13E Montana Energy Tax_NIM Summary 2 2" xfId="20818"/>
    <cellStyle name="_4.13E Montana Energy Tax_NIM Summary 20" xfId="20819"/>
    <cellStyle name="_4.13E Montana Energy Tax_NIM Summary 21" xfId="20820"/>
    <cellStyle name="_4.13E Montana Energy Tax_NIM Summary 22" xfId="20821"/>
    <cellStyle name="_4.13E Montana Energy Tax_NIM Summary 23" xfId="20822"/>
    <cellStyle name="_4.13E Montana Energy Tax_NIM Summary 24" xfId="20823"/>
    <cellStyle name="_4.13E Montana Energy Tax_NIM Summary 25" xfId="20824"/>
    <cellStyle name="_4.13E Montana Energy Tax_NIM Summary 26" xfId="20825"/>
    <cellStyle name="_4.13E Montana Energy Tax_NIM Summary 27" xfId="20826"/>
    <cellStyle name="_4.13E Montana Energy Tax_NIM Summary 28" xfId="20827"/>
    <cellStyle name="_4.13E Montana Energy Tax_NIM Summary 29" xfId="20828"/>
    <cellStyle name="_4.13E Montana Energy Tax_NIM Summary 3" xfId="635"/>
    <cellStyle name="_4.13E Montana Energy Tax_NIM Summary 3 2" xfId="20829"/>
    <cellStyle name="_4.13E Montana Energy Tax_NIM Summary 30" xfId="20830"/>
    <cellStyle name="_4.13E Montana Energy Tax_NIM Summary 31" xfId="20831"/>
    <cellStyle name="_4.13E Montana Energy Tax_NIM Summary 32" xfId="20832"/>
    <cellStyle name="_4.13E Montana Energy Tax_NIM Summary 33" xfId="20833"/>
    <cellStyle name="_4.13E Montana Energy Tax_NIM Summary 34" xfId="20834"/>
    <cellStyle name="_4.13E Montana Energy Tax_NIM Summary 35" xfId="20835"/>
    <cellStyle name="_4.13E Montana Energy Tax_NIM Summary 36" xfId="20836"/>
    <cellStyle name="_4.13E Montana Energy Tax_NIM Summary 37" xfId="20837"/>
    <cellStyle name="_4.13E Montana Energy Tax_NIM Summary 38" xfId="20838"/>
    <cellStyle name="_4.13E Montana Energy Tax_NIM Summary 39" xfId="20839"/>
    <cellStyle name="_4.13E Montana Energy Tax_NIM Summary 4" xfId="636"/>
    <cellStyle name="_4.13E Montana Energy Tax_NIM Summary 4 2" xfId="20840"/>
    <cellStyle name="_4.13E Montana Energy Tax_NIM Summary 40" xfId="20841"/>
    <cellStyle name="_4.13E Montana Energy Tax_NIM Summary 41" xfId="20842"/>
    <cellStyle name="_4.13E Montana Energy Tax_NIM Summary 42" xfId="20843"/>
    <cellStyle name="_4.13E Montana Energy Tax_NIM Summary 43" xfId="20844"/>
    <cellStyle name="_4.13E Montana Energy Tax_NIM Summary 44" xfId="20845"/>
    <cellStyle name="_4.13E Montana Energy Tax_NIM Summary 45" xfId="20846"/>
    <cellStyle name="_4.13E Montana Energy Tax_NIM Summary 46" xfId="20847"/>
    <cellStyle name="_4.13E Montana Energy Tax_NIM Summary 47" xfId="20848"/>
    <cellStyle name="_4.13E Montana Energy Tax_NIM Summary 48" xfId="20849"/>
    <cellStyle name="_4.13E Montana Energy Tax_NIM Summary 49" xfId="20850"/>
    <cellStyle name="_4.13E Montana Energy Tax_NIM Summary 5" xfId="637"/>
    <cellStyle name="_4.13E Montana Energy Tax_NIM Summary 5 2" xfId="20851"/>
    <cellStyle name="_4.13E Montana Energy Tax_NIM Summary 50" xfId="20852"/>
    <cellStyle name="_4.13E Montana Energy Tax_NIM Summary 51" xfId="20853"/>
    <cellStyle name="_4.13E Montana Energy Tax_NIM Summary 52" xfId="20854"/>
    <cellStyle name="_4.13E Montana Energy Tax_NIM Summary 6" xfId="638"/>
    <cellStyle name="_4.13E Montana Energy Tax_NIM Summary 6 2" xfId="20855"/>
    <cellStyle name="_4.13E Montana Energy Tax_NIM Summary 7" xfId="639"/>
    <cellStyle name="_4.13E Montana Energy Tax_NIM Summary 7 2" xfId="20856"/>
    <cellStyle name="_4.13E Montana Energy Tax_NIM Summary 8" xfId="640"/>
    <cellStyle name="_4.13E Montana Energy Tax_NIM Summary 8 2" xfId="20857"/>
    <cellStyle name="_4.13E Montana Energy Tax_NIM Summary 9" xfId="641"/>
    <cellStyle name="_4.13E Montana Energy Tax_NIM Summary 9 2" xfId="20858"/>
    <cellStyle name="_4.13E Montana Energy Tax_NIM Summary_DEM-WP(C) ENERG10C--ctn Mid-C_042010 2010GRC" xfId="20859"/>
    <cellStyle name="_4.13E Montana Energy Tax_PCA 10 -  Exhibit D Dec 2011" xfId="20860"/>
    <cellStyle name="_4.13E Montana Energy Tax_PCA 10 -  Exhibit D from A Kellogg Jan 2011" xfId="642"/>
    <cellStyle name="_4.13E Montana Energy Tax_PCA 10 -  Exhibit D from A Kellogg July 2011" xfId="643"/>
    <cellStyle name="_4.13E Montana Energy Tax_PCA 10 -  Exhibit D from S Free Rcv'd 12-11" xfId="644"/>
    <cellStyle name="_4.13E Montana Energy Tax_PCA 11 -  Exhibit D Jan 2012 fr A Kellogg" xfId="20861"/>
    <cellStyle name="_4.13E Montana Energy Tax_PCA 11 -  Exhibit D Jan 2012 WF" xfId="20862"/>
    <cellStyle name="_4.13E Montana Energy Tax_PCA 9 -  Exhibit D April 2010" xfId="645"/>
    <cellStyle name="_4.13E Montana Energy Tax_PCA 9 -  Exhibit D April 2010 (3)" xfId="646"/>
    <cellStyle name="_4.13E Montana Energy Tax_PCA 9 -  Exhibit D April 2010 (3) 2" xfId="647"/>
    <cellStyle name="_4.13E Montana Energy Tax_PCA 9 -  Exhibit D April 2010 (3) 2 2" xfId="20863"/>
    <cellStyle name="_4.13E Montana Energy Tax_PCA 9 -  Exhibit D April 2010 (3) 3" xfId="20864"/>
    <cellStyle name="_4.13E Montana Energy Tax_PCA 9 -  Exhibit D April 2010 (3)_DEM-WP(C) ENERG10C--ctn Mid-C_042010 2010GRC" xfId="20865"/>
    <cellStyle name="_4.13E Montana Energy Tax_PCA 9 -  Exhibit D April 2010 2" xfId="20866"/>
    <cellStyle name="_4.13E Montana Energy Tax_PCA 9 -  Exhibit D April 2010 3" xfId="20867"/>
    <cellStyle name="_4.13E Montana Energy Tax_PCA 9 -  Exhibit D April 2010 4" xfId="20868"/>
    <cellStyle name="_4.13E Montana Energy Tax_PCA 9 -  Exhibit D April 2010 5" xfId="20869"/>
    <cellStyle name="_4.13E Montana Energy Tax_PCA 9 -  Exhibit D April 2010 6" xfId="20870"/>
    <cellStyle name="_4.13E Montana Energy Tax_PCA 9 -  Exhibit D Nov 2010" xfId="648"/>
    <cellStyle name="_4.13E Montana Energy Tax_PCA 9 -  Exhibit D Nov 2010 2" xfId="20871"/>
    <cellStyle name="_4.13E Montana Energy Tax_PCA 9 - Exhibit D at August 2010" xfId="649"/>
    <cellStyle name="_4.13E Montana Energy Tax_PCA 9 - Exhibit D at August 2010 2" xfId="20872"/>
    <cellStyle name="_4.13E Montana Energy Tax_PCA 9 - Exhibit D June 2010 GRC" xfId="650"/>
    <cellStyle name="_4.13E Montana Energy Tax_PCA 9 - Exhibit D June 2010 GRC 2" xfId="20873"/>
    <cellStyle name="_4.13E Montana Energy Tax_Power Costs - Comparison bx Rbtl-Staff-Jt-PC" xfId="651"/>
    <cellStyle name="_4.13E Montana Energy Tax_Power Costs - Comparison bx Rbtl-Staff-Jt-PC 2" xfId="652"/>
    <cellStyle name="_4.13E Montana Energy Tax_Power Costs - Comparison bx Rbtl-Staff-Jt-PC 2 2" xfId="653"/>
    <cellStyle name="_4.13E Montana Energy Tax_Power Costs - Comparison bx Rbtl-Staff-Jt-PC 2 2 2" xfId="20874"/>
    <cellStyle name="_4.13E Montana Energy Tax_Power Costs - Comparison bx Rbtl-Staff-Jt-PC 2 3" xfId="20875"/>
    <cellStyle name="_4.13E Montana Energy Tax_Power Costs - Comparison bx Rbtl-Staff-Jt-PC 3" xfId="654"/>
    <cellStyle name="_4.13E Montana Energy Tax_Power Costs - Comparison bx Rbtl-Staff-Jt-PC 3 2" xfId="20876"/>
    <cellStyle name="_4.13E Montana Energy Tax_Power Costs - Comparison bx Rbtl-Staff-Jt-PC 4" xfId="20877"/>
    <cellStyle name="_4.13E Montana Energy Tax_Power Costs - Comparison bx Rbtl-Staff-Jt-PC_Adj Bench DR 3 for Initial Briefs (Electric)" xfId="655"/>
    <cellStyle name="_4.13E Montana Energy Tax_Power Costs - Comparison bx Rbtl-Staff-Jt-PC_Adj Bench DR 3 for Initial Briefs (Electric) 2" xfId="656"/>
    <cellStyle name="_4.13E Montana Energy Tax_Power Costs - Comparison bx Rbtl-Staff-Jt-PC_Adj Bench DR 3 for Initial Briefs (Electric) 2 2" xfId="657"/>
    <cellStyle name="_4.13E Montana Energy Tax_Power Costs - Comparison bx Rbtl-Staff-Jt-PC_Adj Bench DR 3 for Initial Briefs (Electric) 2 2 2" xfId="20878"/>
    <cellStyle name="_4.13E Montana Energy Tax_Power Costs - Comparison bx Rbtl-Staff-Jt-PC_Adj Bench DR 3 for Initial Briefs (Electric) 2 3" xfId="20879"/>
    <cellStyle name="_4.13E Montana Energy Tax_Power Costs - Comparison bx Rbtl-Staff-Jt-PC_Adj Bench DR 3 for Initial Briefs (Electric) 3" xfId="658"/>
    <cellStyle name="_4.13E Montana Energy Tax_Power Costs - Comparison bx Rbtl-Staff-Jt-PC_Adj Bench DR 3 for Initial Briefs (Electric) 3 2" xfId="20880"/>
    <cellStyle name="_4.13E Montana Energy Tax_Power Costs - Comparison bx Rbtl-Staff-Jt-PC_Adj Bench DR 3 for Initial Briefs (Electric) 4" xfId="20881"/>
    <cellStyle name="_4.13E Montana Energy Tax_Power Costs - Comparison bx Rbtl-Staff-Jt-PC_Adj Bench DR 3 for Initial Briefs (Electric)_DEM-WP(C) ENERG10C--ctn Mid-C_042010 2010GRC" xfId="20882"/>
    <cellStyle name="_4.13E Montana Energy Tax_Power Costs - Comparison bx Rbtl-Staff-Jt-PC_DEM-WP(C) ENERG10C--ctn Mid-C_042010 2010GRC" xfId="20883"/>
    <cellStyle name="_4.13E Montana Energy Tax_Power Costs - Comparison bx Rbtl-Staff-Jt-PC_Electric Rev Req Model (2009 GRC) Rebuttal" xfId="659"/>
    <cellStyle name="_4.13E Montana Energy Tax_Power Costs - Comparison bx Rbtl-Staff-Jt-PC_Electric Rev Req Model (2009 GRC) Rebuttal 2" xfId="660"/>
    <cellStyle name="_4.13E Montana Energy Tax_Power Costs - Comparison bx Rbtl-Staff-Jt-PC_Electric Rev Req Model (2009 GRC) Rebuttal 2 2" xfId="661"/>
    <cellStyle name="_4.13E Montana Energy Tax_Power Costs - Comparison bx Rbtl-Staff-Jt-PC_Electric Rev Req Model (2009 GRC) Rebuttal 2 2 2" xfId="20884"/>
    <cellStyle name="_4.13E Montana Energy Tax_Power Costs - Comparison bx Rbtl-Staff-Jt-PC_Electric Rev Req Model (2009 GRC) Rebuttal 2 3" xfId="20885"/>
    <cellStyle name="_4.13E Montana Energy Tax_Power Costs - Comparison bx Rbtl-Staff-Jt-PC_Electric Rev Req Model (2009 GRC) Rebuttal 3" xfId="662"/>
    <cellStyle name="_4.13E Montana Energy Tax_Power Costs - Comparison bx Rbtl-Staff-Jt-PC_Electric Rev Req Model (2009 GRC) Rebuttal 3 2" xfId="20886"/>
    <cellStyle name="_4.13E Montana Energy Tax_Power Costs - Comparison bx Rbtl-Staff-Jt-PC_Electric Rev Req Model (2009 GRC) Rebuttal 4" xfId="20887"/>
    <cellStyle name="_4.13E Montana Energy Tax_Power Costs - Comparison bx Rbtl-Staff-Jt-PC_Electric Rev Req Model (2009 GRC) Rebuttal REmoval of New  WH Solar AdjustMI" xfId="663"/>
    <cellStyle name="_4.13E Montana Energy Tax_Power Costs - Comparison bx Rbtl-Staff-Jt-PC_Electric Rev Req Model (2009 GRC) Rebuttal REmoval of New  WH Solar AdjustMI 2" xfId="664"/>
    <cellStyle name="_4.13E Montana Energy Tax_Power Costs - Comparison bx Rbtl-Staff-Jt-PC_Electric Rev Req Model (2009 GRC) Rebuttal REmoval of New  WH Solar AdjustMI 2 2" xfId="665"/>
    <cellStyle name="_4.13E Montana Energy Tax_Power Costs - Comparison bx Rbtl-Staff-Jt-PC_Electric Rev Req Model (2009 GRC) Rebuttal REmoval of New  WH Solar AdjustMI 2 2 2" xfId="20888"/>
    <cellStyle name="_4.13E Montana Energy Tax_Power Costs - Comparison bx Rbtl-Staff-Jt-PC_Electric Rev Req Model (2009 GRC) Rebuttal REmoval of New  WH Solar AdjustMI 2 3" xfId="20889"/>
    <cellStyle name="_4.13E Montana Energy Tax_Power Costs - Comparison bx Rbtl-Staff-Jt-PC_Electric Rev Req Model (2009 GRC) Rebuttal REmoval of New  WH Solar AdjustMI 3" xfId="666"/>
    <cellStyle name="_4.13E Montana Energy Tax_Power Costs - Comparison bx Rbtl-Staff-Jt-PC_Electric Rev Req Model (2009 GRC) Rebuttal REmoval of New  WH Solar AdjustMI 3 2" xfId="20890"/>
    <cellStyle name="_4.13E Montana Energy Tax_Power Costs - Comparison bx Rbtl-Staff-Jt-PC_Electric Rev Req Model (2009 GRC) Rebuttal REmoval of New  WH Solar AdjustMI 4" xfId="20891"/>
    <cellStyle name="_4.13E Montana Energy Tax_Power Costs - Comparison bx Rbtl-Staff-Jt-PC_Electric Rev Req Model (2009 GRC) Rebuttal REmoval of New  WH Solar AdjustMI_DEM-WP(C) ENERG10C--ctn Mid-C_042010 2010GRC" xfId="20892"/>
    <cellStyle name="_4.13E Montana Energy Tax_Power Costs - Comparison bx Rbtl-Staff-Jt-PC_Electric Rev Req Model (2009 GRC) Revised 01-18-2010" xfId="667"/>
    <cellStyle name="_4.13E Montana Energy Tax_Power Costs - Comparison bx Rbtl-Staff-Jt-PC_Electric Rev Req Model (2009 GRC) Revised 01-18-2010 2" xfId="668"/>
    <cellStyle name="_4.13E Montana Energy Tax_Power Costs - Comparison bx Rbtl-Staff-Jt-PC_Electric Rev Req Model (2009 GRC) Revised 01-18-2010 2 2" xfId="669"/>
    <cellStyle name="_4.13E Montana Energy Tax_Power Costs - Comparison bx Rbtl-Staff-Jt-PC_Electric Rev Req Model (2009 GRC) Revised 01-18-2010 2 2 2" xfId="20893"/>
    <cellStyle name="_4.13E Montana Energy Tax_Power Costs - Comparison bx Rbtl-Staff-Jt-PC_Electric Rev Req Model (2009 GRC) Revised 01-18-2010 2 3" xfId="20894"/>
    <cellStyle name="_4.13E Montana Energy Tax_Power Costs - Comparison bx Rbtl-Staff-Jt-PC_Electric Rev Req Model (2009 GRC) Revised 01-18-2010 3" xfId="670"/>
    <cellStyle name="_4.13E Montana Energy Tax_Power Costs - Comparison bx Rbtl-Staff-Jt-PC_Electric Rev Req Model (2009 GRC) Revised 01-18-2010 3 2" xfId="20895"/>
    <cellStyle name="_4.13E Montana Energy Tax_Power Costs - Comparison bx Rbtl-Staff-Jt-PC_Electric Rev Req Model (2009 GRC) Revised 01-18-2010 4" xfId="20896"/>
    <cellStyle name="_4.13E Montana Energy Tax_Power Costs - Comparison bx Rbtl-Staff-Jt-PC_Electric Rev Req Model (2009 GRC) Revised 01-18-2010_DEM-WP(C) ENERG10C--ctn Mid-C_042010 2010GRC" xfId="20897"/>
    <cellStyle name="_4.13E Montana Energy Tax_Power Costs - Comparison bx Rbtl-Staff-Jt-PC_Final Order Electric EXHIBIT A-1" xfId="671"/>
    <cellStyle name="_4.13E Montana Energy Tax_Power Costs - Comparison bx Rbtl-Staff-Jt-PC_Final Order Electric EXHIBIT A-1 2" xfId="672"/>
    <cellStyle name="_4.13E Montana Energy Tax_Power Costs - Comparison bx Rbtl-Staff-Jt-PC_Final Order Electric EXHIBIT A-1 2 2" xfId="673"/>
    <cellStyle name="_4.13E Montana Energy Tax_Power Costs - Comparison bx Rbtl-Staff-Jt-PC_Final Order Electric EXHIBIT A-1 2 2 2" xfId="20898"/>
    <cellStyle name="_4.13E Montana Energy Tax_Power Costs - Comparison bx Rbtl-Staff-Jt-PC_Final Order Electric EXHIBIT A-1 2 3" xfId="20899"/>
    <cellStyle name="_4.13E Montana Energy Tax_Power Costs - Comparison bx Rbtl-Staff-Jt-PC_Final Order Electric EXHIBIT A-1 3" xfId="674"/>
    <cellStyle name="_4.13E Montana Energy Tax_Power Costs - Comparison bx Rbtl-Staff-Jt-PC_Final Order Electric EXHIBIT A-1 3 2" xfId="20900"/>
    <cellStyle name="_4.13E Montana Energy Tax_Power Costs - Comparison bx Rbtl-Staff-Jt-PC_Final Order Electric EXHIBIT A-1 4" xfId="20901"/>
    <cellStyle name="_4.13E Montana Energy Tax_Production Adj 4.37" xfId="675"/>
    <cellStyle name="_4.13E Montana Energy Tax_Production Adj 4.37 2" xfId="676"/>
    <cellStyle name="_4.13E Montana Energy Tax_Production Adj 4.37 2 2" xfId="677"/>
    <cellStyle name="_4.13E Montana Energy Tax_Production Adj 4.37 2 2 2" xfId="20902"/>
    <cellStyle name="_4.13E Montana Energy Tax_Production Adj 4.37 2 3" xfId="20903"/>
    <cellStyle name="_4.13E Montana Energy Tax_Production Adj 4.37 3" xfId="678"/>
    <cellStyle name="_4.13E Montana Energy Tax_Production Adj 4.37 3 2" xfId="20904"/>
    <cellStyle name="_4.13E Montana Energy Tax_Production Adj 4.37 4" xfId="20905"/>
    <cellStyle name="_4.13E Montana Energy Tax_Purchased Power Adj 4.03" xfId="679"/>
    <cellStyle name="_4.13E Montana Energy Tax_Purchased Power Adj 4.03 2" xfId="680"/>
    <cellStyle name="_4.13E Montana Energy Tax_Purchased Power Adj 4.03 2 2" xfId="681"/>
    <cellStyle name="_4.13E Montana Energy Tax_Purchased Power Adj 4.03 2 2 2" xfId="20906"/>
    <cellStyle name="_4.13E Montana Energy Tax_Purchased Power Adj 4.03 2 3" xfId="20907"/>
    <cellStyle name="_4.13E Montana Energy Tax_Purchased Power Adj 4.03 3" xfId="682"/>
    <cellStyle name="_4.13E Montana Energy Tax_Purchased Power Adj 4.03 3 2" xfId="20908"/>
    <cellStyle name="_4.13E Montana Energy Tax_Purchased Power Adj 4.03 4" xfId="20909"/>
    <cellStyle name="_4.13E Montana Energy Tax_Rebuttal Power Costs" xfId="683"/>
    <cellStyle name="_4.13E Montana Energy Tax_Rebuttal Power Costs 2" xfId="684"/>
    <cellStyle name="_4.13E Montana Energy Tax_Rebuttal Power Costs 2 2" xfId="685"/>
    <cellStyle name="_4.13E Montana Energy Tax_Rebuttal Power Costs 2 2 2" xfId="20910"/>
    <cellStyle name="_4.13E Montana Energy Tax_Rebuttal Power Costs 2 3" xfId="20911"/>
    <cellStyle name="_4.13E Montana Energy Tax_Rebuttal Power Costs 3" xfId="686"/>
    <cellStyle name="_4.13E Montana Energy Tax_Rebuttal Power Costs 3 2" xfId="20912"/>
    <cellStyle name="_4.13E Montana Energy Tax_Rebuttal Power Costs 4" xfId="20913"/>
    <cellStyle name="_4.13E Montana Energy Tax_Rebuttal Power Costs_Adj Bench DR 3 for Initial Briefs (Electric)" xfId="687"/>
    <cellStyle name="_4.13E Montana Energy Tax_Rebuttal Power Costs_Adj Bench DR 3 for Initial Briefs (Electric) 2" xfId="688"/>
    <cellStyle name="_4.13E Montana Energy Tax_Rebuttal Power Costs_Adj Bench DR 3 for Initial Briefs (Electric) 2 2" xfId="689"/>
    <cellStyle name="_4.13E Montana Energy Tax_Rebuttal Power Costs_Adj Bench DR 3 for Initial Briefs (Electric) 2 2 2" xfId="20914"/>
    <cellStyle name="_4.13E Montana Energy Tax_Rebuttal Power Costs_Adj Bench DR 3 for Initial Briefs (Electric) 2 3" xfId="20915"/>
    <cellStyle name="_4.13E Montana Energy Tax_Rebuttal Power Costs_Adj Bench DR 3 for Initial Briefs (Electric) 3" xfId="690"/>
    <cellStyle name="_4.13E Montana Energy Tax_Rebuttal Power Costs_Adj Bench DR 3 for Initial Briefs (Electric) 3 2" xfId="20916"/>
    <cellStyle name="_4.13E Montana Energy Tax_Rebuttal Power Costs_Adj Bench DR 3 for Initial Briefs (Electric) 4" xfId="20917"/>
    <cellStyle name="_4.13E Montana Energy Tax_Rebuttal Power Costs_Adj Bench DR 3 for Initial Briefs (Electric)_DEM-WP(C) ENERG10C--ctn Mid-C_042010 2010GRC" xfId="20918"/>
    <cellStyle name="_4.13E Montana Energy Tax_Rebuttal Power Costs_DEM-WP(C) ENERG10C--ctn Mid-C_042010 2010GRC" xfId="20919"/>
    <cellStyle name="_4.13E Montana Energy Tax_Rebuttal Power Costs_Electric Rev Req Model (2009 GRC) Rebuttal" xfId="691"/>
    <cellStyle name="_4.13E Montana Energy Tax_Rebuttal Power Costs_Electric Rev Req Model (2009 GRC) Rebuttal 2" xfId="692"/>
    <cellStyle name="_4.13E Montana Energy Tax_Rebuttal Power Costs_Electric Rev Req Model (2009 GRC) Rebuttal 2 2" xfId="693"/>
    <cellStyle name="_4.13E Montana Energy Tax_Rebuttal Power Costs_Electric Rev Req Model (2009 GRC) Rebuttal 2 2 2" xfId="20920"/>
    <cellStyle name="_4.13E Montana Energy Tax_Rebuttal Power Costs_Electric Rev Req Model (2009 GRC) Rebuttal 2 3" xfId="20921"/>
    <cellStyle name="_4.13E Montana Energy Tax_Rebuttal Power Costs_Electric Rev Req Model (2009 GRC) Rebuttal 3" xfId="694"/>
    <cellStyle name="_4.13E Montana Energy Tax_Rebuttal Power Costs_Electric Rev Req Model (2009 GRC) Rebuttal 3 2" xfId="20922"/>
    <cellStyle name="_4.13E Montana Energy Tax_Rebuttal Power Costs_Electric Rev Req Model (2009 GRC) Rebuttal 4" xfId="20923"/>
    <cellStyle name="_4.13E Montana Energy Tax_Rebuttal Power Costs_Electric Rev Req Model (2009 GRC) Rebuttal REmoval of New  WH Solar AdjustMI" xfId="695"/>
    <cellStyle name="_4.13E Montana Energy Tax_Rebuttal Power Costs_Electric Rev Req Model (2009 GRC) Rebuttal REmoval of New  WH Solar AdjustMI 2" xfId="696"/>
    <cellStyle name="_4.13E Montana Energy Tax_Rebuttal Power Costs_Electric Rev Req Model (2009 GRC) Rebuttal REmoval of New  WH Solar AdjustMI 2 2" xfId="697"/>
    <cellStyle name="_4.13E Montana Energy Tax_Rebuttal Power Costs_Electric Rev Req Model (2009 GRC) Rebuttal REmoval of New  WH Solar AdjustMI 2 2 2" xfId="20924"/>
    <cellStyle name="_4.13E Montana Energy Tax_Rebuttal Power Costs_Electric Rev Req Model (2009 GRC) Rebuttal REmoval of New  WH Solar AdjustMI 2 3" xfId="20925"/>
    <cellStyle name="_4.13E Montana Energy Tax_Rebuttal Power Costs_Electric Rev Req Model (2009 GRC) Rebuttal REmoval of New  WH Solar AdjustMI 3" xfId="698"/>
    <cellStyle name="_4.13E Montana Energy Tax_Rebuttal Power Costs_Electric Rev Req Model (2009 GRC) Rebuttal REmoval of New  WH Solar AdjustMI 3 2" xfId="20926"/>
    <cellStyle name="_4.13E Montana Energy Tax_Rebuttal Power Costs_Electric Rev Req Model (2009 GRC) Rebuttal REmoval of New  WH Solar AdjustMI 4" xfId="20927"/>
    <cellStyle name="_4.13E Montana Energy Tax_Rebuttal Power Costs_Electric Rev Req Model (2009 GRC) Rebuttal REmoval of New  WH Solar AdjustMI_DEM-WP(C) ENERG10C--ctn Mid-C_042010 2010GRC" xfId="20928"/>
    <cellStyle name="_4.13E Montana Energy Tax_Rebuttal Power Costs_Electric Rev Req Model (2009 GRC) Revised 01-18-2010" xfId="699"/>
    <cellStyle name="_4.13E Montana Energy Tax_Rebuttal Power Costs_Electric Rev Req Model (2009 GRC) Revised 01-18-2010 2" xfId="700"/>
    <cellStyle name="_4.13E Montana Energy Tax_Rebuttal Power Costs_Electric Rev Req Model (2009 GRC) Revised 01-18-2010 2 2" xfId="701"/>
    <cellStyle name="_4.13E Montana Energy Tax_Rebuttal Power Costs_Electric Rev Req Model (2009 GRC) Revised 01-18-2010 2 2 2" xfId="20929"/>
    <cellStyle name="_4.13E Montana Energy Tax_Rebuttal Power Costs_Electric Rev Req Model (2009 GRC) Revised 01-18-2010 2 3" xfId="20930"/>
    <cellStyle name="_4.13E Montana Energy Tax_Rebuttal Power Costs_Electric Rev Req Model (2009 GRC) Revised 01-18-2010 3" xfId="702"/>
    <cellStyle name="_4.13E Montana Energy Tax_Rebuttal Power Costs_Electric Rev Req Model (2009 GRC) Revised 01-18-2010 3 2" xfId="20931"/>
    <cellStyle name="_4.13E Montana Energy Tax_Rebuttal Power Costs_Electric Rev Req Model (2009 GRC) Revised 01-18-2010 4" xfId="20932"/>
    <cellStyle name="_4.13E Montana Energy Tax_Rebuttal Power Costs_Electric Rev Req Model (2009 GRC) Revised 01-18-2010_DEM-WP(C) ENERG10C--ctn Mid-C_042010 2010GRC" xfId="20933"/>
    <cellStyle name="_4.13E Montana Energy Tax_Rebuttal Power Costs_Final Order Electric EXHIBIT A-1" xfId="703"/>
    <cellStyle name="_4.13E Montana Energy Tax_Rebuttal Power Costs_Final Order Electric EXHIBIT A-1 2" xfId="704"/>
    <cellStyle name="_4.13E Montana Energy Tax_Rebuttal Power Costs_Final Order Electric EXHIBIT A-1 2 2" xfId="705"/>
    <cellStyle name="_4.13E Montana Energy Tax_Rebuttal Power Costs_Final Order Electric EXHIBIT A-1 2 2 2" xfId="20934"/>
    <cellStyle name="_4.13E Montana Energy Tax_Rebuttal Power Costs_Final Order Electric EXHIBIT A-1 2 3" xfId="20935"/>
    <cellStyle name="_4.13E Montana Energy Tax_Rebuttal Power Costs_Final Order Electric EXHIBIT A-1 3" xfId="706"/>
    <cellStyle name="_4.13E Montana Energy Tax_Rebuttal Power Costs_Final Order Electric EXHIBIT A-1 3 2" xfId="20936"/>
    <cellStyle name="_4.13E Montana Energy Tax_Rebuttal Power Costs_Final Order Electric EXHIBIT A-1 4" xfId="20937"/>
    <cellStyle name="_4.13E Montana Energy Tax_RECS vs PTC's w Interest 6-28-10" xfId="707"/>
    <cellStyle name="_4.13E Montana Energy Tax_ROR &amp; CONV FACTOR" xfId="708"/>
    <cellStyle name="_4.13E Montana Energy Tax_ROR &amp; CONV FACTOR 2" xfId="709"/>
    <cellStyle name="_4.13E Montana Energy Tax_ROR &amp; CONV FACTOR 2 2" xfId="710"/>
    <cellStyle name="_4.13E Montana Energy Tax_ROR &amp; CONV FACTOR 2 2 2" xfId="20938"/>
    <cellStyle name="_4.13E Montana Energy Tax_ROR &amp; CONV FACTOR 2 3" xfId="20939"/>
    <cellStyle name="_4.13E Montana Energy Tax_ROR &amp; CONV FACTOR 3" xfId="711"/>
    <cellStyle name="_4.13E Montana Energy Tax_ROR &amp; CONV FACTOR 3 2" xfId="20940"/>
    <cellStyle name="_4.13E Montana Energy Tax_ROR &amp; CONV FACTOR 4" xfId="20941"/>
    <cellStyle name="_4.13E Montana Energy Tax_ROR 5.02" xfId="712"/>
    <cellStyle name="_4.13E Montana Energy Tax_ROR 5.02 2" xfId="713"/>
    <cellStyle name="_4.13E Montana Energy Tax_ROR 5.02 2 2" xfId="714"/>
    <cellStyle name="_4.13E Montana Energy Tax_ROR 5.02 2 2 2" xfId="20942"/>
    <cellStyle name="_4.13E Montana Energy Tax_ROR 5.02 2 3" xfId="20943"/>
    <cellStyle name="_4.13E Montana Energy Tax_ROR 5.02 3" xfId="715"/>
    <cellStyle name="_4.13E Montana Energy Tax_ROR 5.02 3 2" xfId="20944"/>
    <cellStyle name="_4.13E Montana Energy Tax_ROR 5.02 4" xfId="20945"/>
    <cellStyle name="_4.13E Montana Energy Tax_Wind Integration 10GRC" xfId="716"/>
    <cellStyle name="_4.13E Montana Energy Tax_Wind Integration 10GRC 2" xfId="717"/>
    <cellStyle name="_4.13E Montana Energy Tax_Wind Integration 10GRC 2 2" xfId="20946"/>
    <cellStyle name="_4.13E Montana Energy Tax_Wind Integration 10GRC 3" xfId="20947"/>
    <cellStyle name="_4.13E Montana Energy Tax_Wind Integration 10GRC_DEM-WP(C) ENERG10C--ctn Mid-C_042010 2010GRC" xfId="20948"/>
    <cellStyle name="_4.17E Montana Energy Tax Working File" xfId="718"/>
    <cellStyle name="_5 year summary (9-25-09)" xfId="719"/>
    <cellStyle name="_5 year summary (9-25-09) 2" xfId="20949"/>
    <cellStyle name="_5.03G-Conversion Factor Working FileMI" xfId="720"/>
    <cellStyle name="_x0013__Adj Bench DR 3 for Initial Briefs (Electric)" xfId="721"/>
    <cellStyle name="_x0013__Adj Bench DR 3 for Initial Briefs (Electric) 2" xfId="722"/>
    <cellStyle name="_x0013__Adj Bench DR 3 for Initial Briefs (Electric) 2 2" xfId="723"/>
    <cellStyle name="_x0013__Adj Bench DR 3 for Initial Briefs (Electric) 2 2 2" xfId="20950"/>
    <cellStyle name="_x0013__Adj Bench DR 3 for Initial Briefs (Electric) 2 3" xfId="20951"/>
    <cellStyle name="_x0013__Adj Bench DR 3 for Initial Briefs (Electric) 3" xfId="724"/>
    <cellStyle name="_x0013__Adj Bench DR 3 for Initial Briefs (Electric) 3 2" xfId="20952"/>
    <cellStyle name="_x0013__Adj Bench DR 3 for Initial Briefs (Electric) 4" xfId="20953"/>
    <cellStyle name="_x0013__Adj Bench DR 3 for Initial Briefs (Electric)_DEM-WP(C) ENERG10C--ctn Mid-C_042010 2010GRC" xfId="20954"/>
    <cellStyle name="_Asset Debt Financial Summary" xfId="725"/>
    <cellStyle name="_Asset Debt Financial Summary 2" xfId="726"/>
    <cellStyle name="_AURORA WIP" xfId="727"/>
    <cellStyle name="_AURORA WIP 2" xfId="728"/>
    <cellStyle name="_AURORA WIP 2 2" xfId="729"/>
    <cellStyle name="_AURORA WIP 2 2 2" xfId="20955"/>
    <cellStyle name="_AURORA WIP 2 2 2 2" xfId="20956"/>
    <cellStyle name="_AURORA WIP 2 3" xfId="20957"/>
    <cellStyle name="_AURORA WIP 3" xfId="730"/>
    <cellStyle name="_AURORA WIP 3 2" xfId="20958"/>
    <cellStyle name="_AURORA WIP 3 2 2" xfId="20959"/>
    <cellStyle name="_AURORA WIP 3 3" xfId="20960"/>
    <cellStyle name="_AURORA WIP 4" xfId="20961"/>
    <cellStyle name="_AURORA WIP 4 2" xfId="20962"/>
    <cellStyle name="_AURORA WIP 5" xfId="20963"/>
    <cellStyle name="_AURORA WIP 5 2" xfId="20964"/>
    <cellStyle name="_AURORA WIP 6" xfId="20965"/>
    <cellStyle name="_AURORA WIP 6 2" xfId="20966"/>
    <cellStyle name="_AURORA WIP 7" xfId="20967"/>
    <cellStyle name="_AURORA WIP 7 2" xfId="20968"/>
    <cellStyle name="_AURORA WIP 8" xfId="20969"/>
    <cellStyle name="_AURORA WIP 8 2" xfId="20970"/>
    <cellStyle name="_AURORA WIP_4 31E Reg Asset  Liab and EXH D" xfId="20971"/>
    <cellStyle name="_AURORA WIP_4 31E Reg Asset  Liab and EXH D _ Aug 10 Filing (2)" xfId="20972"/>
    <cellStyle name="_AURORA WIP_4 31E Reg Asset  Liab and EXH D _ Aug 10 Filing (2) 2" xfId="20973"/>
    <cellStyle name="_AURORA WIP_4 31E Reg Asset  Liab and EXH D 10" xfId="20974"/>
    <cellStyle name="_AURORA WIP_4 31E Reg Asset  Liab and EXH D 11" xfId="20975"/>
    <cellStyle name="_AURORA WIP_4 31E Reg Asset  Liab and EXH D 12" xfId="20976"/>
    <cellStyle name="_AURORA WIP_4 31E Reg Asset  Liab and EXH D 13" xfId="20977"/>
    <cellStyle name="_AURORA WIP_4 31E Reg Asset  Liab and EXH D 14" xfId="20978"/>
    <cellStyle name="_AURORA WIP_4 31E Reg Asset  Liab and EXH D 15" xfId="20979"/>
    <cellStyle name="_AURORA WIP_4 31E Reg Asset  Liab and EXH D 16" xfId="20980"/>
    <cellStyle name="_AURORA WIP_4 31E Reg Asset  Liab and EXH D 17" xfId="20981"/>
    <cellStyle name="_AURORA WIP_4 31E Reg Asset  Liab and EXH D 18" xfId="20982"/>
    <cellStyle name="_AURORA WIP_4 31E Reg Asset  Liab and EXH D 19" xfId="20983"/>
    <cellStyle name="_AURORA WIP_4 31E Reg Asset  Liab and EXH D 2" xfId="20984"/>
    <cellStyle name="_AURORA WIP_4 31E Reg Asset  Liab and EXH D 20" xfId="20985"/>
    <cellStyle name="_AURORA WIP_4 31E Reg Asset  Liab and EXH D 21" xfId="20986"/>
    <cellStyle name="_AURORA WIP_4 31E Reg Asset  Liab and EXH D 22" xfId="20987"/>
    <cellStyle name="_AURORA WIP_4 31E Reg Asset  Liab and EXH D 23" xfId="20988"/>
    <cellStyle name="_AURORA WIP_4 31E Reg Asset  Liab and EXH D 24" xfId="20989"/>
    <cellStyle name="_AURORA WIP_4 31E Reg Asset  Liab and EXH D 25" xfId="20990"/>
    <cellStyle name="_AURORA WIP_4 31E Reg Asset  Liab and EXH D 26" xfId="20991"/>
    <cellStyle name="_AURORA WIP_4 31E Reg Asset  Liab and EXH D 27" xfId="20992"/>
    <cellStyle name="_AURORA WIP_4 31E Reg Asset  Liab and EXH D 28" xfId="20993"/>
    <cellStyle name="_AURORA WIP_4 31E Reg Asset  Liab and EXH D 29" xfId="20994"/>
    <cellStyle name="_AURORA WIP_4 31E Reg Asset  Liab and EXH D 3" xfId="20995"/>
    <cellStyle name="_AURORA WIP_4 31E Reg Asset  Liab and EXH D 30" xfId="20996"/>
    <cellStyle name="_AURORA WIP_4 31E Reg Asset  Liab and EXH D 31" xfId="20997"/>
    <cellStyle name="_AURORA WIP_4 31E Reg Asset  Liab and EXH D 32" xfId="20998"/>
    <cellStyle name="_AURORA WIP_4 31E Reg Asset  Liab and EXH D 33" xfId="20999"/>
    <cellStyle name="_AURORA WIP_4 31E Reg Asset  Liab and EXH D 34" xfId="21000"/>
    <cellStyle name="_AURORA WIP_4 31E Reg Asset  Liab and EXH D 35" xfId="21001"/>
    <cellStyle name="_AURORA WIP_4 31E Reg Asset  Liab and EXH D 36" xfId="21002"/>
    <cellStyle name="_AURORA WIP_4 31E Reg Asset  Liab and EXH D 4" xfId="21003"/>
    <cellStyle name="_AURORA WIP_4 31E Reg Asset  Liab and EXH D 5" xfId="21004"/>
    <cellStyle name="_AURORA WIP_4 31E Reg Asset  Liab and EXH D 6" xfId="21005"/>
    <cellStyle name="_AURORA WIP_4 31E Reg Asset  Liab and EXH D 7" xfId="21006"/>
    <cellStyle name="_AURORA WIP_4 31E Reg Asset  Liab and EXH D 8" xfId="21007"/>
    <cellStyle name="_AURORA WIP_4 31E Reg Asset  Liab and EXH D 9" xfId="21008"/>
    <cellStyle name="_AURORA WIP_Chelan PUD Power Costs (8-10)" xfId="731"/>
    <cellStyle name="_AURORA WIP_Chelan PUD Power Costs (8-10) 2" xfId="21009"/>
    <cellStyle name="_AURORA WIP_compare wind integration" xfId="21010"/>
    <cellStyle name="_AURORA WIP_DEM-WP(C) Chelan Power Costs" xfId="21011"/>
    <cellStyle name="_AURORA WIP_DEM-WP(C) Chelan Power Costs 2" xfId="21012"/>
    <cellStyle name="_AURORA WIP_DEM-WP(C) Costs Not In AURORA 2010GRC As Filed" xfId="732"/>
    <cellStyle name="_AURORA WIP_DEM-WP(C) Costs Not In AURORA 2010GRC As Filed 2" xfId="733"/>
    <cellStyle name="_AURORA WIP_DEM-WP(C) Costs Not In AURORA 2010GRC As Filed 2 2" xfId="21013"/>
    <cellStyle name="_AURORA WIP_DEM-WP(C) Costs Not In AURORA 2010GRC As Filed 2 3" xfId="21014"/>
    <cellStyle name="_AURORA WIP_DEM-WP(C) Costs Not In AURORA 2010GRC As Filed 3" xfId="21015"/>
    <cellStyle name="_AURORA WIP_DEM-WP(C) Costs Not In AURORA 2010GRC As Filed 3 2" xfId="21016"/>
    <cellStyle name="_AURORA WIP_DEM-WP(C) Costs Not In AURORA 2010GRC As Filed 4" xfId="21017"/>
    <cellStyle name="_AURORA WIP_DEM-WP(C) Costs Not In AURORA 2010GRC As Filed 4 2" xfId="21018"/>
    <cellStyle name="_AURORA WIP_DEM-WP(C) Costs Not In AURORA 2010GRC As Filed 5" xfId="21019"/>
    <cellStyle name="_AURORA WIP_DEM-WP(C) Costs Not In AURORA 2010GRC As Filed 5 2" xfId="21020"/>
    <cellStyle name="_AURORA WIP_DEM-WP(C) Costs Not In AURORA 2010GRC As Filed 6" xfId="21021"/>
    <cellStyle name="_AURORA WIP_DEM-WP(C) Costs Not In AURORA 2010GRC As Filed 6 2" xfId="21022"/>
    <cellStyle name="_AURORA WIP_DEM-WP(C) Costs Not In AURORA 2010GRC As Filed_DEM-WP(C) ENERG10C--ctn Mid-C_042010 2010GRC" xfId="21023"/>
    <cellStyle name="_AURORA WIP_DEM-WP(C) ENERG10C--ctn Mid-C_042010 2010GRC" xfId="21024"/>
    <cellStyle name="_AURORA WIP_DEM-WP(C) Gas Transport 2010GRC" xfId="21025"/>
    <cellStyle name="_AURORA WIP_DEM-WP(C) Gas Transport 2010GRC 2" xfId="21026"/>
    <cellStyle name="_AURORA WIP_NIM Summary" xfId="734"/>
    <cellStyle name="_AURORA WIP_NIM Summary 09GRC" xfId="735"/>
    <cellStyle name="_AURORA WIP_NIM Summary 09GRC 2" xfId="736"/>
    <cellStyle name="_AURORA WIP_NIM Summary 09GRC 2 2" xfId="21027"/>
    <cellStyle name="_AURORA WIP_NIM Summary 09GRC 3" xfId="21028"/>
    <cellStyle name="_AURORA WIP_NIM Summary 09GRC_DEM-WP(C) ENERG10C--ctn Mid-C_042010 2010GRC" xfId="21029"/>
    <cellStyle name="_AURORA WIP_NIM Summary 10" xfId="21030"/>
    <cellStyle name="_AURORA WIP_NIM Summary 11" xfId="21031"/>
    <cellStyle name="_AURORA WIP_NIM Summary 12" xfId="21032"/>
    <cellStyle name="_AURORA WIP_NIM Summary 13" xfId="21033"/>
    <cellStyle name="_AURORA WIP_NIM Summary 14" xfId="21034"/>
    <cellStyle name="_AURORA WIP_NIM Summary 15" xfId="21035"/>
    <cellStyle name="_AURORA WIP_NIM Summary 16" xfId="21036"/>
    <cellStyle name="_AURORA WIP_NIM Summary 17" xfId="21037"/>
    <cellStyle name="_AURORA WIP_NIM Summary 18" xfId="21038"/>
    <cellStyle name="_AURORA WIP_NIM Summary 19" xfId="21039"/>
    <cellStyle name="_AURORA WIP_NIM Summary 2" xfId="737"/>
    <cellStyle name="_AURORA WIP_NIM Summary 2 2" xfId="21040"/>
    <cellStyle name="_AURORA WIP_NIM Summary 20" xfId="21041"/>
    <cellStyle name="_AURORA WIP_NIM Summary 21" xfId="21042"/>
    <cellStyle name="_AURORA WIP_NIM Summary 22" xfId="21043"/>
    <cellStyle name="_AURORA WIP_NIM Summary 23" xfId="21044"/>
    <cellStyle name="_AURORA WIP_NIM Summary 24" xfId="21045"/>
    <cellStyle name="_AURORA WIP_NIM Summary 25" xfId="21046"/>
    <cellStyle name="_AURORA WIP_NIM Summary 26" xfId="21047"/>
    <cellStyle name="_AURORA WIP_NIM Summary 27" xfId="21048"/>
    <cellStyle name="_AURORA WIP_NIM Summary 28" xfId="21049"/>
    <cellStyle name="_AURORA WIP_NIM Summary 29" xfId="21050"/>
    <cellStyle name="_AURORA WIP_NIM Summary 3" xfId="738"/>
    <cellStyle name="_AURORA WIP_NIM Summary 3 2" xfId="21051"/>
    <cellStyle name="_AURORA WIP_NIM Summary 30" xfId="21052"/>
    <cellStyle name="_AURORA WIP_NIM Summary 31" xfId="21053"/>
    <cellStyle name="_AURORA WIP_NIM Summary 32" xfId="21054"/>
    <cellStyle name="_AURORA WIP_NIM Summary 33" xfId="21055"/>
    <cellStyle name="_AURORA WIP_NIM Summary 34" xfId="21056"/>
    <cellStyle name="_AURORA WIP_NIM Summary 35" xfId="21057"/>
    <cellStyle name="_AURORA WIP_NIM Summary 36" xfId="21058"/>
    <cellStyle name="_AURORA WIP_NIM Summary 37" xfId="21059"/>
    <cellStyle name="_AURORA WIP_NIM Summary 38" xfId="21060"/>
    <cellStyle name="_AURORA WIP_NIM Summary 39" xfId="21061"/>
    <cellStyle name="_AURORA WIP_NIM Summary 4" xfId="739"/>
    <cellStyle name="_AURORA WIP_NIM Summary 4 2" xfId="21062"/>
    <cellStyle name="_AURORA WIP_NIM Summary 40" xfId="21063"/>
    <cellStyle name="_AURORA WIP_NIM Summary 41" xfId="21064"/>
    <cellStyle name="_AURORA WIP_NIM Summary 42" xfId="21065"/>
    <cellStyle name="_AURORA WIP_NIM Summary 43" xfId="21066"/>
    <cellStyle name="_AURORA WIP_NIM Summary 44" xfId="21067"/>
    <cellStyle name="_AURORA WIP_NIM Summary 45" xfId="21068"/>
    <cellStyle name="_AURORA WIP_NIM Summary 46" xfId="21069"/>
    <cellStyle name="_AURORA WIP_NIM Summary 47" xfId="21070"/>
    <cellStyle name="_AURORA WIP_NIM Summary 48" xfId="21071"/>
    <cellStyle name="_AURORA WIP_NIM Summary 49" xfId="21072"/>
    <cellStyle name="_AURORA WIP_NIM Summary 5" xfId="740"/>
    <cellStyle name="_AURORA WIP_NIM Summary 5 2" xfId="21073"/>
    <cellStyle name="_AURORA WIP_NIM Summary 50" xfId="21074"/>
    <cellStyle name="_AURORA WIP_NIM Summary 51" xfId="21075"/>
    <cellStyle name="_AURORA WIP_NIM Summary 52" xfId="21076"/>
    <cellStyle name="_AURORA WIP_NIM Summary 6" xfId="741"/>
    <cellStyle name="_AURORA WIP_NIM Summary 6 2" xfId="21077"/>
    <cellStyle name="_AURORA WIP_NIM Summary 7" xfId="742"/>
    <cellStyle name="_AURORA WIP_NIM Summary 7 2" xfId="21078"/>
    <cellStyle name="_AURORA WIP_NIM Summary 8" xfId="743"/>
    <cellStyle name="_AURORA WIP_NIM Summary 8 2" xfId="21079"/>
    <cellStyle name="_AURORA WIP_NIM Summary 9" xfId="744"/>
    <cellStyle name="_AURORA WIP_NIM Summary 9 2" xfId="21080"/>
    <cellStyle name="_AURORA WIP_NIM Summary_DEM-WP(C) ENERG10C--ctn Mid-C_042010 2010GRC" xfId="21081"/>
    <cellStyle name="_AURORA WIP_NIM+O&amp;M" xfId="21082"/>
    <cellStyle name="_AURORA WIP_NIM+O&amp;M 2" xfId="21083"/>
    <cellStyle name="_AURORA WIP_NIM+O&amp;M 2 2" xfId="21084"/>
    <cellStyle name="_AURORA WIP_NIM+O&amp;M 3" xfId="21085"/>
    <cellStyle name="_AURORA WIP_NIM+O&amp;M Monthly" xfId="21086"/>
    <cellStyle name="_AURORA WIP_NIM+O&amp;M Monthly 2" xfId="21087"/>
    <cellStyle name="_AURORA WIP_NIM+O&amp;M Monthly 2 2" xfId="21088"/>
    <cellStyle name="_AURORA WIP_NIM+O&amp;M Monthly 3" xfId="21089"/>
    <cellStyle name="_AURORA WIP_PCA 9 -  Exhibit D April 2010 (3)" xfId="745"/>
    <cellStyle name="_AURORA WIP_PCA 9 -  Exhibit D April 2010 (3) 2" xfId="746"/>
    <cellStyle name="_AURORA WIP_PCA 9 -  Exhibit D April 2010 (3) 2 2" xfId="21090"/>
    <cellStyle name="_AURORA WIP_PCA 9 -  Exhibit D April 2010 (3) 3" xfId="21091"/>
    <cellStyle name="_AURORA WIP_PCA 9 -  Exhibit D April 2010 (3)_DEM-WP(C) ENERG10C--ctn Mid-C_042010 2010GRC" xfId="21092"/>
    <cellStyle name="_AURORA WIP_Reconciliation" xfId="747"/>
    <cellStyle name="_AURORA WIP_Reconciliation 2" xfId="748"/>
    <cellStyle name="_AURORA WIP_Reconciliation 2 2" xfId="21093"/>
    <cellStyle name="_AURORA WIP_Reconciliation 2 3" xfId="21094"/>
    <cellStyle name="_AURORA WIP_Reconciliation 3" xfId="21095"/>
    <cellStyle name="_AURORA WIP_Reconciliation 3 2" xfId="21096"/>
    <cellStyle name="_AURORA WIP_Reconciliation 4" xfId="21097"/>
    <cellStyle name="_AURORA WIP_Reconciliation 4 2" xfId="21098"/>
    <cellStyle name="_AURORA WIP_Reconciliation 5" xfId="21099"/>
    <cellStyle name="_AURORA WIP_Reconciliation 5 2" xfId="21100"/>
    <cellStyle name="_AURORA WIP_Reconciliation 6" xfId="21101"/>
    <cellStyle name="_AURORA WIP_Reconciliation 6 2" xfId="21102"/>
    <cellStyle name="_AURORA WIP_Reconciliation_DEM-WP(C) ENERG10C--ctn Mid-C_042010 2010GRC" xfId="21103"/>
    <cellStyle name="_AURORA WIP_Wind Integration 10GRC" xfId="749"/>
    <cellStyle name="_AURORA WIP_Wind Integration 10GRC 2" xfId="750"/>
    <cellStyle name="_AURORA WIP_Wind Integration 10GRC 2 2" xfId="21104"/>
    <cellStyle name="_AURORA WIP_Wind Integration 10GRC 3" xfId="21105"/>
    <cellStyle name="_AURORA WIP_Wind Integration 10GRC_DEM-WP(C) ENERG10C--ctn Mid-C_042010 2010GRC" xfId="21106"/>
    <cellStyle name="_Book1" xfId="751"/>
    <cellStyle name="_x0013__Book1" xfId="752"/>
    <cellStyle name="_Book1 (2)" xfId="753"/>
    <cellStyle name="_Book1 (2) 2" xfId="754"/>
    <cellStyle name="_Book1 (2) 2 2" xfId="755"/>
    <cellStyle name="_Book1 (2) 2 2 2" xfId="756"/>
    <cellStyle name="_Book1 (2) 2 2 2 2" xfId="21107"/>
    <cellStyle name="_Book1 (2) 2 2 3" xfId="21108"/>
    <cellStyle name="_Book1 (2) 2 3" xfId="757"/>
    <cellStyle name="_Book1 (2) 2 3 2" xfId="21109"/>
    <cellStyle name="_Book1 (2) 2 4" xfId="21110"/>
    <cellStyle name="_Book1 (2) 3" xfId="758"/>
    <cellStyle name="_Book1 (2) 3 2" xfId="759"/>
    <cellStyle name="_Book1 (2) 3 2 2" xfId="760"/>
    <cellStyle name="_Book1 (2) 3 2 2 2" xfId="21111"/>
    <cellStyle name="_Book1 (2) 3 2 3" xfId="21112"/>
    <cellStyle name="_Book1 (2) 3 3" xfId="761"/>
    <cellStyle name="_Book1 (2) 3 3 2" xfId="762"/>
    <cellStyle name="_Book1 (2) 3 3 2 2" xfId="21113"/>
    <cellStyle name="_Book1 (2) 3 3 3" xfId="21114"/>
    <cellStyle name="_Book1 (2) 3 4" xfId="763"/>
    <cellStyle name="_Book1 (2) 3 4 2" xfId="764"/>
    <cellStyle name="_Book1 (2) 3 4 2 2" xfId="21115"/>
    <cellStyle name="_Book1 (2) 3 4 3" xfId="21116"/>
    <cellStyle name="_Book1 (2) 3 5" xfId="21117"/>
    <cellStyle name="_Book1 (2) 4" xfId="765"/>
    <cellStyle name="_Book1 (2) 4 2" xfId="766"/>
    <cellStyle name="_Book1 (2) 4 2 2" xfId="21118"/>
    <cellStyle name="_Book1 (2) 4 3" xfId="21119"/>
    <cellStyle name="_Book1 (2) 5" xfId="767"/>
    <cellStyle name="_Book1 (2) 5 2" xfId="21120"/>
    <cellStyle name="_Book1 (2) 5 2 2" xfId="21121"/>
    <cellStyle name="_Book1 (2) 5 3" xfId="21122"/>
    <cellStyle name="_Book1 (2) 6" xfId="768"/>
    <cellStyle name="_Book1 (2) 6 2" xfId="21123"/>
    <cellStyle name="_Book1 (2) 7" xfId="769"/>
    <cellStyle name="_Book1 (2) 7 2" xfId="21124"/>
    <cellStyle name="_Book1 (2) 8" xfId="21125"/>
    <cellStyle name="_Book1 (2) 8 2" xfId="21126"/>
    <cellStyle name="_Book1 (2) 9" xfId="21127"/>
    <cellStyle name="_Book1 (2) 9 2" xfId="21128"/>
    <cellStyle name="_Book1 (2)_04 07E Wild Horse Wind Expansion (C) (2)" xfId="770"/>
    <cellStyle name="_Book1 (2)_04 07E Wild Horse Wind Expansion (C) (2) 2" xfId="771"/>
    <cellStyle name="_Book1 (2)_04 07E Wild Horse Wind Expansion (C) (2) 2 2" xfId="772"/>
    <cellStyle name="_Book1 (2)_04 07E Wild Horse Wind Expansion (C) (2) 2 2 2" xfId="21129"/>
    <cellStyle name="_Book1 (2)_04 07E Wild Horse Wind Expansion (C) (2) 2 3" xfId="21130"/>
    <cellStyle name="_Book1 (2)_04 07E Wild Horse Wind Expansion (C) (2) 3" xfId="773"/>
    <cellStyle name="_Book1 (2)_04 07E Wild Horse Wind Expansion (C) (2) 3 2" xfId="21131"/>
    <cellStyle name="_Book1 (2)_04 07E Wild Horse Wind Expansion (C) (2) 4" xfId="21132"/>
    <cellStyle name="_Book1 (2)_04 07E Wild Horse Wind Expansion (C) (2)_Adj Bench DR 3 for Initial Briefs (Electric)" xfId="774"/>
    <cellStyle name="_Book1 (2)_04 07E Wild Horse Wind Expansion (C) (2)_Adj Bench DR 3 for Initial Briefs (Electric) 2" xfId="775"/>
    <cellStyle name="_Book1 (2)_04 07E Wild Horse Wind Expansion (C) (2)_Adj Bench DR 3 for Initial Briefs (Electric) 2 2" xfId="776"/>
    <cellStyle name="_Book1 (2)_04 07E Wild Horse Wind Expansion (C) (2)_Adj Bench DR 3 for Initial Briefs (Electric) 2 2 2" xfId="21133"/>
    <cellStyle name="_Book1 (2)_04 07E Wild Horse Wind Expansion (C) (2)_Adj Bench DR 3 for Initial Briefs (Electric) 2 3" xfId="21134"/>
    <cellStyle name="_Book1 (2)_04 07E Wild Horse Wind Expansion (C) (2)_Adj Bench DR 3 for Initial Briefs (Electric) 3" xfId="777"/>
    <cellStyle name="_Book1 (2)_04 07E Wild Horse Wind Expansion (C) (2)_Adj Bench DR 3 for Initial Briefs (Electric) 3 2" xfId="21135"/>
    <cellStyle name="_Book1 (2)_04 07E Wild Horse Wind Expansion (C) (2)_Adj Bench DR 3 for Initial Briefs (Electric) 4" xfId="21136"/>
    <cellStyle name="_Book1 (2)_04 07E Wild Horse Wind Expansion (C) (2)_Adj Bench DR 3 for Initial Briefs (Electric)_DEM-WP(C) ENERG10C--ctn Mid-C_042010 2010GRC" xfId="21137"/>
    <cellStyle name="_Book1 (2)_04 07E Wild Horse Wind Expansion (C) (2)_Book1" xfId="778"/>
    <cellStyle name="_Book1 (2)_04 07E Wild Horse Wind Expansion (C) (2)_DEM-WP(C) ENERG10C--ctn Mid-C_042010 2010GRC" xfId="21138"/>
    <cellStyle name="_Book1 (2)_04 07E Wild Horse Wind Expansion (C) (2)_Electric Rev Req Model (2009 GRC) " xfId="779"/>
    <cellStyle name="_Book1 (2)_04 07E Wild Horse Wind Expansion (C) (2)_Electric Rev Req Model (2009 GRC)  2" xfId="780"/>
    <cellStyle name="_Book1 (2)_04 07E Wild Horse Wind Expansion (C) (2)_Electric Rev Req Model (2009 GRC)  2 2" xfId="781"/>
    <cellStyle name="_Book1 (2)_04 07E Wild Horse Wind Expansion (C) (2)_Electric Rev Req Model (2009 GRC)  2 2 2" xfId="21139"/>
    <cellStyle name="_Book1 (2)_04 07E Wild Horse Wind Expansion (C) (2)_Electric Rev Req Model (2009 GRC)  2 3" xfId="21140"/>
    <cellStyle name="_Book1 (2)_04 07E Wild Horse Wind Expansion (C) (2)_Electric Rev Req Model (2009 GRC)  3" xfId="782"/>
    <cellStyle name="_Book1 (2)_04 07E Wild Horse Wind Expansion (C) (2)_Electric Rev Req Model (2009 GRC)  3 2" xfId="21141"/>
    <cellStyle name="_Book1 (2)_04 07E Wild Horse Wind Expansion (C) (2)_Electric Rev Req Model (2009 GRC)  4" xfId="21142"/>
    <cellStyle name="_Book1 (2)_04 07E Wild Horse Wind Expansion (C) (2)_Electric Rev Req Model (2009 GRC) _DEM-WP(C) ENERG10C--ctn Mid-C_042010 2010GRC" xfId="21143"/>
    <cellStyle name="_Book1 (2)_04 07E Wild Horse Wind Expansion (C) (2)_Electric Rev Req Model (2009 GRC) Rebuttal" xfId="783"/>
    <cellStyle name="_Book1 (2)_04 07E Wild Horse Wind Expansion (C) (2)_Electric Rev Req Model (2009 GRC) Rebuttal 2" xfId="784"/>
    <cellStyle name="_Book1 (2)_04 07E Wild Horse Wind Expansion (C) (2)_Electric Rev Req Model (2009 GRC) Rebuttal 2 2" xfId="785"/>
    <cellStyle name="_Book1 (2)_04 07E Wild Horse Wind Expansion (C) (2)_Electric Rev Req Model (2009 GRC) Rebuttal 2 2 2" xfId="21144"/>
    <cellStyle name="_Book1 (2)_04 07E Wild Horse Wind Expansion (C) (2)_Electric Rev Req Model (2009 GRC) Rebuttal 2 3" xfId="21145"/>
    <cellStyle name="_Book1 (2)_04 07E Wild Horse Wind Expansion (C) (2)_Electric Rev Req Model (2009 GRC) Rebuttal 3" xfId="786"/>
    <cellStyle name="_Book1 (2)_04 07E Wild Horse Wind Expansion (C) (2)_Electric Rev Req Model (2009 GRC) Rebuttal 3 2" xfId="21146"/>
    <cellStyle name="_Book1 (2)_04 07E Wild Horse Wind Expansion (C) (2)_Electric Rev Req Model (2009 GRC) Rebuttal 4" xfId="21147"/>
    <cellStyle name="_Book1 (2)_04 07E Wild Horse Wind Expansion (C) (2)_Electric Rev Req Model (2009 GRC) Rebuttal REmoval of New  WH Solar AdjustMI" xfId="787"/>
    <cellStyle name="_Book1 (2)_04 07E Wild Horse Wind Expansion (C) (2)_Electric Rev Req Model (2009 GRC) Rebuttal REmoval of New  WH Solar AdjustMI 2" xfId="788"/>
    <cellStyle name="_Book1 (2)_04 07E Wild Horse Wind Expansion (C) (2)_Electric Rev Req Model (2009 GRC) Rebuttal REmoval of New  WH Solar AdjustMI 2 2" xfId="789"/>
    <cellStyle name="_Book1 (2)_04 07E Wild Horse Wind Expansion (C) (2)_Electric Rev Req Model (2009 GRC) Rebuttal REmoval of New  WH Solar AdjustMI 2 2 2" xfId="21148"/>
    <cellStyle name="_Book1 (2)_04 07E Wild Horse Wind Expansion (C) (2)_Electric Rev Req Model (2009 GRC) Rebuttal REmoval of New  WH Solar AdjustMI 2 3" xfId="21149"/>
    <cellStyle name="_Book1 (2)_04 07E Wild Horse Wind Expansion (C) (2)_Electric Rev Req Model (2009 GRC) Rebuttal REmoval of New  WH Solar AdjustMI 3" xfId="790"/>
    <cellStyle name="_Book1 (2)_04 07E Wild Horse Wind Expansion (C) (2)_Electric Rev Req Model (2009 GRC) Rebuttal REmoval of New  WH Solar AdjustMI 3 2" xfId="21150"/>
    <cellStyle name="_Book1 (2)_04 07E Wild Horse Wind Expansion (C) (2)_Electric Rev Req Model (2009 GRC) Rebuttal REmoval of New  WH Solar AdjustMI 4" xfId="21151"/>
    <cellStyle name="_Book1 (2)_04 07E Wild Horse Wind Expansion (C) (2)_Electric Rev Req Model (2009 GRC) Rebuttal REmoval of New  WH Solar AdjustMI_DEM-WP(C) ENERG10C--ctn Mid-C_042010 2010GRC" xfId="21152"/>
    <cellStyle name="_Book1 (2)_04 07E Wild Horse Wind Expansion (C) (2)_Electric Rev Req Model (2009 GRC) Revised 01-18-2010" xfId="791"/>
    <cellStyle name="_Book1 (2)_04 07E Wild Horse Wind Expansion (C) (2)_Electric Rev Req Model (2009 GRC) Revised 01-18-2010 2" xfId="792"/>
    <cellStyle name="_Book1 (2)_04 07E Wild Horse Wind Expansion (C) (2)_Electric Rev Req Model (2009 GRC) Revised 01-18-2010 2 2" xfId="793"/>
    <cellStyle name="_Book1 (2)_04 07E Wild Horse Wind Expansion (C) (2)_Electric Rev Req Model (2009 GRC) Revised 01-18-2010 2 2 2" xfId="21153"/>
    <cellStyle name="_Book1 (2)_04 07E Wild Horse Wind Expansion (C) (2)_Electric Rev Req Model (2009 GRC) Revised 01-18-2010 2 3" xfId="21154"/>
    <cellStyle name="_Book1 (2)_04 07E Wild Horse Wind Expansion (C) (2)_Electric Rev Req Model (2009 GRC) Revised 01-18-2010 3" xfId="794"/>
    <cellStyle name="_Book1 (2)_04 07E Wild Horse Wind Expansion (C) (2)_Electric Rev Req Model (2009 GRC) Revised 01-18-2010 3 2" xfId="21155"/>
    <cellStyle name="_Book1 (2)_04 07E Wild Horse Wind Expansion (C) (2)_Electric Rev Req Model (2009 GRC) Revised 01-18-2010 4" xfId="21156"/>
    <cellStyle name="_Book1 (2)_04 07E Wild Horse Wind Expansion (C) (2)_Electric Rev Req Model (2009 GRC) Revised 01-18-2010_DEM-WP(C) ENERG10C--ctn Mid-C_042010 2010GRC" xfId="21157"/>
    <cellStyle name="_Book1 (2)_04 07E Wild Horse Wind Expansion (C) (2)_Electric Rev Req Model (2010 GRC)" xfId="795"/>
    <cellStyle name="_Book1 (2)_04 07E Wild Horse Wind Expansion (C) (2)_Electric Rev Req Model (2010 GRC) SF" xfId="796"/>
    <cellStyle name="_Book1 (2)_04 07E Wild Horse Wind Expansion (C) (2)_Final Order Electric EXHIBIT A-1" xfId="797"/>
    <cellStyle name="_Book1 (2)_04 07E Wild Horse Wind Expansion (C) (2)_Final Order Electric EXHIBIT A-1 2" xfId="798"/>
    <cellStyle name="_Book1 (2)_04 07E Wild Horse Wind Expansion (C) (2)_Final Order Electric EXHIBIT A-1 2 2" xfId="799"/>
    <cellStyle name="_Book1 (2)_04 07E Wild Horse Wind Expansion (C) (2)_Final Order Electric EXHIBIT A-1 2 2 2" xfId="21158"/>
    <cellStyle name="_Book1 (2)_04 07E Wild Horse Wind Expansion (C) (2)_Final Order Electric EXHIBIT A-1 2 3" xfId="21159"/>
    <cellStyle name="_Book1 (2)_04 07E Wild Horse Wind Expansion (C) (2)_Final Order Electric EXHIBIT A-1 3" xfId="800"/>
    <cellStyle name="_Book1 (2)_04 07E Wild Horse Wind Expansion (C) (2)_Final Order Electric EXHIBIT A-1 3 2" xfId="21160"/>
    <cellStyle name="_Book1 (2)_04 07E Wild Horse Wind Expansion (C) (2)_Final Order Electric EXHIBIT A-1 4" xfId="21161"/>
    <cellStyle name="_Book1 (2)_04 07E Wild Horse Wind Expansion (C) (2)_TENASKA REGULATORY ASSET" xfId="801"/>
    <cellStyle name="_Book1 (2)_04 07E Wild Horse Wind Expansion (C) (2)_TENASKA REGULATORY ASSET 2" xfId="802"/>
    <cellStyle name="_Book1 (2)_04 07E Wild Horse Wind Expansion (C) (2)_TENASKA REGULATORY ASSET 2 2" xfId="803"/>
    <cellStyle name="_Book1 (2)_04 07E Wild Horse Wind Expansion (C) (2)_TENASKA REGULATORY ASSET 2 2 2" xfId="21162"/>
    <cellStyle name="_Book1 (2)_04 07E Wild Horse Wind Expansion (C) (2)_TENASKA REGULATORY ASSET 2 3" xfId="21163"/>
    <cellStyle name="_Book1 (2)_04 07E Wild Horse Wind Expansion (C) (2)_TENASKA REGULATORY ASSET 3" xfId="804"/>
    <cellStyle name="_Book1 (2)_04 07E Wild Horse Wind Expansion (C) (2)_TENASKA REGULATORY ASSET 3 2" xfId="21164"/>
    <cellStyle name="_Book1 (2)_04 07E Wild Horse Wind Expansion (C) (2)_TENASKA REGULATORY ASSET 4" xfId="21165"/>
    <cellStyle name="_Book1 (2)_16.37E Wild Horse Expansion DeferralRevwrkingfile SF" xfId="805"/>
    <cellStyle name="_Book1 (2)_16.37E Wild Horse Expansion DeferralRevwrkingfile SF 2" xfId="806"/>
    <cellStyle name="_Book1 (2)_16.37E Wild Horse Expansion DeferralRevwrkingfile SF 2 2" xfId="807"/>
    <cellStyle name="_Book1 (2)_16.37E Wild Horse Expansion DeferralRevwrkingfile SF 2 2 2" xfId="21166"/>
    <cellStyle name="_Book1 (2)_16.37E Wild Horse Expansion DeferralRevwrkingfile SF 2 3" xfId="21167"/>
    <cellStyle name="_Book1 (2)_16.37E Wild Horse Expansion DeferralRevwrkingfile SF 3" xfId="808"/>
    <cellStyle name="_Book1 (2)_16.37E Wild Horse Expansion DeferralRevwrkingfile SF 3 2" xfId="21168"/>
    <cellStyle name="_Book1 (2)_16.37E Wild Horse Expansion DeferralRevwrkingfile SF 4" xfId="21169"/>
    <cellStyle name="_Book1 (2)_16.37E Wild Horse Expansion DeferralRevwrkingfile SF_DEM-WP(C) ENERG10C--ctn Mid-C_042010 2010GRC" xfId="21170"/>
    <cellStyle name="_Book1 (2)_2009 Compliance Filing PCA Exhibits for GRC" xfId="809"/>
    <cellStyle name="_Book1 (2)_2009 Compliance Filing PCA Exhibits for GRC 2" xfId="21171"/>
    <cellStyle name="_Book1 (2)_2009 GRC Compl Filing - Exhibit D" xfId="810"/>
    <cellStyle name="_Book1 (2)_2009 GRC Compl Filing - Exhibit D 2" xfId="811"/>
    <cellStyle name="_Book1 (2)_2009 GRC Compl Filing - Exhibit D 2 2" xfId="21172"/>
    <cellStyle name="_Book1 (2)_2009 GRC Compl Filing - Exhibit D 3" xfId="21173"/>
    <cellStyle name="_Book1 (2)_2009 GRC Compl Filing - Exhibit D_DEM-WP(C) ENERG10C--ctn Mid-C_042010 2010GRC" xfId="21174"/>
    <cellStyle name="_Book1 (2)_2010 PTC's July1_Dec31 2010 " xfId="812"/>
    <cellStyle name="_Book1 (2)_2010 PTC's Sept10_Aug11 (Version 4)" xfId="813"/>
    <cellStyle name="_Book1 (2)_3.01 Income Statement" xfId="814"/>
    <cellStyle name="_Book1 (2)_4 31 Regulatory Assets and Liabilities  7 06- Exhibit D" xfId="815"/>
    <cellStyle name="_Book1 (2)_4 31 Regulatory Assets and Liabilities  7 06- Exhibit D 2" xfId="816"/>
    <cellStyle name="_Book1 (2)_4 31 Regulatory Assets and Liabilities  7 06- Exhibit D 2 2" xfId="817"/>
    <cellStyle name="_Book1 (2)_4 31 Regulatory Assets and Liabilities  7 06- Exhibit D 2 2 2" xfId="21175"/>
    <cellStyle name="_Book1 (2)_4 31 Regulatory Assets and Liabilities  7 06- Exhibit D 2 3" xfId="21176"/>
    <cellStyle name="_Book1 (2)_4 31 Regulatory Assets and Liabilities  7 06- Exhibit D 3" xfId="818"/>
    <cellStyle name="_Book1 (2)_4 31 Regulatory Assets and Liabilities  7 06- Exhibit D 3 2" xfId="21177"/>
    <cellStyle name="_Book1 (2)_4 31 Regulatory Assets and Liabilities  7 06- Exhibit D 4" xfId="21178"/>
    <cellStyle name="_Book1 (2)_4 31 Regulatory Assets and Liabilities  7 06- Exhibit D_DEM-WP(C) ENERG10C--ctn Mid-C_042010 2010GRC" xfId="21179"/>
    <cellStyle name="_Book1 (2)_4 31 Regulatory Assets and Liabilities  7 06- Exhibit D_NIM Summary" xfId="819"/>
    <cellStyle name="_Book1 (2)_4 31 Regulatory Assets and Liabilities  7 06- Exhibit D_NIM Summary 2" xfId="820"/>
    <cellStyle name="_Book1 (2)_4 31 Regulatory Assets and Liabilities  7 06- Exhibit D_NIM Summary 2 2" xfId="21180"/>
    <cellStyle name="_Book1 (2)_4 31 Regulatory Assets and Liabilities  7 06- Exhibit D_NIM Summary 3" xfId="21181"/>
    <cellStyle name="_Book1 (2)_4 31 Regulatory Assets and Liabilities  7 06- Exhibit D_NIM Summary_DEM-WP(C) ENERG10C--ctn Mid-C_042010 2010GRC" xfId="21182"/>
    <cellStyle name="_Book1 (2)_4 31E Reg Asset  Liab and EXH D" xfId="21183"/>
    <cellStyle name="_Book1 (2)_4 31E Reg Asset  Liab and EXH D _ Aug 10 Filing (2)" xfId="21184"/>
    <cellStyle name="_Book1 (2)_4 31E Reg Asset  Liab and EXH D _ Aug 10 Filing (2) 2" xfId="21185"/>
    <cellStyle name="_Book1 (2)_4 31E Reg Asset  Liab and EXH D 10" xfId="21186"/>
    <cellStyle name="_Book1 (2)_4 31E Reg Asset  Liab and EXH D 11" xfId="21187"/>
    <cellStyle name="_Book1 (2)_4 31E Reg Asset  Liab and EXH D 12" xfId="21188"/>
    <cellStyle name="_Book1 (2)_4 31E Reg Asset  Liab and EXH D 13" xfId="21189"/>
    <cellStyle name="_Book1 (2)_4 31E Reg Asset  Liab and EXH D 14" xfId="21190"/>
    <cellStyle name="_Book1 (2)_4 31E Reg Asset  Liab and EXH D 15" xfId="21191"/>
    <cellStyle name="_Book1 (2)_4 31E Reg Asset  Liab and EXH D 16" xfId="21192"/>
    <cellStyle name="_Book1 (2)_4 31E Reg Asset  Liab and EXH D 17" xfId="21193"/>
    <cellStyle name="_Book1 (2)_4 31E Reg Asset  Liab and EXH D 18" xfId="21194"/>
    <cellStyle name="_Book1 (2)_4 31E Reg Asset  Liab and EXH D 19" xfId="21195"/>
    <cellStyle name="_Book1 (2)_4 31E Reg Asset  Liab and EXH D 2" xfId="21196"/>
    <cellStyle name="_Book1 (2)_4 31E Reg Asset  Liab and EXH D 20" xfId="21197"/>
    <cellStyle name="_Book1 (2)_4 31E Reg Asset  Liab and EXH D 21" xfId="21198"/>
    <cellStyle name="_Book1 (2)_4 31E Reg Asset  Liab and EXH D 22" xfId="21199"/>
    <cellStyle name="_Book1 (2)_4 31E Reg Asset  Liab and EXH D 23" xfId="21200"/>
    <cellStyle name="_Book1 (2)_4 31E Reg Asset  Liab and EXH D 24" xfId="21201"/>
    <cellStyle name="_Book1 (2)_4 31E Reg Asset  Liab and EXH D 25" xfId="21202"/>
    <cellStyle name="_Book1 (2)_4 31E Reg Asset  Liab and EXH D 26" xfId="21203"/>
    <cellStyle name="_Book1 (2)_4 31E Reg Asset  Liab and EXH D 27" xfId="21204"/>
    <cellStyle name="_Book1 (2)_4 31E Reg Asset  Liab and EXH D 28" xfId="21205"/>
    <cellStyle name="_Book1 (2)_4 31E Reg Asset  Liab and EXH D 29" xfId="21206"/>
    <cellStyle name="_Book1 (2)_4 31E Reg Asset  Liab and EXH D 3" xfId="21207"/>
    <cellStyle name="_Book1 (2)_4 31E Reg Asset  Liab and EXH D 30" xfId="21208"/>
    <cellStyle name="_Book1 (2)_4 31E Reg Asset  Liab and EXH D 31" xfId="21209"/>
    <cellStyle name="_Book1 (2)_4 31E Reg Asset  Liab and EXH D 32" xfId="21210"/>
    <cellStyle name="_Book1 (2)_4 31E Reg Asset  Liab and EXH D 33" xfId="21211"/>
    <cellStyle name="_Book1 (2)_4 31E Reg Asset  Liab and EXH D 34" xfId="21212"/>
    <cellStyle name="_Book1 (2)_4 31E Reg Asset  Liab and EXH D 35" xfId="21213"/>
    <cellStyle name="_Book1 (2)_4 31E Reg Asset  Liab and EXH D 36" xfId="21214"/>
    <cellStyle name="_Book1 (2)_4 31E Reg Asset  Liab and EXH D 4" xfId="21215"/>
    <cellStyle name="_Book1 (2)_4 31E Reg Asset  Liab and EXH D 5" xfId="21216"/>
    <cellStyle name="_Book1 (2)_4 31E Reg Asset  Liab and EXH D 6" xfId="21217"/>
    <cellStyle name="_Book1 (2)_4 31E Reg Asset  Liab and EXH D 7" xfId="21218"/>
    <cellStyle name="_Book1 (2)_4 31E Reg Asset  Liab and EXH D 8" xfId="21219"/>
    <cellStyle name="_Book1 (2)_4 31E Reg Asset  Liab and EXH D 9" xfId="21220"/>
    <cellStyle name="_Book1 (2)_4 32 Regulatory Assets and Liabilities  7 06- Exhibit D" xfId="821"/>
    <cellStyle name="_Book1 (2)_4 32 Regulatory Assets and Liabilities  7 06- Exhibit D 2" xfId="822"/>
    <cellStyle name="_Book1 (2)_4 32 Regulatory Assets and Liabilities  7 06- Exhibit D 2 2" xfId="823"/>
    <cellStyle name="_Book1 (2)_4 32 Regulatory Assets and Liabilities  7 06- Exhibit D 2 2 2" xfId="21221"/>
    <cellStyle name="_Book1 (2)_4 32 Regulatory Assets and Liabilities  7 06- Exhibit D 2 3" xfId="21222"/>
    <cellStyle name="_Book1 (2)_4 32 Regulatory Assets and Liabilities  7 06- Exhibit D 3" xfId="824"/>
    <cellStyle name="_Book1 (2)_4 32 Regulatory Assets and Liabilities  7 06- Exhibit D 3 2" xfId="21223"/>
    <cellStyle name="_Book1 (2)_4 32 Regulatory Assets and Liabilities  7 06- Exhibit D 4" xfId="21224"/>
    <cellStyle name="_Book1 (2)_4 32 Regulatory Assets and Liabilities  7 06- Exhibit D_DEM-WP(C) ENERG10C--ctn Mid-C_042010 2010GRC" xfId="21225"/>
    <cellStyle name="_Book1 (2)_4 32 Regulatory Assets and Liabilities  7 06- Exhibit D_NIM Summary" xfId="825"/>
    <cellStyle name="_Book1 (2)_4 32 Regulatory Assets and Liabilities  7 06- Exhibit D_NIM Summary 2" xfId="826"/>
    <cellStyle name="_Book1 (2)_4 32 Regulatory Assets and Liabilities  7 06- Exhibit D_NIM Summary 2 2" xfId="21226"/>
    <cellStyle name="_Book1 (2)_4 32 Regulatory Assets and Liabilities  7 06- Exhibit D_NIM Summary 3" xfId="21227"/>
    <cellStyle name="_Book1 (2)_4 32 Regulatory Assets and Liabilities  7 06- Exhibit D_NIM Summary_DEM-WP(C) ENERG10C--ctn Mid-C_042010 2010GRC" xfId="21228"/>
    <cellStyle name="_Book1 (2)_ACCOUNTS" xfId="827"/>
    <cellStyle name="_Book1 (2)_Att B to RECs proceeds proposal" xfId="828"/>
    <cellStyle name="_Book1 (2)_AURORA Total New" xfId="829"/>
    <cellStyle name="_Book1 (2)_AURORA Total New 2" xfId="830"/>
    <cellStyle name="_Book1 (2)_AURORA Total New 2 2" xfId="21229"/>
    <cellStyle name="_Book1 (2)_AURORA Total New 3" xfId="21230"/>
    <cellStyle name="_Book1 (2)_Backup for Attachment B 2010-09-09" xfId="831"/>
    <cellStyle name="_Book1 (2)_Bench Request - Attachment B" xfId="832"/>
    <cellStyle name="_Book1 (2)_Book2" xfId="833"/>
    <cellStyle name="_Book1 (2)_Book2 2" xfId="834"/>
    <cellStyle name="_Book1 (2)_Book2 2 2" xfId="835"/>
    <cellStyle name="_Book1 (2)_Book2 2 2 2" xfId="21231"/>
    <cellStyle name="_Book1 (2)_Book2 2 3" xfId="21232"/>
    <cellStyle name="_Book1 (2)_Book2 3" xfId="836"/>
    <cellStyle name="_Book1 (2)_Book2 3 2" xfId="21233"/>
    <cellStyle name="_Book1 (2)_Book2 4" xfId="21234"/>
    <cellStyle name="_Book1 (2)_Book2_Adj Bench DR 3 for Initial Briefs (Electric)" xfId="837"/>
    <cellStyle name="_Book1 (2)_Book2_Adj Bench DR 3 for Initial Briefs (Electric) 2" xfId="838"/>
    <cellStyle name="_Book1 (2)_Book2_Adj Bench DR 3 for Initial Briefs (Electric) 2 2" xfId="839"/>
    <cellStyle name="_Book1 (2)_Book2_Adj Bench DR 3 for Initial Briefs (Electric) 2 2 2" xfId="21235"/>
    <cellStyle name="_Book1 (2)_Book2_Adj Bench DR 3 for Initial Briefs (Electric) 2 3" xfId="21236"/>
    <cellStyle name="_Book1 (2)_Book2_Adj Bench DR 3 for Initial Briefs (Electric) 3" xfId="840"/>
    <cellStyle name="_Book1 (2)_Book2_Adj Bench DR 3 for Initial Briefs (Electric) 3 2" xfId="21237"/>
    <cellStyle name="_Book1 (2)_Book2_Adj Bench DR 3 for Initial Briefs (Electric) 4" xfId="21238"/>
    <cellStyle name="_Book1 (2)_Book2_Adj Bench DR 3 for Initial Briefs (Electric)_DEM-WP(C) ENERG10C--ctn Mid-C_042010 2010GRC" xfId="21239"/>
    <cellStyle name="_Book1 (2)_Book2_DEM-WP(C) ENERG10C--ctn Mid-C_042010 2010GRC" xfId="21240"/>
    <cellStyle name="_Book1 (2)_Book2_Electric Rev Req Model (2009 GRC) Rebuttal" xfId="841"/>
    <cellStyle name="_Book1 (2)_Book2_Electric Rev Req Model (2009 GRC) Rebuttal 2" xfId="842"/>
    <cellStyle name="_Book1 (2)_Book2_Electric Rev Req Model (2009 GRC) Rebuttal 2 2" xfId="843"/>
    <cellStyle name="_Book1 (2)_Book2_Electric Rev Req Model (2009 GRC) Rebuttal 2 2 2" xfId="21241"/>
    <cellStyle name="_Book1 (2)_Book2_Electric Rev Req Model (2009 GRC) Rebuttal 2 3" xfId="21242"/>
    <cellStyle name="_Book1 (2)_Book2_Electric Rev Req Model (2009 GRC) Rebuttal 3" xfId="844"/>
    <cellStyle name="_Book1 (2)_Book2_Electric Rev Req Model (2009 GRC) Rebuttal 3 2" xfId="21243"/>
    <cellStyle name="_Book1 (2)_Book2_Electric Rev Req Model (2009 GRC) Rebuttal 4" xfId="21244"/>
    <cellStyle name="_Book1 (2)_Book2_Electric Rev Req Model (2009 GRC) Rebuttal REmoval of New  WH Solar AdjustMI" xfId="845"/>
    <cellStyle name="_Book1 (2)_Book2_Electric Rev Req Model (2009 GRC) Rebuttal REmoval of New  WH Solar AdjustMI 2" xfId="846"/>
    <cellStyle name="_Book1 (2)_Book2_Electric Rev Req Model (2009 GRC) Rebuttal REmoval of New  WH Solar AdjustMI 2 2" xfId="847"/>
    <cellStyle name="_Book1 (2)_Book2_Electric Rev Req Model (2009 GRC) Rebuttal REmoval of New  WH Solar AdjustMI 2 2 2" xfId="21245"/>
    <cellStyle name="_Book1 (2)_Book2_Electric Rev Req Model (2009 GRC) Rebuttal REmoval of New  WH Solar AdjustMI 2 3" xfId="21246"/>
    <cellStyle name="_Book1 (2)_Book2_Electric Rev Req Model (2009 GRC) Rebuttal REmoval of New  WH Solar AdjustMI 3" xfId="848"/>
    <cellStyle name="_Book1 (2)_Book2_Electric Rev Req Model (2009 GRC) Rebuttal REmoval of New  WH Solar AdjustMI 3 2" xfId="21247"/>
    <cellStyle name="_Book1 (2)_Book2_Electric Rev Req Model (2009 GRC) Rebuttal REmoval of New  WH Solar AdjustMI 4" xfId="21248"/>
    <cellStyle name="_Book1 (2)_Book2_Electric Rev Req Model (2009 GRC) Rebuttal REmoval of New  WH Solar AdjustMI_DEM-WP(C) ENERG10C--ctn Mid-C_042010 2010GRC" xfId="21249"/>
    <cellStyle name="_Book1 (2)_Book2_Electric Rev Req Model (2009 GRC) Revised 01-18-2010" xfId="849"/>
    <cellStyle name="_Book1 (2)_Book2_Electric Rev Req Model (2009 GRC) Revised 01-18-2010 2" xfId="850"/>
    <cellStyle name="_Book1 (2)_Book2_Electric Rev Req Model (2009 GRC) Revised 01-18-2010 2 2" xfId="851"/>
    <cellStyle name="_Book1 (2)_Book2_Electric Rev Req Model (2009 GRC) Revised 01-18-2010 2 2 2" xfId="21250"/>
    <cellStyle name="_Book1 (2)_Book2_Electric Rev Req Model (2009 GRC) Revised 01-18-2010 2 3" xfId="21251"/>
    <cellStyle name="_Book1 (2)_Book2_Electric Rev Req Model (2009 GRC) Revised 01-18-2010 3" xfId="852"/>
    <cellStyle name="_Book1 (2)_Book2_Electric Rev Req Model (2009 GRC) Revised 01-18-2010 3 2" xfId="21252"/>
    <cellStyle name="_Book1 (2)_Book2_Electric Rev Req Model (2009 GRC) Revised 01-18-2010 4" xfId="21253"/>
    <cellStyle name="_Book1 (2)_Book2_Electric Rev Req Model (2009 GRC) Revised 01-18-2010_DEM-WP(C) ENERG10C--ctn Mid-C_042010 2010GRC" xfId="21254"/>
    <cellStyle name="_Book1 (2)_Book2_Final Order Electric EXHIBIT A-1" xfId="853"/>
    <cellStyle name="_Book1 (2)_Book2_Final Order Electric EXHIBIT A-1 2" xfId="854"/>
    <cellStyle name="_Book1 (2)_Book2_Final Order Electric EXHIBIT A-1 2 2" xfId="855"/>
    <cellStyle name="_Book1 (2)_Book2_Final Order Electric EXHIBIT A-1 2 2 2" xfId="21255"/>
    <cellStyle name="_Book1 (2)_Book2_Final Order Electric EXHIBIT A-1 2 3" xfId="21256"/>
    <cellStyle name="_Book1 (2)_Book2_Final Order Electric EXHIBIT A-1 3" xfId="856"/>
    <cellStyle name="_Book1 (2)_Book2_Final Order Electric EXHIBIT A-1 3 2" xfId="21257"/>
    <cellStyle name="_Book1 (2)_Book2_Final Order Electric EXHIBIT A-1 4" xfId="21258"/>
    <cellStyle name="_Book1 (2)_Book4" xfId="857"/>
    <cellStyle name="_Book1 (2)_Book4 2" xfId="858"/>
    <cellStyle name="_Book1 (2)_Book4 2 2" xfId="859"/>
    <cellStyle name="_Book1 (2)_Book4 2 2 2" xfId="21259"/>
    <cellStyle name="_Book1 (2)_Book4 2 3" xfId="21260"/>
    <cellStyle name="_Book1 (2)_Book4 3" xfId="860"/>
    <cellStyle name="_Book1 (2)_Book4 3 2" xfId="21261"/>
    <cellStyle name="_Book1 (2)_Book4 4" xfId="21262"/>
    <cellStyle name="_Book1 (2)_Book4_DEM-WP(C) ENERG10C--ctn Mid-C_042010 2010GRC" xfId="21263"/>
    <cellStyle name="_Book1 (2)_Book9" xfId="861"/>
    <cellStyle name="_Book1 (2)_Book9 2" xfId="862"/>
    <cellStyle name="_Book1 (2)_Book9 2 2" xfId="863"/>
    <cellStyle name="_Book1 (2)_Book9 2 2 2" xfId="21264"/>
    <cellStyle name="_Book1 (2)_Book9 2 3" xfId="21265"/>
    <cellStyle name="_Book1 (2)_Book9 3" xfId="864"/>
    <cellStyle name="_Book1 (2)_Book9 3 2" xfId="21266"/>
    <cellStyle name="_Book1 (2)_Book9 4" xfId="21267"/>
    <cellStyle name="_Book1 (2)_Book9_DEM-WP(C) ENERG10C--ctn Mid-C_042010 2010GRC" xfId="21268"/>
    <cellStyle name="_Book1 (2)_Chelan PUD Power Costs (8-10)" xfId="865"/>
    <cellStyle name="_Book1 (2)_Chelan PUD Power Costs (8-10) 2" xfId="21269"/>
    <cellStyle name="_Book1 (2)_DEM-WP(C) Chelan Power Costs" xfId="21270"/>
    <cellStyle name="_Book1 (2)_DEM-WP(C) Chelan Power Costs 2" xfId="21271"/>
    <cellStyle name="_Book1 (2)_DEM-WP(C) ENERG10C--ctn Mid-C_042010 2010GRC" xfId="21272"/>
    <cellStyle name="_Book1 (2)_DEM-WP(C) Gas Transport 2010GRC" xfId="21273"/>
    <cellStyle name="_Book1 (2)_DEM-WP(C) Gas Transport 2010GRC 2" xfId="21274"/>
    <cellStyle name="_Book1 (2)_DWH-08 (Rate Spread &amp; Design Workpapers)" xfId="866"/>
    <cellStyle name="_Book1 (2)_Exh A-1 resulting from UE-112050 effective Jan 1 2012" xfId="21275"/>
    <cellStyle name="_Book1 (2)_Exh G - Klamath Peaker PPA fr C Locke 2-12" xfId="21276"/>
    <cellStyle name="_Book1 (2)_Exhibit A-1 effective 4-1-11 fr S Free 12-11" xfId="21277"/>
    <cellStyle name="_Book1 (2)_Final 2008 PTC Rate Design Workpapers 10.27.08" xfId="867"/>
    <cellStyle name="_Book1 (2)_Gas Rev Req Model (2010 GRC)" xfId="868"/>
    <cellStyle name="_Book1 (2)_INPUTS" xfId="869"/>
    <cellStyle name="_Book1 (2)_INPUTS 2" xfId="870"/>
    <cellStyle name="_Book1 (2)_INPUTS 2 2" xfId="871"/>
    <cellStyle name="_Book1 (2)_INPUTS 2 2 2" xfId="21278"/>
    <cellStyle name="_Book1 (2)_INPUTS 2 3" xfId="21279"/>
    <cellStyle name="_Book1 (2)_INPUTS 3" xfId="872"/>
    <cellStyle name="_Book1 (2)_INPUTS 3 2" xfId="21280"/>
    <cellStyle name="_Book1 (2)_INPUTS 4" xfId="21281"/>
    <cellStyle name="_Book1 (2)_Mint Farm Generation BPA" xfId="21282"/>
    <cellStyle name="_Book1 (2)_NIM Summary" xfId="873"/>
    <cellStyle name="_Book1 (2)_NIM Summary 09GRC" xfId="874"/>
    <cellStyle name="_Book1 (2)_NIM Summary 09GRC 2" xfId="875"/>
    <cellStyle name="_Book1 (2)_NIM Summary 09GRC 2 2" xfId="21283"/>
    <cellStyle name="_Book1 (2)_NIM Summary 09GRC 3" xfId="21284"/>
    <cellStyle name="_Book1 (2)_NIM Summary 09GRC_DEM-WP(C) ENERG10C--ctn Mid-C_042010 2010GRC" xfId="21285"/>
    <cellStyle name="_Book1 (2)_NIM Summary 10" xfId="21286"/>
    <cellStyle name="_Book1 (2)_NIM Summary 11" xfId="21287"/>
    <cellStyle name="_Book1 (2)_NIM Summary 12" xfId="21288"/>
    <cellStyle name="_Book1 (2)_NIM Summary 13" xfId="21289"/>
    <cellStyle name="_Book1 (2)_NIM Summary 14" xfId="21290"/>
    <cellStyle name="_Book1 (2)_NIM Summary 15" xfId="21291"/>
    <cellStyle name="_Book1 (2)_NIM Summary 16" xfId="21292"/>
    <cellStyle name="_Book1 (2)_NIM Summary 17" xfId="21293"/>
    <cellStyle name="_Book1 (2)_NIM Summary 18" xfId="21294"/>
    <cellStyle name="_Book1 (2)_NIM Summary 19" xfId="21295"/>
    <cellStyle name="_Book1 (2)_NIM Summary 2" xfId="876"/>
    <cellStyle name="_Book1 (2)_NIM Summary 2 2" xfId="21296"/>
    <cellStyle name="_Book1 (2)_NIM Summary 20" xfId="21297"/>
    <cellStyle name="_Book1 (2)_NIM Summary 21" xfId="21298"/>
    <cellStyle name="_Book1 (2)_NIM Summary 22" xfId="21299"/>
    <cellStyle name="_Book1 (2)_NIM Summary 23" xfId="21300"/>
    <cellStyle name="_Book1 (2)_NIM Summary 24" xfId="21301"/>
    <cellStyle name="_Book1 (2)_NIM Summary 25" xfId="21302"/>
    <cellStyle name="_Book1 (2)_NIM Summary 26" xfId="21303"/>
    <cellStyle name="_Book1 (2)_NIM Summary 27" xfId="21304"/>
    <cellStyle name="_Book1 (2)_NIM Summary 28" xfId="21305"/>
    <cellStyle name="_Book1 (2)_NIM Summary 29" xfId="21306"/>
    <cellStyle name="_Book1 (2)_NIM Summary 3" xfId="877"/>
    <cellStyle name="_Book1 (2)_NIM Summary 3 2" xfId="21307"/>
    <cellStyle name="_Book1 (2)_NIM Summary 30" xfId="21308"/>
    <cellStyle name="_Book1 (2)_NIM Summary 31" xfId="21309"/>
    <cellStyle name="_Book1 (2)_NIM Summary 32" xfId="21310"/>
    <cellStyle name="_Book1 (2)_NIM Summary 33" xfId="21311"/>
    <cellStyle name="_Book1 (2)_NIM Summary 34" xfId="21312"/>
    <cellStyle name="_Book1 (2)_NIM Summary 35" xfId="21313"/>
    <cellStyle name="_Book1 (2)_NIM Summary 36" xfId="21314"/>
    <cellStyle name="_Book1 (2)_NIM Summary 37" xfId="21315"/>
    <cellStyle name="_Book1 (2)_NIM Summary 38" xfId="21316"/>
    <cellStyle name="_Book1 (2)_NIM Summary 39" xfId="21317"/>
    <cellStyle name="_Book1 (2)_NIM Summary 4" xfId="878"/>
    <cellStyle name="_Book1 (2)_NIM Summary 4 2" xfId="21318"/>
    <cellStyle name="_Book1 (2)_NIM Summary 40" xfId="21319"/>
    <cellStyle name="_Book1 (2)_NIM Summary 41" xfId="21320"/>
    <cellStyle name="_Book1 (2)_NIM Summary 42" xfId="21321"/>
    <cellStyle name="_Book1 (2)_NIM Summary 43" xfId="21322"/>
    <cellStyle name="_Book1 (2)_NIM Summary 44" xfId="21323"/>
    <cellStyle name="_Book1 (2)_NIM Summary 45" xfId="21324"/>
    <cellStyle name="_Book1 (2)_NIM Summary 46" xfId="21325"/>
    <cellStyle name="_Book1 (2)_NIM Summary 47" xfId="21326"/>
    <cellStyle name="_Book1 (2)_NIM Summary 48" xfId="21327"/>
    <cellStyle name="_Book1 (2)_NIM Summary 49" xfId="21328"/>
    <cellStyle name="_Book1 (2)_NIM Summary 5" xfId="879"/>
    <cellStyle name="_Book1 (2)_NIM Summary 5 2" xfId="21329"/>
    <cellStyle name="_Book1 (2)_NIM Summary 50" xfId="21330"/>
    <cellStyle name="_Book1 (2)_NIM Summary 51" xfId="21331"/>
    <cellStyle name="_Book1 (2)_NIM Summary 52" xfId="21332"/>
    <cellStyle name="_Book1 (2)_NIM Summary 6" xfId="880"/>
    <cellStyle name="_Book1 (2)_NIM Summary 6 2" xfId="21333"/>
    <cellStyle name="_Book1 (2)_NIM Summary 7" xfId="881"/>
    <cellStyle name="_Book1 (2)_NIM Summary 7 2" xfId="21334"/>
    <cellStyle name="_Book1 (2)_NIM Summary 8" xfId="882"/>
    <cellStyle name="_Book1 (2)_NIM Summary 8 2" xfId="21335"/>
    <cellStyle name="_Book1 (2)_NIM Summary 9" xfId="883"/>
    <cellStyle name="_Book1 (2)_NIM Summary 9 2" xfId="21336"/>
    <cellStyle name="_Book1 (2)_NIM Summary_DEM-WP(C) ENERG10C--ctn Mid-C_042010 2010GRC" xfId="21337"/>
    <cellStyle name="_Book1 (2)_PCA 10 -  Exhibit D Dec 2011" xfId="21338"/>
    <cellStyle name="_Book1 (2)_PCA 10 -  Exhibit D from A Kellogg Jan 2011" xfId="884"/>
    <cellStyle name="_Book1 (2)_PCA 10 -  Exhibit D from A Kellogg July 2011" xfId="885"/>
    <cellStyle name="_Book1 (2)_PCA 10 -  Exhibit D from S Free Rcv'd 12-11" xfId="886"/>
    <cellStyle name="_Book1 (2)_PCA 11 -  Exhibit D Jan 2012 fr A Kellogg" xfId="21339"/>
    <cellStyle name="_Book1 (2)_PCA 11 -  Exhibit D Jan 2012 WF" xfId="21340"/>
    <cellStyle name="_Book1 (2)_PCA 9 -  Exhibit D April 2010" xfId="887"/>
    <cellStyle name="_Book1 (2)_PCA 9 -  Exhibit D April 2010 (3)" xfId="888"/>
    <cellStyle name="_Book1 (2)_PCA 9 -  Exhibit D April 2010 (3) 2" xfId="889"/>
    <cellStyle name="_Book1 (2)_PCA 9 -  Exhibit D April 2010 (3) 2 2" xfId="21341"/>
    <cellStyle name="_Book1 (2)_PCA 9 -  Exhibit D April 2010 (3) 3" xfId="21342"/>
    <cellStyle name="_Book1 (2)_PCA 9 -  Exhibit D April 2010 (3)_DEM-WP(C) ENERG10C--ctn Mid-C_042010 2010GRC" xfId="21343"/>
    <cellStyle name="_Book1 (2)_PCA 9 -  Exhibit D April 2010 2" xfId="21344"/>
    <cellStyle name="_Book1 (2)_PCA 9 -  Exhibit D April 2010 3" xfId="21345"/>
    <cellStyle name="_Book1 (2)_PCA 9 -  Exhibit D April 2010 4" xfId="21346"/>
    <cellStyle name="_Book1 (2)_PCA 9 -  Exhibit D April 2010 5" xfId="21347"/>
    <cellStyle name="_Book1 (2)_PCA 9 -  Exhibit D April 2010 6" xfId="21348"/>
    <cellStyle name="_Book1 (2)_PCA 9 -  Exhibit D Nov 2010" xfId="890"/>
    <cellStyle name="_Book1 (2)_PCA 9 -  Exhibit D Nov 2010 2" xfId="21349"/>
    <cellStyle name="_Book1 (2)_PCA 9 - Exhibit D at August 2010" xfId="891"/>
    <cellStyle name="_Book1 (2)_PCA 9 - Exhibit D at August 2010 2" xfId="21350"/>
    <cellStyle name="_Book1 (2)_PCA 9 - Exhibit D June 2010 GRC" xfId="892"/>
    <cellStyle name="_Book1 (2)_PCA 9 - Exhibit D June 2010 GRC 2" xfId="21351"/>
    <cellStyle name="_Book1 (2)_Power Costs - Comparison bx Rbtl-Staff-Jt-PC" xfId="893"/>
    <cellStyle name="_Book1 (2)_Power Costs - Comparison bx Rbtl-Staff-Jt-PC 2" xfId="894"/>
    <cellStyle name="_Book1 (2)_Power Costs - Comparison bx Rbtl-Staff-Jt-PC 2 2" xfId="895"/>
    <cellStyle name="_Book1 (2)_Power Costs - Comparison bx Rbtl-Staff-Jt-PC 2 2 2" xfId="21352"/>
    <cellStyle name="_Book1 (2)_Power Costs - Comparison bx Rbtl-Staff-Jt-PC 2 3" xfId="21353"/>
    <cellStyle name="_Book1 (2)_Power Costs - Comparison bx Rbtl-Staff-Jt-PC 3" xfId="896"/>
    <cellStyle name="_Book1 (2)_Power Costs - Comparison bx Rbtl-Staff-Jt-PC 3 2" xfId="21354"/>
    <cellStyle name="_Book1 (2)_Power Costs - Comparison bx Rbtl-Staff-Jt-PC 4" xfId="21355"/>
    <cellStyle name="_Book1 (2)_Power Costs - Comparison bx Rbtl-Staff-Jt-PC_Adj Bench DR 3 for Initial Briefs (Electric)" xfId="897"/>
    <cellStyle name="_Book1 (2)_Power Costs - Comparison bx Rbtl-Staff-Jt-PC_Adj Bench DR 3 for Initial Briefs (Electric) 2" xfId="898"/>
    <cellStyle name="_Book1 (2)_Power Costs - Comparison bx Rbtl-Staff-Jt-PC_Adj Bench DR 3 for Initial Briefs (Electric) 2 2" xfId="899"/>
    <cellStyle name="_Book1 (2)_Power Costs - Comparison bx Rbtl-Staff-Jt-PC_Adj Bench DR 3 for Initial Briefs (Electric) 2 2 2" xfId="21356"/>
    <cellStyle name="_Book1 (2)_Power Costs - Comparison bx Rbtl-Staff-Jt-PC_Adj Bench DR 3 for Initial Briefs (Electric) 2 3" xfId="21357"/>
    <cellStyle name="_Book1 (2)_Power Costs - Comparison bx Rbtl-Staff-Jt-PC_Adj Bench DR 3 for Initial Briefs (Electric) 3" xfId="900"/>
    <cellStyle name="_Book1 (2)_Power Costs - Comparison bx Rbtl-Staff-Jt-PC_Adj Bench DR 3 for Initial Briefs (Electric) 3 2" xfId="21358"/>
    <cellStyle name="_Book1 (2)_Power Costs - Comparison bx Rbtl-Staff-Jt-PC_Adj Bench DR 3 for Initial Briefs (Electric) 4" xfId="21359"/>
    <cellStyle name="_Book1 (2)_Power Costs - Comparison bx Rbtl-Staff-Jt-PC_Adj Bench DR 3 for Initial Briefs (Electric)_DEM-WP(C) ENERG10C--ctn Mid-C_042010 2010GRC" xfId="21360"/>
    <cellStyle name="_Book1 (2)_Power Costs - Comparison bx Rbtl-Staff-Jt-PC_DEM-WP(C) ENERG10C--ctn Mid-C_042010 2010GRC" xfId="21361"/>
    <cellStyle name="_Book1 (2)_Power Costs - Comparison bx Rbtl-Staff-Jt-PC_Electric Rev Req Model (2009 GRC) Rebuttal" xfId="901"/>
    <cellStyle name="_Book1 (2)_Power Costs - Comparison bx Rbtl-Staff-Jt-PC_Electric Rev Req Model (2009 GRC) Rebuttal 2" xfId="902"/>
    <cellStyle name="_Book1 (2)_Power Costs - Comparison bx Rbtl-Staff-Jt-PC_Electric Rev Req Model (2009 GRC) Rebuttal 2 2" xfId="903"/>
    <cellStyle name="_Book1 (2)_Power Costs - Comparison bx Rbtl-Staff-Jt-PC_Electric Rev Req Model (2009 GRC) Rebuttal 2 2 2" xfId="21362"/>
    <cellStyle name="_Book1 (2)_Power Costs - Comparison bx Rbtl-Staff-Jt-PC_Electric Rev Req Model (2009 GRC) Rebuttal 2 3" xfId="21363"/>
    <cellStyle name="_Book1 (2)_Power Costs - Comparison bx Rbtl-Staff-Jt-PC_Electric Rev Req Model (2009 GRC) Rebuttal 3" xfId="904"/>
    <cellStyle name="_Book1 (2)_Power Costs - Comparison bx Rbtl-Staff-Jt-PC_Electric Rev Req Model (2009 GRC) Rebuttal 3 2" xfId="21364"/>
    <cellStyle name="_Book1 (2)_Power Costs - Comparison bx Rbtl-Staff-Jt-PC_Electric Rev Req Model (2009 GRC) Rebuttal 4" xfId="21365"/>
    <cellStyle name="_Book1 (2)_Power Costs - Comparison bx Rbtl-Staff-Jt-PC_Electric Rev Req Model (2009 GRC) Rebuttal REmoval of New  WH Solar AdjustMI" xfId="905"/>
    <cellStyle name="_Book1 (2)_Power Costs - Comparison bx Rbtl-Staff-Jt-PC_Electric Rev Req Model (2009 GRC) Rebuttal REmoval of New  WH Solar AdjustMI 2" xfId="906"/>
    <cellStyle name="_Book1 (2)_Power Costs - Comparison bx Rbtl-Staff-Jt-PC_Electric Rev Req Model (2009 GRC) Rebuttal REmoval of New  WH Solar AdjustMI 2 2" xfId="907"/>
    <cellStyle name="_Book1 (2)_Power Costs - Comparison bx Rbtl-Staff-Jt-PC_Electric Rev Req Model (2009 GRC) Rebuttal REmoval of New  WH Solar AdjustMI 2 2 2" xfId="21366"/>
    <cellStyle name="_Book1 (2)_Power Costs - Comparison bx Rbtl-Staff-Jt-PC_Electric Rev Req Model (2009 GRC) Rebuttal REmoval of New  WH Solar AdjustMI 2 3" xfId="21367"/>
    <cellStyle name="_Book1 (2)_Power Costs - Comparison bx Rbtl-Staff-Jt-PC_Electric Rev Req Model (2009 GRC) Rebuttal REmoval of New  WH Solar AdjustMI 3" xfId="908"/>
    <cellStyle name="_Book1 (2)_Power Costs - Comparison bx Rbtl-Staff-Jt-PC_Electric Rev Req Model (2009 GRC) Rebuttal REmoval of New  WH Solar AdjustMI 3 2" xfId="21368"/>
    <cellStyle name="_Book1 (2)_Power Costs - Comparison bx Rbtl-Staff-Jt-PC_Electric Rev Req Model (2009 GRC) Rebuttal REmoval of New  WH Solar AdjustMI 4" xfId="21369"/>
    <cellStyle name="_Book1 (2)_Power Costs - Comparison bx Rbtl-Staff-Jt-PC_Electric Rev Req Model (2009 GRC) Rebuttal REmoval of New  WH Solar AdjustMI_DEM-WP(C) ENERG10C--ctn Mid-C_042010 2010GRC" xfId="21370"/>
    <cellStyle name="_Book1 (2)_Power Costs - Comparison bx Rbtl-Staff-Jt-PC_Electric Rev Req Model (2009 GRC) Revised 01-18-2010" xfId="909"/>
    <cellStyle name="_Book1 (2)_Power Costs - Comparison bx Rbtl-Staff-Jt-PC_Electric Rev Req Model (2009 GRC) Revised 01-18-2010 2" xfId="910"/>
    <cellStyle name="_Book1 (2)_Power Costs - Comparison bx Rbtl-Staff-Jt-PC_Electric Rev Req Model (2009 GRC) Revised 01-18-2010 2 2" xfId="911"/>
    <cellStyle name="_Book1 (2)_Power Costs - Comparison bx Rbtl-Staff-Jt-PC_Electric Rev Req Model (2009 GRC) Revised 01-18-2010 2 2 2" xfId="21371"/>
    <cellStyle name="_Book1 (2)_Power Costs - Comparison bx Rbtl-Staff-Jt-PC_Electric Rev Req Model (2009 GRC) Revised 01-18-2010 2 3" xfId="21372"/>
    <cellStyle name="_Book1 (2)_Power Costs - Comparison bx Rbtl-Staff-Jt-PC_Electric Rev Req Model (2009 GRC) Revised 01-18-2010 3" xfId="912"/>
    <cellStyle name="_Book1 (2)_Power Costs - Comparison bx Rbtl-Staff-Jt-PC_Electric Rev Req Model (2009 GRC) Revised 01-18-2010 3 2" xfId="21373"/>
    <cellStyle name="_Book1 (2)_Power Costs - Comparison bx Rbtl-Staff-Jt-PC_Electric Rev Req Model (2009 GRC) Revised 01-18-2010 4" xfId="21374"/>
    <cellStyle name="_Book1 (2)_Power Costs - Comparison bx Rbtl-Staff-Jt-PC_Electric Rev Req Model (2009 GRC) Revised 01-18-2010_DEM-WP(C) ENERG10C--ctn Mid-C_042010 2010GRC" xfId="21375"/>
    <cellStyle name="_Book1 (2)_Power Costs - Comparison bx Rbtl-Staff-Jt-PC_Final Order Electric EXHIBIT A-1" xfId="913"/>
    <cellStyle name="_Book1 (2)_Power Costs - Comparison bx Rbtl-Staff-Jt-PC_Final Order Electric EXHIBIT A-1 2" xfId="914"/>
    <cellStyle name="_Book1 (2)_Power Costs - Comparison bx Rbtl-Staff-Jt-PC_Final Order Electric EXHIBIT A-1 2 2" xfId="915"/>
    <cellStyle name="_Book1 (2)_Power Costs - Comparison bx Rbtl-Staff-Jt-PC_Final Order Electric EXHIBIT A-1 2 2 2" xfId="21376"/>
    <cellStyle name="_Book1 (2)_Power Costs - Comparison bx Rbtl-Staff-Jt-PC_Final Order Electric EXHIBIT A-1 2 3" xfId="21377"/>
    <cellStyle name="_Book1 (2)_Power Costs - Comparison bx Rbtl-Staff-Jt-PC_Final Order Electric EXHIBIT A-1 3" xfId="916"/>
    <cellStyle name="_Book1 (2)_Power Costs - Comparison bx Rbtl-Staff-Jt-PC_Final Order Electric EXHIBIT A-1 3 2" xfId="21378"/>
    <cellStyle name="_Book1 (2)_Power Costs - Comparison bx Rbtl-Staff-Jt-PC_Final Order Electric EXHIBIT A-1 4" xfId="21379"/>
    <cellStyle name="_Book1 (2)_Production Adj 4.37" xfId="917"/>
    <cellStyle name="_Book1 (2)_Production Adj 4.37 2" xfId="918"/>
    <cellStyle name="_Book1 (2)_Production Adj 4.37 2 2" xfId="919"/>
    <cellStyle name="_Book1 (2)_Production Adj 4.37 2 2 2" xfId="21380"/>
    <cellStyle name="_Book1 (2)_Production Adj 4.37 2 3" xfId="21381"/>
    <cellStyle name="_Book1 (2)_Production Adj 4.37 3" xfId="920"/>
    <cellStyle name="_Book1 (2)_Production Adj 4.37 3 2" xfId="21382"/>
    <cellStyle name="_Book1 (2)_Production Adj 4.37 4" xfId="21383"/>
    <cellStyle name="_Book1 (2)_Purchased Power Adj 4.03" xfId="921"/>
    <cellStyle name="_Book1 (2)_Purchased Power Adj 4.03 2" xfId="922"/>
    <cellStyle name="_Book1 (2)_Purchased Power Adj 4.03 2 2" xfId="923"/>
    <cellStyle name="_Book1 (2)_Purchased Power Adj 4.03 2 2 2" xfId="21384"/>
    <cellStyle name="_Book1 (2)_Purchased Power Adj 4.03 2 3" xfId="21385"/>
    <cellStyle name="_Book1 (2)_Purchased Power Adj 4.03 3" xfId="924"/>
    <cellStyle name="_Book1 (2)_Purchased Power Adj 4.03 3 2" xfId="21386"/>
    <cellStyle name="_Book1 (2)_Purchased Power Adj 4.03 4" xfId="21387"/>
    <cellStyle name="_Book1 (2)_Rebuttal Power Costs" xfId="925"/>
    <cellStyle name="_Book1 (2)_Rebuttal Power Costs 2" xfId="926"/>
    <cellStyle name="_Book1 (2)_Rebuttal Power Costs 2 2" xfId="927"/>
    <cellStyle name="_Book1 (2)_Rebuttal Power Costs 2 2 2" xfId="21388"/>
    <cellStyle name="_Book1 (2)_Rebuttal Power Costs 2 3" xfId="21389"/>
    <cellStyle name="_Book1 (2)_Rebuttal Power Costs 3" xfId="928"/>
    <cellStyle name="_Book1 (2)_Rebuttal Power Costs 3 2" xfId="21390"/>
    <cellStyle name="_Book1 (2)_Rebuttal Power Costs 4" xfId="21391"/>
    <cellStyle name="_Book1 (2)_Rebuttal Power Costs_Adj Bench DR 3 for Initial Briefs (Electric)" xfId="929"/>
    <cellStyle name="_Book1 (2)_Rebuttal Power Costs_Adj Bench DR 3 for Initial Briefs (Electric) 2" xfId="930"/>
    <cellStyle name="_Book1 (2)_Rebuttal Power Costs_Adj Bench DR 3 for Initial Briefs (Electric) 2 2" xfId="931"/>
    <cellStyle name="_Book1 (2)_Rebuttal Power Costs_Adj Bench DR 3 for Initial Briefs (Electric) 2 2 2" xfId="21392"/>
    <cellStyle name="_Book1 (2)_Rebuttal Power Costs_Adj Bench DR 3 for Initial Briefs (Electric) 2 3" xfId="21393"/>
    <cellStyle name="_Book1 (2)_Rebuttal Power Costs_Adj Bench DR 3 for Initial Briefs (Electric) 3" xfId="932"/>
    <cellStyle name="_Book1 (2)_Rebuttal Power Costs_Adj Bench DR 3 for Initial Briefs (Electric) 3 2" xfId="21394"/>
    <cellStyle name="_Book1 (2)_Rebuttal Power Costs_Adj Bench DR 3 for Initial Briefs (Electric) 4" xfId="21395"/>
    <cellStyle name="_Book1 (2)_Rebuttal Power Costs_Adj Bench DR 3 for Initial Briefs (Electric)_DEM-WP(C) ENERG10C--ctn Mid-C_042010 2010GRC" xfId="21396"/>
    <cellStyle name="_Book1 (2)_Rebuttal Power Costs_DEM-WP(C) ENERG10C--ctn Mid-C_042010 2010GRC" xfId="21397"/>
    <cellStyle name="_Book1 (2)_Rebuttal Power Costs_Electric Rev Req Model (2009 GRC) Rebuttal" xfId="933"/>
    <cellStyle name="_Book1 (2)_Rebuttal Power Costs_Electric Rev Req Model (2009 GRC) Rebuttal 2" xfId="934"/>
    <cellStyle name="_Book1 (2)_Rebuttal Power Costs_Electric Rev Req Model (2009 GRC) Rebuttal 2 2" xfId="935"/>
    <cellStyle name="_Book1 (2)_Rebuttal Power Costs_Electric Rev Req Model (2009 GRC) Rebuttal 2 2 2" xfId="21398"/>
    <cellStyle name="_Book1 (2)_Rebuttal Power Costs_Electric Rev Req Model (2009 GRC) Rebuttal 2 3" xfId="21399"/>
    <cellStyle name="_Book1 (2)_Rebuttal Power Costs_Electric Rev Req Model (2009 GRC) Rebuttal 3" xfId="936"/>
    <cellStyle name="_Book1 (2)_Rebuttal Power Costs_Electric Rev Req Model (2009 GRC) Rebuttal 3 2" xfId="21400"/>
    <cellStyle name="_Book1 (2)_Rebuttal Power Costs_Electric Rev Req Model (2009 GRC) Rebuttal 4" xfId="21401"/>
    <cellStyle name="_Book1 (2)_Rebuttal Power Costs_Electric Rev Req Model (2009 GRC) Rebuttal REmoval of New  WH Solar AdjustMI" xfId="937"/>
    <cellStyle name="_Book1 (2)_Rebuttal Power Costs_Electric Rev Req Model (2009 GRC) Rebuttal REmoval of New  WH Solar AdjustMI 2" xfId="938"/>
    <cellStyle name="_Book1 (2)_Rebuttal Power Costs_Electric Rev Req Model (2009 GRC) Rebuttal REmoval of New  WH Solar AdjustMI 2 2" xfId="939"/>
    <cellStyle name="_Book1 (2)_Rebuttal Power Costs_Electric Rev Req Model (2009 GRC) Rebuttal REmoval of New  WH Solar AdjustMI 2 2 2" xfId="21402"/>
    <cellStyle name="_Book1 (2)_Rebuttal Power Costs_Electric Rev Req Model (2009 GRC) Rebuttal REmoval of New  WH Solar AdjustMI 2 3" xfId="21403"/>
    <cellStyle name="_Book1 (2)_Rebuttal Power Costs_Electric Rev Req Model (2009 GRC) Rebuttal REmoval of New  WH Solar AdjustMI 3" xfId="940"/>
    <cellStyle name="_Book1 (2)_Rebuttal Power Costs_Electric Rev Req Model (2009 GRC) Rebuttal REmoval of New  WH Solar AdjustMI 3 2" xfId="21404"/>
    <cellStyle name="_Book1 (2)_Rebuttal Power Costs_Electric Rev Req Model (2009 GRC) Rebuttal REmoval of New  WH Solar AdjustMI 4" xfId="21405"/>
    <cellStyle name="_Book1 (2)_Rebuttal Power Costs_Electric Rev Req Model (2009 GRC) Rebuttal REmoval of New  WH Solar AdjustMI_DEM-WP(C) ENERG10C--ctn Mid-C_042010 2010GRC" xfId="21406"/>
    <cellStyle name="_Book1 (2)_Rebuttal Power Costs_Electric Rev Req Model (2009 GRC) Revised 01-18-2010" xfId="941"/>
    <cellStyle name="_Book1 (2)_Rebuttal Power Costs_Electric Rev Req Model (2009 GRC) Revised 01-18-2010 2" xfId="942"/>
    <cellStyle name="_Book1 (2)_Rebuttal Power Costs_Electric Rev Req Model (2009 GRC) Revised 01-18-2010 2 2" xfId="943"/>
    <cellStyle name="_Book1 (2)_Rebuttal Power Costs_Electric Rev Req Model (2009 GRC) Revised 01-18-2010 2 2 2" xfId="21407"/>
    <cellStyle name="_Book1 (2)_Rebuttal Power Costs_Electric Rev Req Model (2009 GRC) Revised 01-18-2010 2 3" xfId="21408"/>
    <cellStyle name="_Book1 (2)_Rebuttal Power Costs_Electric Rev Req Model (2009 GRC) Revised 01-18-2010 3" xfId="944"/>
    <cellStyle name="_Book1 (2)_Rebuttal Power Costs_Electric Rev Req Model (2009 GRC) Revised 01-18-2010 3 2" xfId="21409"/>
    <cellStyle name="_Book1 (2)_Rebuttal Power Costs_Electric Rev Req Model (2009 GRC) Revised 01-18-2010 4" xfId="21410"/>
    <cellStyle name="_Book1 (2)_Rebuttal Power Costs_Electric Rev Req Model (2009 GRC) Revised 01-18-2010_DEM-WP(C) ENERG10C--ctn Mid-C_042010 2010GRC" xfId="21411"/>
    <cellStyle name="_Book1 (2)_Rebuttal Power Costs_Final Order Electric EXHIBIT A-1" xfId="945"/>
    <cellStyle name="_Book1 (2)_Rebuttal Power Costs_Final Order Electric EXHIBIT A-1 2" xfId="946"/>
    <cellStyle name="_Book1 (2)_Rebuttal Power Costs_Final Order Electric EXHIBIT A-1 2 2" xfId="947"/>
    <cellStyle name="_Book1 (2)_Rebuttal Power Costs_Final Order Electric EXHIBIT A-1 2 2 2" xfId="21412"/>
    <cellStyle name="_Book1 (2)_Rebuttal Power Costs_Final Order Electric EXHIBIT A-1 2 3" xfId="21413"/>
    <cellStyle name="_Book1 (2)_Rebuttal Power Costs_Final Order Electric EXHIBIT A-1 3" xfId="948"/>
    <cellStyle name="_Book1 (2)_Rebuttal Power Costs_Final Order Electric EXHIBIT A-1 3 2" xfId="21414"/>
    <cellStyle name="_Book1 (2)_Rebuttal Power Costs_Final Order Electric EXHIBIT A-1 4" xfId="21415"/>
    <cellStyle name="_Book1 (2)_RECS vs PTC's w Interest 6-28-10" xfId="949"/>
    <cellStyle name="_Book1 (2)_ROR &amp; CONV FACTOR" xfId="950"/>
    <cellStyle name="_Book1 (2)_ROR &amp; CONV FACTOR 2" xfId="951"/>
    <cellStyle name="_Book1 (2)_ROR &amp; CONV FACTOR 2 2" xfId="952"/>
    <cellStyle name="_Book1 (2)_ROR &amp; CONV FACTOR 2 2 2" xfId="21416"/>
    <cellStyle name="_Book1 (2)_ROR &amp; CONV FACTOR 2 3" xfId="21417"/>
    <cellStyle name="_Book1 (2)_ROR &amp; CONV FACTOR 3" xfId="953"/>
    <cellStyle name="_Book1 (2)_ROR &amp; CONV FACTOR 3 2" xfId="21418"/>
    <cellStyle name="_Book1 (2)_ROR &amp; CONV FACTOR 4" xfId="21419"/>
    <cellStyle name="_Book1 (2)_ROR 5.02" xfId="954"/>
    <cellStyle name="_Book1 (2)_ROR 5.02 2" xfId="955"/>
    <cellStyle name="_Book1 (2)_ROR 5.02 2 2" xfId="956"/>
    <cellStyle name="_Book1 (2)_ROR 5.02 2 2 2" xfId="21420"/>
    <cellStyle name="_Book1 (2)_ROR 5.02 2 3" xfId="21421"/>
    <cellStyle name="_Book1 (2)_ROR 5.02 3" xfId="957"/>
    <cellStyle name="_Book1 (2)_ROR 5.02 3 2" xfId="21422"/>
    <cellStyle name="_Book1 (2)_ROR 5.02 4" xfId="21423"/>
    <cellStyle name="_Book1 (2)_Wind Integration 10GRC" xfId="958"/>
    <cellStyle name="_Book1 (2)_Wind Integration 10GRC 2" xfId="959"/>
    <cellStyle name="_Book1 (2)_Wind Integration 10GRC 2 2" xfId="21424"/>
    <cellStyle name="_Book1 (2)_Wind Integration 10GRC 3" xfId="21425"/>
    <cellStyle name="_Book1 (2)_Wind Integration 10GRC_DEM-WP(C) ENERG10C--ctn Mid-C_042010 2010GRC" xfId="21426"/>
    <cellStyle name="_Book1 10" xfId="960"/>
    <cellStyle name="_Book1 10 2" xfId="961"/>
    <cellStyle name="_Book1 10 2 2" xfId="21427"/>
    <cellStyle name="_Book1 10 3" xfId="21428"/>
    <cellStyle name="_Book1 11" xfId="962"/>
    <cellStyle name="_Book1 11 2" xfId="21429"/>
    <cellStyle name="_Book1 11 2 2" xfId="21430"/>
    <cellStyle name="_Book1 11 3" xfId="21431"/>
    <cellStyle name="_Book1 12" xfId="963"/>
    <cellStyle name="_Book1 12 2" xfId="21432"/>
    <cellStyle name="_Book1 12 2 2" xfId="21433"/>
    <cellStyle name="_Book1 12 2 3" xfId="21434"/>
    <cellStyle name="_Book1 12 3" xfId="21435"/>
    <cellStyle name="_Book1 12 3 2" xfId="21436"/>
    <cellStyle name="_Book1 13" xfId="964"/>
    <cellStyle name="_Book1 13 2" xfId="21437"/>
    <cellStyle name="_Book1 13 2 2" xfId="21438"/>
    <cellStyle name="_Book1 13 2 3" xfId="21439"/>
    <cellStyle name="_Book1 13 3" xfId="21440"/>
    <cellStyle name="_Book1 13 3 2" xfId="21441"/>
    <cellStyle name="_Book1 14" xfId="965"/>
    <cellStyle name="_Book1 14 2" xfId="21442"/>
    <cellStyle name="_Book1 14 2 2" xfId="21443"/>
    <cellStyle name="_Book1 14 2 3" xfId="21444"/>
    <cellStyle name="_Book1 14 3" xfId="21445"/>
    <cellStyle name="_Book1 14 3 2" xfId="21446"/>
    <cellStyle name="_Book1 15" xfId="21447"/>
    <cellStyle name="_Book1 15 2" xfId="21448"/>
    <cellStyle name="_Book1 15 2 2" xfId="21449"/>
    <cellStyle name="_Book1 15 3" xfId="21450"/>
    <cellStyle name="_Book1 16" xfId="21451"/>
    <cellStyle name="_Book1 16 2" xfId="21452"/>
    <cellStyle name="_Book1 16 2 2" xfId="21453"/>
    <cellStyle name="_Book1 16 3" xfId="21454"/>
    <cellStyle name="_Book1 17" xfId="21455"/>
    <cellStyle name="_Book1 17 2" xfId="21456"/>
    <cellStyle name="_Book1 18" xfId="21457"/>
    <cellStyle name="_Book1 18 2" xfId="21458"/>
    <cellStyle name="_Book1 19" xfId="21459"/>
    <cellStyle name="_Book1 19 2" xfId="21460"/>
    <cellStyle name="_Book1 2" xfId="966"/>
    <cellStyle name="_Book1 2 2" xfId="967"/>
    <cellStyle name="_Book1 2 2 2" xfId="968"/>
    <cellStyle name="_Book1 2 2 2 2" xfId="21461"/>
    <cellStyle name="_Book1 2 2 3" xfId="21462"/>
    <cellStyle name="_Book1 2 3" xfId="969"/>
    <cellStyle name="_Book1 2 3 2" xfId="21463"/>
    <cellStyle name="_Book1 2 4" xfId="21464"/>
    <cellStyle name="_Book1 20" xfId="21465"/>
    <cellStyle name="_Book1 20 2" xfId="21466"/>
    <cellStyle name="_Book1 21" xfId="21467"/>
    <cellStyle name="_Book1 21 2" xfId="21468"/>
    <cellStyle name="_Book1 22" xfId="21469"/>
    <cellStyle name="_Book1 22 2" xfId="21470"/>
    <cellStyle name="_Book1 23" xfId="21471"/>
    <cellStyle name="_Book1 23 2" xfId="21472"/>
    <cellStyle name="_Book1 24" xfId="21473"/>
    <cellStyle name="_Book1 24 2" xfId="21474"/>
    <cellStyle name="_Book1 25" xfId="21475"/>
    <cellStyle name="_Book1 25 2" xfId="21476"/>
    <cellStyle name="_Book1 26" xfId="21477"/>
    <cellStyle name="_Book1 26 2" xfId="21478"/>
    <cellStyle name="_Book1 27" xfId="21479"/>
    <cellStyle name="_Book1 27 2" xfId="21480"/>
    <cellStyle name="_Book1 28" xfId="21481"/>
    <cellStyle name="_Book1 28 2" xfId="21482"/>
    <cellStyle name="_Book1 29" xfId="21483"/>
    <cellStyle name="_Book1 29 2" xfId="21484"/>
    <cellStyle name="_Book1 3" xfId="970"/>
    <cellStyle name="_Book1 3 2" xfId="971"/>
    <cellStyle name="_Book1 3 2 2" xfId="21485"/>
    <cellStyle name="_Book1 3 3" xfId="21486"/>
    <cellStyle name="_Book1 30" xfId="21487"/>
    <cellStyle name="_Book1 30 2" xfId="21488"/>
    <cellStyle name="_Book1 31" xfId="21489"/>
    <cellStyle name="_Book1 32" xfId="21490"/>
    <cellStyle name="_Book1 33" xfId="21491"/>
    <cellStyle name="_Book1 33 2" xfId="21492"/>
    <cellStyle name="_Book1 34" xfId="21493"/>
    <cellStyle name="_Book1 34 2" xfId="21494"/>
    <cellStyle name="_Book1 35" xfId="21495"/>
    <cellStyle name="_Book1 35 2" xfId="21496"/>
    <cellStyle name="_Book1 36" xfId="21497"/>
    <cellStyle name="_Book1 4" xfId="972"/>
    <cellStyle name="_Book1 4 2" xfId="973"/>
    <cellStyle name="_Book1 4 2 2" xfId="21498"/>
    <cellStyle name="_Book1 4 3" xfId="21499"/>
    <cellStyle name="_Book1 4_2011 Operations Snapshot" xfId="974"/>
    <cellStyle name="_Book1 4_Department" xfId="975"/>
    <cellStyle name="_Book1 4_VarX" xfId="976"/>
    <cellStyle name="_Book1 5" xfId="977"/>
    <cellStyle name="_Book1 5 2" xfId="978"/>
    <cellStyle name="_Book1 5 2 2" xfId="979"/>
    <cellStyle name="_Book1 5 2_County_Stop_Light_Chart_2012_02" xfId="980"/>
    <cellStyle name="_Book1 5 2_County_Stop_Light_Chart_2012_06" xfId="981"/>
    <cellStyle name="_Book1 5 2_County_Stop_Light_Chart_Template" xfId="982"/>
    <cellStyle name="_Book1 5 3" xfId="21500"/>
    <cellStyle name="_Book1 5_2011 OM ASM Report" xfId="983"/>
    <cellStyle name="_Book1 5_2011 OM ASM Report 2" xfId="984"/>
    <cellStyle name="_Book1 5_2011 OM ASM Report_County_Stop_Light_Chart_2012_02" xfId="985"/>
    <cellStyle name="_Book1 5_2011 OM ASM Report_County_Stop_Light_Chart_2012_06" xfId="986"/>
    <cellStyle name="_Book1 5_2011 OM ASM Report_County_Stop_Light_Chart_Template" xfId="987"/>
    <cellStyle name="_Book1 5_2011 Operations Snapshot" xfId="988"/>
    <cellStyle name="_Book1 5_2011 Operations Snapshot 2" xfId="989"/>
    <cellStyle name="_Book1 5_2011 Operations Snapshot_County_Stop_Light_Chart_2012_02" xfId="990"/>
    <cellStyle name="_Book1 5_2011 Operations Snapshot_County_Stop_Light_Chart_2012_06" xfId="991"/>
    <cellStyle name="_Book1 5_2011 Operations Snapshot_County_Stop_Light_Chart_Template" xfId="992"/>
    <cellStyle name="_Book1 5_2012 Operations Snapshot" xfId="993"/>
    <cellStyle name="_Book1 5_Copy of 2011 OM ASM Report" xfId="994"/>
    <cellStyle name="_Book1 5_Department" xfId="995"/>
    <cellStyle name="_Book1 5_Jan 2012 OM ASM Report" xfId="996"/>
    <cellStyle name="_Book1 5_VarX" xfId="997"/>
    <cellStyle name="_Book1 6" xfId="998"/>
    <cellStyle name="_Book1 6 2" xfId="999"/>
    <cellStyle name="_Book1 6 2 2" xfId="21501"/>
    <cellStyle name="_Book1 6 3" xfId="21502"/>
    <cellStyle name="_Book1 6_County_Stop_Light_Chart_2012_02" xfId="1000"/>
    <cellStyle name="_Book1 6_County_Stop_Light_Chart_2012_06" xfId="1001"/>
    <cellStyle name="_Book1 6_County_Stop_Light_Chart_Template" xfId="1002"/>
    <cellStyle name="_Book1 6_Department" xfId="1003"/>
    <cellStyle name="_Book1 6_Department 2" xfId="1004"/>
    <cellStyle name="_Book1 6_VarX" xfId="1005"/>
    <cellStyle name="_Book1 6_VarX 2" xfId="1006"/>
    <cellStyle name="_Book1 7" xfId="1007"/>
    <cellStyle name="_Book1 7 2" xfId="1008"/>
    <cellStyle name="_Book1 7 2 2" xfId="21503"/>
    <cellStyle name="_Book1 7 3" xfId="21504"/>
    <cellStyle name="_Book1 7_County_Stop_Light_Chart_2012_02" xfId="1009"/>
    <cellStyle name="_Book1 7_County_Stop_Light_Chart_2012_06" xfId="1010"/>
    <cellStyle name="_Book1 7_County_Stop_Light_Chart_Template" xfId="1011"/>
    <cellStyle name="_Book1 8" xfId="1012"/>
    <cellStyle name="_Book1 8 2" xfId="1013"/>
    <cellStyle name="_Book1 8 2 2" xfId="21505"/>
    <cellStyle name="_Book1 8 3" xfId="21506"/>
    <cellStyle name="_Book1 9" xfId="1014"/>
    <cellStyle name="_Book1 9 2" xfId="1015"/>
    <cellStyle name="_Book1 9 2 2" xfId="21507"/>
    <cellStyle name="_Book1 9 3" xfId="21508"/>
    <cellStyle name="_Book1_(C) WHE Proforma with ITC cash grant 10 Yr Amort_for deferral_102809" xfId="1016"/>
    <cellStyle name="_Book1_(C) WHE Proforma with ITC cash grant 10 Yr Amort_for deferral_102809 2" xfId="1017"/>
    <cellStyle name="_Book1_(C) WHE Proforma with ITC cash grant 10 Yr Amort_for deferral_102809 2 2" xfId="1018"/>
    <cellStyle name="_Book1_(C) WHE Proforma with ITC cash grant 10 Yr Amort_for deferral_102809 2 2 2" xfId="21509"/>
    <cellStyle name="_Book1_(C) WHE Proforma with ITC cash grant 10 Yr Amort_for deferral_102809 2 3" xfId="21510"/>
    <cellStyle name="_Book1_(C) WHE Proforma with ITC cash grant 10 Yr Amort_for deferral_102809 3" xfId="1019"/>
    <cellStyle name="_Book1_(C) WHE Proforma with ITC cash grant 10 Yr Amort_for deferral_102809 3 2" xfId="21511"/>
    <cellStyle name="_Book1_(C) WHE Proforma with ITC cash grant 10 Yr Amort_for deferral_102809 4" xfId="21512"/>
    <cellStyle name="_Book1_(C) WHE Proforma with ITC cash grant 10 Yr Amort_for deferral_102809_16.07E Wild Horse Wind Expansionwrkingfile" xfId="1020"/>
    <cellStyle name="_Book1_(C) WHE Proforma with ITC cash grant 10 Yr Amort_for deferral_102809_16.07E Wild Horse Wind Expansionwrkingfile 2" xfId="1021"/>
    <cellStyle name="_Book1_(C) WHE Proforma with ITC cash grant 10 Yr Amort_for deferral_102809_16.07E Wild Horse Wind Expansionwrkingfile 2 2" xfId="1022"/>
    <cellStyle name="_Book1_(C) WHE Proforma with ITC cash grant 10 Yr Amort_for deferral_102809_16.07E Wild Horse Wind Expansionwrkingfile 2 2 2" xfId="21513"/>
    <cellStyle name="_Book1_(C) WHE Proforma with ITC cash grant 10 Yr Amort_for deferral_102809_16.07E Wild Horse Wind Expansionwrkingfile 2 3" xfId="21514"/>
    <cellStyle name="_Book1_(C) WHE Proforma with ITC cash grant 10 Yr Amort_for deferral_102809_16.07E Wild Horse Wind Expansionwrkingfile 3" xfId="1023"/>
    <cellStyle name="_Book1_(C) WHE Proforma with ITC cash grant 10 Yr Amort_for deferral_102809_16.07E Wild Horse Wind Expansionwrkingfile 3 2" xfId="21515"/>
    <cellStyle name="_Book1_(C) WHE Proforma with ITC cash grant 10 Yr Amort_for deferral_102809_16.07E Wild Horse Wind Expansionwrkingfile 4" xfId="21516"/>
    <cellStyle name="_Book1_(C) WHE Proforma with ITC cash grant 10 Yr Amort_for deferral_102809_16.07E Wild Horse Wind Expansionwrkingfile SF" xfId="1024"/>
    <cellStyle name="_Book1_(C) WHE Proforma with ITC cash grant 10 Yr Amort_for deferral_102809_16.07E Wild Horse Wind Expansionwrkingfile SF 2" xfId="1025"/>
    <cellStyle name="_Book1_(C) WHE Proforma with ITC cash grant 10 Yr Amort_for deferral_102809_16.07E Wild Horse Wind Expansionwrkingfile SF 2 2" xfId="1026"/>
    <cellStyle name="_Book1_(C) WHE Proforma with ITC cash grant 10 Yr Amort_for deferral_102809_16.07E Wild Horse Wind Expansionwrkingfile SF 2 2 2" xfId="21517"/>
    <cellStyle name="_Book1_(C) WHE Proforma with ITC cash grant 10 Yr Amort_for deferral_102809_16.07E Wild Horse Wind Expansionwrkingfile SF 2 3" xfId="21518"/>
    <cellStyle name="_Book1_(C) WHE Proforma with ITC cash grant 10 Yr Amort_for deferral_102809_16.07E Wild Horse Wind Expansionwrkingfile SF 3" xfId="1027"/>
    <cellStyle name="_Book1_(C) WHE Proforma with ITC cash grant 10 Yr Amort_for deferral_102809_16.07E Wild Horse Wind Expansionwrkingfile SF 3 2" xfId="21519"/>
    <cellStyle name="_Book1_(C) WHE Proforma with ITC cash grant 10 Yr Amort_for deferral_102809_16.07E Wild Horse Wind Expansionwrkingfile SF 4" xfId="21520"/>
    <cellStyle name="_Book1_(C) WHE Proforma with ITC cash grant 10 Yr Amort_for deferral_102809_16.07E Wild Horse Wind Expansionwrkingfile SF_DEM-WP(C) ENERG10C--ctn Mid-C_042010 2010GRC" xfId="21521"/>
    <cellStyle name="_Book1_(C) WHE Proforma with ITC cash grant 10 Yr Amort_for deferral_102809_16.07E Wild Horse Wind Expansionwrkingfile_DEM-WP(C) ENERG10C--ctn Mid-C_042010 2010GRC" xfId="21522"/>
    <cellStyle name="_Book1_(C) WHE Proforma with ITC cash grant 10 Yr Amort_for deferral_102809_16.37E Wild Horse Expansion DeferralRevwrkingfile SF" xfId="1028"/>
    <cellStyle name="_Book1_(C) WHE Proforma with ITC cash grant 10 Yr Amort_for deferral_102809_16.37E Wild Horse Expansion DeferralRevwrkingfile SF 2" xfId="1029"/>
    <cellStyle name="_Book1_(C) WHE Proforma with ITC cash grant 10 Yr Amort_for deferral_102809_16.37E Wild Horse Expansion DeferralRevwrkingfile SF 2 2" xfId="1030"/>
    <cellStyle name="_Book1_(C) WHE Proforma with ITC cash grant 10 Yr Amort_for deferral_102809_16.37E Wild Horse Expansion DeferralRevwrkingfile SF 2 2 2" xfId="21523"/>
    <cellStyle name="_Book1_(C) WHE Proforma with ITC cash grant 10 Yr Amort_for deferral_102809_16.37E Wild Horse Expansion DeferralRevwrkingfile SF 2 3" xfId="21524"/>
    <cellStyle name="_Book1_(C) WHE Proforma with ITC cash grant 10 Yr Amort_for deferral_102809_16.37E Wild Horse Expansion DeferralRevwrkingfile SF 3" xfId="1031"/>
    <cellStyle name="_Book1_(C) WHE Proforma with ITC cash grant 10 Yr Amort_for deferral_102809_16.37E Wild Horse Expansion DeferralRevwrkingfile SF 3 2" xfId="21525"/>
    <cellStyle name="_Book1_(C) WHE Proforma with ITC cash grant 10 Yr Amort_for deferral_102809_16.37E Wild Horse Expansion DeferralRevwrkingfile SF 4" xfId="21526"/>
    <cellStyle name="_Book1_(C) WHE Proforma with ITC cash grant 10 Yr Amort_for deferral_102809_16.37E Wild Horse Expansion DeferralRevwrkingfile SF_DEM-WP(C) ENERG10C--ctn Mid-C_042010 2010GRC" xfId="21527"/>
    <cellStyle name="_Book1_(C) WHE Proforma with ITC cash grant 10 Yr Amort_for deferral_102809_DEM-WP(C) ENERG10C--ctn Mid-C_042010 2010GRC" xfId="21528"/>
    <cellStyle name="_Book1_(C) WHE Proforma with ITC cash grant 10 Yr Amort_for rebuttal_120709" xfId="1032"/>
    <cellStyle name="_Book1_(C) WHE Proforma with ITC cash grant 10 Yr Amort_for rebuttal_120709 2" xfId="1033"/>
    <cellStyle name="_Book1_(C) WHE Proforma with ITC cash grant 10 Yr Amort_for rebuttal_120709 2 2" xfId="1034"/>
    <cellStyle name="_Book1_(C) WHE Proforma with ITC cash grant 10 Yr Amort_for rebuttal_120709 2 2 2" xfId="21529"/>
    <cellStyle name="_Book1_(C) WHE Proforma with ITC cash grant 10 Yr Amort_for rebuttal_120709 2 3" xfId="21530"/>
    <cellStyle name="_Book1_(C) WHE Proforma with ITC cash grant 10 Yr Amort_for rebuttal_120709 3" xfId="1035"/>
    <cellStyle name="_Book1_(C) WHE Proforma with ITC cash grant 10 Yr Amort_for rebuttal_120709 3 2" xfId="21531"/>
    <cellStyle name="_Book1_(C) WHE Proforma with ITC cash grant 10 Yr Amort_for rebuttal_120709 4" xfId="21532"/>
    <cellStyle name="_Book1_(C) WHE Proforma with ITC cash grant 10 Yr Amort_for rebuttal_120709_DEM-WP(C) ENERG10C--ctn Mid-C_042010 2010GRC" xfId="21533"/>
    <cellStyle name="_Book1_04.07E Wild Horse Wind Expansion" xfId="1036"/>
    <cellStyle name="_Book1_04.07E Wild Horse Wind Expansion 2" xfId="1037"/>
    <cellStyle name="_Book1_04.07E Wild Horse Wind Expansion 2 2" xfId="1038"/>
    <cellStyle name="_Book1_04.07E Wild Horse Wind Expansion 2 2 2" xfId="21534"/>
    <cellStyle name="_Book1_04.07E Wild Horse Wind Expansion 2 3" xfId="21535"/>
    <cellStyle name="_Book1_04.07E Wild Horse Wind Expansion 3" xfId="1039"/>
    <cellStyle name="_Book1_04.07E Wild Horse Wind Expansion 3 2" xfId="21536"/>
    <cellStyle name="_Book1_04.07E Wild Horse Wind Expansion 4" xfId="21537"/>
    <cellStyle name="_Book1_04.07E Wild Horse Wind Expansion_16.07E Wild Horse Wind Expansionwrkingfile" xfId="1040"/>
    <cellStyle name="_Book1_04.07E Wild Horse Wind Expansion_16.07E Wild Horse Wind Expansionwrkingfile 2" xfId="1041"/>
    <cellStyle name="_Book1_04.07E Wild Horse Wind Expansion_16.07E Wild Horse Wind Expansionwrkingfile 2 2" xfId="1042"/>
    <cellStyle name="_Book1_04.07E Wild Horse Wind Expansion_16.07E Wild Horse Wind Expansionwrkingfile 2 2 2" xfId="21538"/>
    <cellStyle name="_Book1_04.07E Wild Horse Wind Expansion_16.07E Wild Horse Wind Expansionwrkingfile 2 3" xfId="21539"/>
    <cellStyle name="_Book1_04.07E Wild Horse Wind Expansion_16.07E Wild Horse Wind Expansionwrkingfile 3" xfId="1043"/>
    <cellStyle name="_Book1_04.07E Wild Horse Wind Expansion_16.07E Wild Horse Wind Expansionwrkingfile 3 2" xfId="21540"/>
    <cellStyle name="_Book1_04.07E Wild Horse Wind Expansion_16.07E Wild Horse Wind Expansionwrkingfile 4" xfId="21541"/>
    <cellStyle name="_Book1_04.07E Wild Horse Wind Expansion_16.07E Wild Horse Wind Expansionwrkingfile SF" xfId="1044"/>
    <cellStyle name="_Book1_04.07E Wild Horse Wind Expansion_16.07E Wild Horse Wind Expansionwrkingfile SF 2" xfId="1045"/>
    <cellStyle name="_Book1_04.07E Wild Horse Wind Expansion_16.07E Wild Horse Wind Expansionwrkingfile SF 2 2" xfId="1046"/>
    <cellStyle name="_Book1_04.07E Wild Horse Wind Expansion_16.07E Wild Horse Wind Expansionwrkingfile SF 2 2 2" xfId="21542"/>
    <cellStyle name="_Book1_04.07E Wild Horse Wind Expansion_16.07E Wild Horse Wind Expansionwrkingfile SF 2 3" xfId="21543"/>
    <cellStyle name="_Book1_04.07E Wild Horse Wind Expansion_16.07E Wild Horse Wind Expansionwrkingfile SF 3" xfId="1047"/>
    <cellStyle name="_Book1_04.07E Wild Horse Wind Expansion_16.07E Wild Horse Wind Expansionwrkingfile SF 3 2" xfId="21544"/>
    <cellStyle name="_Book1_04.07E Wild Horse Wind Expansion_16.07E Wild Horse Wind Expansionwrkingfile SF 4" xfId="21545"/>
    <cellStyle name="_Book1_04.07E Wild Horse Wind Expansion_16.07E Wild Horse Wind Expansionwrkingfile SF_DEM-WP(C) ENERG10C--ctn Mid-C_042010 2010GRC" xfId="21546"/>
    <cellStyle name="_Book1_04.07E Wild Horse Wind Expansion_16.07E Wild Horse Wind Expansionwrkingfile_DEM-WP(C) ENERG10C--ctn Mid-C_042010 2010GRC" xfId="21547"/>
    <cellStyle name="_Book1_04.07E Wild Horse Wind Expansion_16.37E Wild Horse Expansion DeferralRevwrkingfile SF" xfId="1048"/>
    <cellStyle name="_Book1_04.07E Wild Horse Wind Expansion_16.37E Wild Horse Expansion DeferralRevwrkingfile SF 2" xfId="1049"/>
    <cellStyle name="_Book1_04.07E Wild Horse Wind Expansion_16.37E Wild Horse Expansion DeferralRevwrkingfile SF 2 2" xfId="1050"/>
    <cellStyle name="_Book1_04.07E Wild Horse Wind Expansion_16.37E Wild Horse Expansion DeferralRevwrkingfile SF 2 2 2" xfId="21548"/>
    <cellStyle name="_Book1_04.07E Wild Horse Wind Expansion_16.37E Wild Horse Expansion DeferralRevwrkingfile SF 2 3" xfId="21549"/>
    <cellStyle name="_Book1_04.07E Wild Horse Wind Expansion_16.37E Wild Horse Expansion DeferralRevwrkingfile SF 3" xfId="1051"/>
    <cellStyle name="_Book1_04.07E Wild Horse Wind Expansion_16.37E Wild Horse Expansion DeferralRevwrkingfile SF 3 2" xfId="21550"/>
    <cellStyle name="_Book1_04.07E Wild Horse Wind Expansion_16.37E Wild Horse Expansion DeferralRevwrkingfile SF 4" xfId="21551"/>
    <cellStyle name="_Book1_04.07E Wild Horse Wind Expansion_16.37E Wild Horse Expansion DeferralRevwrkingfile SF_DEM-WP(C) ENERG10C--ctn Mid-C_042010 2010GRC" xfId="21552"/>
    <cellStyle name="_Book1_04.07E Wild Horse Wind Expansion_DEM-WP(C) ENERG10C--ctn Mid-C_042010 2010GRC" xfId="21553"/>
    <cellStyle name="_Book1_16.07E Wild Horse Wind Expansionwrkingfile" xfId="1052"/>
    <cellStyle name="_Book1_16.07E Wild Horse Wind Expansionwrkingfile 2" xfId="1053"/>
    <cellStyle name="_Book1_16.07E Wild Horse Wind Expansionwrkingfile 2 2" xfId="1054"/>
    <cellStyle name="_Book1_16.07E Wild Horse Wind Expansionwrkingfile 2 2 2" xfId="21554"/>
    <cellStyle name="_Book1_16.07E Wild Horse Wind Expansionwrkingfile 2 3" xfId="21555"/>
    <cellStyle name="_Book1_16.07E Wild Horse Wind Expansionwrkingfile 3" xfId="1055"/>
    <cellStyle name="_Book1_16.07E Wild Horse Wind Expansionwrkingfile 3 2" xfId="21556"/>
    <cellStyle name="_Book1_16.07E Wild Horse Wind Expansionwrkingfile 4" xfId="21557"/>
    <cellStyle name="_Book1_16.07E Wild Horse Wind Expansionwrkingfile SF" xfId="1056"/>
    <cellStyle name="_Book1_16.07E Wild Horse Wind Expansionwrkingfile SF 2" xfId="1057"/>
    <cellStyle name="_Book1_16.07E Wild Horse Wind Expansionwrkingfile SF 2 2" xfId="1058"/>
    <cellStyle name="_Book1_16.07E Wild Horse Wind Expansionwrkingfile SF 2 2 2" xfId="21558"/>
    <cellStyle name="_Book1_16.07E Wild Horse Wind Expansionwrkingfile SF 2 3" xfId="21559"/>
    <cellStyle name="_Book1_16.07E Wild Horse Wind Expansionwrkingfile SF 3" xfId="1059"/>
    <cellStyle name="_Book1_16.07E Wild Horse Wind Expansionwrkingfile SF 3 2" xfId="21560"/>
    <cellStyle name="_Book1_16.07E Wild Horse Wind Expansionwrkingfile SF 4" xfId="21561"/>
    <cellStyle name="_Book1_16.07E Wild Horse Wind Expansionwrkingfile SF_DEM-WP(C) ENERG10C--ctn Mid-C_042010 2010GRC" xfId="21562"/>
    <cellStyle name="_Book1_16.07E Wild Horse Wind Expansionwrkingfile_DEM-WP(C) ENERG10C--ctn Mid-C_042010 2010GRC" xfId="21563"/>
    <cellStyle name="_Book1_16.37E Wild Horse Expansion DeferralRevwrkingfile SF" xfId="1060"/>
    <cellStyle name="_Book1_16.37E Wild Horse Expansion DeferralRevwrkingfile SF 2" xfId="1061"/>
    <cellStyle name="_Book1_16.37E Wild Horse Expansion DeferralRevwrkingfile SF 2 2" xfId="1062"/>
    <cellStyle name="_Book1_16.37E Wild Horse Expansion DeferralRevwrkingfile SF 2 2 2" xfId="21564"/>
    <cellStyle name="_Book1_16.37E Wild Horse Expansion DeferralRevwrkingfile SF 2 3" xfId="21565"/>
    <cellStyle name="_Book1_16.37E Wild Horse Expansion DeferralRevwrkingfile SF 3" xfId="1063"/>
    <cellStyle name="_Book1_16.37E Wild Horse Expansion DeferralRevwrkingfile SF 3 2" xfId="21566"/>
    <cellStyle name="_Book1_16.37E Wild Horse Expansion DeferralRevwrkingfile SF 4" xfId="21567"/>
    <cellStyle name="_Book1_16.37E Wild Horse Expansion DeferralRevwrkingfile SF_DEM-WP(C) ENERG10C--ctn Mid-C_042010 2010GRC" xfId="21568"/>
    <cellStyle name="_Book1_2009 Compliance Filing PCA Exhibits for GRC" xfId="1064"/>
    <cellStyle name="_Book1_2009 Compliance Filing PCA Exhibits for GRC 2" xfId="21569"/>
    <cellStyle name="_Book1_2009 GRC Compl Filing - Exhibit D" xfId="1065"/>
    <cellStyle name="_Book1_2009 GRC Compl Filing - Exhibit D 2" xfId="1066"/>
    <cellStyle name="_Book1_2009 GRC Compl Filing - Exhibit D 2 2" xfId="21570"/>
    <cellStyle name="_Book1_2009 GRC Compl Filing - Exhibit D 3" xfId="21571"/>
    <cellStyle name="_Book1_2009 GRC Compl Filing - Exhibit D_DEM-WP(C) ENERG10C--ctn Mid-C_042010 2010GRC" xfId="21572"/>
    <cellStyle name="_Book1_2011 OM ASM Report" xfId="1067"/>
    <cellStyle name="_Book1_2011 OM ASM Report 2" xfId="1068"/>
    <cellStyle name="_Book1_2011 OM ASM Report_County_Stop_Light_Chart_2012_02" xfId="1069"/>
    <cellStyle name="_Book1_2011 OM ASM Report_County_Stop_Light_Chart_2012_06" xfId="1070"/>
    <cellStyle name="_Book1_2011 OM ASM Report_County_Stop_Light_Chart_Template" xfId="1071"/>
    <cellStyle name="_Book1_3.01 Income Statement" xfId="1072"/>
    <cellStyle name="_Book1_4 31 Regulatory Assets and Liabilities  7 06- Exhibit D" xfId="1073"/>
    <cellStyle name="_Book1_4 31 Regulatory Assets and Liabilities  7 06- Exhibit D 2" xfId="1074"/>
    <cellStyle name="_Book1_4 31 Regulatory Assets and Liabilities  7 06- Exhibit D 2 2" xfId="1075"/>
    <cellStyle name="_Book1_4 31 Regulatory Assets and Liabilities  7 06- Exhibit D 2 2 2" xfId="21573"/>
    <cellStyle name="_Book1_4 31 Regulatory Assets and Liabilities  7 06- Exhibit D 3" xfId="1076"/>
    <cellStyle name="_Book1_4 31 Regulatory Assets and Liabilities  7 06- Exhibit D 3 2" xfId="21574"/>
    <cellStyle name="_Book1_4 31 Regulatory Assets and Liabilities  7 06- Exhibit D_DEM-WP(C) ENERG10C--ctn Mid-C_042010 2010GRC" xfId="21575"/>
    <cellStyle name="_Book1_4 31 Regulatory Assets and Liabilities  7 06- Exhibit D_NIM Summary" xfId="1077"/>
    <cellStyle name="_Book1_4 31 Regulatory Assets and Liabilities  7 06- Exhibit D_NIM Summary 2" xfId="1078"/>
    <cellStyle name="_Book1_4 31 Regulatory Assets and Liabilities  7 06- Exhibit D_NIM Summary 2 2" xfId="21576"/>
    <cellStyle name="_Book1_4 31 Regulatory Assets and Liabilities  7 06- Exhibit D_NIM Summary 3" xfId="21577"/>
    <cellStyle name="_Book1_4 31 Regulatory Assets and Liabilities  7 06- Exhibit D_NIM Summary_DEM-WP(C) ENERG10C--ctn Mid-C_042010 2010GRC" xfId="21578"/>
    <cellStyle name="_Book1_4 31 Regulatory Assets and Liabilities  7 06- Exhibit D_NIM+O&amp;M" xfId="21579"/>
    <cellStyle name="_Book1_4 31 Regulatory Assets and Liabilities  7 06- Exhibit D_NIM+O&amp;M 2" xfId="21580"/>
    <cellStyle name="_Book1_4 31 Regulatory Assets and Liabilities  7 06- Exhibit D_NIM+O&amp;M Monthly" xfId="21581"/>
    <cellStyle name="_Book1_4 31 Regulatory Assets and Liabilities  7 06- Exhibit D_NIM+O&amp;M Monthly 2" xfId="21582"/>
    <cellStyle name="_Book1_4 31E Reg Asset  Liab and EXH D" xfId="21583"/>
    <cellStyle name="_Book1_4 31E Reg Asset  Liab and EXH D _ Aug 10 Filing (2)" xfId="21584"/>
    <cellStyle name="_Book1_4 31E Reg Asset  Liab and EXH D _ Aug 10 Filing (2) 2" xfId="21585"/>
    <cellStyle name="_Book1_4 31E Reg Asset  Liab and EXH D 10" xfId="21586"/>
    <cellStyle name="_Book1_4 31E Reg Asset  Liab and EXH D 11" xfId="21587"/>
    <cellStyle name="_Book1_4 31E Reg Asset  Liab and EXH D 12" xfId="21588"/>
    <cellStyle name="_Book1_4 31E Reg Asset  Liab and EXH D 13" xfId="21589"/>
    <cellStyle name="_Book1_4 31E Reg Asset  Liab and EXH D 14" xfId="21590"/>
    <cellStyle name="_Book1_4 31E Reg Asset  Liab and EXH D 15" xfId="21591"/>
    <cellStyle name="_Book1_4 31E Reg Asset  Liab and EXH D 16" xfId="21592"/>
    <cellStyle name="_Book1_4 31E Reg Asset  Liab and EXH D 17" xfId="21593"/>
    <cellStyle name="_Book1_4 31E Reg Asset  Liab and EXH D 18" xfId="21594"/>
    <cellStyle name="_Book1_4 31E Reg Asset  Liab and EXH D 19" xfId="21595"/>
    <cellStyle name="_Book1_4 31E Reg Asset  Liab and EXH D 2" xfId="21596"/>
    <cellStyle name="_Book1_4 31E Reg Asset  Liab and EXH D 20" xfId="21597"/>
    <cellStyle name="_Book1_4 31E Reg Asset  Liab and EXH D 21" xfId="21598"/>
    <cellStyle name="_Book1_4 31E Reg Asset  Liab and EXH D 22" xfId="21599"/>
    <cellStyle name="_Book1_4 31E Reg Asset  Liab and EXH D 23" xfId="21600"/>
    <cellStyle name="_Book1_4 31E Reg Asset  Liab and EXH D 24" xfId="21601"/>
    <cellStyle name="_Book1_4 31E Reg Asset  Liab and EXH D 25" xfId="21602"/>
    <cellStyle name="_Book1_4 31E Reg Asset  Liab and EXH D 26" xfId="21603"/>
    <cellStyle name="_Book1_4 31E Reg Asset  Liab and EXH D 27" xfId="21604"/>
    <cellStyle name="_Book1_4 31E Reg Asset  Liab and EXH D 28" xfId="21605"/>
    <cellStyle name="_Book1_4 31E Reg Asset  Liab and EXH D 29" xfId="21606"/>
    <cellStyle name="_Book1_4 31E Reg Asset  Liab and EXH D 3" xfId="21607"/>
    <cellStyle name="_Book1_4 31E Reg Asset  Liab and EXH D 30" xfId="21608"/>
    <cellStyle name="_Book1_4 31E Reg Asset  Liab and EXH D 31" xfId="21609"/>
    <cellStyle name="_Book1_4 31E Reg Asset  Liab and EXH D 32" xfId="21610"/>
    <cellStyle name="_Book1_4 31E Reg Asset  Liab and EXH D 33" xfId="21611"/>
    <cellStyle name="_Book1_4 31E Reg Asset  Liab and EXH D 34" xfId="21612"/>
    <cellStyle name="_Book1_4 31E Reg Asset  Liab and EXH D 35" xfId="21613"/>
    <cellStyle name="_Book1_4 31E Reg Asset  Liab and EXH D 36" xfId="21614"/>
    <cellStyle name="_Book1_4 31E Reg Asset  Liab and EXH D 4" xfId="21615"/>
    <cellStyle name="_Book1_4 31E Reg Asset  Liab and EXH D 5" xfId="21616"/>
    <cellStyle name="_Book1_4 31E Reg Asset  Liab and EXH D 6" xfId="21617"/>
    <cellStyle name="_Book1_4 31E Reg Asset  Liab and EXH D 7" xfId="21618"/>
    <cellStyle name="_Book1_4 31E Reg Asset  Liab and EXH D 8" xfId="21619"/>
    <cellStyle name="_Book1_4 31E Reg Asset  Liab and EXH D 9" xfId="21620"/>
    <cellStyle name="_Book1_4 32 Regulatory Assets and Liabilities  7 06- Exhibit D" xfId="1079"/>
    <cellStyle name="_Book1_4 32 Regulatory Assets and Liabilities  7 06- Exhibit D 2" xfId="1080"/>
    <cellStyle name="_Book1_4 32 Regulatory Assets and Liabilities  7 06- Exhibit D 2 2" xfId="1081"/>
    <cellStyle name="_Book1_4 32 Regulatory Assets and Liabilities  7 06- Exhibit D 2 2 2" xfId="21621"/>
    <cellStyle name="_Book1_4 32 Regulatory Assets and Liabilities  7 06- Exhibit D 3" xfId="1082"/>
    <cellStyle name="_Book1_4 32 Regulatory Assets and Liabilities  7 06- Exhibit D 3 2" xfId="21622"/>
    <cellStyle name="_Book1_4 32 Regulatory Assets and Liabilities  7 06- Exhibit D_DEM-WP(C) ENERG10C--ctn Mid-C_042010 2010GRC" xfId="21623"/>
    <cellStyle name="_Book1_4 32 Regulatory Assets and Liabilities  7 06- Exhibit D_NIM Summary" xfId="1083"/>
    <cellStyle name="_Book1_4 32 Regulatory Assets and Liabilities  7 06- Exhibit D_NIM Summary 2" xfId="1084"/>
    <cellStyle name="_Book1_4 32 Regulatory Assets and Liabilities  7 06- Exhibit D_NIM Summary 2 2" xfId="21624"/>
    <cellStyle name="_Book1_4 32 Regulatory Assets and Liabilities  7 06- Exhibit D_NIM Summary 3" xfId="21625"/>
    <cellStyle name="_Book1_4 32 Regulatory Assets and Liabilities  7 06- Exhibit D_NIM Summary_DEM-WP(C) ENERG10C--ctn Mid-C_042010 2010GRC" xfId="21626"/>
    <cellStyle name="_Book1_4 32 Regulatory Assets and Liabilities  7 06- Exhibit D_NIM+O&amp;M" xfId="21627"/>
    <cellStyle name="_Book1_4 32 Regulatory Assets and Liabilities  7 06- Exhibit D_NIM+O&amp;M 2" xfId="21628"/>
    <cellStyle name="_Book1_4 32 Regulatory Assets and Liabilities  7 06- Exhibit D_NIM+O&amp;M Monthly" xfId="21629"/>
    <cellStyle name="_Book1_4 32 Regulatory Assets and Liabilities  7 06- Exhibit D_NIM+O&amp;M Monthly 2" xfId="21630"/>
    <cellStyle name="_Book1_AURORA Total New" xfId="1085"/>
    <cellStyle name="_Book1_AURORA Total New 2" xfId="1086"/>
    <cellStyle name="_Book1_AURORA Total New 2 2" xfId="21631"/>
    <cellStyle name="_Book1_AURORA Total New 3" xfId="21632"/>
    <cellStyle name="_Book1_Book1" xfId="21633"/>
    <cellStyle name="_Book1_Book2" xfId="1087"/>
    <cellStyle name="_Book1_Book2 2" xfId="1088"/>
    <cellStyle name="_Book1_Book2 2 2" xfId="1089"/>
    <cellStyle name="_Book1_Book2 2 2 2" xfId="21634"/>
    <cellStyle name="_Book1_Book2 2 3" xfId="21635"/>
    <cellStyle name="_Book1_Book2 3" xfId="1090"/>
    <cellStyle name="_Book1_Book2 3 2" xfId="21636"/>
    <cellStyle name="_Book1_Book2 4" xfId="21637"/>
    <cellStyle name="_Book1_Book2_Adj Bench DR 3 for Initial Briefs (Electric)" xfId="1091"/>
    <cellStyle name="_Book1_Book2_Adj Bench DR 3 for Initial Briefs (Electric) 2" xfId="1092"/>
    <cellStyle name="_Book1_Book2_Adj Bench DR 3 for Initial Briefs (Electric) 2 2" xfId="1093"/>
    <cellStyle name="_Book1_Book2_Adj Bench DR 3 for Initial Briefs (Electric) 2 2 2" xfId="21638"/>
    <cellStyle name="_Book1_Book2_Adj Bench DR 3 for Initial Briefs (Electric) 2 3" xfId="21639"/>
    <cellStyle name="_Book1_Book2_Adj Bench DR 3 for Initial Briefs (Electric) 3" xfId="1094"/>
    <cellStyle name="_Book1_Book2_Adj Bench DR 3 for Initial Briefs (Electric) 3 2" xfId="21640"/>
    <cellStyle name="_Book1_Book2_Adj Bench DR 3 for Initial Briefs (Electric) 4" xfId="21641"/>
    <cellStyle name="_Book1_Book2_Adj Bench DR 3 for Initial Briefs (Electric)_DEM-WP(C) ENERG10C--ctn Mid-C_042010 2010GRC" xfId="21642"/>
    <cellStyle name="_Book1_Book2_DEM-WP(C) ENERG10C--ctn Mid-C_042010 2010GRC" xfId="21643"/>
    <cellStyle name="_Book1_Book2_Electric Rev Req Model (2009 GRC) Rebuttal" xfId="1095"/>
    <cellStyle name="_Book1_Book2_Electric Rev Req Model (2009 GRC) Rebuttal 2" xfId="1096"/>
    <cellStyle name="_Book1_Book2_Electric Rev Req Model (2009 GRC) Rebuttal 2 2" xfId="1097"/>
    <cellStyle name="_Book1_Book2_Electric Rev Req Model (2009 GRC) Rebuttal 2 2 2" xfId="21644"/>
    <cellStyle name="_Book1_Book2_Electric Rev Req Model (2009 GRC) Rebuttal 2 3" xfId="21645"/>
    <cellStyle name="_Book1_Book2_Electric Rev Req Model (2009 GRC) Rebuttal 3" xfId="1098"/>
    <cellStyle name="_Book1_Book2_Electric Rev Req Model (2009 GRC) Rebuttal 3 2" xfId="21646"/>
    <cellStyle name="_Book1_Book2_Electric Rev Req Model (2009 GRC) Rebuttal 4" xfId="21647"/>
    <cellStyle name="_Book1_Book2_Electric Rev Req Model (2009 GRC) Rebuttal REmoval of New  WH Solar AdjustMI" xfId="1099"/>
    <cellStyle name="_Book1_Book2_Electric Rev Req Model (2009 GRC) Rebuttal REmoval of New  WH Solar AdjustMI 2" xfId="1100"/>
    <cellStyle name="_Book1_Book2_Electric Rev Req Model (2009 GRC) Rebuttal REmoval of New  WH Solar AdjustMI 2 2" xfId="1101"/>
    <cellStyle name="_Book1_Book2_Electric Rev Req Model (2009 GRC) Rebuttal REmoval of New  WH Solar AdjustMI 2 2 2" xfId="21648"/>
    <cellStyle name="_Book1_Book2_Electric Rev Req Model (2009 GRC) Rebuttal REmoval of New  WH Solar AdjustMI 2 3" xfId="21649"/>
    <cellStyle name="_Book1_Book2_Electric Rev Req Model (2009 GRC) Rebuttal REmoval of New  WH Solar AdjustMI 3" xfId="1102"/>
    <cellStyle name="_Book1_Book2_Electric Rev Req Model (2009 GRC) Rebuttal REmoval of New  WH Solar AdjustMI 3 2" xfId="21650"/>
    <cellStyle name="_Book1_Book2_Electric Rev Req Model (2009 GRC) Rebuttal REmoval of New  WH Solar AdjustMI 4" xfId="21651"/>
    <cellStyle name="_Book1_Book2_Electric Rev Req Model (2009 GRC) Rebuttal REmoval of New  WH Solar AdjustMI_DEM-WP(C) ENERG10C--ctn Mid-C_042010 2010GRC" xfId="21652"/>
    <cellStyle name="_Book1_Book2_Electric Rev Req Model (2009 GRC) Revised 01-18-2010" xfId="1103"/>
    <cellStyle name="_Book1_Book2_Electric Rev Req Model (2009 GRC) Revised 01-18-2010 2" xfId="1104"/>
    <cellStyle name="_Book1_Book2_Electric Rev Req Model (2009 GRC) Revised 01-18-2010 2 2" xfId="1105"/>
    <cellStyle name="_Book1_Book2_Electric Rev Req Model (2009 GRC) Revised 01-18-2010 2 2 2" xfId="21653"/>
    <cellStyle name="_Book1_Book2_Electric Rev Req Model (2009 GRC) Revised 01-18-2010 2 3" xfId="21654"/>
    <cellStyle name="_Book1_Book2_Electric Rev Req Model (2009 GRC) Revised 01-18-2010 3" xfId="1106"/>
    <cellStyle name="_Book1_Book2_Electric Rev Req Model (2009 GRC) Revised 01-18-2010 3 2" xfId="21655"/>
    <cellStyle name="_Book1_Book2_Electric Rev Req Model (2009 GRC) Revised 01-18-2010 4" xfId="21656"/>
    <cellStyle name="_Book1_Book2_Electric Rev Req Model (2009 GRC) Revised 01-18-2010_DEM-WP(C) ENERG10C--ctn Mid-C_042010 2010GRC" xfId="21657"/>
    <cellStyle name="_Book1_Book2_Final Order Electric EXHIBIT A-1" xfId="1107"/>
    <cellStyle name="_Book1_Book2_Final Order Electric EXHIBIT A-1 2" xfId="1108"/>
    <cellStyle name="_Book1_Book2_Final Order Electric EXHIBIT A-1 2 2" xfId="1109"/>
    <cellStyle name="_Book1_Book2_Final Order Electric EXHIBIT A-1 2 2 2" xfId="21658"/>
    <cellStyle name="_Book1_Book2_Final Order Electric EXHIBIT A-1 2 3" xfId="21659"/>
    <cellStyle name="_Book1_Book2_Final Order Electric EXHIBIT A-1 3" xfId="1110"/>
    <cellStyle name="_Book1_Book2_Final Order Electric EXHIBIT A-1 3 2" xfId="21660"/>
    <cellStyle name="_Book1_Book2_Final Order Electric EXHIBIT A-1 4" xfId="21661"/>
    <cellStyle name="_Book1_Book4" xfId="1111"/>
    <cellStyle name="_Book1_Book4 2" xfId="1112"/>
    <cellStyle name="_Book1_Book4 2 2" xfId="1113"/>
    <cellStyle name="_Book1_Book4 2 2 2" xfId="21662"/>
    <cellStyle name="_Book1_Book4 2 3" xfId="21663"/>
    <cellStyle name="_Book1_Book4 3" xfId="1114"/>
    <cellStyle name="_Book1_Book4 3 2" xfId="21664"/>
    <cellStyle name="_Book1_Book4 4" xfId="21665"/>
    <cellStyle name="_Book1_Book4_DEM-WP(C) ENERG10C--ctn Mid-C_042010 2010GRC" xfId="21666"/>
    <cellStyle name="_Book1_Book9" xfId="1115"/>
    <cellStyle name="_Book1_Book9 2" xfId="1116"/>
    <cellStyle name="_Book1_Book9 2 2" xfId="1117"/>
    <cellStyle name="_Book1_Book9 2 2 2" xfId="21667"/>
    <cellStyle name="_Book1_Book9 2 3" xfId="21668"/>
    <cellStyle name="_Book1_Book9 3" xfId="1118"/>
    <cellStyle name="_Book1_Book9 3 2" xfId="21669"/>
    <cellStyle name="_Book1_Book9 4" xfId="21670"/>
    <cellStyle name="_Book1_Book9_DEM-WP(C) ENERG10C--ctn Mid-C_042010 2010GRC" xfId="21671"/>
    <cellStyle name="_Book1_Chelan PUD Power Costs (8-10)" xfId="1119"/>
    <cellStyle name="_Book1_Chelan PUD Power Costs (8-10) 2" xfId="21672"/>
    <cellStyle name="_Book1_DEM-WP(C) Chelan Power Costs" xfId="21673"/>
    <cellStyle name="_Book1_DEM-WP(C) Chelan Power Costs 2" xfId="21674"/>
    <cellStyle name="_Book1_DEM-WP(C) ENERG10C--ctn Mid-C_042010 2010GRC" xfId="21675"/>
    <cellStyle name="_Book1_DEM-WP(C) Gas Transport 2010GRC" xfId="21676"/>
    <cellStyle name="_Book1_DEM-WP(C) Gas Transport 2010GRC 2" xfId="21677"/>
    <cellStyle name="_Book1_Electric COS Inputs" xfId="1120"/>
    <cellStyle name="_Book1_Electric COS Inputs 2" xfId="1121"/>
    <cellStyle name="_Book1_Electric COS Inputs 2 2" xfId="1122"/>
    <cellStyle name="_Book1_Electric COS Inputs 2 2 2" xfId="1123"/>
    <cellStyle name="_Book1_Electric COS Inputs 2 2 2 2" xfId="21678"/>
    <cellStyle name="_Book1_Electric COS Inputs 2 2 3" xfId="21679"/>
    <cellStyle name="_Book1_Electric COS Inputs 2 3" xfId="1124"/>
    <cellStyle name="_Book1_Electric COS Inputs 2 3 2" xfId="1125"/>
    <cellStyle name="_Book1_Electric COS Inputs 2 3 2 2" xfId="21680"/>
    <cellStyle name="_Book1_Electric COS Inputs 2 3 3" xfId="21681"/>
    <cellStyle name="_Book1_Electric COS Inputs 2 4" xfId="1126"/>
    <cellStyle name="_Book1_Electric COS Inputs 2 4 2" xfId="1127"/>
    <cellStyle name="_Book1_Electric COS Inputs 2 4 2 2" xfId="21682"/>
    <cellStyle name="_Book1_Electric COS Inputs 2 4 3" xfId="21683"/>
    <cellStyle name="_Book1_Electric COS Inputs 2 5" xfId="21684"/>
    <cellStyle name="_Book1_Electric COS Inputs 3" xfId="1128"/>
    <cellStyle name="_Book1_Electric COS Inputs 3 2" xfId="1129"/>
    <cellStyle name="_Book1_Electric COS Inputs 3 2 2" xfId="21685"/>
    <cellStyle name="_Book1_Electric COS Inputs 3 3" xfId="21686"/>
    <cellStyle name="_Book1_Electric COS Inputs 4" xfId="1130"/>
    <cellStyle name="_Book1_Electric COS Inputs 4 2" xfId="1131"/>
    <cellStyle name="_Book1_Electric COS Inputs 4 2 2" xfId="21687"/>
    <cellStyle name="_Book1_Electric COS Inputs 4 3" xfId="21688"/>
    <cellStyle name="_Book1_Electric COS Inputs 5" xfId="1132"/>
    <cellStyle name="_Book1_Electric COS Inputs 5 2" xfId="21689"/>
    <cellStyle name="_Book1_Electric COS Inputs 6" xfId="1133"/>
    <cellStyle name="_Book1_Exh A-1 resulting from UE-112050 effective Jan 1 2012" xfId="21690"/>
    <cellStyle name="_Book1_Exh G - Klamath Peaker PPA fr C Locke 2-12" xfId="21691"/>
    <cellStyle name="_Book1_Exhibit A-1 effective 4-1-11 fr S Free 12-11" xfId="21692"/>
    <cellStyle name="_Book1_LSRWEP LGIA like Acctg Petition Aug 2010" xfId="21693"/>
    <cellStyle name="_Book1_LSRWEP LGIA like Acctg Petition Aug 2010 2" xfId="21694"/>
    <cellStyle name="_Book1_Mint Farm Generation BPA" xfId="21695"/>
    <cellStyle name="_Book1_NIM Summary" xfId="1134"/>
    <cellStyle name="_Book1_NIM Summary 09GRC" xfId="1135"/>
    <cellStyle name="_Book1_NIM Summary 09GRC 2" xfId="1136"/>
    <cellStyle name="_Book1_NIM Summary 09GRC 2 2" xfId="21696"/>
    <cellStyle name="_Book1_NIM Summary 09GRC 3" xfId="21697"/>
    <cellStyle name="_Book1_NIM Summary 09GRC_DEM-WP(C) ENERG10C--ctn Mid-C_042010 2010GRC" xfId="21698"/>
    <cellStyle name="_Book1_NIM Summary 10" xfId="21699"/>
    <cellStyle name="_Book1_NIM Summary 11" xfId="21700"/>
    <cellStyle name="_Book1_NIM Summary 12" xfId="21701"/>
    <cellStyle name="_Book1_NIM Summary 13" xfId="21702"/>
    <cellStyle name="_Book1_NIM Summary 14" xfId="21703"/>
    <cellStyle name="_Book1_NIM Summary 15" xfId="21704"/>
    <cellStyle name="_Book1_NIM Summary 16" xfId="21705"/>
    <cellStyle name="_Book1_NIM Summary 17" xfId="21706"/>
    <cellStyle name="_Book1_NIM Summary 18" xfId="21707"/>
    <cellStyle name="_Book1_NIM Summary 19" xfId="21708"/>
    <cellStyle name="_Book1_NIM Summary 2" xfId="1137"/>
    <cellStyle name="_Book1_NIM Summary 2 2" xfId="21709"/>
    <cellStyle name="_Book1_NIM Summary 20" xfId="21710"/>
    <cellStyle name="_Book1_NIM Summary 21" xfId="21711"/>
    <cellStyle name="_Book1_NIM Summary 22" xfId="21712"/>
    <cellStyle name="_Book1_NIM Summary 23" xfId="21713"/>
    <cellStyle name="_Book1_NIM Summary 24" xfId="21714"/>
    <cellStyle name="_Book1_NIM Summary 25" xfId="21715"/>
    <cellStyle name="_Book1_NIM Summary 26" xfId="21716"/>
    <cellStyle name="_Book1_NIM Summary 27" xfId="21717"/>
    <cellStyle name="_Book1_NIM Summary 28" xfId="21718"/>
    <cellStyle name="_Book1_NIM Summary 29" xfId="21719"/>
    <cellStyle name="_Book1_NIM Summary 3" xfId="1138"/>
    <cellStyle name="_Book1_NIM Summary 3 2" xfId="21720"/>
    <cellStyle name="_Book1_NIM Summary 30" xfId="21721"/>
    <cellStyle name="_Book1_NIM Summary 31" xfId="21722"/>
    <cellStyle name="_Book1_NIM Summary 32" xfId="21723"/>
    <cellStyle name="_Book1_NIM Summary 33" xfId="21724"/>
    <cellStyle name="_Book1_NIM Summary 34" xfId="21725"/>
    <cellStyle name="_Book1_NIM Summary 35" xfId="21726"/>
    <cellStyle name="_Book1_NIM Summary 36" xfId="21727"/>
    <cellStyle name="_Book1_NIM Summary 37" xfId="21728"/>
    <cellStyle name="_Book1_NIM Summary 38" xfId="21729"/>
    <cellStyle name="_Book1_NIM Summary 39" xfId="21730"/>
    <cellStyle name="_Book1_NIM Summary 4" xfId="1139"/>
    <cellStyle name="_Book1_NIM Summary 4 2" xfId="21731"/>
    <cellStyle name="_Book1_NIM Summary 40" xfId="21732"/>
    <cellStyle name="_Book1_NIM Summary 41" xfId="21733"/>
    <cellStyle name="_Book1_NIM Summary 42" xfId="21734"/>
    <cellStyle name="_Book1_NIM Summary 43" xfId="21735"/>
    <cellStyle name="_Book1_NIM Summary 44" xfId="21736"/>
    <cellStyle name="_Book1_NIM Summary 45" xfId="21737"/>
    <cellStyle name="_Book1_NIM Summary 46" xfId="21738"/>
    <cellStyle name="_Book1_NIM Summary 47" xfId="21739"/>
    <cellStyle name="_Book1_NIM Summary 48" xfId="21740"/>
    <cellStyle name="_Book1_NIM Summary 49" xfId="21741"/>
    <cellStyle name="_Book1_NIM Summary 5" xfId="1140"/>
    <cellStyle name="_Book1_NIM Summary 5 2" xfId="21742"/>
    <cellStyle name="_Book1_NIM Summary 50" xfId="21743"/>
    <cellStyle name="_Book1_NIM Summary 51" xfId="21744"/>
    <cellStyle name="_Book1_NIM Summary 52" xfId="21745"/>
    <cellStyle name="_Book1_NIM Summary 6" xfId="1141"/>
    <cellStyle name="_Book1_NIM Summary 6 2" xfId="21746"/>
    <cellStyle name="_Book1_NIM Summary 7" xfId="1142"/>
    <cellStyle name="_Book1_NIM Summary 7 2" xfId="21747"/>
    <cellStyle name="_Book1_NIM Summary 8" xfId="1143"/>
    <cellStyle name="_Book1_NIM Summary 8 2" xfId="21748"/>
    <cellStyle name="_Book1_NIM Summary 9" xfId="1144"/>
    <cellStyle name="_Book1_NIM Summary 9 2" xfId="21749"/>
    <cellStyle name="_Book1_NIM Summary_DEM-WP(C) ENERG10C--ctn Mid-C_042010 2010GRC" xfId="21750"/>
    <cellStyle name="_Book1_NIM+O&amp;M" xfId="21751"/>
    <cellStyle name="_Book1_NIM+O&amp;M 2" xfId="21752"/>
    <cellStyle name="_Book1_NIM+O&amp;M 2 2" xfId="21753"/>
    <cellStyle name="_Book1_NIM+O&amp;M 3" xfId="21754"/>
    <cellStyle name="_Book1_NIM+O&amp;M Monthly" xfId="21755"/>
    <cellStyle name="_Book1_NIM+O&amp;M Monthly 2" xfId="21756"/>
    <cellStyle name="_Book1_NIM+O&amp;M Monthly 2 2" xfId="21757"/>
    <cellStyle name="_Book1_NIM+O&amp;M Monthly 3" xfId="21758"/>
    <cellStyle name="_Book1_PCA 10 -  Exhibit D Dec 2011" xfId="21759"/>
    <cellStyle name="_Book1_PCA 10 -  Exhibit D from A Kellogg Jan 2011" xfId="1145"/>
    <cellStyle name="_Book1_PCA 10 -  Exhibit D from A Kellogg July 2011" xfId="1146"/>
    <cellStyle name="_Book1_PCA 10 -  Exhibit D from S Free Rcv'd 12-11" xfId="1147"/>
    <cellStyle name="_Book1_PCA 11 -  Exhibit D Jan 2012 fr A Kellogg" xfId="21760"/>
    <cellStyle name="_Book1_PCA 11 -  Exhibit D Jan 2012 WF" xfId="21761"/>
    <cellStyle name="_Book1_PCA 9 -  Exhibit D April 2010" xfId="1148"/>
    <cellStyle name="_Book1_PCA 9 -  Exhibit D April 2010 (3)" xfId="1149"/>
    <cellStyle name="_Book1_PCA 9 -  Exhibit D April 2010 (3) 2" xfId="1150"/>
    <cellStyle name="_Book1_PCA 9 -  Exhibit D April 2010 (3) 2 2" xfId="21762"/>
    <cellStyle name="_Book1_PCA 9 -  Exhibit D April 2010 (3) 3" xfId="21763"/>
    <cellStyle name="_Book1_PCA 9 -  Exhibit D April 2010 (3)_DEM-WP(C) ENERG10C--ctn Mid-C_042010 2010GRC" xfId="21764"/>
    <cellStyle name="_Book1_PCA 9 -  Exhibit D April 2010 2" xfId="21765"/>
    <cellStyle name="_Book1_PCA 9 -  Exhibit D April 2010 3" xfId="21766"/>
    <cellStyle name="_Book1_PCA 9 -  Exhibit D April 2010 4" xfId="21767"/>
    <cellStyle name="_Book1_PCA 9 -  Exhibit D April 2010 5" xfId="21768"/>
    <cellStyle name="_Book1_PCA 9 -  Exhibit D April 2010 6" xfId="21769"/>
    <cellStyle name="_Book1_PCA 9 -  Exhibit D Nov 2010" xfId="1151"/>
    <cellStyle name="_Book1_PCA 9 -  Exhibit D Nov 2010 2" xfId="21770"/>
    <cellStyle name="_Book1_PCA 9 - Exhibit D at August 2010" xfId="1152"/>
    <cellStyle name="_Book1_PCA 9 - Exhibit D at August 2010 2" xfId="21771"/>
    <cellStyle name="_Book1_PCA 9 - Exhibit D June 2010 GRC" xfId="1153"/>
    <cellStyle name="_Book1_PCA 9 - Exhibit D June 2010 GRC 2" xfId="21772"/>
    <cellStyle name="_Book1_Power Costs - Comparison bx Rbtl-Staff-Jt-PC" xfId="1154"/>
    <cellStyle name="_Book1_Power Costs - Comparison bx Rbtl-Staff-Jt-PC 2" xfId="1155"/>
    <cellStyle name="_Book1_Power Costs - Comparison bx Rbtl-Staff-Jt-PC 2 2" xfId="1156"/>
    <cellStyle name="_Book1_Power Costs - Comparison bx Rbtl-Staff-Jt-PC 2 2 2" xfId="21773"/>
    <cellStyle name="_Book1_Power Costs - Comparison bx Rbtl-Staff-Jt-PC 2 3" xfId="21774"/>
    <cellStyle name="_Book1_Power Costs - Comparison bx Rbtl-Staff-Jt-PC 3" xfId="1157"/>
    <cellStyle name="_Book1_Power Costs - Comparison bx Rbtl-Staff-Jt-PC 3 2" xfId="21775"/>
    <cellStyle name="_Book1_Power Costs - Comparison bx Rbtl-Staff-Jt-PC 4" xfId="21776"/>
    <cellStyle name="_Book1_Power Costs - Comparison bx Rbtl-Staff-Jt-PC_Adj Bench DR 3 for Initial Briefs (Electric)" xfId="1158"/>
    <cellStyle name="_Book1_Power Costs - Comparison bx Rbtl-Staff-Jt-PC_Adj Bench DR 3 for Initial Briefs (Electric) 2" xfId="1159"/>
    <cellStyle name="_Book1_Power Costs - Comparison bx Rbtl-Staff-Jt-PC_Adj Bench DR 3 for Initial Briefs (Electric) 2 2" xfId="1160"/>
    <cellStyle name="_Book1_Power Costs - Comparison bx Rbtl-Staff-Jt-PC_Adj Bench DR 3 for Initial Briefs (Electric) 2 2 2" xfId="21777"/>
    <cellStyle name="_Book1_Power Costs - Comparison bx Rbtl-Staff-Jt-PC_Adj Bench DR 3 for Initial Briefs (Electric) 2 3" xfId="21778"/>
    <cellStyle name="_Book1_Power Costs - Comparison bx Rbtl-Staff-Jt-PC_Adj Bench DR 3 for Initial Briefs (Electric) 3" xfId="1161"/>
    <cellStyle name="_Book1_Power Costs - Comparison bx Rbtl-Staff-Jt-PC_Adj Bench DR 3 for Initial Briefs (Electric) 3 2" xfId="21779"/>
    <cellStyle name="_Book1_Power Costs - Comparison bx Rbtl-Staff-Jt-PC_Adj Bench DR 3 for Initial Briefs (Electric) 4" xfId="21780"/>
    <cellStyle name="_Book1_Power Costs - Comparison bx Rbtl-Staff-Jt-PC_Adj Bench DR 3 for Initial Briefs (Electric)_DEM-WP(C) ENERG10C--ctn Mid-C_042010 2010GRC" xfId="21781"/>
    <cellStyle name="_Book1_Power Costs - Comparison bx Rbtl-Staff-Jt-PC_DEM-WP(C) ENERG10C--ctn Mid-C_042010 2010GRC" xfId="21782"/>
    <cellStyle name="_Book1_Power Costs - Comparison bx Rbtl-Staff-Jt-PC_Electric Rev Req Model (2009 GRC) Rebuttal" xfId="1162"/>
    <cellStyle name="_Book1_Power Costs - Comparison bx Rbtl-Staff-Jt-PC_Electric Rev Req Model (2009 GRC) Rebuttal 2" xfId="1163"/>
    <cellStyle name="_Book1_Power Costs - Comparison bx Rbtl-Staff-Jt-PC_Electric Rev Req Model (2009 GRC) Rebuttal 2 2" xfId="1164"/>
    <cellStyle name="_Book1_Power Costs - Comparison bx Rbtl-Staff-Jt-PC_Electric Rev Req Model (2009 GRC) Rebuttal 2 2 2" xfId="21783"/>
    <cellStyle name="_Book1_Power Costs - Comparison bx Rbtl-Staff-Jt-PC_Electric Rev Req Model (2009 GRC) Rebuttal 2 3" xfId="21784"/>
    <cellStyle name="_Book1_Power Costs - Comparison bx Rbtl-Staff-Jt-PC_Electric Rev Req Model (2009 GRC) Rebuttal 3" xfId="1165"/>
    <cellStyle name="_Book1_Power Costs - Comparison bx Rbtl-Staff-Jt-PC_Electric Rev Req Model (2009 GRC) Rebuttal 3 2" xfId="21785"/>
    <cellStyle name="_Book1_Power Costs - Comparison bx Rbtl-Staff-Jt-PC_Electric Rev Req Model (2009 GRC) Rebuttal 4" xfId="21786"/>
    <cellStyle name="_Book1_Power Costs - Comparison bx Rbtl-Staff-Jt-PC_Electric Rev Req Model (2009 GRC) Rebuttal REmoval of New  WH Solar AdjustMI" xfId="1166"/>
    <cellStyle name="_Book1_Power Costs - Comparison bx Rbtl-Staff-Jt-PC_Electric Rev Req Model (2009 GRC) Rebuttal REmoval of New  WH Solar AdjustMI 2" xfId="1167"/>
    <cellStyle name="_Book1_Power Costs - Comparison bx Rbtl-Staff-Jt-PC_Electric Rev Req Model (2009 GRC) Rebuttal REmoval of New  WH Solar AdjustMI 2 2" xfId="1168"/>
    <cellStyle name="_Book1_Power Costs - Comparison bx Rbtl-Staff-Jt-PC_Electric Rev Req Model (2009 GRC) Rebuttal REmoval of New  WH Solar AdjustMI 2 2 2" xfId="21787"/>
    <cellStyle name="_Book1_Power Costs - Comparison bx Rbtl-Staff-Jt-PC_Electric Rev Req Model (2009 GRC) Rebuttal REmoval of New  WH Solar AdjustMI 2 3" xfId="21788"/>
    <cellStyle name="_Book1_Power Costs - Comparison bx Rbtl-Staff-Jt-PC_Electric Rev Req Model (2009 GRC) Rebuttal REmoval of New  WH Solar AdjustMI 3" xfId="1169"/>
    <cellStyle name="_Book1_Power Costs - Comparison bx Rbtl-Staff-Jt-PC_Electric Rev Req Model (2009 GRC) Rebuttal REmoval of New  WH Solar AdjustMI 3 2" xfId="21789"/>
    <cellStyle name="_Book1_Power Costs - Comparison bx Rbtl-Staff-Jt-PC_Electric Rev Req Model (2009 GRC) Rebuttal REmoval of New  WH Solar AdjustMI 4" xfId="21790"/>
    <cellStyle name="_Book1_Power Costs - Comparison bx Rbtl-Staff-Jt-PC_Electric Rev Req Model (2009 GRC) Rebuttal REmoval of New  WH Solar AdjustMI_DEM-WP(C) ENERG10C--ctn Mid-C_042010 2010GRC" xfId="21791"/>
    <cellStyle name="_Book1_Power Costs - Comparison bx Rbtl-Staff-Jt-PC_Electric Rev Req Model (2009 GRC) Revised 01-18-2010" xfId="1170"/>
    <cellStyle name="_Book1_Power Costs - Comparison bx Rbtl-Staff-Jt-PC_Electric Rev Req Model (2009 GRC) Revised 01-18-2010 2" xfId="1171"/>
    <cellStyle name="_Book1_Power Costs - Comparison bx Rbtl-Staff-Jt-PC_Electric Rev Req Model (2009 GRC) Revised 01-18-2010 2 2" xfId="1172"/>
    <cellStyle name="_Book1_Power Costs - Comparison bx Rbtl-Staff-Jt-PC_Electric Rev Req Model (2009 GRC) Revised 01-18-2010 2 2 2" xfId="21792"/>
    <cellStyle name="_Book1_Power Costs - Comparison bx Rbtl-Staff-Jt-PC_Electric Rev Req Model (2009 GRC) Revised 01-18-2010 2 3" xfId="21793"/>
    <cellStyle name="_Book1_Power Costs - Comparison bx Rbtl-Staff-Jt-PC_Electric Rev Req Model (2009 GRC) Revised 01-18-2010 3" xfId="1173"/>
    <cellStyle name="_Book1_Power Costs - Comparison bx Rbtl-Staff-Jt-PC_Electric Rev Req Model (2009 GRC) Revised 01-18-2010 3 2" xfId="21794"/>
    <cellStyle name="_Book1_Power Costs - Comparison bx Rbtl-Staff-Jt-PC_Electric Rev Req Model (2009 GRC) Revised 01-18-2010 4" xfId="21795"/>
    <cellStyle name="_Book1_Power Costs - Comparison bx Rbtl-Staff-Jt-PC_Electric Rev Req Model (2009 GRC) Revised 01-18-2010_DEM-WP(C) ENERG10C--ctn Mid-C_042010 2010GRC" xfId="21796"/>
    <cellStyle name="_Book1_Power Costs - Comparison bx Rbtl-Staff-Jt-PC_Final Order Electric EXHIBIT A-1" xfId="1174"/>
    <cellStyle name="_Book1_Power Costs - Comparison bx Rbtl-Staff-Jt-PC_Final Order Electric EXHIBIT A-1 2" xfId="1175"/>
    <cellStyle name="_Book1_Power Costs - Comparison bx Rbtl-Staff-Jt-PC_Final Order Electric EXHIBIT A-1 2 2" xfId="1176"/>
    <cellStyle name="_Book1_Power Costs - Comparison bx Rbtl-Staff-Jt-PC_Final Order Electric EXHIBIT A-1 2 2 2" xfId="21797"/>
    <cellStyle name="_Book1_Power Costs - Comparison bx Rbtl-Staff-Jt-PC_Final Order Electric EXHIBIT A-1 2 3" xfId="21798"/>
    <cellStyle name="_Book1_Power Costs - Comparison bx Rbtl-Staff-Jt-PC_Final Order Electric EXHIBIT A-1 3" xfId="1177"/>
    <cellStyle name="_Book1_Power Costs - Comparison bx Rbtl-Staff-Jt-PC_Final Order Electric EXHIBIT A-1 3 2" xfId="21799"/>
    <cellStyle name="_Book1_Power Costs - Comparison bx Rbtl-Staff-Jt-PC_Final Order Electric EXHIBIT A-1 4" xfId="21800"/>
    <cellStyle name="_Book1_Production Adj 4.37" xfId="1178"/>
    <cellStyle name="_Book1_Production Adj 4.37 2" xfId="1179"/>
    <cellStyle name="_Book1_Production Adj 4.37 2 2" xfId="1180"/>
    <cellStyle name="_Book1_Production Adj 4.37 2 2 2" xfId="21801"/>
    <cellStyle name="_Book1_Production Adj 4.37 2 3" xfId="21802"/>
    <cellStyle name="_Book1_Production Adj 4.37 3" xfId="1181"/>
    <cellStyle name="_Book1_Production Adj 4.37 3 2" xfId="21803"/>
    <cellStyle name="_Book1_Production Adj 4.37 4" xfId="21804"/>
    <cellStyle name="_Book1_Purchased Power Adj 4.03" xfId="1182"/>
    <cellStyle name="_Book1_Purchased Power Adj 4.03 2" xfId="1183"/>
    <cellStyle name="_Book1_Purchased Power Adj 4.03 2 2" xfId="1184"/>
    <cellStyle name="_Book1_Purchased Power Adj 4.03 2 2 2" xfId="21805"/>
    <cellStyle name="_Book1_Purchased Power Adj 4.03 2 3" xfId="21806"/>
    <cellStyle name="_Book1_Purchased Power Adj 4.03 3" xfId="1185"/>
    <cellStyle name="_Book1_Purchased Power Adj 4.03 3 2" xfId="21807"/>
    <cellStyle name="_Book1_Purchased Power Adj 4.03 4" xfId="21808"/>
    <cellStyle name="_Book1_Rebuttal Power Costs" xfId="1186"/>
    <cellStyle name="_Book1_Rebuttal Power Costs 2" xfId="1187"/>
    <cellStyle name="_Book1_Rebuttal Power Costs 2 2" xfId="1188"/>
    <cellStyle name="_Book1_Rebuttal Power Costs 2 2 2" xfId="21809"/>
    <cellStyle name="_Book1_Rebuttal Power Costs 2 3" xfId="21810"/>
    <cellStyle name="_Book1_Rebuttal Power Costs 3" xfId="1189"/>
    <cellStyle name="_Book1_Rebuttal Power Costs 3 2" xfId="21811"/>
    <cellStyle name="_Book1_Rebuttal Power Costs 4" xfId="21812"/>
    <cellStyle name="_Book1_Rebuttal Power Costs_Adj Bench DR 3 for Initial Briefs (Electric)" xfId="1190"/>
    <cellStyle name="_Book1_Rebuttal Power Costs_Adj Bench DR 3 for Initial Briefs (Electric) 2" xfId="1191"/>
    <cellStyle name="_Book1_Rebuttal Power Costs_Adj Bench DR 3 for Initial Briefs (Electric) 2 2" xfId="1192"/>
    <cellStyle name="_Book1_Rebuttal Power Costs_Adj Bench DR 3 for Initial Briefs (Electric) 2 2 2" xfId="21813"/>
    <cellStyle name="_Book1_Rebuttal Power Costs_Adj Bench DR 3 for Initial Briefs (Electric) 2 3" xfId="21814"/>
    <cellStyle name="_Book1_Rebuttal Power Costs_Adj Bench DR 3 for Initial Briefs (Electric) 3" xfId="1193"/>
    <cellStyle name="_Book1_Rebuttal Power Costs_Adj Bench DR 3 for Initial Briefs (Electric) 3 2" xfId="21815"/>
    <cellStyle name="_Book1_Rebuttal Power Costs_Adj Bench DR 3 for Initial Briefs (Electric) 4" xfId="21816"/>
    <cellStyle name="_Book1_Rebuttal Power Costs_Adj Bench DR 3 for Initial Briefs (Electric)_DEM-WP(C) ENERG10C--ctn Mid-C_042010 2010GRC" xfId="21817"/>
    <cellStyle name="_Book1_Rebuttal Power Costs_DEM-WP(C) ENERG10C--ctn Mid-C_042010 2010GRC" xfId="21818"/>
    <cellStyle name="_Book1_Rebuttal Power Costs_Electric Rev Req Model (2009 GRC) Rebuttal" xfId="1194"/>
    <cellStyle name="_Book1_Rebuttal Power Costs_Electric Rev Req Model (2009 GRC) Rebuttal 2" xfId="1195"/>
    <cellStyle name="_Book1_Rebuttal Power Costs_Electric Rev Req Model (2009 GRC) Rebuttal 2 2" xfId="1196"/>
    <cellStyle name="_Book1_Rebuttal Power Costs_Electric Rev Req Model (2009 GRC) Rebuttal 2 2 2" xfId="21819"/>
    <cellStyle name="_Book1_Rebuttal Power Costs_Electric Rev Req Model (2009 GRC) Rebuttal 2 3" xfId="21820"/>
    <cellStyle name="_Book1_Rebuttal Power Costs_Electric Rev Req Model (2009 GRC) Rebuttal 3" xfId="1197"/>
    <cellStyle name="_Book1_Rebuttal Power Costs_Electric Rev Req Model (2009 GRC) Rebuttal 3 2" xfId="21821"/>
    <cellStyle name="_Book1_Rebuttal Power Costs_Electric Rev Req Model (2009 GRC) Rebuttal 4" xfId="21822"/>
    <cellStyle name="_Book1_Rebuttal Power Costs_Electric Rev Req Model (2009 GRC) Rebuttal REmoval of New  WH Solar AdjustMI" xfId="1198"/>
    <cellStyle name="_Book1_Rebuttal Power Costs_Electric Rev Req Model (2009 GRC) Rebuttal REmoval of New  WH Solar AdjustMI 2" xfId="1199"/>
    <cellStyle name="_Book1_Rebuttal Power Costs_Electric Rev Req Model (2009 GRC) Rebuttal REmoval of New  WH Solar AdjustMI 2 2" xfId="1200"/>
    <cellStyle name="_Book1_Rebuttal Power Costs_Electric Rev Req Model (2009 GRC) Rebuttal REmoval of New  WH Solar AdjustMI 2 2 2" xfId="21823"/>
    <cellStyle name="_Book1_Rebuttal Power Costs_Electric Rev Req Model (2009 GRC) Rebuttal REmoval of New  WH Solar AdjustMI 2 3" xfId="21824"/>
    <cellStyle name="_Book1_Rebuttal Power Costs_Electric Rev Req Model (2009 GRC) Rebuttal REmoval of New  WH Solar AdjustMI 3" xfId="1201"/>
    <cellStyle name="_Book1_Rebuttal Power Costs_Electric Rev Req Model (2009 GRC) Rebuttal REmoval of New  WH Solar AdjustMI 3 2" xfId="21825"/>
    <cellStyle name="_Book1_Rebuttal Power Costs_Electric Rev Req Model (2009 GRC) Rebuttal REmoval of New  WH Solar AdjustMI 4" xfId="21826"/>
    <cellStyle name="_Book1_Rebuttal Power Costs_Electric Rev Req Model (2009 GRC) Rebuttal REmoval of New  WH Solar AdjustMI_DEM-WP(C) ENERG10C--ctn Mid-C_042010 2010GRC" xfId="21827"/>
    <cellStyle name="_Book1_Rebuttal Power Costs_Electric Rev Req Model (2009 GRC) Revised 01-18-2010" xfId="1202"/>
    <cellStyle name="_Book1_Rebuttal Power Costs_Electric Rev Req Model (2009 GRC) Revised 01-18-2010 2" xfId="1203"/>
    <cellStyle name="_Book1_Rebuttal Power Costs_Electric Rev Req Model (2009 GRC) Revised 01-18-2010 2 2" xfId="1204"/>
    <cellStyle name="_Book1_Rebuttal Power Costs_Electric Rev Req Model (2009 GRC) Revised 01-18-2010 2 2 2" xfId="21828"/>
    <cellStyle name="_Book1_Rebuttal Power Costs_Electric Rev Req Model (2009 GRC) Revised 01-18-2010 2 3" xfId="21829"/>
    <cellStyle name="_Book1_Rebuttal Power Costs_Electric Rev Req Model (2009 GRC) Revised 01-18-2010 3" xfId="1205"/>
    <cellStyle name="_Book1_Rebuttal Power Costs_Electric Rev Req Model (2009 GRC) Revised 01-18-2010 3 2" xfId="21830"/>
    <cellStyle name="_Book1_Rebuttal Power Costs_Electric Rev Req Model (2009 GRC) Revised 01-18-2010 4" xfId="21831"/>
    <cellStyle name="_Book1_Rebuttal Power Costs_Electric Rev Req Model (2009 GRC) Revised 01-18-2010_DEM-WP(C) ENERG10C--ctn Mid-C_042010 2010GRC" xfId="21832"/>
    <cellStyle name="_Book1_Rebuttal Power Costs_Final Order Electric EXHIBIT A-1" xfId="1206"/>
    <cellStyle name="_Book1_Rebuttal Power Costs_Final Order Electric EXHIBIT A-1 2" xfId="1207"/>
    <cellStyle name="_Book1_Rebuttal Power Costs_Final Order Electric EXHIBIT A-1 2 2" xfId="1208"/>
    <cellStyle name="_Book1_Rebuttal Power Costs_Final Order Electric EXHIBIT A-1 2 2 2" xfId="21833"/>
    <cellStyle name="_Book1_Rebuttal Power Costs_Final Order Electric EXHIBIT A-1 2 3" xfId="21834"/>
    <cellStyle name="_Book1_Rebuttal Power Costs_Final Order Electric EXHIBIT A-1 3" xfId="1209"/>
    <cellStyle name="_Book1_Rebuttal Power Costs_Final Order Electric EXHIBIT A-1 3 2" xfId="21835"/>
    <cellStyle name="_Book1_Rebuttal Power Costs_Final Order Electric EXHIBIT A-1 4" xfId="21836"/>
    <cellStyle name="_Book1_ROR 5.02" xfId="1210"/>
    <cellStyle name="_Book1_ROR 5.02 2" xfId="1211"/>
    <cellStyle name="_Book1_ROR 5.02 2 2" xfId="1212"/>
    <cellStyle name="_Book1_ROR 5.02 2 2 2" xfId="21837"/>
    <cellStyle name="_Book1_ROR 5.02 2 3" xfId="21838"/>
    <cellStyle name="_Book1_ROR 5.02 3" xfId="1213"/>
    <cellStyle name="_Book1_ROR 5.02 3 2" xfId="21839"/>
    <cellStyle name="_Book1_ROR 5.02 4" xfId="21840"/>
    <cellStyle name="_Book1_Transmission Workbook for May BOD" xfId="1214"/>
    <cellStyle name="_Book1_Transmission Workbook for May BOD 2" xfId="1215"/>
    <cellStyle name="_Book1_Transmission Workbook for May BOD 2 2" xfId="21841"/>
    <cellStyle name="_Book1_Transmission Workbook for May BOD 3" xfId="21842"/>
    <cellStyle name="_Book1_Transmission Workbook for May BOD_DEM-WP(C) ENERG10C--ctn Mid-C_042010 2010GRC" xfId="21843"/>
    <cellStyle name="_Book1_Wind Integration 10GRC" xfId="1216"/>
    <cellStyle name="_Book1_Wind Integration 10GRC 2" xfId="1217"/>
    <cellStyle name="_Book1_Wind Integration 10GRC 2 2" xfId="21844"/>
    <cellStyle name="_Book1_Wind Integration 10GRC 3" xfId="21845"/>
    <cellStyle name="_Book1_Wind Integration 10GRC_DEM-WP(C) ENERG10C--ctn Mid-C_042010 2010GRC" xfId="21846"/>
    <cellStyle name="_Book11" xfId="1218"/>
    <cellStyle name="_Book11 2" xfId="1219"/>
    <cellStyle name="_Book11_2011 June O&amp;M and Capital Snapshot_Prelim" xfId="1220"/>
    <cellStyle name="_Book11_2011 OM ASM Report" xfId="1221"/>
    <cellStyle name="_Book11_2012 Jan CAP ASM Report" xfId="1222"/>
    <cellStyle name="_Book11_Compliance_&amp;_Safety_Data_Collection" xfId="1223"/>
    <cellStyle name="_Book11_County_Stop_Light_Chart_2012_02" xfId="1224"/>
    <cellStyle name="_Book11_County_Stop_Light_Chart_2012_06" xfId="1225"/>
    <cellStyle name="_Book11_County_Stop_Light_Chart_Template" xfId="1226"/>
    <cellStyle name="_Book11_Draft - New ASM" xfId="1227"/>
    <cellStyle name="_Book11_Draft - New ASM 2" xfId="1228"/>
    <cellStyle name="_Book11_Draft - New ASM_2011 OM ASM Report  (2)" xfId="1229"/>
    <cellStyle name="_Book11_Draft - New ASM_2011 Operations Snapshot" xfId="1230"/>
    <cellStyle name="_Book11_Draft - New ASM_2012 Operations Snapshot" xfId="1231"/>
    <cellStyle name="_Book11_Draft - New ASM_Copy of 2011 OM ASM Report" xfId="1232"/>
    <cellStyle name="_Book11_Draft - New ASM_Jan 2012 OM ASM Report" xfId="1233"/>
    <cellStyle name="_Book11_Draft - New ASM_Puget Management June 2011" xfId="1234"/>
    <cellStyle name="_Book11_Operations_Metrics_Report_0211_Send_Out" xfId="1235"/>
    <cellStyle name="_Book11_Puget_Management_Draft_0211" xfId="1236"/>
    <cellStyle name="_Book11_Puget_Management_Draft_0211 2" xfId="1237"/>
    <cellStyle name="_Book11_Puget_Management_Draft_0211_2011 OM ASM Report  (2)" xfId="1238"/>
    <cellStyle name="_Book11_Puget_Management_Draft_0211_2011 Operations Snapshot" xfId="1239"/>
    <cellStyle name="_Book11_Puget_Management_Draft_0211_2012 Operations Snapshot" xfId="1240"/>
    <cellStyle name="_Book11_Puget_Management_Draft_0211_Copy of 2011 OM ASM Report" xfId="1241"/>
    <cellStyle name="_Book11_Puget_Management_Draft_0211_Jan 2012 OM ASM Report" xfId="1242"/>
    <cellStyle name="_Book11_Puget_Management_Draft_0211_Puget Management June 2011" xfId="1243"/>
    <cellStyle name="_Book11_Puget_Management_Draft_0311" xfId="1244"/>
    <cellStyle name="_Book11_Puget_Management_Draft_0411" xfId="1245"/>
    <cellStyle name="_Book11_Puget_Management_Draft_0511" xfId="1246"/>
    <cellStyle name="_Book11_Safety_&amp;_Compliance_Data_Collection" xfId="1247"/>
    <cellStyle name="_Book11_Summary" xfId="1248"/>
    <cellStyle name="_Book11_Summary 2" xfId="1249"/>
    <cellStyle name="_Book11_Summary_2011 OM ASM Report  (2)" xfId="1250"/>
    <cellStyle name="_Book11_Summary_2011 Operations Snapshot" xfId="1251"/>
    <cellStyle name="_Book11_Summary_2012 Operations Snapshot" xfId="1252"/>
    <cellStyle name="_Book11_Summary_Copy of 2011 OM ASM Report" xfId="1253"/>
    <cellStyle name="_Book11_Summary_Jan 2012 OM ASM Report" xfId="1254"/>
    <cellStyle name="_Book11_temp" xfId="1255"/>
    <cellStyle name="_Book2" xfId="1256"/>
    <cellStyle name="_x0013__Book2" xfId="1257"/>
    <cellStyle name="_Book2 10" xfId="1258"/>
    <cellStyle name="_x0013__Book2 10" xfId="1259"/>
    <cellStyle name="_Book2 10 10" xfId="21847"/>
    <cellStyle name="_Book2 10 11" xfId="21848"/>
    <cellStyle name="_Book2 10 12" xfId="21849"/>
    <cellStyle name="_Book2 10 13" xfId="21850"/>
    <cellStyle name="_Book2 10 14" xfId="21851"/>
    <cellStyle name="_Book2 10 15" xfId="21852"/>
    <cellStyle name="_Book2 10 16" xfId="21853"/>
    <cellStyle name="_Book2 10 17" xfId="21854"/>
    <cellStyle name="_Book2 10 18" xfId="21855"/>
    <cellStyle name="_Book2 10 19" xfId="21856"/>
    <cellStyle name="_Book2 10 2" xfId="1260"/>
    <cellStyle name="_x0013__Book2 10 2" xfId="21857"/>
    <cellStyle name="_Book2 10 2 2" xfId="21858"/>
    <cellStyle name="_Book2 10 2 3" xfId="21859"/>
    <cellStyle name="_Book2 10 20" xfId="21860"/>
    <cellStyle name="_Book2 10 21" xfId="21861"/>
    <cellStyle name="_Book2 10 22" xfId="21862"/>
    <cellStyle name="_Book2 10 23" xfId="21863"/>
    <cellStyle name="_Book2 10 24" xfId="21864"/>
    <cellStyle name="_Book2 10 3" xfId="1261"/>
    <cellStyle name="_x0013__Book2 10 3" xfId="21865"/>
    <cellStyle name="_Book2 10 4" xfId="21866"/>
    <cellStyle name="_Book2 10 5" xfId="21867"/>
    <cellStyle name="_Book2 10 6" xfId="21868"/>
    <cellStyle name="_Book2 10 7" xfId="21869"/>
    <cellStyle name="_Book2 10 8" xfId="21870"/>
    <cellStyle name="_Book2 10 9" xfId="21871"/>
    <cellStyle name="_Book2 11" xfId="1262"/>
    <cellStyle name="_x0013__Book2 11" xfId="1263"/>
    <cellStyle name="_Book2 11 10" xfId="21872"/>
    <cellStyle name="_Book2 11 11" xfId="21873"/>
    <cellStyle name="_Book2 11 12" xfId="21874"/>
    <cellStyle name="_Book2 11 13" xfId="21875"/>
    <cellStyle name="_Book2 11 14" xfId="21876"/>
    <cellStyle name="_Book2 11 15" xfId="21877"/>
    <cellStyle name="_Book2 11 16" xfId="21878"/>
    <cellStyle name="_Book2 11 17" xfId="21879"/>
    <cellStyle name="_Book2 11 18" xfId="21880"/>
    <cellStyle name="_Book2 11 19" xfId="21881"/>
    <cellStyle name="_Book2 11 2" xfId="1264"/>
    <cellStyle name="_Book2 11 2 2" xfId="21882"/>
    <cellStyle name="_Book2 11 20" xfId="21883"/>
    <cellStyle name="_Book2 11 21" xfId="21884"/>
    <cellStyle name="_Book2 11 22" xfId="21885"/>
    <cellStyle name="_Book2 11 3" xfId="1265"/>
    <cellStyle name="_Book2 11 4" xfId="21886"/>
    <cellStyle name="_Book2 11 5" xfId="21887"/>
    <cellStyle name="_Book2 11 6" xfId="21888"/>
    <cellStyle name="_Book2 11 7" xfId="21889"/>
    <cellStyle name="_Book2 11 8" xfId="21890"/>
    <cellStyle name="_Book2 11 9" xfId="21891"/>
    <cellStyle name="_Book2 12" xfId="1266"/>
    <cellStyle name="_x0013__Book2 12" xfId="1267"/>
    <cellStyle name="_Book2 12 10" xfId="21892"/>
    <cellStyle name="_Book2 12 11" xfId="21893"/>
    <cellStyle name="_Book2 12 12" xfId="21894"/>
    <cellStyle name="_Book2 12 13" xfId="21895"/>
    <cellStyle name="_Book2 12 14" xfId="21896"/>
    <cellStyle name="_Book2 12 15" xfId="21897"/>
    <cellStyle name="_Book2 12 16" xfId="21898"/>
    <cellStyle name="_Book2 12 17" xfId="21899"/>
    <cellStyle name="_Book2 12 18" xfId="21900"/>
    <cellStyle name="_Book2 12 19" xfId="21901"/>
    <cellStyle name="_Book2 12 2" xfId="1268"/>
    <cellStyle name="_Book2 12 2 2" xfId="21902"/>
    <cellStyle name="_Book2 12 20" xfId="21903"/>
    <cellStyle name="_Book2 12 21" xfId="21904"/>
    <cellStyle name="_Book2 12 22" xfId="21905"/>
    <cellStyle name="_Book2 12 23" xfId="21906"/>
    <cellStyle name="_Book2 12 24" xfId="21907"/>
    <cellStyle name="_Book2 12 3" xfId="1269"/>
    <cellStyle name="_Book2 12 4" xfId="21908"/>
    <cellStyle name="_Book2 12 5" xfId="21909"/>
    <cellStyle name="_Book2 12 6" xfId="21910"/>
    <cellStyle name="_Book2 12 7" xfId="21911"/>
    <cellStyle name="_Book2 12 8" xfId="21912"/>
    <cellStyle name="_Book2 12 9" xfId="21913"/>
    <cellStyle name="_Book2 13" xfId="1270"/>
    <cellStyle name="_x0013__Book2 13" xfId="1271"/>
    <cellStyle name="_Book2 13 10" xfId="21914"/>
    <cellStyle name="_Book2 13 11" xfId="21915"/>
    <cellStyle name="_Book2 13 12" xfId="21916"/>
    <cellStyle name="_Book2 13 13" xfId="21917"/>
    <cellStyle name="_Book2 13 14" xfId="21918"/>
    <cellStyle name="_Book2 13 15" xfId="21919"/>
    <cellStyle name="_Book2 13 16" xfId="21920"/>
    <cellStyle name="_Book2 13 17" xfId="21921"/>
    <cellStyle name="_Book2 13 18" xfId="21922"/>
    <cellStyle name="_Book2 13 19" xfId="21923"/>
    <cellStyle name="_Book2 13 2" xfId="1272"/>
    <cellStyle name="_Book2 13 2 2" xfId="21924"/>
    <cellStyle name="_Book2 13 20" xfId="21925"/>
    <cellStyle name="_Book2 13 21" xfId="21926"/>
    <cellStyle name="_Book2 13 22" xfId="21927"/>
    <cellStyle name="_Book2 13 23" xfId="21928"/>
    <cellStyle name="_Book2 13 24" xfId="21929"/>
    <cellStyle name="_Book2 13 3" xfId="21930"/>
    <cellStyle name="_Book2 13 4" xfId="21931"/>
    <cellStyle name="_Book2 13 5" xfId="21932"/>
    <cellStyle name="_Book2 13 6" xfId="21933"/>
    <cellStyle name="_Book2 13 7" xfId="21934"/>
    <cellStyle name="_Book2 13 8" xfId="21935"/>
    <cellStyle name="_Book2 13 9" xfId="21936"/>
    <cellStyle name="_Book2 14" xfId="1273"/>
    <cellStyle name="_x0013__Book2 14" xfId="21937"/>
    <cellStyle name="_Book2 14 10" xfId="21938"/>
    <cellStyle name="_Book2 14 11" xfId="21939"/>
    <cellStyle name="_Book2 14 12" xfId="21940"/>
    <cellStyle name="_Book2 14 13" xfId="21941"/>
    <cellStyle name="_Book2 14 14" xfId="21942"/>
    <cellStyle name="_Book2 14 15" xfId="21943"/>
    <cellStyle name="_Book2 14 16" xfId="21944"/>
    <cellStyle name="_Book2 14 17" xfId="21945"/>
    <cellStyle name="_Book2 14 18" xfId="21946"/>
    <cellStyle name="_Book2 14 19" xfId="21947"/>
    <cellStyle name="_Book2 14 2" xfId="1274"/>
    <cellStyle name="_Book2 14 2 2" xfId="21948"/>
    <cellStyle name="_Book2 14 20" xfId="21949"/>
    <cellStyle name="_Book2 14 21" xfId="21950"/>
    <cellStyle name="_Book2 14 22" xfId="21951"/>
    <cellStyle name="_Book2 14 23" xfId="21952"/>
    <cellStyle name="_Book2 14 24" xfId="21953"/>
    <cellStyle name="_Book2 14 3" xfId="21954"/>
    <cellStyle name="_Book2 14 4" xfId="21955"/>
    <cellStyle name="_Book2 14 5" xfId="21956"/>
    <cellStyle name="_Book2 14 6" xfId="21957"/>
    <cellStyle name="_Book2 14 7" xfId="21958"/>
    <cellStyle name="_Book2 14 8" xfId="21959"/>
    <cellStyle name="_Book2 14 9" xfId="21960"/>
    <cellStyle name="_Book2 15" xfId="1275"/>
    <cellStyle name="_x0013__Book2 15" xfId="21961"/>
    <cellStyle name="_Book2 15 10" xfId="21962"/>
    <cellStyle name="_Book2 15 11" xfId="21963"/>
    <cellStyle name="_Book2 15 12" xfId="21964"/>
    <cellStyle name="_Book2 15 13" xfId="21965"/>
    <cellStyle name="_Book2 15 14" xfId="21966"/>
    <cellStyle name="_Book2 15 15" xfId="21967"/>
    <cellStyle name="_Book2 15 16" xfId="21968"/>
    <cellStyle name="_Book2 15 17" xfId="21969"/>
    <cellStyle name="_Book2 15 18" xfId="21970"/>
    <cellStyle name="_Book2 15 19" xfId="21971"/>
    <cellStyle name="_Book2 15 2" xfId="1276"/>
    <cellStyle name="_Book2 15 2 2" xfId="21972"/>
    <cellStyle name="_Book2 15 20" xfId="21973"/>
    <cellStyle name="_Book2 15 21" xfId="21974"/>
    <cellStyle name="_Book2 15 22" xfId="21975"/>
    <cellStyle name="_Book2 15 23" xfId="21976"/>
    <cellStyle name="_Book2 15 24" xfId="21977"/>
    <cellStyle name="_Book2 15 3" xfId="21978"/>
    <cellStyle name="_Book2 15 4" xfId="21979"/>
    <cellStyle name="_Book2 15 5" xfId="21980"/>
    <cellStyle name="_Book2 15 6" xfId="21981"/>
    <cellStyle name="_Book2 15 7" xfId="21982"/>
    <cellStyle name="_Book2 15 8" xfId="21983"/>
    <cellStyle name="_Book2 15 9" xfId="21984"/>
    <cellStyle name="_Book2 16" xfId="1277"/>
    <cellStyle name="_x0013__Book2 16" xfId="21985"/>
    <cellStyle name="_Book2 16 10" xfId="21986"/>
    <cellStyle name="_Book2 16 11" xfId="21987"/>
    <cellStyle name="_Book2 16 12" xfId="21988"/>
    <cellStyle name="_Book2 16 13" xfId="21989"/>
    <cellStyle name="_Book2 16 14" xfId="21990"/>
    <cellStyle name="_Book2 16 15" xfId="21991"/>
    <cellStyle name="_Book2 16 16" xfId="21992"/>
    <cellStyle name="_Book2 16 17" xfId="21993"/>
    <cellStyle name="_Book2 16 18" xfId="21994"/>
    <cellStyle name="_Book2 16 19" xfId="21995"/>
    <cellStyle name="_Book2 16 2" xfId="1278"/>
    <cellStyle name="_Book2 16 2 2" xfId="21996"/>
    <cellStyle name="_Book2 16 20" xfId="21997"/>
    <cellStyle name="_Book2 16 21" xfId="21998"/>
    <cellStyle name="_Book2 16 22" xfId="21999"/>
    <cellStyle name="_Book2 16 23" xfId="22000"/>
    <cellStyle name="_Book2 16 3" xfId="22001"/>
    <cellStyle name="_Book2 16 4" xfId="22002"/>
    <cellStyle name="_Book2 16 5" xfId="22003"/>
    <cellStyle name="_Book2 16 6" xfId="22004"/>
    <cellStyle name="_Book2 16 7" xfId="22005"/>
    <cellStyle name="_Book2 16 8" xfId="22006"/>
    <cellStyle name="_Book2 16 9" xfId="22007"/>
    <cellStyle name="_Book2 17" xfId="1279"/>
    <cellStyle name="_x0013__Book2 17" xfId="22008"/>
    <cellStyle name="_Book2 17 10" xfId="22009"/>
    <cellStyle name="_Book2 17 11" xfId="22010"/>
    <cellStyle name="_Book2 17 12" xfId="22011"/>
    <cellStyle name="_Book2 17 13" xfId="22012"/>
    <cellStyle name="_Book2 17 14" xfId="22013"/>
    <cellStyle name="_Book2 17 15" xfId="22014"/>
    <cellStyle name="_Book2 17 16" xfId="22015"/>
    <cellStyle name="_Book2 17 17" xfId="22016"/>
    <cellStyle name="_Book2 17 18" xfId="22017"/>
    <cellStyle name="_Book2 17 19" xfId="22018"/>
    <cellStyle name="_Book2 17 2" xfId="1280"/>
    <cellStyle name="_Book2 17 2 2" xfId="22019"/>
    <cellStyle name="_Book2 17 20" xfId="22020"/>
    <cellStyle name="_Book2 17 21" xfId="22021"/>
    <cellStyle name="_Book2 17 3" xfId="22022"/>
    <cellStyle name="_Book2 17 4" xfId="22023"/>
    <cellStyle name="_Book2 17 5" xfId="22024"/>
    <cellStyle name="_Book2 17 6" xfId="22025"/>
    <cellStyle name="_Book2 17 7" xfId="22026"/>
    <cellStyle name="_Book2 17 8" xfId="22027"/>
    <cellStyle name="_Book2 17 9" xfId="22028"/>
    <cellStyle name="_Book2 18" xfId="1281"/>
    <cellStyle name="_x0013__Book2 18" xfId="22029"/>
    <cellStyle name="_Book2 18 10" xfId="22030"/>
    <cellStyle name="_Book2 18 11" xfId="22031"/>
    <cellStyle name="_Book2 18 12" xfId="22032"/>
    <cellStyle name="_Book2 18 13" xfId="22033"/>
    <cellStyle name="_Book2 18 14" xfId="22034"/>
    <cellStyle name="_Book2 18 15" xfId="22035"/>
    <cellStyle name="_Book2 18 16" xfId="22036"/>
    <cellStyle name="_Book2 18 17" xfId="22037"/>
    <cellStyle name="_Book2 18 18" xfId="22038"/>
    <cellStyle name="_Book2 18 19" xfId="22039"/>
    <cellStyle name="_Book2 18 2" xfId="1282"/>
    <cellStyle name="_Book2 18 2 2" xfId="22040"/>
    <cellStyle name="_Book2 18 20" xfId="22041"/>
    <cellStyle name="_Book2 18 21" xfId="22042"/>
    <cellStyle name="_Book2 18 3" xfId="22043"/>
    <cellStyle name="_Book2 18 4" xfId="22044"/>
    <cellStyle name="_Book2 18 5" xfId="22045"/>
    <cellStyle name="_Book2 18 6" xfId="22046"/>
    <cellStyle name="_Book2 18 7" xfId="22047"/>
    <cellStyle name="_Book2 18 8" xfId="22048"/>
    <cellStyle name="_Book2 18 9" xfId="22049"/>
    <cellStyle name="_Book2 19" xfId="1283"/>
    <cellStyle name="_x0013__Book2 19" xfId="22050"/>
    <cellStyle name="_Book2 19 10" xfId="22051"/>
    <cellStyle name="_Book2 19 11" xfId="22052"/>
    <cellStyle name="_Book2 19 12" xfId="22053"/>
    <cellStyle name="_Book2 19 13" xfId="22054"/>
    <cellStyle name="_Book2 19 14" xfId="22055"/>
    <cellStyle name="_Book2 19 15" xfId="22056"/>
    <cellStyle name="_Book2 19 16" xfId="22057"/>
    <cellStyle name="_Book2 19 17" xfId="22058"/>
    <cellStyle name="_Book2 19 18" xfId="22059"/>
    <cellStyle name="_Book2 19 19" xfId="22060"/>
    <cellStyle name="_Book2 19 2" xfId="22061"/>
    <cellStyle name="_Book2 19 20" xfId="22062"/>
    <cellStyle name="_Book2 19 3" xfId="22063"/>
    <cellStyle name="_Book2 19 4" xfId="22064"/>
    <cellStyle name="_Book2 19 5" xfId="22065"/>
    <cellStyle name="_Book2 19 6" xfId="22066"/>
    <cellStyle name="_Book2 19 7" xfId="22067"/>
    <cellStyle name="_Book2 19 8" xfId="22068"/>
    <cellStyle name="_Book2 19 9" xfId="22069"/>
    <cellStyle name="_Book2 2" xfId="1284"/>
    <cellStyle name="_x0013__Book2 2" xfId="1285"/>
    <cellStyle name="_Book2 2 10" xfId="1286"/>
    <cellStyle name="_x0013__Book2 2 10" xfId="22070"/>
    <cellStyle name="_Book2 2 10 2" xfId="22071"/>
    <cellStyle name="_Book2 2 11" xfId="1287"/>
    <cellStyle name="_x0013__Book2 2 11" xfId="22072"/>
    <cellStyle name="_Book2 2 12" xfId="22073"/>
    <cellStyle name="_x0013__Book2 2 12" xfId="22074"/>
    <cellStyle name="_Book2 2 13" xfId="22075"/>
    <cellStyle name="_x0013__Book2 2 13" xfId="22076"/>
    <cellStyle name="_Book2 2 14" xfId="22077"/>
    <cellStyle name="_x0013__Book2 2 14" xfId="22078"/>
    <cellStyle name="_Book2 2 15" xfId="22079"/>
    <cellStyle name="_x0013__Book2 2 15" xfId="22080"/>
    <cellStyle name="_Book2 2 16" xfId="22081"/>
    <cellStyle name="_x0013__Book2 2 16" xfId="22082"/>
    <cellStyle name="_Book2 2 17" xfId="22083"/>
    <cellStyle name="_x0013__Book2 2 17" xfId="22084"/>
    <cellStyle name="_Book2 2 18" xfId="22085"/>
    <cellStyle name="_x0013__Book2 2 18" xfId="22086"/>
    <cellStyle name="_Book2 2 19" xfId="22087"/>
    <cellStyle name="_x0013__Book2 2 19" xfId="22088"/>
    <cellStyle name="_Book2 2 2" xfId="1288"/>
    <cellStyle name="_x0013__Book2 2 2" xfId="1289"/>
    <cellStyle name="_Book2 2 2 10" xfId="22089"/>
    <cellStyle name="_Book2 2 2 11" xfId="22090"/>
    <cellStyle name="_Book2 2 2 12" xfId="22091"/>
    <cellStyle name="_Book2 2 2 13" xfId="22092"/>
    <cellStyle name="_Book2 2 2 14" xfId="22093"/>
    <cellStyle name="_Book2 2 2 15" xfId="22094"/>
    <cellStyle name="_Book2 2 2 16" xfId="22095"/>
    <cellStyle name="_Book2 2 2 17" xfId="22096"/>
    <cellStyle name="_Book2 2 2 18" xfId="22097"/>
    <cellStyle name="_Book2 2 2 19" xfId="22098"/>
    <cellStyle name="_Book2 2 2 2" xfId="1290"/>
    <cellStyle name="_x0013__Book2 2 2 2" xfId="22099"/>
    <cellStyle name="_Book2 2 2 2 2" xfId="22100"/>
    <cellStyle name="_Book2 2 2 2 3" xfId="22101"/>
    <cellStyle name="_Book2 2 2 20" xfId="22102"/>
    <cellStyle name="_Book2 2 2 21" xfId="22103"/>
    <cellStyle name="_Book2 2 2 22" xfId="22104"/>
    <cellStyle name="_Book2 2 2 23" xfId="22105"/>
    <cellStyle name="_Book2 2 2 3" xfId="1291"/>
    <cellStyle name="_x0013__Book2 2 2 3" xfId="22106"/>
    <cellStyle name="_Book2 2 2 4" xfId="22107"/>
    <cellStyle name="_Book2 2 2 5" xfId="22108"/>
    <cellStyle name="_Book2 2 2 6" xfId="22109"/>
    <cellStyle name="_Book2 2 2 7" xfId="22110"/>
    <cellStyle name="_Book2 2 2 8" xfId="22111"/>
    <cellStyle name="_Book2 2 2 9" xfId="22112"/>
    <cellStyle name="_Book2 2 20" xfId="22113"/>
    <cellStyle name="_x0013__Book2 2 20" xfId="22114"/>
    <cellStyle name="_Book2 2 21" xfId="22115"/>
    <cellStyle name="_x0013__Book2 2 21" xfId="22116"/>
    <cellStyle name="_Book2 2 22" xfId="22117"/>
    <cellStyle name="_x0013__Book2 2 22" xfId="22118"/>
    <cellStyle name="_Book2 2 23" xfId="22119"/>
    <cellStyle name="_x0013__Book2 2 23" xfId="22120"/>
    <cellStyle name="_Book2 2 24" xfId="22121"/>
    <cellStyle name="_Book2 2 25" xfId="22122"/>
    <cellStyle name="_Book2 2 26" xfId="22123"/>
    <cellStyle name="_Book2 2 27" xfId="22124"/>
    <cellStyle name="_Book2 2 28" xfId="22125"/>
    <cellStyle name="_Book2 2 29" xfId="22126"/>
    <cellStyle name="_Book2 2 3" xfId="1292"/>
    <cellStyle name="_x0013__Book2 2 3" xfId="1293"/>
    <cellStyle name="_Book2 2 3 2" xfId="1294"/>
    <cellStyle name="_Book2 2 3 2 2" xfId="22127"/>
    <cellStyle name="_Book2 2 3 3" xfId="22128"/>
    <cellStyle name="_Book2 2 3 4" xfId="22129"/>
    <cellStyle name="_Book2 2 3 5" xfId="22130"/>
    <cellStyle name="_Book2 2 30" xfId="22131"/>
    <cellStyle name="_Book2 2 31" xfId="22132"/>
    <cellStyle name="_Book2 2 32" xfId="22133"/>
    <cellStyle name="_Book2 2 33" xfId="22134"/>
    <cellStyle name="_Book2 2 34" xfId="22135"/>
    <cellStyle name="_Book2 2 35" xfId="22136"/>
    <cellStyle name="_Book2 2 36" xfId="22137"/>
    <cellStyle name="_Book2 2 37" xfId="22138"/>
    <cellStyle name="_Book2 2 38" xfId="22139"/>
    <cellStyle name="_Book2 2 39" xfId="22140"/>
    <cellStyle name="_Book2 2 4" xfId="1295"/>
    <cellStyle name="_x0013__Book2 2 4" xfId="22141"/>
    <cellStyle name="_Book2 2 4 2" xfId="1296"/>
    <cellStyle name="_Book2 2 4 2 2" xfId="22142"/>
    <cellStyle name="_Book2 2 4 3" xfId="22143"/>
    <cellStyle name="_Book2 2 4 4" xfId="22144"/>
    <cellStyle name="_Book2 2 40" xfId="22145"/>
    <cellStyle name="_Book2 2 41" xfId="22146"/>
    <cellStyle name="_Book2 2 42" xfId="22147"/>
    <cellStyle name="_Book2 2 43" xfId="22148"/>
    <cellStyle name="_Book2 2 44" xfId="22149"/>
    <cellStyle name="_Book2 2 45" xfId="22150"/>
    <cellStyle name="_Book2 2 46" xfId="22151"/>
    <cellStyle name="_Book2 2 47" xfId="22152"/>
    <cellStyle name="_Book2 2 48" xfId="22153"/>
    <cellStyle name="_Book2 2 49" xfId="22154"/>
    <cellStyle name="_Book2 2 5" xfId="1297"/>
    <cellStyle name="_x0013__Book2 2 5" xfId="22155"/>
    <cellStyle name="_Book2 2 5 2" xfId="1298"/>
    <cellStyle name="_Book2 2 5 2 2" xfId="22156"/>
    <cellStyle name="_Book2 2 5 3" xfId="22157"/>
    <cellStyle name="_Book2 2 5 4" xfId="22158"/>
    <cellStyle name="_Book2 2 50" xfId="22159"/>
    <cellStyle name="_Book2 2 51" xfId="22160"/>
    <cellStyle name="_Book2 2 52" xfId="22161"/>
    <cellStyle name="_Book2 2 53" xfId="22162"/>
    <cellStyle name="_Book2 2 6" xfId="1299"/>
    <cellStyle name="_x0013__Book2 2 6" xfId="22163"/>
    <cellStyle name="_Book2 2 6 2" xfId="1300"/>
    <cellStyle name="_Book2 2 6 2 2" xfId="22164"/>
    <cellStyle name="_Book2 2 6 3" xfId="22165"/>
    <cellStyle name="_Book2 2 6 4" xfId="22166"/>
    <cellStyle name="_Book2 2 7" xfId="1301"/>
    <cellStyle name="_x0013__Book2 2 7" xfId="22167"/>
    <cellStyle name="_Book2 2 7 2" xfId="1302"/>
    <cellStyle name="_Book2 2 7 2 2" xfId="22168"/>
    <cellStyle name="_Book2 2 7 3" xfId="22169"/>
    <cellStyle name="_Book2 2 7 4" xfId="22170"/>
    <cellStyle name="_Book2 2 8" xfId="1303"/>
    <cellStyle name="_x0013__Book2 2 8" xfId="22171"/>
    <cellStyle name="_Book2 2 8 2" xfId="1304"/>
    <cellStyle name="_Book2 2 8 2 2" xfId="22172"/>
    <cellStyle name="_Book2 2 8 3" xfId="22173"/>
    <cellStyle name="_Book2 2 9" xfId="1305"/>
    <cellStyle name="_x0013__Book2 2 9" xfId="22174"/>
    <cellStyle name="_Book2 2 9 2" xfId="1306"/>
    <cellStyle name="_Book2 2 9 2 2" xfId="22175"/>
    <cellStyle name="_Book2 2 9 3" xfId="22176"/>
    <cellStyle name="_Book2 20" xfId="1307"/>
    <cellStyle name="_x0013__Book2 20" xfId="22177"/>
    <cellStyle name="_Book2 20 10" xfId="22178"/>
    <cellStyle name="_Book2 20 11" xfId="22179"/>
    <cellStyle name="_Book2 20 12" xfId="22180"/>
    <cellStyle name="_Book2 20 13" xfId="22181"/>
    <cellStyle name="_Book2 20 14" xfId="22182"/>
    <cellStyle name="_Book2 20 15" xfId="22183"/>
    <cellStyle name="_Book2 20 16" xfId="22184"/>
    <cellStyle name="_Book2 20 17" xfId="22185"/>
    <cellStyle name="_Book2 20 18" xfId="22186"/>
    <cellStyle name="_Book2 20 19" xfId="22187"/>
    <cellStyle name="_Book2 20 2" xfId="22188"/>
    <cellStyle name="_Book2 20 20" xfId="22189"/>
    <cellStyle name="_Book2 20 3" xfId="22190"/>
    <cellStyle name="_Book2 20 4" xfId="22191"/>
    <cellStyle name="_Book2 20 5" xfId="22192"/>
    <cellStyle name="_Book2 20 6" xfId="22193"/>
    <cellStyle name="_Book2 20 7" xfId="22194"/>
    <cellStyle name="_Book2 20 8" xfId="22195"/>
    <cellStyle name="_Book2 20 9" xfId="22196"/>
    <cellStyle name="_Book2 21" xfId="1308"/>
    <cellStyle name="_x0013__Book2 21" xfId="22197"/>
    <cellStyle name="_Book2 21 10" xfId="22198"/>
    <cellStyle name="_Book2 21 11" xfId="22199"/>
    <cellStyle name="_Book2 21 12" xfId="22200"/>
    <cellStyle name="_Book2 21 13" xfId="22201"/>
    <cellStyle name="_Book2 21 14" xfId="22202"/>
    <cellStyle name="_Book2 21 15" xfId="22203"/>
    <cellStyle name="_Book2 21 16" xfId="22204"/>
    <cellStyle name="_Book2 21 17" xfId="22205"/>
    <cellStyle name="_Book2 21 18" xfId="22206"/>
    <cellStyle name="_Book2 21 19" xfId="22207"/>
    <cellStyle name="_Book2 21 2" xfId="22208"/>
    <cellStyle name="_Book2 21 3" xfId="22209"/>
    <cellStyle name="_Book2 21 4" xfId="22210"/>
    <cellStyle name="_Book2 21 5" xfId="22211"/>
    <cellStyle name="_Book2 21 6" xfId="22212"/>
    <cellStyle name="_Book2 21 7" xfId="22213"/>
    <cellStyle name="_Book2 21 8" xfId="22214"/>
    <cellStyle name="_Book2 21 9" xfId="22215"/>
    <cellStyle name="_Book2 22" xfId="1309"/>
    <cellStyle name="_x0013__Book2 22" xfId="22216"/>
    <cellStyle name="_Book2 22 10" xfId="22217"/>
    <cellStyle name="_Book2 22 11" xfId="22218"/>
    <cellStyle name="_Book2 22 12" xfId="22219"/>
    <cellStyle name="_Book2 22 13" xfId="22220"/>
    <cellStyle name="_Book2 22 14" xfId="22221"/>
    <cellStyle name="_Book2 22 15" xfId="22222"/>
    <cellStyle name="_Book2 22 16" xfId="22223"/>
    <cellStyle name="_Book2 22 17" xfId="22224"/>
    <cellStyle name="_Book2 22 18" xfId="22225"/>
    <cellStyle name="_Book2 22 2" xfId="22226"/>
    <cellStyle name="_Book2 22 3" xfId="22227"/>
    <cellStyle name="_Book2 22 4" xfId="22228"/>
    <cellStyle name="_Book2 22 5" xfId="22229"/>
    <cellStyle name="_Book2 22 6" xfId="22230"/>
    <cellStyle name="_Book2 22 7" xfId="22231"/>
    <cellStyle name="_Book2 22 8" xfId="22232"/>
    <cellStyle name="_Book2 22 9" xfId="22233"/>
    <cellStyle name="_Book2 23" xfId="1310"/>
    <cellStyle name="_x0013__Book2 23" xfId="22234"/>
    <cellStyle name="_Book2 23 10" xfId="22235"/>
    <cellStyle name="_Book2 23 11" xfId="22236"/>
    <cellStyle name="_Book2 23 12" xfId="22237"/>
    <cellStyle name="_Book2 23 13" xfId="22238"/>
    <cellStyle name="_Book2 23 14" xfId="22239"/>
    <cellStyle name="_Book2 23 15" xfId="22240"/>
    <cellStyle name="_Book2 23 16" xfId="22241"/>
    <cellStyle name="_Book2 23 17" xfId="22242"/>
    <cellStyle name="_Book2 23 2" xfId="22243"/>
    <cellStyle name="_Book2 23 3" xfId="22244"/>
    <cellStyle name="_Book2 23 4" xfId="22245"/>
    <cellStyle name="_Book2 23 5" xfId="22246"/>
    <cellStyle name="_Book2 23 6" xfId="22247"/>
    <cellStyle name="_Book2 23 7" xfId="22248"/>
    <cellStyle name="_Book2 23 8" xfId="22249"/>
    <cellStyle name="_Book2 23 9" xfId="22250"/>
    <cellStyle name="_Book2 24" xfId="1311"/>
    <cellStyle name="_x0013__Book2 24" xfId="22251"/>
    <cellStyle name="_Book2 24 10" xfId="22252"/>
    <cellStyle name="_Book2 24 11" xfId="22253"/>
    <cellStyle name="_Book2 24 12" xfId="22254"/>
    <cellStyle name="_Book2 24 13" xfId="22255"/>
    <cellStyle name="_Book2 24 14" xfId="22256"/>
    <cellStyle name="_Book2 24 15" xfId="22257"/>
    <cellStyle name="_Book2 24 16" xfId="22258"/>
    <cellStyle name="_Book2 24 2" xfId="22259"/>
    <cellStyle name="_Book2 24 3" xfId="22260"/>
    <cellStyle name="_Book2 24 4" xfId="22261"/>
    <cellStyle name="_Book2 24 5" xfId="22262"/>
    <cellStyle name="_Book2 24 6" xfId="22263"/>
    <cellStyle name="_Book2 24 7" xfId="22264"/>
    <cellStyle name="_Book2 24 8" xfId="22265"/>
    <cellStyle name="_Book2 24 9" xfId="22266"/>
    <cellStyle name="_Book2 25" xfId="1312"/>
    <cellStyle name="_x0013__Book2 25" xfId="22267"/>
    <cellStyle name="_Book2 25 2" xfId="22268"/>
    <cellStyle name="_Book2 25 3" xfId="22269"/>
    <cellStyle name="_Book2 26" xfId="1313"/>
    <cellStyle name="_x0013__Book2 26" xfId="22270"/>
    <cellStyle name="_Book2 26 2" xfId="22271"/>
    <cellStyle name="_Book2 26 3" xfId="22272"/>
    <cellStyle name="_Book2 27" xfId="1314"/>
    <cellStyle name="_x0013__Book2 27" xfId="22273"/>
    <cellStyle name="_Book2 27 2" xfId="22274"/>
    <cellStyle name="_Book2 27 3" xfId="22275"/>
    <cellStyle name="_Book2 28" xfId="1315"/>
    <cellStyle name="_x0013__Book2 28" xfId="22276"/>
    <cellStyle name="_Book2 28 2" xfId="22277"/>
    <cellStyle name="_Book2 28 3" xfId="22278"/>
    <cellStyle name="_Book2 29" xfId="1316"/>
    <cellStyle name="_x0013__Book2 29" xfId="22279"/>
    <cellStyle name="_Book2 29 2" xfId="22280"/>
    <cellStyle name="_Book2 29 3" xfId="22281"/>
    <cellStyle name="_Book2 3" xfId="1317"/>
    <cellStyle name="_x0013__Book2 3" xfId="1318"/>
    <cellStyle name="_Book2 3 10" xfId="1319"/>
    <cellStyle name="_Book2 3 10 2" xfId="1320"/>
    <cellStyle name="_Book2 3 10 2 2" xfId="22282"/>
    <cellStyle name="_Book2 3 10 3" xfId="22283"/>
    <cellStyle name="_Book2 3 11" xfId="1321"/>
    <cellStyle name="_Book2 3 11 2" xfId="1322"/>
    <cellStyle name="_Book2 3 11 2 2" xfId="22284"/>
    <cellStyle name="_Book2 3 11 3" xfId="22285"/>
    <cellStyle name="_Book2 3 12" xfId="1323"/>
    <cellStyle name="_Book2 3 12 2" xfId="1324"/>
    <cellStyle name="_Book2 3 12 2 2" xfId="22286"/>
    <cellStyle name="_Book2 3 12 3" xfId="22287"/>
    <cellStyle name="_Book2 3 13" xfId="1325"/>
    <cellStyle name="_Book2 3 13 2" xfId="1326"/>
    <cellStyle name="_Book2 3 13 2 2" xfId="22288"/>
    <cellStyle name="_Book2 3 13 3" xfId="22289"/>
    <cellStyle name="_Book2 3 14" xfId="1327"/>
    <cellStyle name="_Book2 3 14 2" xfId="1328"/>
    <cellStyle name="_Book2 3 14 2 2" xfId="22290"/>
    <cellStyle name="_Book2 3 14 3" xfId="22291"/>
    <cellStyle name="_Book2 3 15" xfId="1329"/>
    <cellStyle name="_Book2 3 15 2" xfId="1330"/>
    <cellStyle name="_Book2 3 15 2 2" xfId="22292"/>
    <cellStyle name="_Book2 3 15 3" xfId="22293"/>
    <cellStyle name="_Book2 3 16" xfId="1331"/>
    <cellStyle name="_Book2 3 16 2" xfId="1332"/>
    <cellStyle name="_Book2 3 16 2 2" xfId="22294"/>
    <cellStyle name="_Book2 3 16 3" xfId="22295"/>
    <cellStyle name="_Book2 3 17" xfId="1333"/>
    <cellStyle name="_Book2 3 17 2" xfId="1334"/>
    <cellStyle name="_Book2 3 17 2 2" xfId="22296"/>
    <cellStyle name="_Book2 3 17 3" xfId="22297"/>
    <cellStyle name="_Book2 3 18" xfId="1335"/>
    <cellStyle name="_Book2 3 18 2" xfId="1336"/>
    <cellStyle name="_Book2 3 18 2 2" xfId="22298"/>
    <cellStyle name="_Book2 3 18 3" xfId="22299"/>
    <cellStyle name="_Book2 3 19" xfId="1337"/>
    <cellStyle name="_Book2 3 19 2" xfId="1338"/>
    <cellStyle name="_Book2 3 19 2 2" xfId="22300"/>
    <cellStyle name="_Book2 3 19 3" xfId="22301"/>
    <cellStyle name="_Book2 3 2" xfId="1339"/>
    <cellStyle name="_x0013__Book2 3 2" xfId="1340"/>
    <cellStyle name="_Book2 3 2 2" xfId="1341"/>
    <cellStyle name="_x0013__Book2 3 2 2" xfId="22302"/>
    <cellStyle name="_Book2 3 2 2 2" xfId="22303"/>
    <cellStyle name="_Book2 3 2 2 3" xfId="22304"/>
    <cellStyle name="_Book2 3 2 3" xfId="1342"/>
    <cellStyle name="_x0013__Book2 3 2 3" xfId="22305"/>
    <cellStyle name="_Book2 3 2 4" xfId="22306"/>
    <cellStyle name="_Book2 3 20" xfId="1343"/>
    <cellStyle name="_Book2 3 20 2" xfId="1344"/>
    <cellStyle name="_Book2 3 20 2 2" xfId="22307"/>
    <cellStyle name="_Book2 3 20 3" xfId="22308"/>
    <cellStyle name="_Book2 3 21" xfId="1345"/>
    <cellStyle name="_Book2 3 21 2" xfId="1346"/>
    <cellStyle name="_Book2 3 21 2 2" xfId="22309"/>
    <cellStyle name="_Book2 3 21 3" xfId="22310"/>
    <cellStyle name="_Book2 3 22" xfId="1347"/>
    <cellStyle name="_Book2 3 22 2" xfId="1348"/>
    <cellStyle name="_Book2 3 23" xfId="1349"/>
    <cellStyle name="_Book2 3 23 2" xfId="1350"/>
    <cellStyle name="_Book2 3 24" xfId="1351"/>
    <cellStyle name="_Book2 3 24 2" xfId="1352"/>
    <cellStyle name="_Book2 3 25" xfId="1353"/>
    <cellStyle name="_Book2 3 25 2" xfId="1354"/>
    <cellStyle name="_Book2 3 26" xfId="1355"/>
    <cellStyle name="_Book2 3 26 2" xfId="1356"/>
    <cellStyle name="_Book2 3 27" xfId="1357"/>
    <cellStyle name="_Book2 3 27 2" xfId="1358"/>
    <cellStyle name="_Book2 3 28" xfId="1359"/>
    <cellStyle name="_Book2 3 28 2" xfId="1360"/>
    <cellStyle name="_Book2 3 29" xfId="1361"/>
    <cellStyle name="_Book2 3 29 2" xfId="1362"/>
    <cellStyle name="_Book2 3 3" xfId="1363"/>
    <cellStyle name="_x0013__Book2 3 3" xfId="1364"/>
    <cellStyle name="_Book2 3 3 2" xfId="1365"/>
    <cellStyle name="_Book2 3 3 2 2" xfId="22311"/>
    <cellStyle name="_Book2 3 3 3" xfId="22312"/>
    <cellStyle name="_Book2 3 3 4" xfId="22313"/>
    <cellStyle name="_Book2 3 30" xfId="1366"/>
    <cellStyle name="_Book2 3 30 2" xfId="1367"/>
    <cellStyle name="_Book2 3 31" xfId="1368"/>
    <cellStyle name="_Book2 3 31 2" xfId="1369"/>
    <cellStyle name="_Book2 3 32" xfId="1370"/>
    <cellStyle name="_Book2 3 32 2" xfId="22314"/>
    <cellStyle name="_Book2 3 33" xfId="1371"/>
    <cellStyle name="_Book2 3 33 2" xfId="22315"/>
    <cellStyle name="_Book2 3 34" xfId="1372"/>
    <cellStyle name="_Book2 3 34 2" xfId="22316"/>
    <cellStyle name="_Book2 3 35" xfId="1373"/>
    <cellStyle name="_Book2 3 35 2" xfId="22317"/>
    <cellStyle name="_Book2 3 36" xfId="1374"/>
    <cellStyle name="_Book2 3 36 2" xfId="22318"/>
    <cellStyle name="_Book2 3 37" xfId="1375"/>
    <cellStyle name="_Book2 3 37 2" xfId="22319"/>
    <cellStyle name="_Book2 3 38" xfId="1376"/>
    <cellStyle name="_Book2 3 38 2" xfId="22320"/>
    <cellStyle name="_Book2 3 39" xfId="1377"/>
    <cellStyle name="_Book2 3 39 2" xfId="22321"/>
    <cellStyle name="_Book2 3 4" xfId="1378"/>
    <cellStyle name="_x0013__Book2 3 4" xfId="22322"/>
    <cellStyle name="_Book2 3 4 2" xfId="1379"/>
    <cellStyle name="_Book2 3 4 2 2" xfId="22323"/>
    <cellStyle name="_Book2 3 4 3" xfId="22324"/>
    <cellStyle name="_Book2 3 40" xfId="1380"/>
    <cellStyle name="_Book2 3 40 2" xfId="22325"/>
    <cellStyle name="_Book2 3 41" xfId="1381"/>
    <cellStyle name="_Book2 3 41 2" xfId="22326"/>
    <cellStyle name="_Book2 3 42" xfId="1382"/>
    <cellStyle name="_Book2 3 42 2" xfId="22327"/>
    <cellStyle name="_Book2 3 43" xfId="1383"/>
    <cellStyle name="_Book2 3 43 2" xfId="22328"/>
    <cellStyle name="_Book2 3 44" xfId="1384"/>
    <cellStyle name="_Book2 3 44 2" xfId="22329"/>
    <cellStyle name="_Book2 3 45" xfId="1385"/>
    <cellStyle name="_Book2 3 45 2" xfId="22330"/>
    <cellStyle name="_Book2 3 46" xfId="22331"/>
    <cellStyle name="_Book2 3 47" xfId="22332"/>
    <cellStyle name="_Book2 3 5" xfId="1386"/>
    <cellStyle name="_x0013__Book2 3 5" xfId="22333"/>
    <cellStyle name="_Book2 3 5 2" xfId="1387"/>
    <cellStyle name="_Book2 3 5 2 2" xfId="22334"/>
    <cellStyle name="_Book2 3 5 3" xfId="22335"/>
    <cellStyle name="_Book2 3 6" xfId="1388"/>
    <cellStyle name="_x0013__Book2 3 6" xfId="22336"/>
    <cellStyle name="_Book2 3 6 2" xfId="1389"/>
    <cellStyle name="_Book2 3 6 2 2" xfId="22337"/>
    <cellStyle name="_Book2 3 6 3" xfId="22338"/>
    <cellStyle name="_Book2 3 7" xfId="1390"/>
    <cellStyle name="_Book2 3 7 2" xfId="1391"/>
    <cellStyle name="_Book2 3 7 2 2" xfId="22339"/>
    <cellStyle name="_Book2 3 7 3" xfId="22340"/>
    <cellStyle name="_Book2 3 8" xfId="1392"/>
    <cellStyle name="_Book2 3 8 2" xfId="1393"/>
    <cellStyle name="_Book2 3 8 2 2" xfId="22341"/>
    <cellStyle name="_Book2 3 8 3" xfId="22342"/>
    <cellStyle name="_Book2 3 9" xfId="1394"/>
    <cellStyle name="_Book2 3 9 2" xfId="1395"/>
    <cellStyle name="_Book2 3 9 2 2" xfId="22343"/>
    <cellStyle name="_Book2 3 9 3" xfId="22344"/>
    <cellStyle name="_Book2 30" xfId="1396"/>
    <cellStyle name="_x0013__Book2 30" xfId="22345"/>
    <cellStyle name="_Book2 30 2" xfId="22346"/>
    <cellStyle name="_Book2 30 3" xfId="22347"/>
    <cellStyle name="_Book2 31" xfId="1397"/>
    <cellStyle name="_x0013__Book2 31" xfId="22348"/>
    <cellStyle name="_Book2 31 2" xfId="22349"/>
    <cellStyle name="_Book2 31 3" xfId="22350"/>
    <cellStyle name="_Book2 32" xfId="1398"/>
    <cellStyle name="_x0013__Book2 32" xfId="22351"/>
    <cellStyle name="_Book2 32 2" xfId="22352"/>
    <cellStyle name="_Book2 32 3" xfId="22353"/>
    <cellStyle name="_Book2 33" xfId="1399"/>
    <cellStyle name="_x0013__Book2 33" xfId="22354"/>
    <cellStyle name="_Book2 33 2" xfId="22355"/>
    <cellStyle name="_Book2 33 3" xfId="22356"/>
    <cellStyle name="_Book2 34" xfId="1400"/>
    <cellStyle name="_x0013__Book2 34" xfId="22357"/>
    <cellStyle name="_Book2 35" xfId="1401"/>
    <cellStyle name="_x0013__Book2 35" xfId="22358"/>
    <cellStyle name="_Book2 36" xfId="1402"/>
    <cellStyle name="_x0013__Book2 36" xfId="22359"/>
    <cellStyle name="_Book2 37" xfId="1403"/>
    <cellStyle name="_x0013__Book2 37" xfId="22360"/>
    <cellStyle name="_Book2 38" xfId="1404"/>
    <cellStyle name="_x0013__Book2 38" xfId="22361"/>
    <cellStyle name="_Book2 39" xfId="1405"/>
    <cellStyle name="_x0013__Book2 39" xfId="22362"/>
    <cellStyle name="_Book2 4" xfId="1406"/>
    <cellStyle name="_x0013__Book2 4" xfId="1407"/>
    <cellStyle name="_Book2 4 10" xfId="1408"/>
    <cellStyle name="_Book2 4 10 2" xfId="1409"/>
    <cellStyle name="_Book2 4 10 2 2" xfId="22363"/>
    <cellStyle name="_Book2 4 10 3" xfId="22364"/>
    <cellStyle name="_Book2 4 11" xfId="1410"/>
    <cellStyle name="_Book2 4 11 2" xfId="1411"/>
    <cellStyle name="_Book2 4 11 2 2" xfId="22365"/>
    <cellStyle name="_Book2 4 11 3" xfId="22366"/>
    <cellStyle name="_Book2 4 12" xfId="1412"/>
    <cellStyle name="_Book2 4 12 2" xfId="1413"/>
    <cellStyle name="_Book2 4 12 2 2" xfId="22367"/>
    <cellStyle name="_Book2 4 12 3" xfId="22368"/>
    <cellStyle name="_Book2 4 13" xfId="1414"/>
    <cellStyle name="_Book2 4 13 2" xfId="1415"/>
    <cellStyle name="_Book2 4 13 2 2" xfId="22369"/>
    <cellStyle name="_Book2 4 13 3" xfId="22370"/>
    <cellStyle name="_Book2 4 14" xfId="1416"/>
    <cellStyle name="_Book2 4 14 2" xfId="1417"/>
    <cellStyle name="_Book2 4 14 2 2" xfId="22371"/>
    <cellStyle name="_Book2 4 14 3" xfId="22372"/>
    <cellStyle name="_Book2 4 15" xfId="1418"/>
    <cellStyle name="_Book2 4 15 2" xfId="1419"/>
    <cellStyle name="_Book2 4 15 2 2" xfId="22373"/>
    <cellStyle name="_Book2 4 15 3" xfId="22374"/>
    <cellStyle name="_Book2 4 16" xfId="1420"/>
    <cellStyle name="_Book2 4 16 2" xfId="1421"/>
    <cellStyle name="_Book2 4 16 2 2" xfId="22375"/>
    <cellStyle name="_Book2 4 16 3" xfId="22376"/>
    <cellStyle name="_Book2 4 17" xfId="1422"/>
    <cellStyle name="_Book2 4 17 2" xfId="1423"/>
    <cellStyle name="_Book2 4 17 2 2" xfId="22377"/>
    <cellStyle name="_Book2 4 17 3" xfId="22378"/>
    <cellStyle name="_Book2 4 18" xfId="1424"/>
    <cellStyle name="_Book2 4 18 2" xfId="1425"/>
    <cellStyle name="_Book2 4 18 2 2" xfId="22379"/>
    <cellStyle name="_Book2 4 18 3" xfId="22380"/>
    <cellStyle name="_Book2 4 19" xfId="1426"/>
    <cellStyle name="_Book2 4 19 2" xfId="1427"/>
    <cellStyle name="_Book2 4 19 2 2" xfId="22381"/>
    <cellStyle name="_Book2 4 19 3" xfId="22382"/>
    <cellStyle name="_Book2 4 2" xfId="1428"/>
    <cellStyle name="_x0013__Book2 4 2" xfId="1429"/>
    <cellStyle name="_Book2 4 2 2" xfId="1430"/>
    <cellStyle name="_x0013__Book2 4 2 2" xfId="22383"/>
    <cellStyle name="_Book2 4 2 2 2" xfId="22384"/>
    <cellStyle name="_Book2 4 2 2 3" xfId="22385"/>
    <cellStyle name="_Book2 4 2 3" xfId="1431"/>
    <cellStyle name="_x0013__Book2 4 2 3" xfId="22386"/>
    <cellStyle name="_Book2 4 2 4" xfId="22387"/>
    <cellStyle name="_Book2 4 2 5" xfId="22388"/>
    <cellStyle name="_Book2 4 2 6" xfId="22389"/>
    <cellStyle name="_Book2 4 20" xfId="1432"/>
    <cellStyle name="_Book2 4 20 2" xfId="1433"/>
    <cellStyle name="_Book2 4 20 2 2" xfId="22390"/>
    <cellStyle name="_Book2 4 20 3" xfId="22391"/>
    <cellStyle name="_Book2 4 21" xfId="1434"/>
    <cellStyle name="_Book2 4 21 2" xfId="1435"/>
    <cellStyle name="_Book2 4 22" xfId="1436"/>
    <cellStyle name="_Book2 4 22 2" xfId="1437"/>
    <cellStyle name="_Book2 4 23" xfId="1438"/>
    <cellStyle name="_Book2 4 23 2" xfId="1439"/>
    <cellStyle name="_Book2 4 24" xfId="1440"/>
    <cellStyle name="_Book2 4 24 2" xfId="1441"/>
    <cellStyle name="_Book2 4 25" xfId="1442"/>
    <cellStyle name="_Book2 4 25 2" xfId="1443"/>
    <cellStyle name="_Book2 4 26" xfId="1444"/>
    <cellStyle name="_Book2 4 26 2" xfId="1445"/>
    <cellStyle name="_Book2 4 27" xfId="1446"/>
    <cellStyle name="_Book2 4 27 2" xfId="1447"/>
    <cellStyle name="_Book2 4 28" xfId="1448"/>
    <cellStyle name="_Book2 4 28 2" xfId="1449"/>
    <cellStyle name="_Book2 4 29" xfId="1450"/>
    <cellStyle name="_Book2 4 29 2" xfId="1451"/>
    <cellStyle name="_Book2 4 3" xfId="1452"/>
    <cellStyle name="_x0013__Book2 4 3" xfId="1453"/>
    <cellStyle name="_Book2 4 3 2" xfId="1454"/>
    <cellStyle name="_Book2 4 3 2 2" xfId="22392"/>
    <cellStyle name="_Book2 4 3 3" xfId="22393"/>
    <cellStyle name="_Book2 4 3 4" xfId="22394"/>
    <cellStyle name="_Book2 4 3 5" xfId="22395"/>
    <cellStyle name="_Book2 4 30" xfId="1455"/>
    <cellStyle name="_Book2 4 30 2" xfId="1456"/>
    <cellStyle name="_Book2 4 31" xfId="1457"/>
    <cellStyle name="_Book2 4 31 2" xfId="22396"/>
    <cellStyle name="_Book2 4 32" xfId="1458"/>
    <cellStyle name="_Book2 4 32 2" xfId="22397"/>
    <cellStyle name="_Book2 4 33" xfId="1459"/>
    <cellStyle name="_Book2 4 33 2" xfId="22398"/>
    <cellStyle name="_Book2 4 34" xfId="1460"/>
    <cellStyle name="_Book2 4 34 2" xfId="22399"/>
    <cellStyle name="_Book2 4 35" xfId="1461"/>
    <cellStyle name="_Book2 4 35 2" xfId="22400"/>
    <cellStyle name="_Book2 4 36" xfId="1462"/>
    <cellStyle name="_Book2 4 36 2" xfId="22401"/>
    <cellStyle name="_Book2 4 37" xfId="1463"/>
    <cellStyle name="_Book2 4 37 2" xfId="22402"/>
    <cellStyle name="_Book2 4 38" xfId="1464"/>
    <cellStyle name="_Book2 4 38 2" xfId="22403"/>
    <cellStyle name="_Book2 4 39" xfId="1465"/>
    <cellStyle name="_Book2 4 39 2" xfId="22404"/>
    <cellStyle name="_Book2 4 4" xfId="1466"/>
    <cellStyle name="_x0013__Book2 4 4" xfId="22405"/>
    <cellStyle name="_Book2 4 4 2" xfId="1467"/>
    <cellStyle name="_Book2 4 4 2 2" xfId="22406"/>
    <cellStyle name="_Book2 4 4 3" xfId="22407"/>
    <cellStyle name="_Book2 4 4 4" xfId="22408"/>
    <cellStyle name="_Book2 4 40" xfId="1468"/>
    <cellStyle name="_Book2 4 40 2" xfId="22409"/>
    <cellStyle name="_Book2 4 41" xfId="1469"/>
    <cellStyle name="_Book2 4 41 2" xfId="22410"/>
    <cellStyle name="_Book2 4 42" xfId="1470"/>
    <cellStyle name="_Book2 4 42 2" xfId="22411"/>
    <cellStyle name="_Book2 4 43" xfId="1471"/>
    <cellStyle name="_Book2 4 43 2" xfId="22412"/>
    <cellStyle name="_Book2 4 44" xfId="1472"/>
    <cellStyle name="_Book2 4 44 2" xfId="22413"/>
    <cellStyle name="_Book2 4 45" xfId="1473"/>
    <cellStyle name="_Book2 4 45 2" xfId="22414"/>
    <cellStyle name="_Book2 4 46" xfId="22415"/>
    <cellStyle name="_Book2 4 47" xfId="22416"/>
    <cellStyle name="_Book2 4 5" xfId="1474"/>
    <cellStyle name="_x0013__Book2 4 5" xfId="22417"/>
    <cellStyle name="_Book2 4 5 2" xfId="1475"/>
    <cellStyle name="_Book2 4 5 2 2" xfId="22418"/>
    <cellStyle name="_Book2 4 5 3" xfId="22419"/>
    <cellStyle name="_Book2 4 6" xfId="1476"/>
    <cellStyle name="_x0013__Book2 4 6" xfId="22420"/>
    <cellStyle name="_Book2 4 6 2" xfId="1477"/>
    <cellStyle name="_Book2 4 6 2 2" xfId="22421"/>
    <cellStyle name="_Book2 4 6 3" xfId="22422"/>
    <cellStyle name="_Book2 4 7" xfId="1478"/>
    <cellStyle name="_Book2 4 7 2" xfId="1479"/>
    <cellStyle name="_Book2 4 7 2 2" xfId="22423"/>
    <cellStyle name="_Book2 4 7 3" xfId="22424"/>
    <cellStyle name="_Book2 4 8" xfId="1480"/>
    <cellStyle name="_Book2 4 8 2" xfId="1481"/>
    <cellStyle name="_Book2 4 8 2 2" xfId="22425"/>
    <cellStyle name="_Book2 4 8 3" xfId="22426"/>
    <cellStyle name="_Book2 4 9" xfId="1482"/>
    <cellStyle name="_Book2 4 9 2" xfId="1483"/>
    <cellStyle name="_Book2 4 9 2 2" xfId="22427"/>
    <cellStyle name="_Book2 4 9 3" xfId="22428"/>
    <cellStyle name="_Book2 40" xfId="1484"/>
    <cellStyle name="_x0013__Book2 40" xfId="22429"/>
    <cellStyle name="_Book2 41" xfId="1485"/>
    <cellStyle name="_x0013__Book2 41" xfId="22430"/>
    <cellStyle name="_Book2 42" xfId="1486"/>
    <cellStyle name="_x0013__Book2 42" xfId="22431"/>
    <cellStyle name="_Book2 43" xfId="1487"/>
    <cellStyle name="_x0013__Book2 43" xfId="22432"/>
    <cellStyle name="_Book2 44" xfId="1488"/>
    <cellStyle name="_x0013__Book2 44" xfId="22433"/>
    <cellStyle name="_Book2 45" xfId="1489"/>
    <cellStyle name="_x0013__Book2 45" xfId="22434"/>
    <cellStyle name="_Book2 46" xfId="1490"/>
    <cellStyle name="_x0013__Book2 46" xfId="22435"/>
    <cellStyle name="_Book2 47" xfId="1491"/>
    <cellStyle name="_x0013__Book2 47" xfId="22436"/>
    <cellStyle name="_Book2 48" xfId="1492"/>
    <cellStyle name="_x0013__Book2 48" xfId="22437"/>
    <cellStyle name="_Book2 49" xfId="1493"/>
    <cellStyle name="_x0013__Book2 49" xfId="22438"/>
    <cellStyle name="_Book2 5" xfId="1494"/>
    <cellStyle name="_x0013__Book2 5" xfId="1495"/>
    <cellStyle name="_Book2 5 10" xfId="22439"/>
    <cellStyle name="_Book2 5 11" xfId="22440"/>
    <cellStyle name="_Book2 5 12" xfId="22441"/>
    <cellStyle name="_Book2 5 13" xfId="22442"/>
    <cellStyle name="_Book2 5 14" xfId="22443"/>
    <cellStyle name="_Book2 5 15" xfId="22444"/>
    <cellStyle name="_Book2 5 16" xfId="22445"/>
    <cellStyle name="_Book2 5 17" xfId="22446"/>
    <cellStyle name="_Book2 5 18" xfId="22447"/>
    <cellStyle name="_Book2 5 19" xfId="22448"/>
    <cellStyle name="_Book2 5 2" xfId="1496"/>
    <cellStyle name="_x0013__Book2 5 2" xfId="1497"/>
    <cellStyle name="_Book2 5 2 2" xfId="1498"/>
    <cellStyle name="_x0013__Book2 5 2 2" xfId="22449"/>
    <cellStyle name="_Book2 5 2 2 2" xfId="22450"/>
    <cellStyle name="_Book2 5 2 2 3" xfId="22451"/>
    <cellStyle name="_Book2 5 2 3" xfId="1499"/>
    <cellStyle name="_x0013__Book2 5 2 3" xfId="22452"/>
    <cellStyle name="_Book2 5 2 4" xfId="22453"/>
    <cellStyle name="_Book2 5 20" xfId="22454"/>
    <cellStyle name="_Book2 5 21" xfId="22455"/>
    <cellStyle name="_Book2 5 22" xfId="22456"/>
    <cellStyle name="_Book2 5 23" xfId="22457"/>
    <cellStyle name="_Book2 5 24" xfId="22458"/>
    <cellStyle name="_Book2 5 25" xfId="22459"/>
    <cellStyle name="_Book2 5 26" xfId="22460"/>
    <cellStyle name="_Book2 5 27" xfId="22461"/>
    <cellStyle name="_Book2 5 28" xfId="22462"/>
    <cellStyle name="_Book2 5 29" xfId="22463"/>
    <cellStyle name="_Book2 5 3" xfId="1500"/>
    <cellStyle name="_x0013__Book2 5 3" xfId="1501"/>
    <cellStyle name="_Book2 5 3 2" xfId="1502"/>
    <cellStyle name="_Book2 5 3 2 2" xfId="22464"/>
    <cellStyle name="_Book2 5 3 3" xfId="22465"/>
    <cellStyle name="_Book2 5 3 4" xfId="22466"/>
    <cellStyle name="_Book2 5 30" xfId="22467"/>
    <cellStyle name="_Book2 5 31" xfId="22468"/>
    <cellStyle name="_Book2 5 32" xfId="22469"/>
    <cellStyle name="_Book2 5 33" xfId="22470"/>
    <cellStyle name="_Book2 5 34" xfId="22471"/>
    <cellStyle name="_Book2 5 35" xfId="22472"/>
    <cellStyle name="_Book2 5 36" xfId="22473"/>
    <cellStyle name="_Book2 5 4" xfId="1503"/>
    <cellStyle name="_x0013__Book2 5 4" xfId="22474"/>
    <cellStyle name="_Book2 5 4 2" xfId="1504"/>
    <cellStyle name="_Book2 5 4 2 2" xfId="22475"/>
    <cellStyle name="_Book2 5 4 3" xfId="22476"/>
    <cellStyle name="_Book2 5 5" xfId="1505"/>
    <cellStyle name="_Book2 5 5 2" xfId="1506"/>
    <cellStyle name="_Book2 5 5 2 2" xfId="22477"/>
    <cellStyle name="_Book2 5 5 3" xfId="22478"/>
    <cellStyle name="_Book2 5 6" xfId="1507"/>
    <cellStyle name="_Book2 5 6 2" xfId="1508"/>
    <cellStyle name="_Book2 5 6 2 2" xfId="22479"/>
    <cellStyle name="_Book2 5 6 3" xfId="22480"/>
    <cellStyle name="_Book2 5 7" xfId="1509"/>
    <cellStyle name="_Book2 5 7 2" xfId="22481"/>
    <cellStyle name="_Book2 5 8" xfId="1510"/>
    <cellStyle name="_Book2 5 9" xfId="22482"/>
    <cellStyle name="_Book2 50" xfId="1511"/>
    <cellStyle name="_x0013__Book2 50" xfId="22483"/>
    <cellStyle name="_Book2 51" xfId="1512"/>
    <cellStyle name="_x0013__Book2 51" xfId="22484"/>
    <cellStyle name="_Book2 52" xfId="1513"/>
    <cellStyle name="_x0013__Book2 52" xfId="22485"/>
    <cellStyle name="_Book2 53" xfId="1514"/>
    <cellStyle name="_Book2 54" xfId="1515"/>
    <cellStyle name="_Book2 55" xfId="1516"/>
    <cellStyle name="_Book2 6" xfId="1517"/>
    <cellStyle name="_x0013__Book2 6" xfId="1518"/>
    <cellStyle name="_Book2 6 10" xfId="22486"/>
    <cellStyle name="_Book2 6 11" xfId="22487"/>
    <cellStyle name="_Book2 6 12" xfId="22488"/>
    <cellStyle name="_Book2 6 13" xfId="22489"/>
    <cellStyle name="_Book2 6 14" xfId="22490"/>
    <cellStyle name="_Book2 6 15" xfId="22491"/>
    <cellStyle name="_Book2 6 16" xfId="22492"/>
    <cellStyle name="_Book2 6 17" xfId="22493"/>
    <cellStyle name="_Book2 6 18" xfId="22494"/>
    <cellStyle name="_Book2 6 19" xfId="22495"/>
    <cellStyle name="_Book2 6 2" xfId="1519"/>
    <cellStyle name="_x0013__Book2 6 2" xfId="1520"/>
    <cellStyle name="_Book2 6 2 2" xfId="22496"/>
    <cellStyle name="_x0013__Book2 6 2 2" xfId="22497"/>
    <cellStyle name="_Book2 6 2 3" xfId="22498"/>
    <cellStyle name="_x0013__Book2 6 2 3" xfId="22499"/>
    <cellStyle name="_Book2 6 20" xfId="22500"/>
    <cellStyle name="_Book2 6 21" xfId="22501"/>
    <cellStyle name="_Book2 6 22" xfId="22502"/>
    <cellStyle name="_Book2 6 23" xfId="22503"/>
    <cellStyle name="_Book2 6 24" xfId="22504"/>
    <cellStyle name="_Book2 6 25" xfId="22505"/>
    <cellStyle name="_Book2 6 26" xfId="22506"/>
    <cellStyle name="_Book2 6 27" xfId="22507"/>
    <cellStyle name="_Book2 6 28" xfId="22508"/>
    <cellStyle name="_Book2 6 29" xfId="22509"/>
    <cellStyle name="_Book2 6 3" xfId="1521"/>
    <cellStyle name="_x0013__Book2 6 3" xfId="1522"/>
    <cellStyle name="_Book2 6 30" xfId="22510"/>
    <cellStyle name="_Book2 6 31" xfId="22511"/>
    <cellStyle name="_Book2 6 32" xfId="22512"/>
    <cellStyle name="_Book2 6 33" xfId="22513"/>
    <cellStyle name="_Book2 6 34" xfId="22514"/>
    <cellStyle name="_Book2 6 35" xfId="22515"/>
    <cellStyle name="_Book2 6 4" xfId="22516"/>
    <cellStyle name="_x0013__Book2 6 4" xfId="22517"/>
    <cellStyle name="_Book2 6 5" xfId="22518"/>
    <cellStyle name="_Book2 6 6" xfId="22519"/>
    <cellStyle name="_Book2 6 7" xfId="22520"/>
    <cellStyle name="_Book2 6 8" xfId="22521"/>
    <cellStyle name="_Book2 6 9" xfId="22522"/>
    <cellStyle name="_Book2 7" xfId="1523"/>
    <cellStyle name="_x0013__Book2 7" xfId="1524"/>
    <cellStyle name="_Book2 7 10" xfId="22523"/>
    <cellStyle name="_Book2 7 11" xfId="22524"/>
    <cellStyle name="_Book2 7 12" xfId="22525"/>
    <cellStyle name="_Book2 7 13" xfId="22526"/>
    <cellStyle name="_Book2 7 14" xfId="22527"/>
    <cellStyle name="_Book2 7 15" xfId="22528"/>
    <cellStyle name="_Book2 7 16" xfId="22529"/>
    <cellStyle name="_Book2 7 17" xfId="22530"/>
    <cellStyle name="_Book2 7 18" xfId="22531"/>
    <cellStyle name="_Book2 7 19" xfId="22532"/>
    <cellStyle name="_Book2 7 2" xfId="1525"/>
    <cellStyle name="_x0013__Book2 7 2" xfId="1526"/>
    <cellStyle name="_Book2 7 2 2" xfId="22533"/>
    <cellStyle name="_x0013__Book2 7 2 2" xfId="22534"/>
    <cellStyle name="_Book2 7 2 3" xfId="22535"/>
    <cellStyle name="_x0013__Book2 7 2 3" xfId="22536"/>
    <cellStyle name="_Book2 7 20" xfId="22537"/>
    <cellStyle name="_Book2 7 21" xfId="22538"/>
    <cellStyle name="_Book2 7 22" xfId="22539"/>
    <cellStyle name="_Book2 7 23" xfId="22540"/>
    <cellStyle name="_Book2 7 24" xfId="22541"/>
    <cellStyle name="_Book2 7 25" xfId="22542"/>
    <cellStyle name="_Book2 7 26" xfId="22543"/>
    <cellStyle name="_Book2 7 27" xfId="22544"/>
    <cellStyle name="_Book2 7 28" xfId="22545"/>
    <cellStyle name="_Book2 7 29" xfId="22546"/>
    <cellStyle name="_Book2 7 3" xfId="1527"/>
    <cellStyle name="_x0013__Book2 7 3" xfId="1528"/>
    <cellStyle name="_Book2 7 30" xfId="22547"/>
    <cellStyle name="_Book2 7 31" xfId="22548"/>
    <cellStyle name="_Book2 7 32" xfId="22549"/>
    <cellStyle name="_Book2 7 33" xfId="22550"/>
    <cellStyle name="_Book2 7 34" xfId="22551"/>
    <cellStyle name="_Book2 7 4" xfId="22552"/>
    <cellStyle name="_x0013__Book2 7 4" xfId="22553"/>
    <cellStyle name="_Book2 7 5" xfId="22554"/>
    <cellStyle name="_Book2 7 6" xfId="22555"/>
    <cellStyle name="_Book2 7 7" xfId="22556"/>
    <cellStyle name="_Book2 7 8" xfId="22557"/>
    <cellStyle name="_Book2 7 9" xfId="22558"/>
    <cellStyle name="_Book2 8" xfId="1529"/>
    <cellStyle name="_x0013__Book2 8" xfId="1530"/>
    <cellStyle name="_Book2 8 10" xfId="22559"/>
    <cellStyle name="_Book2 8 11" xfId="22560"/>
    <cellStyle name="_Book2 8 12" xfId="22561"/>
    <cellStyle name="_Book2 8 13" xfId="22562"/>
    <cellStyle name="_Book2 8 14" xfId="22563"/>
    <cellStyle name="_Book2 8 15" xfId="22564"/>
    <cellStyle name="_Book2 8 16" xfId="22565"/>
    <cellStyle name="_Book2 8 17" xfId="22566"/>
    <cellStyle name="_Book2 8 18" xfId="22567"/>
    <cellStyle name="_Book2 8 19" xfId="22568"/>
    <cellStyle name="_Book2 8 2" xfId="1531"/>
    <cellStyle name="_x0013__Book2 8 2" xfId="1532"/>
    <cellStyle name="_Book2 8 2 2" xfId="22569"/>
    <cellStyle name="_x0013__Book2 8 2 2" xfId="22570"/>
    <cellStyle name="_Book2 8 2 3" xfId="22571"/>
    <cellStyle name="_x0013__Book2 8 2 3" xfId="22572"/>
    <cellStyle name="_Book2 8 20" xfId="22573"/>
    <cellStyle name="_Book2 8 21" xfId="22574"/>
    <cellStyle name="_Book2 8 22" xfId="22575"/>
    <cellStyle name="_Book2 8 23" xfId="22576"/>
    <cellStyle name="_Book2 8 24" xfId="22577"/>
    <cellStyle name="_Book2 8 25" xfId="22578"/>
    <cellStyle name="_Book2 8 26" xfId="22579"/>
    <cellStyle name="_Book2 8 27" xfId="22580"/>
    <cellStyle name="_Book2 8 28" xfId="22581"/>
    <cellStyle name="_Book2 8 29" xfId="22582"/>
    <cellStyle name="_Book2 8 3" xfId="1533"/>
    <cellStyle name="_x0013__Book2 8 3" xfId="1534"/>
    <cellStyle name="_Book2 8 30" xfId="22583"/>
    <cellStyle name="_Book2 8 31" xfId="22584"/>
    <cellStyle name="_Book2 8 32" xfId="22585"/>
    <cellStyle name="_Book2 8 33" xfId="22586"/>
    <cellStyle name="_Book2 8 4" xfId="22587"/>
    <cellStyle name="_x0013__Book2 8 4" xfId="22588"/>
    <cellStyle name="_Book2 8 5" xfId="22589"/>
    <cellStyle name="_Book2 8 6" xfId="22590"/>
    <cellStyle name="_Book2 8 7" xfId="22591"/>
    <cellStyle name="_Book2 8 8" xfId="22592"/>
    <cellStyle name="_Book2 8 9" xfId="22593"/>
    <cellStyle name="_Book2 9" xfId="1535"/>
    <cellStyle name="_x0013__Book2 9" xfId="1536"/>
    <cellStyle name="_Book2 9 10" xfId="22594"/>
    <cellStyle name="_Book2 9 11" xfId="22595"/>
    <cellStyle name="_Book2 9 12" xfId="22596"/>
    <cellStyle name="_Book2 9 13" xfId="22597"/>
    <cellStyle name="_Book2 9 14" xfId="22598"/>
    <cellStyle name="_Book2 9 15" xfId="22599"/>
    <cellStyle name="_Book2 9 16" xfId="22600"/>
    <cellStyle name="_Book2 9 17" xfId="22601"/>
    <cellStyle name="_Book2 9 18" xfId="22602"/>
    <cellStyle name="_Book2 9 19" xfId="22603"/>
    <cellStyle name="_Book2 9 2" xfId="1537"/>
    <cellStyle name="_x0013__Book2 9 2" xfId="1538"/>
    <cellStyle name="_Book2 9 2 2" xfId="22604"/>
    <cellStyle name="_x0013__Book2 9 2 2" xfId="22605"/>
    <cellStyle name="_Book2 9 2 3" xfId="22606"/>
    <cellStyle name="_x0013__Book2 9 2 3" xfId="22607"/>
    <cellStyle name="_Book2 9 20" xfId="22608"/>
    <cellStyle name="_Book2 9 21" xfId="22609"/>
    <cellStyle name="_Book2 9 22" xfId="22610"/>
    <cellStyle name="_Book2 9 23" xfId="22611"/>
    <cellStyle name="_Book2 9 24" xfId="22612"/>
    <cellStyle name="_Book2 9 3" xfId="1539"/>
    <cellStyle name="_x0013__Book2 9 3" xfId="1540"/>
    <cellStyle name="_Book2 9 4" xfId="22613"/>
    <cellStyle name="_x0013__Book2 9 4" xfId="22614"/>
    <cellStyle name="_Book2 9 5" xfId="22615"/>
    <cellStyle name="_Book2 9 6" xfId="22616"/>
    <cellStyle name="_Book2 9 7" xfId="22617"/>
    <cellStyle name="_Book2 9 8" xfId="22618"/>
    <cellStyle name="_Book2 9 9" xfId="22619"/>
    <cellStyle name="_Book2_04 07E Wild Horse Wind Expansion (C) (2)" xfId="1541"/>
    <cellStyle name="_Book2_04 07E Wild Horse Wind Expansion (C) (2) 2" xfId="1542"/>
    <cellStyle name="_Book2_04 07E Wild Horse Wind Expansion (C) (2) 2 2" xfId="1543"/>
    <cellStyle name="_Book2_04 07E Wild Horse Wind Expansion (C) (2) 2 2 2" xfId="22620"/>
    <cellStyle name="_Book2_04 07E Wild Horse Wind Expansion (C) (2) 2 3" xfId="22621"/>
    <cellStyle name="_Book2_04 07E Wild Horse Wind Expansion (C) (2) 3" xfId="1544"/>
    <cellStyle name="_Book2_04 07E Wild Horse Wind Expansion (C) (2) 3 2" xfId="22622"/>
    <cellStyle name="_Book2_04 07E Wild Horse Wind Expansion (C) (2) 4" xfId="22623"/>
    <cellStyle name="_Book2_04 07E Wild Horse Wind Expansion (C) (2)_Adj Bench DR 3 for Initial Briefs (Electric)" xfId="1545"/>
    <cellStyle name="_Book2_04 07E Wild Horse Wind Expansion (C) (2)_Adj Bench DR 3 for Initial Briefs (Electric) 2" xfId="1546"/>
    <cellStyle name="_Book2_04 07E Wild Horse Wind Expansion (C) (2)_Adj Bench DR 3 for Initial Briefs (Electric) 2 2" xfId="1547"/>
    <cellStyle name="_Book2_04 07E Wild Horse Wind Expansion (C) (2)_Adj Bench DR 3 for Initial Briefs (Electric) 2 2 2" xfId="22624"/>
    <cellStyle name="_Book2_04 07E Wild Horse Wind Expansion (C) (2)_Adj Bench DR 3 for Initial Briefs (Electric) 2 3" xfId="22625"/>
    <cellStyle name="_Book2_04 07E Wild Horse Wind Expansion (C) (2)_Adj Bench DR 3 for Initial Briefs (Electric) 3" xfId="1548"/>
    <cellStyle name="_Book2_04 07E Wild Horse Wind Expansion (C) (2)_Adj Bench DR 3 for Initial Briefs (Electric) 3 2" xfId="22626"/>
    <cellStyle name="_Book2_04 07E Wild Horse Wind Expansion (C) (2)_Adj Bench DR 3 for Initial Briefs (Electric) 4" xfId="22627"/>
    <cellStyle name="_Book2_04 07E Wild Horse Wind Expansion (C) (2)_Adj Bench DR 3 for Initial Briefs (Electric)_DEM-WP(C) ENERG10C--ctn Mid-C_042010 2010GRC" xfId="22628"/>
    <cellStyle name="_Book2_04 07E Wild Horse Wind Expansion (C) (2)_Book1" xfId="1549"/>
    <cellStyle name="_Book2_04 07E Wild Horse Wind Expansion (C) (2)_DEM-WP(C) ENERG10C--ctn Mid-C_042010 2010GRC" xfId="22629"/>
    <cellStyle name="_Book2_04 07E Wild Horse Wind Expansion (C) (2)_Electric Rev Req Model (2009 GRC) " xfId="1550"/>
    <cellStyle name="_Book2_04 07E Wild Horse Wind Expansion (C) (2)_Electric Rev Req Model (2009 GRC)  2" xfId="1551"/>
    <cellStyle name="_Book2_04 07E Wild Horse Wind Expansion (C) (2)_Electric Rev Req Model (2009 GRC)  2 2" xfId="1552"/>
    <cellStyle name="_Book2_04 07E Wild Horse Wind Expansion (C) (2)_Electric Rev Req Model (2009 GRC)  2 2 2" xfId="22630"/>
    <cellStyle name="_Book2_04 07E Wild Horse Wind Expansion (C) (2)_Electric Rev Req Model (2009 GRC)  2 3" xfId="22631"/>
    <cellStyle name="_Book2_04 07E Wild Horse Wind Expansion (C) (2)_Electric Rev Req Model (2009 GRC)  3" xfId="1553"/>
    <cellStyle name="_Book2_04 07E Wild Horse Wind Expansion (C) (2)_Electric Rev Req Model (2009 GRC)  3 2" xfId="22632"/>
    <cellStyle name="_Book2_04 07E Wild Horse Wind Expansion (C) (2)_Electric Rev Req Model (2009 GRC)  4" xfId="22633"/>
    <cellStyle name="_Book2_04 07E Wild Horse Wind Expansion (C) (2)_Electric Rev Req Model (2009 GRC) _DEM-WP(C) ENERG10C--ctn Mid-C_042010 2010GRC" xfId="22634"/>
    <cellStyle name="_Book2_04 07E Wild Horse Wind Expansion (C) (2)_Electric Rev Req Model (2009 GRC) Rebuttal" xfId="1554"/>
    <cellStyle name="_Book2_04 07E Wild Horse Wind Expansion (C) (2)_Electric Rev Req Model (2009 GRC) Rebuttal 2" xfId="1555"/>
    <cellStyle name="_Book2_04 07E Wild Horse Wind Expansion (C) (2)_Electric Rev Req Model (2009 GRC) Rebuttal 2 2" xfId="1556"/>
    <cellStyle name="_Book2_04 07E Wild Horse Wind Expansion (C) (2)_Electric Rev Req Model (2009 GRC) Rebuttal 2 2 2" xfId="22635"/>
    <cellStyle name="_Book2_04 07E Wild Horse Wind Expansion (C) (2)_Electric Rev Req Model (2009 GRC) Rebuttal 2 3" xfId="22636"/>
    <cellStyle name="_Book2_04 07E Wild Horse Wind Expansion (C) (2)_Electric Rev Req Model (2009 GRC) Rebuttal 3" xfId="1557"/>
    <cellStyle name="_Book2_04 07E Wild Horse Wind Expansion (C) (2)_Electric Rev Req Model (2009 GRC) Rebuttal 3 2" xfId="22637"/>
    <cellStyle name="_Book2_04 07E Wild Horse Wind Expansion (C) (2)_Electric Rev Req Model (2009 GRC) Rebuttal 4" xfId="22638"/>
    <cellStyle name="_Book2_04 07E Wild Horse Wind Expansion (C) (2)_Electric Rev Req Model (2009 GRC) Rebuttal REmoval of New  WH Solar AdjustMI" xfId="1558"/>
    <cellStyle name="_Book2_04 07E Wild Horse Wind Expansion (C) (2)_Electric Rev Req Model (2009 GRC) Rebuttal REmoval of New  WH Solar AdjustMI 2" xfId="1559"/>
    <cellStyle name="_Book2_04 07E Wild Horse Wind Expansion (C) (2)_Electric Rev Req Model (2009 GRC) Rebuttal REmoval of New  WH Solar AdjustMI 2 2" xfId="1560"/>
    <cellStyle name="_Book2_04 07E Wild Horse Wind Expansion (C) (2)_Electric Rev Req Model (2009 GRC) Rebuttal REmoval of New  WH Solar AdjustMI 2 2 2" xfId="22639"/>
    <cellStyle name="_Book2_04 07E Wild Horse Wind Expansion (C) (2)_Electric Rev Req Model (2009 GRC) Rebuttal REmoval of New  WH Solar AdjustMI 2 3" xfId="22640"/>
    <cellStyle name="_Book2_04 07E Wild Horse Wind Expansion (C) (2)_Electric Rev Req Model (2009 GRC) Rebuttal REmoval of New  WH Solar AdjustMI 3" xfId="1561"/>
    <cellStyle name="_Book2_04 07E Wild Horse Wind Expansion (C) (2)_Electric Rev Req Model (2009 GRC) Rebuttal REmoval of New  WH Solar AdjustMI 3 2" xfId="22641"/>
    <cellStyle name="_Book2_04 07E Wild Horse Wind Expansion (C) (2)_Electric Rev Req Model (2009 GRC) Rebuttal REmoval of New  WH Solar AdjustMI 4" xfId="22642"/>
    <cellStyle name="_Book2_04 07E Wild Horse Wind Expansion (C) (2)_Electric Rev Req Model (2009 GRC) Rebuttal REmoval of New  WH Solar AdjustMI_DEM-WP(C) ENERG10C--ctn Mid-C_042010 2010GRC" xfId="22643"/>
    <cellStyle name="_Book2_04 07E Wild Horse Wind Expansion (C) (2)_Electric Rev Req Model (2009 GRC) Revised 01-18-2010" xfId="1562"/>
    <cellStyle name="_Book2_04 07E Wild Horse Wind Expansion (C) (2)_Electric Rev Req Model (2009 GRC) Revised 01-18-2010 2" xfId="1563"/>
    <cellStyle name="_Book2_04 07E Wild Horse Wind Expansion (C) (2)_Electric Rev Req Model (2009 GRC) Revised 01-18-2010 2 2" xfId="1564"/>
    <cellStyle name="_Book2_04 07E Wild Horse Wind Expansion (C) (2)_Electric Rev Req Model (2009 GRC) Revised 01-18-2010 2 2 2" xfId="22644"/>
    <cellStyle name="_Book2_04 07E Wild Horse Wind Expansion (C) (2)_Electric Rev Req Model (2009 GRC) Revised 01-18-2010 2 3" xfId="22645"/>
    <cellStyle name="_Book2_04 07E Wild Horse Wind Expansion (C) (2)_Electric Rev Req Model (2009 GRC) Revised 01-18-2010 3" xfId="1565"/>
    <cellStyle name="_Book2_04 07E Wild Horse Wind Expansion (C) (2)_Electric Rev Req Model (2009 GRC) Revised 01-18-2010 3 2" xfId="22646"/>
    <cellStyle name="_Book2_04 07E Wild Horse Wind Expansion (C) (2)_Electric Rev Req Model (2009 GRC) Revised 01-18-2010 4" xfId="22647"/>
    <cellStyle name="_Book2_04 07E Wild Horse Wind Expansion (C) (2)_Electric Rev Req Model (2009 GRC) Revised 01-18-2010_DEM-WP(C) ENERG10C--ctn Mid-C_042010 2010GRC" xfId="22648"/>
    <cellStyle name="_Book2_04 07E Wild Horse Wind Expansion (C) (2)_Electric Rev Req Model (2010 GRC)" xfId="1566"/>
    <cellStyle name="_Book2_04 07E Wild Horse Wind Expansion (C) (2)_Electric Rev Req Model (2010 GRC) SF" xfId="1567"/>
    <cellStyle name="_Book2_04 07E Wild Horse Wind Expansion (C) (2)_Final Order Electric EXHIBIT A-1" xfId="1568"/>
    <cellStyle name="_Book2_04 07E Wild Horse Wind Expansion (C) (2)_Final Order Electric EXHIBIT A-1 2" xfId="1569"/>
    <cellStyle name="_Book2_04 07E Wild Horse Wind Expansion (C) (2)_Final Order Electric EXHIBIT A-1 2 2" xfId="1570"/>
    <cellStyle name="_Book2_04 07E Wild Horse Wind Expansion (C) (2)_Final Order Electric EXHIBIT A-1 2 2 2" xfId="22649"/>
    <cellStyle name="_Book2_04 07E Wild Horse Wind Expansion (C) (2)_Final Order Electric EXHIBIT A-1 2 3" xfId="22650"/>
    <cellStyle name="_Book2_04 07E Wild Horse Wind Expansion (C) (2)_Final Order Electric EXHIBIT A-1 3" xfId="1571"/>
    <cellStyle name="_Book2_04 07E Wild Horse Wind Expansion (C) (2)_Final Order Electric EXHIBIT A-1 3 2" xfId="22651"/>
    <cellStyle name="_Book2_04 07E Wild Horse Wind Expansion (C) (2)_Final Order Electric EXHIBIT A-1 4" xfId="22652"/>
    <cellStyle name="_Book2_04 07E Wild Horse Wind Expansion (C) (2)_TENASKA REGULATORY ASSET" xfId="1572"/>
    <cellStyle name="_Book2_04 07E Wild Horse Wind Expansion (C) (2)_TENASKA REGULATORY ASSET 2" xfId="1573"/>
    <cellStyle name="_Book2_04 07E Wild Horse Wind Expansion (C) (2)_TENASKA REGULATORY ASSET 2 2" xfId="1574"/>
    <cellStyle name="_Book2_04 07E Wild Horse Wind Expansion (C) (2)_TENASKA REGULATORY ASSET 2 2 2" xfId="22653"/>
    <cellStyle name="_Book2_04 07E Wild Horse Wind Expansion (C) (2)_TENASKA REGULATORY ASSET 2 3" xfId="22654"/>
    <cellStyle name="_Book2_04 07E Wild Horse Wind Expansion (C) (2)_TENASKA REGULATORY ASSET 3" xfId="1575"/>
    <cellStyle name="_Book2_04 07E Wild Horse Wind Expansion (C) (2)_TENASKA REGULATORY ASSET 3 2" xfId="22655"/>
    <cellStyle name="_Book2_04 07E Wild Horse Wind Expansion (C) (2)_TENASKA REGULATORY ASSET 4" xfId="22656"/>
    <cellStyle name="_Book2_16.37E Wild Horse Expansion DeferralRevwrkingfile SF" xfId="1576"/>
    <cellStyle name="_Book2_16.37E Wild Horse Expansion DeferralRevwrkingfile SF 2" xfId="1577"/>
    <cellStyle name="_Book2_16.37E Wild Horse Expansion DeferralRevwrkingfile SF 2 2" xfId="1578"/>
    <cellStyle name="_Book2_16.37E Wild Horse Expansion DeferralRevwrkingfile SF 2 2 2" xfId="22657"/>
    <cellStyle name="_Book2_16.37E Wild Horse Expansion DeferralRevwrkingfile SF 2 3" xfId="22658"/>
    <cellStyle name="_Book2_16.37E Wild Horse Expansion DeferralRevwrkingfile SF 3" xfId="1579"/>
    <cellStyle name="_Book2_16.37E Wild Horse Expansion DeferralRevwrkingfile SF 3 2" xfId="22659"/>
    <cellStyle name="_Book2_16.37E Wild Horse Expansion DeferralRevwrkingfile SF 4" xfId="22660"/>
    <cellStyle name="_Book2_16.37E Wild Horse Expansion DeferralRevwrkingfile SF_DEM-WP(C) ENERG10C--ctn Mid-C_042010 2010GRC" xfId="22661"/>
    <cellStyle name="_Book2_2009 Compliance Filing PCA Exhibits for GRC" xfId="1580"/>
    <cellStyle name="_Book2_2009 Compliance Filing PCA Exhibits for GRC 2" xfId="22662"/>
    <cellStyle name="_Book2_2009 GRC Compl Filing - Exhibit D" xfId="1581"/>
    <cellStyle name="_Book2_2009 GRC Compl Filing - Exhibit D 2" xfId="1582"/>
    <cellStyle name="_Book2_2009 GRC Compl Filing - Exhibit D 2 2" xfId="22663"/>
    <cellStyle name="_Book2_2009 GRC Compl Filing - Exhibit D 3" xfId="22664"/>
    <cellStyle name="_Book2_2009 GRC Compl Filing - Exhibit D_DEM-WP(C) ENERG10C--ctn Mid-C_042010 2010GRC" xfId="22665"/>
    <cellStyle name="_Book2_2010 PTC's July1_Dec31 2010 " xfId="1583"/>
    <cellStyle name="_Book2_2010 PTC's Sept10_Aug11 (Version 4)" xfId="1584"/>
    <cellStyle name="_Book2_3.01 Income Statement" xfId="1585"/>
    <cellStyle name="_Book2_4 31 Regulatory Assets and Liabilities  7 06- Exhibit D" xfId="1586"/>
    <cellStyle name="_Book2_4 31 Regulatory Assets and Liabilities  7 06- Exhibit D 2" xfId="1587"/>
    <cellStyle name="_Book2_4 31 Regulatory Assets and Liabilities  7 06- Exhibit D 2 2" xfId="1588"/>
    <cellStyle name="_Book2_4 31 Regulatory Assets and Liabilities  7 06- Exhibit D 2 2 2" xfId="22666"/>
    <cellStyle name="_Book2_4 31 Regulatory Assets and Liabilities  7 06- Exhibit D 2 3" xfId="22667"/>
    <cellStyle name="_Book2_4 31 Regulatory Assets and Liabilities  7 06- Exhibit D 3" xfId="1589"/>
    <cellStyle name="_Book2_4 31 Regulatory Assets and Liabilities  7 06- Exhibit D 3 2" xfId="22668"/>
    <cellStyle name="_Book2_4 31 Regulatory Assets and Liabilities  7 06- Exhibit D 4" xfId="22669"/>
    <cellStyle name="_Book2_4 31 Regulatory Assets and Liabilities  7 06- Exhibit D_DEM-WP(C) ENERG10C--ctn Mid-C_042010 2010GRC" xfId="22670"/>
    <cellStyle name="_Book2_4 31 Regulatory Assets and Liabilities  7 06- Exhibit D_NIM Summary" xfId="1590"/>
    <cellStyle name="_Book2_4 31 Regulatory Assets and Liabilities  7 06- Exhibit D_NIM Summary 2" xfId="1591"/>
    <cellStyle name="_Book2_4 31 Regulatory Assets and Liabilities  7 06- Exhibit D_NIM Summary 2 2" xfId="22671"/>
    <cellStyle name="_Book2_4 31 Regulatory Assets and Liabilities  7 06- Exhibit D_NIM Summary 3" xfId="22672"/>
    <cellStyle name="_Book2_4 31 Regulatory Assets and Liabilities  7 06- Exhibit D_NIM Summary_DEM-WP(C) ENERG10C--ctn Mid-C_042010 2010GRC" xfId="22673"/>
    <cellStyle name="_Book2_4 31E Reg Asset  Liab and EXH D" xfId="22674"/>
    <cellStyle name="_Book2_4 31E Reg Asset  Liab and EXH D _ Aug 10 Filing (2)" xfId="22675"/>
    <cellStyle name="_Book2_4 31E Reg Asset  Liab and EXH D _ Aug 10 Filing (2) 2" xfId="22676"/>
    <cellStyle name="_Book2_4 31E Reg Asset  Liab and EXH D 10" xfId="22677"/>
    <cellStyle name="_Book2_4 31E Reg Asset  Liab and EXH D 11" xfId="22678"/>
    <cellStyle name="_Book2_4 31E Reg Asset  Liab and EXH D 12" xfId="22679"/>
    <cellStyle name="_Book2_4 31E Reg Asset  Liab and EXH D 13" xfId="22680"/>
    <cellStyle name="_Book2_4 31E Reg Asset  Liab and EXH D 14" xfId="22681"/>
    <cellStyle name="_Book2_4 31E Reg Asset  Liab and EXH D 15" xfId="22682"/>
    <cellStyle name="_Book2_4 31E Reg Asset  Liab and EXH D 16" xfId="22683"/>
    <cellStyle name="_Book2_4 31E Reg Asset  Liab and EXH D 17" xfId="22684"/>
    <cellStyle name="_Book2_4 31E Reg Asset  Liab and EXH D 18" xfId="22685"/>
    <cellStyle name="_Book2_4 31E Reg Asset  Liab and EXH D 19" xfId="22686"/>
    <cellStyle name="_Book2_4 31E Reg Asset  Liab and EXH D 2" xfId="22687"/>
    <cellStyle name="_Book2_4 31E Reg Asset  Liab and EXH D 20" xfId="22688"/>
    <cellStyle name="_Book2_4 31E Reg Asset  Liab and EXH D 21" xfId="22689"/>
    <cellStyle name="_Book2_4 31E Reg Asset  Liab and EXH D 22" xfId="22690"/>
    <cellStyle name="_Book2_4 31E Reg Asset  Liab and EXH D 23" xfId="22691"/>
    <cellStyle name="_Book2_4 31E Reg Asset  Liab and EXH D 24" xfId="22692"/>
    <cellStyle name="_Book2_4 31E Reg Asset  Liab and EXH D 25" xfId="22693"/>
    <cellStyle name="_Book2_4 31E Reg Asset  Liab and EXH D 26" xfId="22694"/>
    <cellStyle name="_Book2_4 31E Reg Asset  Liab and EXH D 27" xfId="22695"/>
    <cellStyle name="_Book2_4 31E Reg Asset  Liab and EXH D 28" xfId="22696"/>
    <cellStyle name="_Book2_4 31E Reg Asset  Liab and EXH D 29" xfId="22697"/>
    <cellStyle name="_Book2_4 31E Reg Asset  Liab and EXH D 3" xfId="22698"/>
    <cellStyle name="_Book2_4 31E Reg Asset  Liab and EXH D 30" xfId="22699"/>
    <cellStyle name="_Book2_4 31E Reg Asset  Liab and EXH D 31" xfId="22700"/>
    <cellStyle name="_Book2_4 31E Reg Asset  Liab and EXH D 32" xfId="22701"/>
    <cellStyle name="_Book2_4 31E Reg Asset  Liab and EXH D 33" xfId="22702"/>
    <cellStyle name="_Book2_4 31E Reg Asset  Liab and EXH D 34" xfId="22703"/>
    <cellStyle name="_Book2_4 31E Reg Asset  Liab and EXH D 35" xfId="22704"/>
    <cellStyle name="_Book2_4 31E Reg Asset  Liab and EXH D 36" xfId="22705"/>
    <cellStyle name="_Book2_4 31E Reg Asset  Liab and EXH D 4" xfId="22706"/>
    <cellStyle name="_Book2_4 31E Reg Asset  Liab and EXH D 5" xfId="22707"/>
    <cellStyle name="_Book2_4 31E Reg Asset  Liab and EXH D 6" xfId="22708"/>
    <cellStyle name="_Book2_4 31E Reg Asset  Liab and EXH D 7" xfId="22709"/>
    <cellStyle name="_Book2_4 31E Reg Asset  Liab and EXH D 8" xfId="22710"/>
    <cellStyle name="_Book2_4 31E Reg Asset  Liab and EXH D 9" xfId="22711"/>
    <cellStyle name="_Book2_4 32 Regulatory Assets and Liabilities  7 06- Exhibit D" xfId="1592"/>
    <cellStyle name="_Book2_4 32 Regulatory Assets and Liabilities  7 06- Exhibit D 2" xfId="1593"/>
    <cellStyle name="_Book2_4 32 Regulatory Assets and Liabilities  7 06- Exhibit D 2 2" xfId="1594"/>
    <cellStyle name="_Book2_4 32 Regulatory Assets and Liabilities  7 06- Exhibit D 2 2 2" xfId="22712"/>
    <cellStyle name="_Book2_4 32 Regulatory Assets and Liabilities  7 06- Exhibit D 2 3" xfId="22713"/>
    <cellStyle name="_Book2_4 32 Regulatory Assets and Liabilities  7 06- Exhibit D 3" xfId="1595"/>
    <cellStyle name="_Book2_4 32 Regulatory Assets and Liabilities  7 06- Exhibit D 3 2" xfId="22714"/>
    <cellStyle name="_Book2_4 32 Regulatory Assets and Liabilities  7 06- Exhibit D 4" xfId="22715"/>
    <cellStyle name="_Book2_4 32 Regulatory Assets and Liabilities  7 06- Exhibit D_DEM-WP(C) ENERG10C--ctn Mid-C_042010 2010GRC" xfId="22716"/>
    <cellStyle name="_Book2_4 32 Regulatory Assets and Liabilities  7 06- Exhibit D_NIM Summary" xfId="1596"/>
    <cellStyle name="_Book2_4 32 Regulatory Assets and Liabilities  7 06- Exhibit D_NIM Summary 2" xfId="1597"/>
    <cellStyle name="_Book2_4 32 Regulatory Assets and Liabilities  7 06- Exhibit D_NIM Summary 2 2" xfId="22717"/>
    <cellStyle name="_Book2_4 32 Regulatory Assets and Liabilities  7 06- Exhibit D_NIM Summary 3" xfId="22718"/>
    <cellStyle name="_Book2_4 32 Regulatory Assets and Liabilities  7 06- Exhibit D_NIM Summary_DEM-WP(C) ENERG10C--ctn Mid-C_042010 2010GRC" xfId="22719"/>
    <cellStyle name="_Book2_ACCOUNTS" xfId="1598"/>
    <cellStyle name="_x0013__Book2_Adj Bench DR 3 for Initial Briefs (Electric)" xfId="1599"/>
    <cellStyle name="_x0013__Book2_Adj Bench DR 3 for Initial Briefs (Electric) 2" xfId="1600"/>
    <cellStyle name="_x0013__Book2_Adj Bench DR 3 for Initial Briefs (Electric) 2 2" xfId="1601"/>
    <cellStyle name="_x0013__Book2_Adj Bench DR 3 for Initial Briefs (Electric) 2 2 2" xfId="22720"/>
    <cellStyle name="_x0013__Book2_Adj Bench DR 3 for Initial Briefs (Electric) 2 3" xfId="22721"/>
    <cellStyle name="_x0013__Book2_Adj Bench DR 3 for Initial Briefs (Electric) 3" xfId="1602"/>
    <cellStyle name="_x0013__Book2_Adj Bench DR 3 for Initial Briefs (Electric) 3 2" xfId="22722"/>
    <cellStyle name="_x0013__Book2_Adj Bench DR 3 for Initial Briefs (Electric) 4" xfId="22723"/>
    <cellStyle name="_x0013__Book2_Adj Bench DR 3 for Initial Briefs (Electric)_DEM-WP(C) ENERG10C--ctn Mid-C_042010 2010GRC" xfId="22724"/>
    <cellStyle name="_Book2_Att B to RECs proceeds proposal" xfId="1603"/>
    <cellStyle name="_Book2_AURORA Total New" xfId="1604"/>
    <cellStyle name="_Book2_AURORA Total New 2" xfId="1605"/>
    <cellStyle name="_Book2_AURORA Total New 2 2" xfId="22725"/>
    <cellStyle name="_Book2_AURORA Total New 3" xfId="22726"/>
    <cellStyle name="_Book2_Backup for Attachment B 2010-09-09" xfId="1606"/>
    <cellStyle name="_Book2_Bench Request - Attachment B" xfId="1607"/>
    <cellStyle name="_Book2_Book2" xfId="1608"/>
    <cellStyle name="_Book2_Book2 2" xfId="1609"/>
    <cellStyle name="_Book2_Book2 2 2" xfId="1610"/>
    <cellStyle name="_Book2_Book2 2 2 2" xfId="22727"/>
    <cellStyle name="_Book2_Book2 2 3" xfId="22728"/>
    <cellStyle name="_Book2_Book2 3" xfId="1611"/>
    <cellStyle name="_Book2_Book2 3 2" xfId="22729"/>
    <cellStyle name="_Book2_Book2 4" xfId="22730"/>
    <cellStyle name="_Book2_Book2_Adj Bench DR 3 for Initial Briefs (Electric)" xfId="1612"/>
    <cellStyle name="_Book2_Book2_Adj Bench DR 3 for Initial Briefs (Electric) 2" xfId="1613"/>
    <cellStyle name="_Book2_Book2_Adj Bench DR 3 for Initial Briefs (Electric) 2 2" xfId="1614"/>
    <cellStyle name="_Book2_Book2_Adj Bench DR 3 for Initial Briefs (Electric) 2 2 2" xfId="22731"/>
    <cellStyle name="_Book2_Book2_Adj Bench DR 3 for Initial Briefs (Electric) 2 3" xfId="22732"/>
    <cellStyle name="_Book2_Book2_Adj Bench DR 3 for Initial Briefs (Electric) 3" xfId="1615"/>
    <cellStyle name="_Book2_Book2_Adj Bench DR 3 for Initial Briefs (Electric) 3 2" xfId="22733"/>
    <cellStyle name="_Book2_Book2_Adj Bench DR 3 for Initial Briefs (Electric) 4" xfId="22734"/>
    <cellStyle name="_Book2_Book2_Adj Bench DR 3 for Initial Briefs (Electric)_DEM-WP(C) ENERG10C--ctn Mid-C_042010 2010GRC" xfId="22735"/>
    <cellStyle name="_Book2_Book2_DEM-WP(C) ENERG10C--ctn Mid-C_042010 2010GRC" xfId="22736"/>
    <cellStyle name="_Book2_Book2_Electric Rev Req Model (2009 GRC) Rebuttal" xfId="1616"/>
    <cellStyle name="_Book2_Book2_Electric Rev Req Model (2009 GRC) Rebuttal 2" xfId="1617"/>
    <cellStyle name="_Book2_Book2_Electric Rev Req Model (2009 GRC) Rebuttal 2 2" xfId="1618"/>
    <cellStyle name="_Book2_Book2_Electric Rev Req Model (2009 GRC) Rebuttal 2 2 2" xfId="22737"/>
    <cellStyle name="_Book2_Book2_Electric Rev Req Model (2009 GRC) Rebuttal 2 3" xfId="22738"/>
    <cellStyle name="_Book2_Book2_Electric Rev Req Model (2009 GRC) Rebuttal 3" xfId="1619"/>
    <cellStyle name="_Book2_Book2_Electric Rev Req Model (2009 GRC) Rebuttal 3 2" xfId="22739"/>
    <cellStyle name="_Book2_Book2_Electric Rev Req Model (2009 GRC) Rebuttal 4" xfId="22740"/>
    <cellStyle name="_Book2_Book2_Electric Rev Req Model (2009 GRC) Rebuttal REmoval of New  WH Solar AdjustMI" xfId="1620"/>
    <cellStyle name="_Book2_Book2_Electric Rev Req Model (2009 GRC) Rebuttal REmoval of New  WH Solar AdjustMI 2" xfId="1621"/>
    <cellStyle name="_Book2_Book2_Electric Rev Req Model (2009 GRC) Rebuttal REmoval of New  WH Solar AdjustMI 2 2" xfId="1622"/>
    <cellStyle name="_Book2_Book2_Electric Rev Req Model (2009 GRC) Rebuttal REmoval of New  WH Solar AdjustMI 2 2 2" xfId="22741"/>
    <cellStyle name="_Book2_Book2_Electric Rev Req Model (2009 GRC) Rebuttal REmoval of New  WH Solar AdjustMI 2 3" xfId="22742"/>
    <cellStyle name="_Book2_Book2_Electric Rev Req Model (2009 GRC) Rebuttal REmoval of New  WH Solar AdjustMI 3" xfId="1623"/>
    <cellStyle name="_Book2_Book2_Electric Rev Req Model (2009 GRC) Rebuttal REmoval of New  WH Solar AdjustMI 3 2" xfId="22743"/>
    <cellStyle name="_Book2_Book2_Electric Rev Req Model (2009 GRC) Rebuttal REmoval of New  WH Solar AdjustMI 4" xfId="22744"/>
    <cellStyle name="_Book2_Book2_Electric Rev Req Model (2009 GRC) Rebuttal REmoval of New  WH Solar AdjustMI_DEM-WP(C) ENERG10C--ctn Mid-C_042010 2010GRC" xfId="22745"/>
    <cellStyle name="_Book2_Book2_Electric Rev Req Model (2009 GRC) Revised 01-18-2010" xfId="1624"/>
    <cellStyle name="_Book2_Book2_Electric Rev Req Model (2009 GRC) Revised 01-18-2010 2" xfId="1625"/>
    <cellStyle name="_Book2_Book2_Electric Rev Req Model (2009 GRC) Revised 01-18-2010 2 2" xfId="1626"/>
    <cellStyle name="_Book2_Book2_Electric Rev Req Model (2009 GRC) Revised 01-18-2010 2 2 2" xfId="22746"/>
    <cellStyle name="_Book2_Book2_Electric Rev Req Model (2009 GRC) Revised 01-18-2010 2 3" xfId="22747"/>
    <cellStyle name="_Book2_Book2_Electric Rev Req Model (2009 GRC) Revised 01-18-2010 3" xfId="1627"/>
    <cellStyle name="_Book2_Book2_Electric Rev Req Model (2009 GRC) Revised 01-18-2010 3 2" xfId="22748"/>
    <cellStyle name="_Book2_Book2_Electric Rev Req Model (2009 GRC) Revised 01-18-2010 4" xfId="22749"/>
    <cellStyle name="_Book2_Book2_Electric Rev Req Model (2009 GRC) Revised 01-18-2010_DEM-WP(C) ENERG10C--ctn Mid-C_042010 2010GRC" xfId="22750"/>
    <cellStyle name="_Book2_Book2_Final Order Electric EXHIBIT A-1" xfId="1628"/>
    <cellStyle name="_Book2_Book2_Final Order Electric EXHIBIT A-1 2" xfId="1629"/>
    <cellStyle name="_Book2_Book2_Final Order Electric EXHIBIT A-1 2 2" xfId="1630"/>
    <cellStyle name="_Book2_Book2_Final Order Electric EXHIBIT A-1 2 2 2" xfId="22751"/>
    <cellStyle name="_Book2_Book2_Final Order Electric EXHIBIT A-1 2 3" xfId="22752"/>
    <cellStyle name="_Book2_Book2_Final Order Electric EXHIBIT A-1 3" xfId="1631"/>
    <cellStyle name="_Book2_Book2_Final Order Electric EXHIBIT A-1 3 2" xfId="22753"/>
    <cellStyle name="_Book2_Book2_Final Order Electric EXHIBIT A-1 4" xfId="22754"/>
    <cellStyle name="_Book2_Book4" xfId="1632"/>
    <cellStyle name="_Book2_Book4 2" xfId="1633"/>
    <cellStyle name="_Book2_Book4 2 2" xfId="1634"/>
    <cellStyle name="_Book2_Book4 2 2 2" xfId="22755"/>
    <cellStyle name="_Book2_Book4 2 3" xfId="22756"/>
    <cellStyle name="_Book2_Book4 3" xfId="1635"/>
    <cellStyle name="_Book2_Book4 3 2" xfId="22757"/>
    <cellStyle name="_Book2_Book4 4" xfId="22758"/>
    <cellStyle name="_Book2_Book4_DEM-WP(C) ENERG10C--ctn Mid-C_042010 2010GRC" xfId="22759"/>
    <cellStyle name="_Book2_Book9" xfId="1636"/>
    <cellStyle name="_Book2_Book9 2" xfId="1637"/>
    <cellStyle name="_Book2_Book9 2 2" xfId="1638"/>
    <cellStyle name="_Book2_Book9 2 2 2" xfId="22760"/>
    <cellStyle name="_Book2_Book9 2 3" xfId="22761"/>
    <cellStyle name="_Book2_Book9 3" xfId="1639"/>
    <cellStyle name="_Book2_Book9 3 2" xfId="22762"/>
    <cellStyle name="_Book2_Book9 4" xfId="22763"/>
    <cellStyle name="_Book2_Book9_DEM-WP(C) ENERG10C--ctn Mid-C_042010 2010GRC" xfId="22764"/>
    <cellStyle name="_Book2_Check the Interest Calculation" xfId="1640"/>
    <cellStyle name="_Book2_Check the Interest Calculation_Scenario 1 REC vs PTC Offset" xfId="1641"/>
    <cellStyle name="_Book2_Check the Interest Calculation_Scenario 3" xfId="1642"/>
    <cellStyle name="_Book2_Chelan PUD Power Costs (8-10)" xfId="1643"/>
    <cellStyle name="_Book2_Chelan PUD Power Costs (8-10) 2" xfId="22765"/>
    <cellStyle name="_Book2_DEM-WP(C) Chelan Power Costs" xfId="22766"/>
    <cellStyle name="_Book2_DEM-WP(C) Chelan Power Costs 2" xfId="22767"/>
    <cellStyle name="_Book2_DEM-WP(C) ENERG10C--ctn Mid-C_042010 2010GRC" xfId="22768"/>
    <cellStyle name="_x0013__Book2_DEM-WP(C) ENERG10C--ctn Mid-C_042010 2010GRC" xfId="22769"/>
    <cellStyle name="_Book2_DEM-WP(C) Gas Transport 2010GRC" xfId="22770"/>
    <cellStyle name="_Book2_DEM-WP(C) Gas Transport 2010GRC 2" xfId="22771"/>
    <cellStyle name="_Book2_DWH-08 (Rate Spread &amp; Design Workpapers)" xfId="1644"/>
    <cellStyle name="_x0013__Book2_Electric Rev Req Model (2009 GRC) Rebuttal" xfId="1645"/>
    <cellStyle name="_x0013__Book2_Electric Rev Req Model (2009 GRC) Rebuttal 2" xfId="1646"/>
    <cellStyle name="_x0013__Book2_Electric Rev Req Model (2009 GRC) Rebuttal 2 2" xfId="1647"/>
    <cellStyle name="_x0013__Book2_Electric Rev Req Model (2009 GRC) Rebuttal 2 2 2" xfId="22772"/>
    <cellStyle name="_x0013__Book2_Electric Rev Req Model (2009 GRC) Rebuttal 2 3" xfId="22773"/>
    <cellStyle name="_x0013__Book2_Electric Rev Req Model (2009 GRC) Rebuttal 3" xfId="1648"/>
    <cellStyle name="_x0013__Book2_Electric Rev Req Model (2009 GRC) Rebuttal 3 2" xfId="22774"/>
    <cellStyle name="_x0013__Book2_Electric Rev Req Model (2009 GRC) Rebuttal 4" xfId="22775"/>
    <cellStyle name="_x0013__Book2_Electric Rev Req Model (2009 GRC) Rebuttal REmoval of New  WH Solar AdjustMI" xfId="1649"/>
    <cellStyle name="_x0013__Book2_Electric Rev Req Model (2009 GRC) Rebuttal REmoval of New  WH Solar AdjustMI 2" xfId="1650"/>
    <cellStyle name="_x0013__Book2_Electric Rev Req Model (2009 GRC) Rebuttal REmoval of New  WH Solar AdjustMI 2 2" xfId="1651"/>
    <cellStyle name="_x0013__Book2_Electric Rev Req Model (2009 GRC) Rebuttal REmoval of New  WH Solar AdjustMI 2 2 2" xfId="22776"/>
    <cellStyle name="_x0013__Book2_Electric Rev Req Model (2009 GRC) Rebuttal REmoval of New  WH Solar AdjustMI 2 3" xfId="22777"/>
    <cellStyle name="_x0013__Book2_Electric Rev Req Model (2009 GRC) Rebuttal REmoval of New  WH Solar AdjustMI 3" xfId="1652"/>
    <cellStyle name="_x0013__Book2_Electric Rev Req Model (2009 GRC) Rebuttal REmoval of New  WH Solar AdjustMI 3 2" xfId="22778"/>
    <cellStyle name="_x0013__Book2_Electric Rev Req Model (2009 GRC) Rebuttal REmoval of New  WH Solar AdjustMI 4" xfId="22779"/>
    <cellStyle name="_x0013__Book2_Electric Rev Req Model (2009 GRC) Rebuttal REmoval of New  WH Solar AdjustMI_DEM-WP(C) ENERG10C--ctn Mid-C_042010 2010GRC" xfId="22780"/>
    <cellStyle name="_x0013__Book2_Electric Rev Req Model (2009 GRC) Revised 01-18-2010" xfId="1653"/>
    <cellStyle name="_x0013__Book2_Electric Rev Req Model (2009 GRC) Revised 01-18-2010 2" xfId="1654"/>
    <cellStyle name="_x0013__Book2_Electric Rev Req Model (2009 GRC) Revised 01-18-2010 2 2" xfId="1655"/>
    <cellStyle name="_x0013__Book2_Electric Rev Req Model (2009 GRC) Revised 01-18-2010 2 2 2" xfId="22781"/>
    <cellStyle name="_x0013__Book2_Electric Rev Req Model (2009 GRC) Revised 01-18-2010 2 3" xfId="22782"/>
    <cellStyle name="_x0013__Book2_Electric Rev Req Model (2009 GRC) Revised 01-18-2010 3" xfId="1656"/>
    <cellStyle name="_x0013__Book2_Electric Rev Req Model (2009 GRC) Revised 01-18-2010 3 2" xfId="22783"/>
    <cellStyle name="_x0013__Book2_Electric Rev Req Model (2009 GRC) Revised 01-18-2010 4" xfId="22784"/>
    <cellStyle name="_x0013__Book2_Electric Rev Req Model (2009 GRC) Revised 01-18-2010_DEM-WP(C) ENERG10C--ctn Mid-C_042010 2010GRC" xfId="22785"/>
    <cellStyle name="_Book2_Exh A-1 resulting from UE-112050 effective Jan 1 2012" xfId="22786"/>
    <cellStyle name="_Book2_Exh G - Klamath Peaker PPA fr C Locke 2-12" xfId="22787"/>
    <cellStyle name="_Book2_Exhibit A-1 effective 4-1-11 fr S Free 12-11" xfId="22788"/>
    <cellStyle name="_Book2_Final 2008 PTC Rate Design Workpapers 10.27.08" xfId="1657"/>
    <cellStyle name="_x0013__Book2_Final Order Electric EXHIBIT A-1" xfId="1658"/>
    <cellStyle name="_x0013__Book2_Final Order Electric EXHIBIT A-1 2" xfId="1659"/>
    <cellStyle name="_x0013__Book2_Final Order Electric EXHIBIT A-1 2 2" xfId="1660"/>
    <cellStyle name="_x0013__Book2_Final Order Electric EXHIBIT A-1 2 2 2" xfId="22789"/>
    <cellStyle name="_x0013__Book2_Final Order Electric EXHIBIT A-1 2 3" xfId="22790"/>
    <cellStyle name="_x0013__Book2_Final Order Electric EXHIBIT A-1 3" xfId="1661"/>
    <cellStyle name="_x0013__Book2_Final Order Electric EXHIBIT A-1 3 2" xfId="22791"/>
    <cellStyle name="_x0013__Book2_Final Order Electric EXHIBIT A-1 4" xfId="22792"/>
    <cellStyle name="_Book2_Gas Rev Req Model (2010 GRC)" xfId="1662"/>
    <cellStyle name="_Book2_INPUTS" xfId="1663"/>
    <cellStyle name="_Book2_INPUTS 2" xfId="1664"/>
    <cellStyle name="_Book2_INPUTS 2 2" xfId="1665"/>
    <cellStyle name="_Book2_INPUTS 2 2 2" xfId="22793"/>
    <cellStyle name="_Book2_INPUTS 2 3" xfId="22794"/>
    <cellStyle name="_Book2_INPUTS 3" xfId="1666"/>
    <cellStyle name="_Book2_INPUTS 3 2" xfId="22795"/>
    <cellStyle name="_Book2_INPUTS 4" xfId="22796"/>
    <cellStyle name="_Book2_Mint Farm Generation BPA" xfId="22797"/>
    <cellStyle name="_Book2_NIM Summary" xfId="1667"/>
    <cellStyle name="_Book2_NIM Summary 09GRC" xfId="1668"/>
    <cellStyle name="_Book2_NIM Summary 09GRC 2" xfId="1669"/>
    <cellStyle name="_Book2_NIM Summary 09GRC 2 2" xfId="22798"/>
    <cellStyle name="_Book2_NIM Summary 09GRC 3" xfId="22799"/>
    <cellStyle name="_Book2_NIM Summary 09GRC_DEM-WP(C) ENERG10C--ctn Mid-C_042010 2010GRC" xfId="22800"/>
    <cellStyle name="_Book2_NIM Summary 10" xfId="22801"/>
    <cellStyle name="_Book2_NIM Summary 11" xfId="22802"/>
    <cellStyle name="_Book2_NIM Summary 12" xfId="22803"/>
    <cellStyle name="_Book2_NIM Summary 13" xfId="22804"/>
    <cellStyle name="_Book2_NIM Summary 14" xfId="22805"/>
    <cellStyle name="_Book2_NIM Summary 15" xfId="22806"/>
    <cellStyle name="_Book2_NIM Summary 16" xfId="22807"/>
    <cellStyle name="_Book2_NIM Summary 17" xfId="22808"/>
    <cellStyle name="_Book2_NIM Summary 18" xfId="22809"/>
    <cellStyle name="_Book2_NIM Summary 19" xfId="22810"/>
    <cellStyle name="_Book2_NIM Summary 2" xfId="1670"/>
    <cellStyle name="_Book2_NIM Summary 2 2" xfId="22811"/>
    <cellStyle name="_Book2_NIM Summary 20" xfId="22812"/>
    <cellStyle name="_Book2_NIM Summary 21" xfId="22813"/>
    <cellStyle name="_Book2_NIM Summary 22" xfId="22814"/>
    <cellStyle name="_Book2_NIM Summary 23" xfId="22815"/>
    <cellStyle name="_Book2_NIM Summary 24" xfId="22816"/>
    <cellStyle name="_Book2_NIM Summary 25" xfId="22817"/>
    <cellStyle name="_Book2_NIM Summary 26" xfId="22818"/>
    <cellStyle name="_Book2_NIM Summary 27" xfId="22819"/>
    <cellStyle name="_Book2_NIM Summary 28" xfId="22820"/>
    <cellStyle name="_Book2_NIM Summary 29" xfId="22821"/>
    <cellStyle name="_Book2_NIM Summary 3" xfId="1671"/>
    <cellStyle name="_Book2_NIM Summary 3 2" xfId="22822"/>
    <cellStyle name="_Book2_NIM Summary 30" xfId="22823"/>
    <cellStyle name="_Book2_NIM Summary 31" xfId="22824"/>
    <cellStyle name="_Book2_NIM Summary 32" xfId="22825"/>
    <cellStyle name="_Book2_NIM Summary 33" xfId="22826"/>
    <cellStyle name="_Book2_NIM Summary 34" xfId="22827"/>
    <cellStyle name="_Book2_NIM Summary 35" xfId="22828"/>
    <cellStyle name="_Book2_NIM Summary 36" xfId="22829"/>
    <cellStyle name="_Book2_NIM Summary 37" xfId="22830"/>
    <cellStyle name="_Book2_NIM Summary 38" xfId="22831"/>
    <cellStyle name="_Book2_NIM Summary 39" xfId="22832"/>
    <cellStyle name="_Book2_NIM Summary 4" xfId="1672"/>
    <cellStyle name="_Book2_NIM Summary 4 2" xfId="22833"/>
    <cellStyle name="_Book2_NIM Summary 40" xfId="22834"/>
    <cellStyle name="_Book2_NIM Summary 41" xfId="22835"/>
    <cellStyle name="_Book2_NIM Summary 42" xfId="22836"/>
    <cellStyle name="_Book2_NIM Summary 43" xfId="22837"/>
    <cellStyle name="_Book2_NIM Summary 44" xfId="22838"/>
    <cellStyle name="_Book2_NIM Summary 45" xfId="22839"/>
    <cellStyle name="_Book2_NIM Summary 46" xfId="22840"/>
    <cellStyle name="_Book2_NIM Summary 47" xfId="22841"/>
    <cellStyle name="_Book2_NIM Summary 48" xfId="22842"/>
    <cellStyle name="_Book2_NIM Summary 49" xfId="22843"/>
    <cellStyle name="_Book2_NIM Summary 5" xfId="1673"/>
    <cellStyle name="_Book2_NIM Summary 5 2" xfId="22844"/>
    <cellStyle name="_Book2_NIM Summary 50" xfId="22845"/>
    <cellStyle name="_Book2_NIM Summary 51" xfId="22846"/>
    <cellStyle name="_Book2_NIM Summary 52" xfId="22847"/>
    <cellStyle name="_Book2_NIM Summary 6" xfId="1674"/>
    <cellStyle name="_Book2_NIM Summary 6 2" xfId="22848"/>
    <cellStyle name="_Book2_NIM Summary 7" xfId="1675"/>
    <cellStyle name="_Book2_NIM Summary 7 2" xfId="22849"/>
    <cellStyle name="_Book2_NIM Summary 8" xfId="1676"/>
    <cellStyle name="_Book2_NIM Summary 8 2" xfId="22850"/>
    <cellStyle name="_Book2_NIM Summary 9" xfId="1677"/>
    <cellStyle name="_Book2_NIM Summary 9 2" xfId="22851"/>
    <cellStyle name="_Book2_NIM Summary_DEM-WP(C) ENERG10C--ctn Mid-C_042010 2010GRC" xfId="22852"/>
    <cellStyle name="_Book2_PCA 10 -  Exhibit D Dec 2011" xfId="22853"/>
    <cellStyle name="_Book2_PCA 10 -  Exhibit D from A Kellogg Jan 2011" xfId="1678"/>
    <cellStyle name="_Book2_PCA 10 -  Exhibit D from A Kellogg July 2011" xfId="1679"/>
    <cellStyle name="_Book2_PCA 10 -  Exhibit D from S Free Rcv'd 12-11" xfId="1680"/>
    <cellStyle name="_Book2_PCA 11 -  Exhibit D Jan 2012 fr A Kellogg" xfId="22854"/>
    <cellStyle name="_Book2_PCA 11 -  Exhibit D Jan 2012 WF" xfId="22855"/>
    <cellStyle name="_Book2_PCA 9 -  Exhibit D April 2010" xfId="1681"/>
    <cellStyle name="_Book2_PCA 9 -  Exhibit D April 2010 (3)" xfId="1682"/>
    <cellStyle name="_Book2_PCA 9 -  Exhibit D April 2010 (3) 2" xfId="1683"/>
    <cellStyle name="_Book2_PCA 9 -  Exhibit D April 2010 (3) 2 2" xfId="22856"/>
    <cellStyle name="_Book2_PCA 9 -  Exhibit D April 2010 (3) 3" xfId="22857"/>
    <cellStyle name="_Book2_PCA 9 -  Exhibit D April 2010 (3)_DEM-WP(C) ENERG10C--ctn Mid-C_042010 2010GRC" xfId="22858"/>
    <cellStyle name="_Book2_PCA 9 -  Exhibit D April 2010 2" xfId="22859"/>
    <cellStyle name="_Book2_PCA 9 -  Exhibit D April 2010 3" xfId="22860"/>
    <cellStyle name="_Book2_PCA 9 -  Exhibit D April 2010 4" xfId="22861"/>
    <cellStyle name="_Book2_PCA 9 -  Exhibit D April 2010 5" xfId="22862"/>
    <cellStyle name="_Book2_PCA 9 -  Exhibit D April 2010 6" xfId="22863"/>
    <cellStyle name="_Book2_PCA 9 -  Exhibit D Nov 2010" xfId="1684"/>
    <cellStyle name="_Book2_PCA 9 -  Exhibit D Nov 2010 2" xfId="22864"/>
    <cellStyle name="_Book2_PCA 9 - Exhibit D at August 2010" xfId="1685"/>
    <cellStyle name="_Book2_PCA 9 - Exhibit D at August 2010 2" xfId="22865"/>
    <cellStyle name="_Book2_PCA 9 - Exhibit D June 2010 GRC" xfId="1686"/>
    <cellStyle name="_Book2_PCA 9 - Exhibit D June 2010 GRC 2" xfId="22866"/>
    <cellStyle name="_Book2_Power Costs - Comparison bx Rbtl-Staff-Jt-PC" xfId="1687"/>
    <cellStyle name="_Book2_Power Costs - Comparison bx Rbtl-Staff-Jt-PC 2" xfId="1688"/>
    <cellStyle name="_Book2_Power Costs - Comparison bx Rbtl-Staff-Jt-PC 2 2" xfId="1689"/>
    <cellStyle name="_Book2_Power Costs - Comparison bx Rbtl-Staff-Jt-PC 2 2 2" xfId="22867"/>
    <cellStyle name="_Book2_Power Costs - Comparison bx Rbtl-Staff-Jt-PC 2 3" xfId="22868"/>
    <cellStyle name="_Book2_Power Costs - Comparison bx Rbtl-Staff-Jt-PC 3" xfId="1690"/>
    <cellStyle name="_Book2_Power Costs - Comparison bx Rbtl-Staff-Jt-PC 3 2" xfId="22869"/>
    <cellStyle name="_Book2_Power Costs - Comparison bx Rbtl-Staff-Jt-PC 4" xfId="22870"/>
    <cellStyle name="_Book2_Power Costs - Comparison bx Rbtl-Staff-Jt-PC_Adj Bench DR 3 for Initial Briefs (Electric)" xfId="1691"/>
    <cellStyle name="_Book2_Power Costs - Comparison bx Rbtl-Staff-Jt-PC_Adj Bench DR 3 for Initial Briefs (Electric) 2" xfId="1692"/>
    <cellStyle name="_Book2_Power Costs - Comparison bx Rbtl-Staff-Jt-PC_Adj Bench DR 3 for Initial Briefs (Electric) 2 2" xfId="1693"/>
    <cellStyle name="_Book2_Power Costs - Comparison bx Rbtl-Staff-Jt-PC_Adj Bench DR 3 for Initial Briefs (Electric) 2 2 2" xfId="22871"/>
    <cellStyle name="_Book2_Power Costs - Comparison bx Rbtl-Staff-Jt-PC_Adj Bench DR 3 for Initial Briefs (Electric) 2 3" xfId="22872"/>
    <cellStyle name="_Book2_Power Costs - Comparison bx Rbtl-Staff-Jt-PC_Adj Bench DR 3 for Initial Briefs (Electric) 3" xfId="1694"/>
    <cellStyle name="_Book2_Power Costs - Comparison bx Rbtl-Staff-Jt-PC_Adj Bench DR 3 for Initial Briefs (Electric) 3 2" xfId="22873"/>
    <cellStyle name="_Book2_Power Costs - Comparison bx Rbtl-Staff-Jt-PC_Adj Bench DR 3 for Initial Briefs (Electric) 4" xfId="22874"/>
    <cellStyle name="_Book2_Power Costs - Comparison bx Rbtl-Staff-Jt-PC_Adj Bench DR 3 for Initial Briefs (Electric)_DEM-WP(C) ENERG10C--ctn Mid-C_042010 2010GRC" xfId="22875"/>
    <cellStyle name="_Book2_Power Costs - Comparison bx Rbtl-Staff-Jt-PC_DEM-WP(C) ENERG10C--ctn Mid-C_042010 2010GRC" xfId="22876"/>
    <cellStyle name="_Book2_Power Costs - Comparison bx Rbtl-Staff-Jt-PC_Electric Rev Req Model (2009 GRC) Rebuttal" xfId="1695"/>
    <cellStyle name="_Book2_Power Costs - Comparison bx Rbtl-Staff-Jt-PC_Electric Rev Req Model (2009 GRC) Rebuttal 2" xfId="1696"/>
    <cellStyle name="_Book2_Power Costs - Comparison bx Rbtl-Staff-Jt-PC_Electric Rev Req Model (2009 GRC) Rebuttal 2 2" xfId="1697"/>
    <cellStyle name="_Book2_Power Costs - Comparison bx Rbtl-Staff-Jt-PC_Electric Rev Req Model (2009 GRC) Rebuttal 2 2 2" xfId="22877"/>
    <cellStyle name="_Book2_Power Costs - Comparison bx Rbtl-Staff-Jt-PC_Electric Rev Req Model (2009 GRC) Rebuttal 2 3" xfId="22878"/>
    <cellStyle name="_Book2_Power Costs - Comparison bx Rbtl-Staff-Jt-PC_Electric Rev Req Model (2009 GRC) Rebuttal 3" xfId="1698"/>
    <cellStyle name="_Book2_Power Costs - Comparison bx Rbtl-Staff-Jt-PC_Electric Rev Req Model (2009 GRC) Rebuttal 3 2" xfId="22879"/>
    <cellStyle name="_Book2_Power Costs - Comparison bx Rbtl-Staff-Jt-PC_Electric Rev Req Model (2009 GRC) Rebuttal 4" xfId="22880"/>
    <cellStyle name="_Book2_Power Costs - Comparison bx Rbtl-Staff-Jt-PC_Electric Rev Req Model (2009 GRC) Rebuttal REmoval of New  WH Solar AdjustMI" xfId="1699"/>
    <cellStyle name="_Book2_Power Costs - Comparison bx Rbtl-Staff-Jt-PC_Electric Rev Req Model (2009 GRC) Rebuttal REmoval of New  WH Solar AdjustMI 2" xfId="1700"/>
    <cellStyle name="_Book2_Power Costs - Comparison bx Rbtl-Staff-Jt-PC_Electric Rev Req Model (2009 GRC) Rebuttal REmoval of New  WH Solar AdjustMI 2 2" xfId="1701"/>
    <cellStyle name="_Book2_Power Costs - Comparison bx Rbtl-Staff-Jt-PC_Electric Rev Req Model (2009 GRC) Rebuttal REmoval of New  WH Solar AdjustMI 2 2 2" xfId="22881"/>
    <cellStyle name="_Book2_Power Costs - Comparison bx Rbtl-Staff-Jt-PC_Electric Rev Req Model (2009 GRC) Rebuttal REmoval of New  WH Solar AdjustMI 2 3" xfId="22882"/>
    <cellStyle name="_Book2_Power Costs - Comparison bx Rbtl-Staff-Jt-PC_Electric Rev Req Model (2009 GRC) Rebuttal REmoval of New  WH Solar AdjustMI 3" xfId="1702"/>
    <cellStyle name="_Book2_Power Costs - Comparison bx Rbtl-Staff-Jt-PC_Electric Rev Req Model (2009 GRC) Rebuttal REmoval of New  WH Solar AdjustMI 3 2" xfId="22883"/>
    <cellStyle name="_Book2_Power Costs - Comparison bx Rbtl-Staff-Jt-PC_Electric Rev Req Model (2009 GRC) Rebuttal REmoval of New  WH Solar AdjustMI 4" xfId="22884"/>
    <cellStyle name="_Book2_Power Costs - Comparison bx Rbtl-Staff-Jt-PC_Electric Rev Req Model (2009 GRC) Rebuttal REmoval of New  WH Solar AdjustMI_DEM-WP(C) ENERG10C--ctn Mid-C_042010 2010GRC" xfId="22885"/>
    <cellStyle name="_Book2_Power Costs - Comparison bx Rbtl-Staff-Jt-PC_Electric Rev Req Model (2009 GRC) Revised 01-18-2010" xfId="1703"/>
    <cellStyle name="_Book2_Power Costs - Comparison bx Rbtl-Staff-Jt-PC_Electric Rev Req Model (2009 GRC) Revised 01-18-2010 2" xfId="1704"/>
    <cellStyle name="_Book2_Power Costs - Comparison bx Rbtl-Staff-Jt-PC_Electric Rev Req Model (2009 GRC) Revised 01-18-2010 2 2" xfId="1705"/>
    <cellStyle name="_Book2_Power Costs - Comparison bx Rbtl-Staff-Jt-PC_Electric Rev Req Model (2009 GRC) Revised 01-18-2010 2 2 2" xfId="22886"/>
    <cellStyle name="_Book2_Power Costs - Comparison bx Rbtl-Staff-Jt-PC_Electric Rev Req Model (2009 GRC) Revised 01-18-2010 2 3" xfId="22887"/>
    <cellStyle name="_Book2_Power Costs - Comparison bx Rbtl-Staff-Jt-PC_Electric Rev Req Model (2009 GRC) Revised 01-18-2010 3" xfId="1706"/>
    <cellStyle name="_Book2_Power Costs - Comparison bx Rbtl-Staff-Jt-PC_Electric Rev Req Model (2009 GRC) Revised 01-18-2010 3 2" xfId="22888"/>
    <cellStyle name="_Book2_Power Costs - Comparison bx Rbtl-Staff-Jt-PC_Electric Rev Req Model (2009 GRC) Revised 01-18-2010 4" xfId="22889"/>
    <cellStyle name="_Book2_Power Costs - Comparison bx Rbtl-Staff-Jt-PC_Electric Rev Req Model (2009 GRC) Revised 01-18-2010_DEM-WP(C) ENERG10C--ctn Mid-C_042010 2010GRC" xfId="22890"/>
    <cellStyle name="_Book2_Power Costs - Comparison bx Rbtl-Staff-Jt-PC_Final Order Electric EXHIBIT A-1" xfId="1707"/>
    <cellStyle name="_Book2_Power Costs - Comparison bx Rbtl-Staff-Jt-PC_Final Order Electric EXHIBIT A-1 2" xfId="1708"/>
    <cellStyle name="_Book2_Power Costs - Comparison bx Rbtl-Staff-Jt-PC_Final Order Electric EXHIBIT A-1 2 2" xfId="1709"/>
    <cellStyle name="_Book2_Power Costs - Comparison bx Rbtl-Staff-Jt-PC_Final Order Electric EXHIBIT A-1 2 2 2" xfId="22891"/>
    <cellStyle name="_Book2_Power Costs - Comparison bx Rbtl-Staff-Jt-PC_Final Order Electric EXHIBIT A-1 2 3" xfId="22892"/>
    <cellStyle name="_Book2_Power Costs - Comparison bx Rbtl-Staff-Jt-PC_Final Order Electric EXHIBIT A-1 3" xfId="1710"/>
    <cellStyle name="_Book2_Power Costs - Comparison bx Rbtl-Staff-Jt-PC_Final Order Electric EXHIBIT A-1 3 2" xfId="22893"/>
    <cellStyle name="_Book2_Power Costs - Comparison bx Rbtl-Staff-Jt-PC_Final Order Electric EXHIBIT A-1 4" xfId="22894"/>
    <cellStyle name="_Book2_Production Adj 4.37" xfId="1711"/>
    <cellStyle name="_Book2_Production Adj 4.37 2" xfId="1712"/>
    <cellStyle name="_Book2_Production Adj 4.37 2 2" xfId="1713"/>
    <cellStyle name="_Book2_Production Adj 4.37 2 2 2" xfId="22895"/>
    <cellStyle name="_Book2_Production Adj 4.37 2 3" xfId="22896"/>
    <cellStyle name="_Book2_Production Adj 4.37 3" xfId="1714"/>
    <cellStyle name="_Book2_Production Adj 4.37 3 2" xfId="22897"/>
    <cellStyle name="_Book2_Production Adj 4.37 4" xfId="22898"/>
    <cellStyle name="_Book2_Purchased Power Adj 4.03" xfId="1715"/>
    <cellStyle name="_Book2_Purchased Power Adj 4.03 2" xfId="1716"/>
    <cellStyle name="_Book2_Purchased Power Adj 4.03 2 2" xfId="1717"/>
    <cellStyle name="_Book2_Purchased Power Adj 4.03 2 2 2" xfId="22899"/>
    <cellStyle name="_Book2_Purchased Power Adj 4.03 2 3" xfId="22900"/>
    <cellStyle name="_Book2_Purchased Power Adj 4.03 3" xfId="1718"/>
    <cellStyle name="_Book2_Purchased Power Adj 4.03 3 2" xfId="22901"/>
    <cellStyle name="_Book2_Purchased Power Adj 4.03 4" xfId="22902"/>
    <cellStyle name="_Book2_Rebuttal Power Costs" xfId="1719"/>
    <cellStyle name="_Book2_Rebuttal Power Costs 2" xfId="1720"/>
    <cellStyle name="_Book2_Rebuttal Power Costs 2 2" xfId="1721"/>
    <cellStyle name="_Book2_Rebuttal Power Costs 2 2 2" xfId="22903"/>
    <cellStyle name="_Book2_Rebuttal Power Costs 2 3" xfId="22904"/>
    <cellStyle name="_Book2_Rebuttal Power Costs 3" xfId="1722"/>
    <cellStyle name="_Book2_Rebuttal Power Costs 3 2" xfId="22905"/>
    <cellStyle name="_Book2_Rebuttal Power Costs 4" xfId="22906"/>
    <cellStyle name="_Book2_Rebuttal Power Costs_Adj Bench DR 3 for Initial Briefs (Electric)" xfId="1723"/>
    <cellStyle name="_Book2_Rebuttal Power Costs_Adj Bench DR 3 for Initial Briefs (Electric) 2" xfId="1724"/>
    <cellStyle name="_Book2_Rebuttal Power Costs_Adj Bench DR 3 for Initial Briefs (Electric) 2 2" xfId="1725"/>
    <cellStyle name="_Book2_Rebuttal Power Costs_Adj Bench DR 3 for Initial Briefs (Electric) 2 2 2" xfId="22907"/>
    <cellStyle name="_Book2_Rebuttal Power Costs_Adj Bench DR 3 for Initial Briefs (Electric) 2 3" xfId="22908"/>
    <cellStyle name="_Book2_Rebuttal Power Costs_Adj Bench DR 3 for Initial Briefs (Electric) 3" xfId="1726"/>
    <cellStyle name="_Book2_Rebuttal Power Costs_Adj Bench DR 3 for Initial Briefs (Electric) 3 2" xfId="22909"/>
    <cellStyle name="_Book2_Rebuttal Power Costs_Adj Bench DR 3 for Initial Briefs (Electric) 4" xfId="22910"/>
    <cellStyle name="_Book2_Rebuttal Power Costs_Adj Bench DR 3 for Initial Briefs (Electric)_DEM-WP(C) ENERG10C--ctn Mid-C_042010 2010GRC" xfId="22911"/>
    <cellStyle name="_Book2_Rebuttal Power Costs_DEM-WP(C) ENERG10C--ctn Mid-C_042010 2010GRC" xfId="22912"/>
    <cellStyle name="_Book2_Rebuttal Power Costs_Electric Rev Req Model (2009 GRC) Rebuttal" xfId="1727"/>
    <cellStyle name="_Book2_Rebuttal Power Costs_Electric Rev Req Model (2009 GRC) Rebuttal 2" xfId="1728"/>
    <cellStyle name="_Book2_Rebuttal Power Costs_Electric Rev Req Model (2009 GRC) Rebuttal 2 2" xfId="1729"/>
    <cellStyle name="_Book2_Rebuttal Power Costs_Electric Rev Req Model (2009 GRC) Rebuttal 2 2 2" xfId="22913"/>
    <cellStyle name="_Book2_Rebuttal Power Costs_Electric Rev Req Model (2009 GRC) Rebuttal 2 3" xfId="22914"/>
    <cellStyle name="_Book2_Rebuttal Power Costs_Electric Rev Req Model (2009 GRC) Rebuttal 3" xfId="1730"/>
    <cellStyle name="_Book2_Rebuttal Power Costs_Electric Rev Req Model (2009 GRC) Rebuttal 3 2" xfId="22915"/>
    <cellStyle name="_Book2_Rebuttal Power Costs_Electric Rev Req Model (2009 GRC) Rebuttal 4" xfId="22916"/>
    <cellStyle name="_Book2_Rebuttal Power Costs_Electric Rev Req Model (2009 GRC) Rebuttal REmoval of New  WH Solar AdjustMI" xfId="1731"/>
    <cellStyle name="_Book2_Rebuttal Power Costs_Electric Rev Req Model (2009 GRC) Rebuttal REmoval of New  WH Solar AdjustMI 2" xfId="1732"/>
    <cellStyle name="_Book2_Rebuttal Power Costs_Electric Rev Req Model (2009 GRC) Rebuttal REmoval of New  WH Solar AdjustMI 2 2" xfId="1733"/>
    <cellStyle name="_Book2_Rebuttal Power Costs_Electric Rev Req Model (2009 GRC) Rebuttal REmoval of New  WH Solar AdjustMI 2 2 2" xfId="22917"/>
    <cellStyle name="_Book2_Rebuttal Power Costs_Electric Rev Req Model (2009 GRC) Rebuttal REmoval of New  WH Solar AdjustMI 2 3" xfId="22918"/>
    <cellStyle name="_Book2_Rebuttal Power Costs_Electric Rev Req Model (2009 GRC) Rebuttal REmoval of New  WH Solar AdjustMI 3" xfId="1734"/>
    <cellStyle name="_Book2_Rebuttal Power Costs_Electric Rev Req Model (2009 GRC) Rebuttal REmoval of New  WH Solar AdjustMI 3 2" xfId="22919"/>
    <cellStyle name="_Book2_Rebuttal Power Costs_Electric Rev Req Model (2009 GRC) Rebuttal REmoval of New  WH Solar AdjustMI 4" xfId="22920"/>
    <cellStyle name="_Book2_Rebuttal Power Costs_Electric Rev Req Model (2009 GRC) Rebuttal REmoval of New  WH Solar AdjustMI_DEM-WP(C) ENERG10C--ctn Mid-C_042010 2010GRC" xfId="22921"/>
    <cellStyle name="_Book2_Rebuttal Power Costs_Electric Rev Req Model (2009 GRC) Revised 01-18-2010" xfId="1735"/>
    <cellStyle name="_Book2_Rebuttal Power Costs_Electric Rev Req Model (2009 GRC) Revised 01-18-2010 2" xfId="1736"/>
    <cellStyle name="_Book2_Rebuttal Power Costs_Electric Rev Req Model (2009 GRC) Revised 01-18-2010 2 2" xfId="1737"/>
    <cellStyle name="_Book2_Rebuttal Power Costs_Electric Rev Req Model (2009 GRC) Revised 01-18-2010 2 2 2" xfId="22922"/>
    <cellStyle name="_Book2_Rebuttal Power Costs_Electric Rev Req Model (2009 GRC) Revised 01-18-2010 2 3" xfId="22923"/>
    <cellStyle name="_Book2_Rebuttal Power Costs_Electric Rev Req Model (2009 GRC) Revised 01-18-2010 3" xfId="1738"/>
    <cellStyle name="_Book2_Rebuttal Power Costs_Electric Rev Req Model (2009 GRC) Revised 01-18-2010 3 2" xfId="22924"/>
    <cellStyle name="_Book2_Rebuttal Power Costs_Electric Rev Req Model (2009 GRC) Revised 01-18-2010 4" xfId="22925"/>
    <cellStyle name="_Book2_Rebuttal Power Costs_Electric Rev Req Model (2009 GRC) Revised 01-18-2010_DEM-WP(C) ENERG10C--ctn Mid-C_042010 2010GRC" xfId="22926"/>
    <cellStyle name="_Book2_Rebuttal Power Costs_Final Order Electric EXHIBIT A-1" xfId="1739"/>
    <cellStyle name="_Book2_Rebuttal Power Costs_Final Order Electric EXHIBIT A-1 2" xfId="1740"/>
    <cellStyle name="_Book2_Rebuttal Power Costs_Final Order Electric EXHIBIT A-1 2 2" xfId="1741"/>
    <cellStyle name="_Book2_Rebuttal Power Costs_Final Order Electric EXHIBIT A-1 2 2 2" xfId="22927"/>
    <cellStyle name="_Book2_Rebuttal Power Costs_Final Order Electric EXHIBIT A-1 2 3" xfId="22928"/>
    <cellStyle name="_Book2_Rebuttal Power Costs_Final Order Electric EXHIBIT A-1 3" xfId="1742"/>
    <cellStyle name="_Book2_Rebuttal Power Costs_Final Order Electric EXHIBIT A-1 3 2" xfId="22929"/>
    <cellStyle name="_Book2_Rebuttal Power Costs_Final Order Electric EXHIBIT A-1 4" xfId="22930"/>
    <cellStyle name="_Book2_RECS vs PTC's w Interest 6-28-10" xfId="1743"/>
    <cellStyle name="_Book2_ROR &amp; CONV FACTOR" xfId="1744"/>
    <cellStyle name="_Book2_ROR &amp; CONV FACTOR 2" xfId="1745"/>
    <cellStyle name="_Book2_ROR &amp; CONV FACTOR 2 2" xfId="1746"/>
    <cellStyle name="_Book2_ROR &amp; CONV FACTOR 2 2 2" xfId="22931"/>
    <cellStyle name="_Book2_ROR &amp; CONV FACTOR 2 3" xfId="22932"/>
    <cellStyle name="_Book2_ROR &amp; CONV FACTOR 3" xfId="1747"/>
    <cellStyle name="_Book2_ROR &amp; CONV FACTOR 3 2" xfId="22933"/>
    <cellStyle name="_Book2_ROR &amp; CONV FACTOR 4" xfId="22934"/>
    <cellStyle name="_Book2_ROR 5.02" xfId="1748"/>
    <cellStyle name="_Book2_ROR 5.02 2" xfId="1749"/>
    <cellStyle name="_Book2_ROR 5.02 2 2" xfId="1750"/>
    <cellStyle name="_Book2_ROR 5.02 2 2 2" xfId="22935"/>
    <cellStyle name="_Book2_ROR 5.02 2 3" xfId="22936"/>
    <cellStyle name="_Book2_ROR 5.02 3" xfId="1751"/>
    <cellStyle name="_Book2_ROR 5.02 3 2" xfId="22937"/>
    <cellStyle name="_Book2_ROR 5.02 4" xfId="22938"/>
    <cellStyle name="_Book2_Wind Integration 10GRC" xfId="1752"/>
    <cellStyle name="_Book2_Wind Integration 10GRC 2" xfId="1753"/>
    <cellStyle name="_Book2_Wind Integration 10GRC 2 2" xfId="22939"/>
    <cellStyle name="_Book2_Wind Integration 10GRC 3" xfId="22940"/>
    <cellStyle name="_Book2_Wind Integration 10GRC_DEM-WP(C) ENERG10C--ctn Mid-C_042010 2010GRC" xfId="22941"/>
    <cellStyle name="_Book3" xfId="1754"/>
    <cellStyle name="_Book5" xfId="1755"/>
    <cellStyle name="_Book5 2" xfId="22942"/>
    <cellStyle name="_Book5 2 2" xfId="22943"/>
    <cellStyle name="_Book5 2 2 2" xfId="22944"/>
    <cellStyle name="_Book5 2 3" xfId="22945"/>
    <cellStyle name="_Book5 3" xfId="22946"/>
    <cellStyle name="_Book5 3 2" xfId="22947"/>
    <cellStyle name="_Book5 4" xfId="22948"/>
    <cellStyle name="_Book5 4 2" xfId="22949"/>
    <cellStyle name="_Book5 5" xfId="22950"/>
    <cellStyle name="_Book5 5 2" xfId="22951"/>
    <cellStyle name="_Book5 6" xfId="22952"/>
    <cellStyle name="_Book5 6 2" xfId="22953"/>
    <cellStyle name="_Book5 7" xfId="22954"/>
    <cellStyle name="_Book5_4 31E Reg Asset  Liab and EXH D" xfId="22955"/>
    <cellStyle name="_Book5_4 31E Reg Asset  Liab and EXH D _ Aug 10 Filing (2)" xfId="22956"/>
    <cellStyle name="_Book5_Chelan PUD Power Costs (8-10)" xfId="1756"/>
    <cellStyle name="_Book5_Chelan PUD Power Costs (8-10) 2" xfId="22957"/>
    <cellStyle name="_Book5_compare wind integration" xfId="22958"/>
    <cellStyle name="_Book5_DEM-WP(C) Chelan Power Costs" xfId="22959"/>
    <cellStyle name="_Book5_DEM-WP(C) Chelan Power Costs 2" xfId="22960"/>
    <cellStyle name="_Book5_DEM-WP(C) Costs Not In AURORA 2010GRC As Filed" xfId="1757"/>
    <cellStyle name="_Book5_DEM-WP(C) Costs Not In AURORA 2010GRC As Filed 2" xfId="1758"/>
    <cellStyle name="_Book5_DEM-WP(C) Costs Not In AURORA 2010GRC As Filed 2 2" xfId="22961"/>
    <cellStyle name="_Book5_DEM-WP(C) Costs Not In AURORA 2010GRC As Filed 2 3" xfId="22962"/>
    <cellStyle name="_Book5_DEM-WP(C) Costs Not In AURORA 2010GRC As Filed 3" xfId="22963"/>
    <cellStyle name="_Book5_DEM-WP(C) Costs Not In AURORA 2010GRC As Filed 3 2" xfId="22964"/>
    <cellStyle name="_Book5_DEM-WP(C) Costs Not In AURORA 2010GRC As Filed 4" xfId="22965"/>
    <cellStyle name="_Book5_DEM-WP(C) Costs Not In AURORA 2010GRC As Filed 4 2" xfId="22966"/>
    <cellStyle name="_Book5_DEM-WP(C) Costs Not In AURORA 2010GRC As Filed 5" xfId="22967"/>
    <cellStyle name="_Book5_DEM-WP(C) Costs Not In AURORA 2010GRC As Filed 5 2" xfId="22968"/>
    <cellStyle name="_Book5_DEM-WP(C) Costs Not In AURORA 2010GRC As Filed 6" xfId="22969"/>
    <cellStyle name="_Book5_DEM-WP(C) Costs Not In AURORA 2010GRC As Filed 6 2" xfId="22970"/>
    <cellStyle name="_Book5_DEM-WP(C) Costs Not In AURORA 2010GRC As Filed_DEM-WP(C) ENERG10C--ctn Mid-C_042010 2010GRC" xfId="22971"/>
    <cellStyle name="_Book5_DEM-WP(C) Gas Transport 2010GRC" xfId="22972"/>
    <cellStyle name="_Book5_DEM-WP(C) Gas Transport 2010GRC 2" xfId="22973"/>
    <cellStyle name="_Book5_NIM Summary" xfId="1759"/>
    <cellStyle name="_Book5_NIM Summary 09GRC" xfId="1760"/>
    <cellStyle name="_Book5_NIM Summary 10" xfId="22974"/>
    <cellStyle name="_Book5_NIM Summary 11" xfId="22975"/>
    <cellStyle name="_Book5_NIM Summary 12" xfId="22976"/>
    <cellStyle name="_Book5_NIM Summary 13" xfId="22977"/>
    <cellStyle name="_Book5_NIM Summary 14" xfId="22978"/>
    <cellStyle name="_Book5_NIM Summary 15" xfId="22979"/>
    <cellStyle name="_Book5_NIM Summary 16" xfId="22980"/>
    <cellStyle name="_Book5_NIM Summary 17" xfId="22981"/>
    <cellStyle name="_Book5_NIM Summary 18" xfId="22982"/>
    <cellStyle name="_Book5_NIM Summary 19" xfId="22983"/>
    <cellStyle name="_Book5_NIM Summary 2" xfId="1761"/>
    <cellStyle name="_Book5_NIM Summary 2 2" xfId="22984"/>
    <cellStyle name="_Book5_NIM Summary 20" xfId="22985"/>
    <cellStyle name="_Book5_NIM Summary 21" xfId="22986"/>
    <cellStyle name="_Book5_NIM Summary 22" xfId="22987"/>
    <cellStyle name="_Book5_NIM Summary 23" xfId="22988"/>
    <cellStyle name="_Book5_NIM Summary 24" xfId="22989"/>
    <cellStyle name="_Book5_NIM Summary 25" xfId="22990"/>
    <cellStyle name="_Book5_NIM Summary 26" xfId="22991"/>
    <cellStyle name="_Book5_NIM Summary 27" xfId="22992"/>
    <cellStyle name="_Book5_NIM Summary 28" xfId="22993"/>
    <cellStyle name="_Book5_NIM Summary 29" xfId="22994"/>
    <cellStyle name="_Book5_NIM Summary 3" xfId="1762"/>
    <cellStyle name="_Book5_NIM Summary 3 2" xfId="22995"/>
    <cellStyle name="_Book5_NIM Summary 30" xfId="22996"/>
    <cellStyle name="_Book5_NIM Summary 31" xfId="22997"/>
    <cellStyle name="_Book5_NIM Summary 32" xfId="22998"/>
    <cellStyle name="_Book5_NIM Summary 33" xfId="22999"/>
    <cellStyle name="_Book5_NIM Summary 34" xfId="23000"/>
    <cellStyle name="_Book5_NIM Summary 35" xfId="23001"/>
    <cellStyle name="_Book5_NIM Summary 36" xfId="23002"/>
    <cellStyle name="_Book5_NIM Summary 37" xfId="23003"/>
    <cellStyle name="_Book5_NIM Summary 38" xfId="23004"/>
    <cellStyle name="_Book5_NIM Summary 39" xfId="23005"/>
    <cellStyle name="_Book5_NIM Summary 4" xfId="1763"/>
    <cellStyle name="_Book5_NIM Summary 4 2" xfId="23006"/>
    <cellStyle name="_Book5_NIM Summary 40" xfId="23007"/>
    <cellStyle name="_Book5_NIM Summary 41" xfId="23008"/>
    <cellStyle name="_Book5_NIM Summary 42" xfId="23009"/>
    <cellStyle name="_Book5_NIM Summary 43" xfId="23010"/>
    <cellStyle name="_Book5_NIM Summary 44" xfId="23011"/>
    <cellStyle name="_Book5_NIM Summary 45" xfId="23012"/>
    <cellStyle name="_Book5_NIM Summary 46" xfId="23013"/>
    <cellStyle name="_Book5_NIM Summary 47" xfId="23014"/>
    <cellStyle name="_Book5_NIM Summary 48" xfId="23015"/>
    <cellStyle name="_Book5_NIM Summary 49" xfId="23016"/>
    <cellStyle name="_Book5_NIM Summary 5" xfId="1764"/>
    <cellStyle name="_Book5_NIM Summary 5 2" xfId="23017"/>
    <cellStyle name="_Book5_NIM Summary 50" xfId="23018"/>
    <cellStyle name="_Book5_NIM Summary 51" xfId="23019"/>
    <cellStyle name="_Book5_NIM Summary 52" xfId="23020"/>
    <cellStyle name="_Book5_NIM Summary 6" xfId="1765"/>
    <cellStyle name="_Book5_NIM Summary 6 2" xfId="23021"/>
    <cellStyle name="_Book5_NIM Summary 7" xfId="1766"/>
    <cellStyle name="_Book5_NIM Summary 7 2" xfId="23022"/>
    <cellStyle name="_Book5_NIM Summary 8" xfId="1767"/>
    <cellStyle name="_Book5_NIM Summary 8 2" xfId="23023"/>
    <cellStyle name="_Book5_NIM Summary 9" xfId="1768"/>
    <cellStyle name="_Book5_NIM Summary 9 2" xfId="23024"/>
    <cellStyle name="_Book5_NIM Summary_DEM-WP(C) ENERG10C--ctn Mid-C_042010 2010GRC" xfId="23025"/>
    <cellStyle name="_Book5_PCA 9 -  Exhibit D April 2010 (3)" xfId="1769"/>
    <cellStyle name="_Book5_Reconciliation" xfId="1770"/>
    <cellStyle name="_Book5_Reconciliation 2" xfId="1771"/>
    <cellStyle name="_Book5_Reconciliation 2 2" xfId="23026"/>
    <cellStyle name="_Book5_Reconciliation 2 3" xfId="23027"/>
    <cellStyle name="_Book5_Reconciliation 3" xfId="23028"/>
    <cellStyle name="_Book5_Reconciliation 3 2" xfId="23029"/>
    <cellStyle name="_Book5_Reconciliation 4" xfId="23030"/>
    <cellStyle name="_Book5_Reconciliation 4 2" xfId="23031"/>
    <cellStyle name="_Book5_Reconciliation 5" xfId="23032"/>
    <cellStyle name="_Book5_Reconciliation 5 2" xfId="23033"/>
    <cellStyle name="_Book5_Reconciliation 6" xfId="23034"/>
    <cellStyle name="_Book5_Reconciliation 6 2" xfId="23035"/>
    <cellStyle name="_Book5_Reconciliation_DEM-WP(C) ENERG10C--ctn Mid-C_042010 2010GRC" xfId="23036"/>
    <cellStyle name="_Book5_Wind Integration 10GRC" xfId="1772"/>
    <cellStyle name="_Book5_Wind Integration 10GRC 2" xfId="1773"/>
    <cellStyle name="_Book5_Wind Integration 10GRC 2 2" xfId="23037"/>
    <cellStyle name="_Book5_Wind Integration 10GRC 3" xfId="23038"/>
    <cellStyle name="_Book5_Wind Integration 10GRC_DEM-WP(C) ENERG10C--ctn Mid-C_042010 2010GRC" xfId="23039"/>
    <cellStyle name="_BPA NOS" xfId="1774"/>
    <cellStyle name="_BPA NOS 2" xfId="1775"/>
    <cellStyle name="_BPA NOS 2 2" xfId="23040"/>
    <cellStyle name="_BPA NOS 2 2 2" xfId="23041"/>
    <cellStyle name="_BPA NOS 2 3" xfId="23042"/>
    <cellStyle name="_BPA NOS 3" xfId="23043"/>
    <cellStyle name="_BPA NOS 3 2" xfId="23044"/>
    <cellStyle name="_BPA NOS 4" xfId="23045"/>
    <cellStyle name="_BPA NOS 4 2" xfId="23046"/>
    <cellStyle name="_BPA NOS 5" xfId="23047"/>
    <cellStyle name="_BPA NOS 5 2" xfId="23048"/>
    <cellStyle name="_BPA NOS 6" xfId="23049"/>
    <cellStyle name="_BPA NOS 6 2" xfId="23050"/>
    <cellStyle name="_BPA NOS_DEM-WP(C) Chelan Power Costs" xfId="23051"/>
    <cellStyle name="_BPA NOS_DEM-WP(C) Chelan Power Costs 2" xfId="23052"/>
    <cellStyle name="_BPA NOS_DEM-WP(C) ENERG10C--ctn Mid-C_042010 2010GRC" xfId="23053"/>
    <cellStyle name="_BPA NOS_DEM-WP(C) Gas Transport 2010GRC" xfId="23054"/>
    <cellStyle name="_BPA NOS_DEM-WP(C) Gas Transport 2010GRC 2" xfId="23055"/>
    <cellStyle name="_BPA NOS_DEM-WP(C) Wind Integration Summary 2010GRC" xfId="1776"/>
    <cellStyle name="_BPA NOS_DEM-WP(C) Wind Integration Summary 2010GRC 2" xfId="1777"/>
    <cellStyle name="_BPA NOS_DEM-WP(C) Wind Integration Summary 2010GRC 2 2" xfId="23056"/>
    <cellStyle name="_BPA NOS_DEM-WP(C) Wind Integration Summary 2010GRC 3" xfId="23057"/>
    <cellStyle name="_BPA NOS_DEM-WP(C) Wind Integration Summary 2010GRC_DEM-WP(C) ENERG10C--ctn Mid-C_042010 2010GRC" xfId="23058"/>
    <cellStyle name="_BPA NOS_NIM Summary" xfId="1778"/>
    <cellStyle name="_BPA NOS_NIM Summary 2" xfId="1779"/>
    <cellStyle name="_BPA NOS_NIM Summary 2 2" xfId="23059"/>
    <cellStyle name="_BPA NOS_NIM Summary 3" xfId="23060"/>
    <cellStyle name="_BPA NOS_NIM Summary_DEM-WP(C) ENERG10C--ctn Mid-C_042010 2010GRC" xfId="23061"/>
    <cellStyle name="_Chelan Debt Forecast 12.19.05" xfId="1780"/>
    <cellStyle name="_Chelan Debt Forecast 12.19.05 10" xfId="1781"/>
    <cellStyle name="_Chelan Debt Forecast 12.19.05 10 2" xfId="23062"/>
    <cellStyle name="_Chelan Debt Forecast 12.19.05 2" xfId="1782"/>
    <cellStyle name="_Chelan Debt Forecast 12.19.05 2 2" xfId="1783"/>
    <cellStyle name="_Chelan Debt Forecast 12.19.05 2 2 2" xfId="1784"/>
    <cellStyle name="_Chelan Debt Forecast 12.19.05 2 2 2 2" xfId="23063"/>
    <cellStyle name="_Chelan Debt Forecast 12.19.05 2 2 3" xfId="23064"/>
    <cellStyle name="_Chelan Debt Forecast 12.19.05 2 3" xfId="1785"/>
    <cellStyle name="_Chelan Debt Forecast 12.19.05 2 3 2" xfId="23065"/>
    <cellStyle name="_Chelan Debt Forecast 12.19.05 2 4" xfId="23066"/>
    <cellStyle name="_Chelan Debt Forecast 12.19.05 3" xfId="1786"/>
    <cellStyle name="_Chelan Debt Forecast 12.19.05 3 2" xfId="1787"/>
    <cellStyle name="_Chelan Debt Forecast 12.19.05 3 2 2" xfId="1788"/>
    <cellStyle name="_Chelan Debt Forecast 12.19.05 3 2 2 2" xfId="23067"/>
    <cellStyle name="_Chelan Debt Forecast 12.19.05 3 2 3" xfId="23068"/>
    <cellStyle name="_Chelan Debt Forecast 12.19.05 3 3" xfId="1789"/>
    <cellStyle name="_Chelan Debt Forecast 12.19.05 3 3 2" xfId="1790"/>
    <cellStyle name="_Chelan Debt Forecast 12.19.05 3 3 2 2" xfId="23069"/>
    <cellStyle name="_Chelan Debt Forecast 12.19.05 3 3 3" xfId="23070"/>
    <cellStyle name="_Chelan Debt Forecast 12.19.05 3 4" xfId="1791"/>
    <cellStyle name="_Chelan Debt Forecast 12.19.05 3 4 2" xfId="1792"/>
    <cellStyle name="_Chelan Debt Forecast 12.19.05 3 4 2 2" xfId="23071"/>
    <cellStyle name="_Chelan Debt Forecast 12.19.05 3 4 3" xfId="23072"/>
    <cellStyle name="_Chelan Debt Forecast 12.19.05 3 5" xfId="23073"/>
    <cellStyle name="_Chelan Debt Forecast 12.19.05 4" xfId="1793"/>
    <cellStyle name="_Chelan Debt Forecast 12.19.05 4 2" xfId="1794"/>
    <cellStyle name="_Chelan Debt Forecast 12.19.05 4 2 2" xfId="23074"/>
    <cellStyle name="_Chelan Debt Forecast 12.19.05 4 3" xfId="23075"/>
    <cellStyle name="_Chelan Debt Forecast 12.19.05 4_2011 Operations Snapshot" xfId="1795"/>
    <cellStyle name="_Chelan Debt Forecast 12.19.05 4_Department" xfId="1796"/>
    <cellStyle name="_Chelan Debt Forecast 12.19.05 4_VarX" xfId="1797"/>
    <cellStyle name="_Chelan Debt Forecast 12.19.05 5" xfId="1798"/>
    <cellStyle name="_Chelan Debt Forecast 12.19.05 5 2" xfId="1799"/>
    <cellStyle name="_Chelan Debt Forecast 12.19.05 5 2 2" xfId="1800"/>
    <cellStyle name="_Chelan Debt Forecast 12.19.05 5 2 3" xfId="23076"/>
    <cellStyle name="_Chelan Debt Forecast 12.19.05 5 2_County_Stop_Light_Chart_2012_02" xfId="1801"/>
    <cellStyle name="_Chelan Debt Forecast 12.19.05 5 2_County_Stop_Light_Chart_2012_06" xfId="1802"/>
    <cellStyle name="_Chelan Debt Forecast 12.19.05 5 2_County_Stop_Light_Chart_Template" xfId="1803"/>
    <cellStyle name="_Chelan Debt Forecast 12.19.05 5 3" xfId="23077"/>
    <cellStyle name="_Chelan Debt Forecast 12.19.05 5 3 2" xfId="23078"/>
    <cellStyle name="_Chelan Debt Forecast 12.19.05 5_2011 OM ASM Report" xfId="1804"/>
    <cellStyle name="_Chelan Debt Forecast 12.19.05 5_2011 OM ASM Report 2" xfId="1805"/>
    <cellStyle name="_Chelan Debt Forecast 12.19.05 5_2011 OM ASM Report_County_Stop_Light_Chart_2012_02" xfId="1806"/>
    <cellStyle name="_Chelan Debt Forecast 12.19.05 5_2011 OM ASM Report_County_Stop_Light_Chart_2012_06" xfId="1807"/>
    <cellStyle name="_Chelan Debt Forecast 12.19.05 5_2011 OM ASM Report_County_Stop_Light_Chart_Template" xfId="1808"/>
    <cellStyle name="_Chelan Debt Forecast 12.19.05 5_2011 Operations Snapshot" xfId="1809"/>
    <cellStyle name="_Chelan Debt Forecast 12.19.05 5_2011 Operations Snapshot 2" xfId="1810"/>
    <cellStyle name="_Chelan Debt Forecast 12.19.05 5_2011 Operations Snapshot_County_Stop_Light_Chart_2012_02" xfId="1811"/>
    <cellStyle name="_Chelan Debt Forecast 12.19.05 5_2011 Operations Snapshot_County_Stop_Light_Chart_2012_06" xfId="1812"/>
    <cellStyle name="_Chelan Debt Forecast 12.19.05 5_2011 Operations Snapshot_County_Stop_Light_Chart_Template" xfId="1813"/>
    <cellStyle name="_Chelan Debt Forecast 12.19.05 5_2012 Operations Snapshot" xfId="1814"/>
    <cellStyle name="_Chelan Debt Forecast 12.19.05 5_Copy of 2011 OM ASM Report" xfId="1815"/>
    <cellStyle name="_Chelan Debt Forecast 12.19.05 5_Department" xfId="1816"/>
    <cellStyle name="_Chelan Debt Forecast 12.19.05 5_Jan 2012 OM ASM Report" xfId="1817"/>
    <cellStyle name="_Chelan Debt Forecast 12.19.05 5_VarX" xfId="1818"/>
    <cellStyle name="_Chelan Debt Forecast 12.19.05 6" xfId="1819"/>
    <cellStyle name="_Chelan Debt Forecast 12.19.05 6 2" xfId="1820"/>
    <cellStyle name="_Chelan Debt Forecast 12.19.05 6 2 2" xfId="23079"/>
    <cellStyle name="_Chelan Debt Forecast 12.19.05 6 3" xfId="23080"/>
    <cellStyle name="_Chelan Debt Forecast 12.19.05 6_County_Stop_Light_Chart_2012_02" xfId="1821"/>
    <cellStyle name="_Chelan Debt Forecast 12.19.05 6_County_Stop_Light_Chart_2012_06" xfId="1822"/>
    <cellStyle name="_Chelan Debt Forecast 12.19.05 6_County_Stop_Light_Chart_Template" xfId="1823"/>
    <cellStyle name="_Chelan Debt Forecast 12.19.05 6_Department" xfId="1824"/>
    <cellStyle name="_Chelan Debt Forecast 12.19.05 6_Department 2" xfId="1825"/>
    <cellStyle name="_Chelan Debt Forecast 12.19.05 6_VarX" xfId="1826"/>
    <cellStyle name="_Chelan Debt Forecast 12.19.05 6_VarX 2" xfId="1827"/>
    <cellStyle name="_Chelan Debt Forecast 12.19.05 7" xfId="1828"/>
    <cellStyle name="_Chelan Debt Forecast 12.19.05 7 2" xfId="1829"/>
    <cellStyle name="_Chelan Debt Forecast 12.19.05 7_County_Stop_Light_Chart_2012_02" xfId="1830"/>
    <cellStyle name="_Chelan Debt Forecast 12.19.05 7_County_Stop_Light_Chart_2012_06" xfId="1831"/>
    <cellStyle name="_Chelan Debt Forecast 12.19.05 7_County_Stop_Light_Chart_Template" xfId="1832"/>
    <cellStyle name="_Chelan Debt Forecast 12.19.05 8" xfId="1833"/>
    <cellStyle name="_Chelan Debt Forecast 12.19.05 8 2" xfId="23081"/>
    <cellStyle name="_Chelan Debt Forecast 12.19.05 9" xfId="1834"/>
    <cellStyle name="_Chelan Debt Forecast 12.19.05 9 2" xfId="23082"/>
    <cellStyle name="_Chelan Debt Forecast 12.19.05_(C) WHE Proforma with ITC cash grant 10 Yr Amort_for deferral_102809" xfId="1835"/>
    <cellStyle name="_Chelan Debt Forecast 12.19.05_(C) WHE Proforma with ITC cash grant 10 Yr Amort_for deferral_102809 2" xfId="1836"/>
    <cellStyle name="_Chelan Debt Forecast 12.19.05_(C) WHE Proforma with ITC cash grant 10 Yr Amort_for deferral_102809 2 2" xfId="1837"/>
    <cellStyle name="_Chelan Debt Forecast 12.19.05_(C) WHE Proforma with ITC cash grant 10 Yr Amort_for deferral_102809 2 2 2" xfId="23083"/>
    <cellStyle name="_Chelan Debt Forecast 12.19.05_(C) WHE Proforma with ITC cash grant 10 Yr Amort_for deferral_102809 2 3" xfId="23084"/>
    <cellStyle name="_Chelan Debt Forecast 12.19.05_(C) WHE Proforma with ITC cash grant 10 Yr Amort_for deferral_102809 3" xfId="1838"/>
    <cellStyle name="_Chelan Debt Forecast 12.19.05_(C) WHE Proforma with ITC cash grant 10 Yr Amort_for deferral_102809 3 2" xfId="23085"/>
    <cellStyle name="_Chelan Debt Forecast 12.19.05_(C) WHE Proforma with ITC cash grant 10 Yr Amort_for deferral_102809 4" xfId="23086"/>
    <cellStyle name="_Chelan Debt Forecast 12.19.05_(C) WHE Proforma with ITC cash grant 10 Yr Amort_for deferral_102809_16.07E Wild Horse Wind Expansionwrkingfile" xfId="1839"/>
    <cellStyle name="_Chelan Debt Forecast 12.19.05_(C) WHE Proforma with ITC cash grant 10 Yr Amort_for deferral_102809_16.07E Wild Horse Wind Expansionwrkingfile 2" xfId="1840"/>
    <cellStyle name="_Chelan Debt Forecast 12.19.05_(C) WHE Proforma with ITC cash grant 10 Yr Amort_for deferral_102809_16.07E Wild Horse Wind Expansionwrkingfile 2 2" xfId="1841"/>
    <cellStyle name="_Chelan Debt Forecast 12.19.05_(C) WHE Proforma with ITC cash grant 10 Yr Amort_for deferral_102809_16.07E Wild Horse Wind Expansionwrkingfile 2 2 2" xfId="23087"/>
    <cellStyle name="_Chelan Debt Forecast 12.19.05_(C) WHE Proforma with ITC cash grant 10 Yr Amort_for deferral_102809_16.07E Wild Horse Wind Expansionwrkingfile 2 3" xfId="23088"/>
    <cellStyle name="_Chelan Debt Forecast 12.19.05_(C) WHE Proforma with ITC cash grant 10 Yr Amort_for deferral_102809_16.07E Wild Horse Wind Expansionwrkingfile 3" xfId="1842"/>
    <cellStyle name="_Chelan Debt Forecast 12.19.05_(C) WHE Proforma with ITC cash grant 10 Yr Amort_for deferral_102809_16.07E Wild Horse Wind Expansionwrkingfile 3 2" xfId="23089"/>
    <cellStyle name="_Chelan Debt Forecast 12.19.05_(C) WHE Proforma with ITC cash grant 10 Yr Amort_for deferral_102809_16.07E Wild Horse Wind Expansionwrkingfile 4" xfId="23090"/>
    <cellStyle name="_Chelan Debt Forecast 12.19.05_(C) WHE Proforma with ITC cash grant 10 Yr Amort_for deferral_102809_16.07E Wild Horse Wind Expansionwrkingfile SF" xfId="1843"/>
    <cellStyle name="_Chelan Debt Forecast 12.19.05_(C) WHE Proforma with ITC cash grant 10 Yr Amort_for deferral_102809_16.07E Wild Horse Wind Expansionwrkingfile SF 2" xfId="1844"/>
    <cellStyle name="_Chelan Debt Forecast 12.19.05_(C) WHE Proforma with ITC cash grant 10 Yr Amort_for deferral_102809_16.07E Wild Horse Wind Expansionwrkingfile SF 2 2" xfId="1845"/>
    <cellStyle name="_Chelan Debt Forecast 12.19.05_(C) WHE Proforma with ITC cash grant 10 Yr Amort_for deferral_102809_16.07E Wild Horse Wind Expansionwrkingfile SF 2 2 2" xfId="23091"/>
    <cellStyle name="_Chelan Debt Forecast 12.19.05_(C) WHE Proforma with ITC cash grant 10 Yr Amort_for deferral_102809_16.07E Wild Horse Wind Expansionwrkingfile SF 2 3" xfId="23092"/>
    <cellStyle name="_Chelan Debt Forecast 12.19.05_(C) WHE Proforma with ITC cash grant 10 Yr Amort_for deferral_102809_16.07E Wild Horse Wind Expansionwrkingfile SF 3" xfId="1846"/>
    <cellStyle name="_Chelan Debt Forecast 12.19.05_(C) WHE Proforma with ITC cash grant 10 Yr Amort_for deferral_102809_16.07E Wild Horse Wind Expansionwrkingfile SF 3 2" xfId="23093"/>
    <cellStyle name="_Chelan Debt Forecast 12.19.05_(C) WHE Proforma with ITC cash grant 10 Yr Amort_for deferral_102809_16.07E Wild Horse Wind Expansionwrkingfile SF 4" xfId="23094"/>
    <cellStyle name="_Chelan Debt Forecast 12.19.05_(C) WHE Proforma with ITC cash grant 10 Yr Amort_for deferral_102809_16.07E Wild Horse Wind Expansionwrkingfile SF_DEM-WP(C) ENERG10C--ctn Mid-C_042010 2010GRC" xfId="23095"/>
    <cellStyle name="_Chelan Debt Forecast 12.19.05_(C) WHE Proforma with ITC cash grant 10 Yr Amort_for deferral_102809_16.07E Wild Horse Wind Expansionwrkingfile_DEM-WP(C) ENERG10C--ctn Mid-C_042010 2010GRC" xfId="23096"/>
    <cellStyle name="_Chelan Debt Forecast 12.19.05_(C) WHE Proforma with ITC cash grant 10 Yr Amort_for deferral_102809_16.37E Wild Horse Expansion DeferralRevwrkingfile SF" xfId="1847"/>
    <cellStyle name="_Chelan Debt Forecast 12.19.05_(C) WHE Proforma with ITC cash grant 10 Yr Amort_for deferral_102809_16.37E Wild Horse Expansion DeferralRevwrkingfile SF 2" xfId="1848"/>
    <cellStyle name="_Chelan Debt Forecast 12.19.05_(C) WHE Proforma with ITC cash grant 10 Yr Amort_for deferral_102809_16.37E Wild Horse Expansion DeferralRevwrkingfile SF 2 2" xfId="1849"/>
    <cellStyle name="_Chelan Debt Forecast 12.19.05_(C) WHE Proforma with ITC cash grant 10 Yr Amort_for deferral_102809_16.37E Wild Horse Expansion DeferralRevwrkingfile SF 2 2 2" xfId="23097"/>
    <cellStyle name="_Chelan Debt Forecast 12.19.05_(C) WHE Proforma with ITC cash grant 10 Yr Amort_for deferral_102809_16.37E Wild Horse Expansion DeferralRevwrkingfile SF 2 3" xfId="23098"/>
    <cellStyle name="_Chelan Debt Forecast 12.19.05_(C) WHE Proforma with ITC cash grant 10 Yr Amort_for deferral_102809_16.37E Wild Horse Expansion DeferralRevwrkingfile SF 3" xfId="1850"/>
    <cellStyle name="_Chelan Debt Forecast 12.19.05_(C) WHE Proforma with ITC cash grant 10 Yr Amort_for deferral_102809_16.37E Wild Horse Expansion DeferralRevwrkingfile SF 3 2" xfId="23099"/>
    <cellStyle name="_Chelan Debt Forecast 12.19.05_(C) WHE Proforma with ITC cash grant 10 Yr Amort_for deferral_102809_16.37E Wild Horse Expansion DeferralRevwrkingfile SF 4" xfId="23100"/>
    <cellStyle name="_Chelan Debt Forecast 12.19.05_(C) WHE Proforma with ITC cash grant 10 Yr Amort_for deferral_102809_16.37E Wild Horse Expansion DeferralRevwrkingfile SF_DEM-WP(C) ENERG10C--ctn Mid-C_042010 2010GRC" xfId="23101"/>
    <cellStyle name="_Chelan Debt Forecast 12.19.05_(C) WHE Proforma with ITC cash grant 10 Yr Amort_for deferral_102809_DEM-WP(C) ENERG10C--ctn Mid-C_042010 2010GRC" xfId="23102"/>
    <cellStyle name="_Chelan Debt Forecast 12.19.05_(C) WHE Proforma with ITC cash grant 10 Yr Amort_for rebuttal_120709" xfId="1851"/>
    <cellStyle name="_Chelan Debt Forecast 12.19.05_(C) WHE Proforma with ITC cash grant 10 Yr Amort_for rebuttal_120709 2" xfId="1852"/>
    <cellStyle name="_Chelan Debt Forecast 12.19.05_(C) WHE Proforma with ITC cash grant 10 Yr Amort_for rebuttal_120709 2 2" xfId="1853"/>
    <cellStyle name="_Chelan Debt Forecast 12.19.05_(C) WHE Proforma with ITC cash grant 10 Yr Amort_for rebuttal_120709 2 2 2" xfId="23103"/>
    <cellStyle name="_Chelan Debt Forecast 12.19.05_(C) WHE Proforma with ITC cash grant 10 Yr Amort_for rebuttal_120709 2 3" xfId="23104"/>
    <cellStyle name="_Chelan Debt Forecast 12.19.05_(C) WHE Proforma with ITC cash grant 10 Yr Amort_for rebuttal_120709 3" xfId="1854"/>
    <cellStyle name="_Chelan Debt Forecast 12.19.05_(C) WHE Proforma with ITC cash grant 10 Yr Amort_for rebuttal_120709 3 2" xfId="23105"/>
    <cellStyle name="_Chelan Debt Forecast 12.19.05_(C) WHE Proforma with ITC cash grant 10 Yr Amort_for rebuttal_120709 4" xfId="23106"/>
    <cellStyle name="_Chelan Debt Forecast 12.19.05_(C) WHE Proforma with ITC cash grant 10 Yr Amort_for rebuttal_120709_DEM-WP(C) ENERG10C--ctn Mid-C_042010 2010GRC" xfId="23107"/>
    <cellStyle name="_Chelan Debt Forecast 12.19.05_04.07E Wild Horse Wind Expansion" xfId="1855"/>
    <cellStyle name="_Chelan Debt Forecast 12.19.05_04.07E Wild Horse Wind Expansion 2" xfId="1856"/>
    <cellStyle name="_Chelan Debt Forecast 12.19.05_04.07E Wild Horse Wind Expansion 2 2" xfId="1857"/>
    <cellStyle name="_Chelan Debt Forecast 12.19.05_04.07E Wild Horse Wind Expansion 2 2 2" xfId="23108"/>
    <cellStyle name="_Chelan Debt Forecast 12.19.05_04.07E Wild Horse Wind Expansion 2 3" xfId="23109"/>
    <cellStyle name="_Chelan Debt Forecast 12.19.05_04.07E Wild Horse Wind Expansion 3" xfId="1858"/>
    <cellStyle name="_Chelan Debt Forecast 12.19.05_04.07E Wild Horse Wind Expansion 3 2" xfId="23110"/>
    <cellStyle name="_Chelan Debt Forecast 12.19.05_04.07E Wild Horse Wind Expansion 4" xfId="23111"/>
    <cellStyle name="_Chelan Debt Forecast 12.19.05_04.07E Wild Horse Wind Expansion_16.07E Wild Horse Wind Expansionwrkingfile" xfId="1859"/>
    <cellStyle name="_Chelan Debt Forecast 12.19.05_04.07E Wild Horse Wind Expansion_16.07E Wild Horse Wind Expansionwrkingfile 2" xfId="1860"/>
    <cellStyle name="_Chelan Debt Forecast 12.19.05_04.07E Wild Horse Wind Expansion_16.07E Wild Horse Wind Expansionwrkingfile 2 2" xfId="1861"/>
    <cellStyle name="_Chelan Debt Forecast 12.19.05_04.07E Wild Horse Wind Expansion_16.07E Wild Horse Wind Expansionwrkingfile 2 2 2" xfId="23112"/>
    <cellStyle name="_Chelan Debt Forecast 12.19.05_04.07E Wild Horse Wind Expansion_16.07E Wild Horse Wind Expansionwrkingfile 2 3" xfId="23113"/>
    <cellStyle name="_Chelan Debt Forecast 12.19.05_04.07E Wild Horse Wind Expansion_16.07E Wild Horse Wind Expansionwrkingfile 3" xfId="1862"/>
    <cellStyle name="_Chelan Debt Forecast 12.19.05_04.07E Wild Horse Wind Expansion_16.07E Wild Horse Wind Expansionwrkingfile 3 2" xfId="23114"/>
    <cellStyle name="_Chelan Debt Forecast 12.19.05_04.07E Wild Horse Wind Expansion_16.07E Wild Horse Wind Expansionwrkingfile 4" xfId="23115"/>
    <cellStyle name="_Chelan Debt Forecast 12.19.05_04.07E Wild Horse Wind Expansion_16.07E Wild Horse Wind Expansionwrkingfile SF" xfId="1863"/>
    <cellStyle name="_Chelan Debt Forecast 12.19.05_04.07E Wild Horse Wind Expansion_16.07E Wild Horse Wind Expansionwrkingfile SF 2" xfId="1864"/>
    <cellStyle name="_Chelan Debt Forecast 12.19.05_04.07E Wild Horse Wind Expansion_16.07E Wild Horse Wind Expansionwrkingfile SF 2 2" xfId="1865"/>
    <cellStyle name="_Chelan Debt Forecast 12.19.05_04.07E Wild Horse Wind Expansion_16.07E Wild Horse Wind Expansionwrkingfile SF 2 2 2" xfId="23116"/>
    <cellStyle name="_Chelan Debt Forecast 12.19.05_04.07E Wild Horse Wind Expansion_16.07E Wild Horse Wind Expansionwrkingfile SF 2 3" xfId="23117"/>
    <cellStyle name="_Chelan Debt Forecast 12.19.05_04.07E Wild Horse Wind Expansion_16.07E Wild Horse Wind Expansionwrkingfile SF 3" xfId="1866"/>
    <cellStyle name="_Chelan Debt Forecast 12.19.05_04.07E Wild Horse Wind Expansion_16.07E Wild Horse Wind Expansionwrkingfile SF 3 2" xfId="23118"/>
    <cellStyle name="_Chelan Debt Forecast 12.19.05_04.07E Wild Horse Wind Expansion_16.07E Wild Horse Wind Expansionwrkingfile SF 4" xfId="23119"/>
    <cellStyle name="_Chelan Debt Forecast 12.19.05_04.07E Wild Horse Wind Expansion_16.07E Wild Horse Wind Expansionwrkingfile SF_DEM-WP(C) ENERG10C--ctn Mid-C_042010 2010GRC" xfId="23120"/>
    <cellStyle name="_Chelan Debt Forecast 12.19.05_04.07E Wild Horse Wind Expansion_16.07E Wild Horse Wind Expansionwrkingfile_DEM-WP(C) ENERG10C--ctn Mid-C_042010 2010GRC" xfId="23121"/>
    <cellStyle name="_Chelan Debt Forecast 12.19.05_04.07E Wild Horse Wind Expansion_16.37E Wild Horse Expansion DeferralRevwrkingfile SF" xfId="1867"/>
    <cellStyle name="_Chelan Debt Forecast 12.19.05_04.07E Wild Horse Wind Expansion_16.37E Wild Horse Expansion DeferralRevwrkingfile SF 2" xfId="1868"/>
    <cellStyle name="_Chelan Debt Forecast 12.19.05_04.07E Wild Horse Wind Expansion_16.37E Wild Horse Expansion DeferralRevwrkingfile SF 2 2" xfId="1869"/>
    <cellStyle name="_Chelan Debt Forecast 12.19.05_04.07E Wild Horse Wind Expansion_16.37E Wild Horse Expansion DeferralRevwrkingfile SF 2 2 2" xfId="23122"/>
    <cellStyle name="_Chelan Debt Forecast 12.19.05_04.07E Wild Horse Wind Expansion_16.37E Wild Horse Expansion DeferralRevwrkingfile SF 2 3" xfId="23123"/>
    <cellStyle name="_Chelan Debt Forecast 12.19.05_04.07E Wild Horse Wind Expansion_16.37E Wild Horse Expansion DeferralRevwrkingfile SF 3" xfId="1870"/>
    <cellStyle name="_Chelan Debt Forecast 12.19.05_04.07E Wild Horse Wind Expansion_16.37E Wild Horse Expansion DeferralRevwrkingfile SF 3 2" xfId="23124"/>
    <cellStyle name="_Chelan Debt Forecast 12.19.05_04.07E Wild Horse Wind Expansion_16.37E Wild Horse Expansion DeferralRevwrkingfile SF 4" xfId="23125"/>
    <cellStyle name="_Chelan Debt Forecast 12.19.05_04.07E Wild Horse Wind Expansion_16.37E Wild Horse Expansion DeferralRevwrkingfile SF_DEM-WP(C) ENERG10C--ctn Mid-C_042010 2010GRC" xfId="23126"/>
    <cellStyle name="_Chelan Debt Forecast 12.19.05_04.07E Wild Horse Wind Expansion_DEM-WP(C) ENERG10C--ctn Mid-C_042010 2010GRC" xfId="23127"/>
    <cellStyle name="_Chelan Debt Forecast 12.19.05_16.07E Wild Horse Wind Expansionwrkingfile" xfId="1871"/>
    <cellStyle name="_Chelan Debt Forecast 12.19.05_16.07E Wild Horse Wind Expansionwrkingfile 2" xfId="1872"/>
    <cellStyle name="_Chelan Debt Forecast 12.19.05_16.07E Wild Horse Wind Expansionwrkingfile 2 2" xfId="1873"/>
    <cellStyle name="_Chelan Debt Forecast 12.19.05_16.07E Wild Horse Wind Expansionwrkingfile 2 2 2" xfId="23128"/>
    <cellStyle name="_Chelan Debt Forecast 12.19.05_16.07E Wild Horse Wind Expansionwrkingfile 2 3" xfId="23129"/>
    <cellStyle name="_Chelan Debt Forecast 12.19.05_16.07E Wild Horse Wind Expansionwrkingfile 3" xfId="1874"/>
    <cellStyle name="_Chelan Debt Forecast 12.19.05_16.07E Wild Horse Wind Expansionwrkingfile 3 2" xfId="23130"/>
    <cellStyle name="_Chelan Debt Forecast 12.19.05_16.07E Wild Horse Wind Expansionwrkingfile 4" xfId="23131"/>
    <cellStyle name="_Chelan Debt Forecast 12.19.05_16.07E Wild Horse Wind Expansionwrkingfile SF" xfId="1875"/>
    <cellStyle name="_Chelan Debt Forecast 12.19.05_16.07E Wild Horse Wind Expansionwrkingfile SF 2" xfId="1876"/>
    <cellStyle name="_Chelan Debt Forecast 12.19.05_16.07E Wild Horse Wind Expansionwrkingfile SF 2 2" xfId="1877"/>
    <cellStyle name="_Chelan Debt Forecast 12.19.05_16.07E Wild Horse Wind Expansionwrkingfile SF 2 2 2" xfId="23132"/>
    <cellStyle name="_Chelan Debt Forecast 12.19.05_16.07E Wild Horse Wind Expansionwrkingfile SF 2 3" xfId="23133"/>
    <cellStyle name="_Chelan Debt Forecast 12.19.05_16.07E Wild Horse Wind Expansionwrkingfile SF 3" xfId="1878"/>
    <cellStyle name="_Chelan Debt Forecast 12.19.05_16.07E Wild Horse Wind Expansionwrkingfile SF 3 2" xfId="23134"/>
    <cellStyle name="_Chelan Debt Forecast 12.19.05_16.07E Wild Horse Wind Expansionwrkingfile SF 4" xfId="23135"/>
    <cellStyle name="_Chelan Debt Forecast 12.19.05_16.07E Wild Horse Wind Expansionwrkingfile SF_DEM-WP(C) ENERG10C--ctn Mid-C_042010 2010GRC" xfId="23136"/>
    <cellStyle name="_Chelan Debt Forecast 12.19.05_16.07E Wild Horse Wind Expansionwrkingfile_DEM-WP(C) ENERG10C--ctn Mid-C_042010 2010GRC" xfId="23137"/>
    <cellStyle name="_Chelan Debt Forecast 12.19.05_16.37E Wild Horse Expansion DeferralRevwrkingfile SF" xfId="1879"/>
    <cellStyle name="_Chelan Debt Forecast 12.19.05_16.37E Wild Horse Expansion DeferralRevwrkingfile SF 2" xfId="1880"/>
    <cellStyle name="_Chelan Debt Forecast 12.19.05_16.37E Wild Horse Expansion DeferralRevwrkingfile SF 2 2" xfId="1881"/>
    <cellStyle name="_Chelan Debt Forecast 12.19.05_16.37E Wild Horse Expansion DeferralRevwrkingfile SF 2 2 2" xfId="23138"/>
    <cellStyle name="_Chelan Debt Forecast 12.19.05_16.37E Wild Horse Expansion DeferralRevwrkingfile SF 2 3" xfId="23139"/>
    <cellStyle name="_Chelan Debt Forecast 12.19.05_16.37E Wild Horse Expansion DeferralRevwrkingfile SF 3" xfId="1882"/>
    <cellStyle name="_Chelan Debt Forecast 12.19.05_16.37E Wild Horse Expansion DeferralRevwrkingfile SF 3 2" xfId="23140"/>
    <cellStyle name="_Chelan Debt Forecast 12.19.05_16.37E Wild Horse Expansion DeferralRevwrkingfile SF 4" xfId="23141"/>
    <cellStyle name="_Chelan Debt Forecast 12.19.05_16.37E Wild Horse Expansion DeferralRevwrkingfile SF_DEM-WP(C) ENERG10C--ctn Mid-C_042010 2010GRC" xfId="23142"/>
    <cellStyle name="_Chelan Debt Forecast 12.19.05_2009 Compliance Filing PCA Exhibits for GRC" xfId="1883"/>
    <cellStyle name="_Chelan Debt Forecast 12.19.05_2009 Compliance Filing PCA Exhibits for GRC 2" xfId="23143"/>
    <cellStyle name="_Chelan Debt Forecast 12.19.05_2009 GRC Compl Filing - Exhibit D" xfId="1884"/>
    <cellStyle name="_Chelan Debt Forecast 12.19.05_2009 GRC Compl Filing - Exhibit D 2" xfId="1885"/>
    <cellStyle name="_Chelan Debt Forecast 12.19.05_2009 GRC Compl Filing - Exhibit D 2 2" xfId="23144"/>
    <cellStyle name="_Chelan Debt Forecast 12.19.05_2009 GRC Compl Filing - Exhibit D 3" xfId="23145"/>
    <cellStyle name="_Chelan Debt Forecast 12.19.05_2009 GRC Compl Filing - Exhibit D_DEM-WP(C) ENERG10C--ctn Mid-C_042010 2010GRC" xfId="23146"/>
    <cellStyle name="_Chelan Debt Forecast 12.19.05_2010 PTC's July1_Dec31 2010 " xfId="1886"/>
    <cellStyle name="_Chelan Debt Forecast 12.19.05_2010 PTC's Sept10_Aug11 (Version 4)" xfId="1887"/>
    <cellStyle name="_Chelan Debt Forecast 12.19.05_2011 OM ASM Report" xfId="1888"/>
    <cellStyle name="_Chelan Debt Forecast 12.19.05_2011 OM ASM Report 2" xfId="1889"/>
    <cellStyle name="_Chelan Debt Forecast 12.19.05_2011 OM ASM Report_County_Stop_Light_Chart_2012_02" xfId="1890"/>
    <cellStyle name="_Chelan Debt Forecast 12.19.05_2011 OM ASM Report_County_Stop_Light_Chart_2012_06" xfId="1891"/>
    <cellStyle name="_Chelan Debt Forecast 12.19.05_2011 OM ASM Report_County_Stop_Light_Chart_Template" xfId="1892"/>
    <cellStyle name="_Chelan Debt Forecast 12.19.05_3.01 Income Statement" xfId="1893"/>
    <cellStyle name="_Chelan Debt Forecast 12.19.05_4 31 Regulatory Assets and Liabilities  7 06- Exhibit D" xfId="1894"/>
    <cellStyle name="_Chelan Debt Forecast 12.19.05_4 31 Regulatory Assets and Liabilities  7 06- Exhibit D 2" xfId="1895"/>
    <cellStyle name="_Chelan Debt Forecast 12.19.05_4 31 Regulatory Assets and Liabilities  7 06- Exhibit D 2 2" xfId="1896"/>
    <cellStyle name="_Chelan Debt Forecast 12.19.05_4 31 Regulatory Assets and Liabilities  7 06- Exhibit D 2 2 2" xfId="23147"/>
    <cellStyle name="_Chelan Debt Forecast 12.19.05_4 31 Regulatory Assets and Liabilities  7 06- Exhibit D 3" xfId="1897"/>
    <cellStyle name="_Chelan Debt Forecast 12.19.05_4 31 Regulatory Assets and Liabilities  7 06- Exhibit D 3 2" xfId="23148"/>
    <cellStyle name="_Chelan Debt Forecast 12.19.05_4 31 Regulatory Assets and Liabilities  7 06- Exhibit D_DEM-WP(C) ENERG10C--ctn Mid-C_042010 2010GRC" xfId="23149"/>
    <cellStyle name="_Chelan Debt Forecast 12.19.05_4 31 Regulatory Assets and Liabilities  7 06- Exhibit D_NIM Summary" xfId="1898"/>
    <cellStyle name="_Chelan Debt Forecast 12.19.05_4 31 Regulatory Assets and Liabilities  7 06- Exhibit D_NIM Summary 2" xfId="1899"/>
    <cellStyle name="_Chelan Debt Forecast 12.19.05_4 31 Regulatory Assets and Liabilities  7 06- Exhibit D_NIM Summary 2 2" xfId="23150"/>
    <cellStyle name="_Chelan Debt Forecast 12.19.05_4 31 Regulatory Assets and Liabilities  7 06- Exhibit D_NIM Summary 3" xfId="23151"/>
    <cellStyle name="_Chelan Debt Forecast 12.19.05_4 31 Regulatory Assets and Liabilities  7 06- Exhibit D_NIM Summary_DEM-WP(C) ENERG10C--ctn Mid-C_042010 2010GRC" xfId="23152"/>
    <cellStyle name="_Chelan Debt Forecast 12.19.05_4 31 Regulatory Assets and Liabilities  7 06- Exhibit D_NIM+O&amp;M" xfId="23153"/>
    <cellStyle name="_Chelan Debt Forecast 12.19.05_4 31 Regulatory Assets and Liabilities  7 06- Exhibit D_NIM+O&amp;M 2" xfId="23154"/>
    <cellStyle name="_Chelan Debt Forecast 12.19.05_4 31 Regulatory Assets and Liabilities  7 06- Exhibit D_NIM+O&amp;M Monthly" xfId="23155"/>
    <cellStyle name="_Chelan Debt Forecast 12.19.05_4 31 Regulatory Assets and Liabilities  7 06- Exhibit D_NIM+O&amp;M Monthly 2" xfId="23156"/>
    <cellStyle name="_Chelan Debt Forecast 12.19.05_4 31E Reg Asset  Liab and EXH D" xfId="23157"/>
    <cellStyle name="_Chelan Debt Forecast 12.19.05_4 31E Reg Asset  Liab and EXH D _ Aug 10 Filing (2)" xfId="23158"/>
    <cellStyle name="_Chelan Debt Forecast 12.19.05_4 31E Reg Asset  Liab and EXH D _ Aug 10 Filing (2) 2" xfId="23159"/>
    <cellStyle name="_Chelan Debt Forecast 12.19.05_4 31E Reg Asset  Liab and EXH D 10" xfId="23160"/>
    <cellStyle name="_Chelan Debt Forecast 12.19.05_4 31E Reg Asset  Liab and EXH D 11" xfId="23161"/>
    <cellStyle name="_Chelan Debt Forecast 12.19.05_4 31E Reg Asset  Liab and EXH D 12" xfId="23162"/>
    <cellStyle name="_Chelan Debt Forecast 12.19.05_4 31E Reg Asset  Liab and EXH D 13" xfId="23163"/>
    <cellStyle name="_Chelan Debt Forecast 12.19.05_4 31E Reg Asset  Liab and EXH D 14" xfId="23164"/>
    <cellStyle name="_Chelan Debt Forecast 12.19.05_4 31E Reg Asset  Liab and EXH D 15" xfId="23165"/>
    <cellStyle name="_Chelan Debt Forecast 12.19.05_4 31E Reg Asset  Liab and EXH D 16" xfId="23166"/>
    <cellStyle name="_Chelan Debt Forecast 12.19.05_4 31E Reg Asset  Liab and EXH D 17" xfId="23167"/>
    <cellStyle name="_Chelan Debt Forecast 12.19.05_4 31E Reg Asset  Liab and EXH D 18" xfId="23168"/>
    <cellStyle name="_Chelan Debt Forecast 12.19.05_4 31E Reg Asset  Liab and EXH D 19" xfId="23169"/>
    <cellStyle name="_Chelan Debt Forecast 12.19.05_4 31E Reg Asset  Liab and EXH D 2" xfId="23170"/>
    <cellStyle name="_Chelan Debt Forecast 12.19.05_4 31E Reg Asset  Liab and EXH D 20" xfId="23171"/>
    <cellStyle name="_Chelan Debt Forecast 12.19.05_4 31E Reg Asset  Liab and EXH D 21" xfId="23172"/>
    <cellStyle name="_Chelan Debt Forecast 12.19.05_4 31E Reg Asset  Liab and EXH D 22" xfId="23173"/>
    <cellStyle name="_Chelan Debt Forecast 12.19.05_4 31E Reg Asset  Liab and EXH D 23" xfId="23174"/>
    <cellStyle name="_Chelan Debt Forecast 12.19.05_4 31E Reg Asset  Liab and EXH D 24" xfId="23175"/>
    <cellStyle name="_Chelan Debt Forecast 12.19.05_4 31E Reg Asset  Liab and EXH D 25" xfId="23176"/>
    <cellStyle name="_Chelan Debt Forecast 12.19.05_4 31E Reg Asset  Liab and EXH D 26" xfId="23177"/>
    <cellStyle name="_Chelan Debt Forecast 12.19.05_4 31E Reg Asset  Liab and EXH D 27" xfId="23178"/>
    <cellStyle name="_Chelan Debt Forecast 12.19.05_4 31E Reg Asset  Liab and EXH D 28" xfId="23179"/>
    <cellStyle name="_Chelan Debt Forecast 12.19.05_4 31E Reg Asset  Liab and EXH D 29" xfId="23180"/>
    <cellStyle name="_Chelan Debt Forecast 12.19.05_4 31E Reg Asset  Liab and EXH D 3" xfId="23181"/>
    <cellStyle name="_Chelan Debt Forecast 12.19.05_4 31E Reg Asset  Liab and EXH D 30" xfId="23182"/>
    <cellStyle name="_Chelan Debt Forecast 12.19.05_4 31E Reg Asset  Liab and EXH D 31" xfId="23183"/>
    <cellStyle name="_Chelan Debt Forecast 12.19.05_4 31E Reg Asset  Liab and EXH D 32" xfId="23184"/>
    <cellStyle name="_Chelan Debt Forecast 12.19.05_4 31E Reg Asset  Liab and EXH D 33" xfId="23185"/>
    <cellStyle name="_Chelan Debt Forecast 12.19.05_4 31E Reg Asset  Liab and EXH D 34" xfId="23186"/>
    <cellStyle name="_Chelan Debt Forecast 12.19.05_4 31E Reg Asset  Liab and EXH D 35" xfId="23187"/>
    <cellStyle name="_Chelan Debt Forecast 12.19.05_4 31E Reg Asset  Liab and EXH D 36" xfId="23188"/>
    <cellStyle name="_Chelan Debt Forecast 12.19.05_4 31E Reg Asset  Liab and EXH D 4" xfId="23189"/>
    <cellStyle name="_Chelan Debt Forecast 12.19.05_4 31E Reg Asset  Liab and EXH D 5" xfId="23190"/>
    <cellStyle name="_Chelan Debt Forecast 12.19.05_4 31E Reg Asset  Liab and EXH D 6" xfId="23191"/>
    <cellStyle name="_Chelan Debt Forecast 12.19.05_4 31E Reg Asset  Liab and EXH D 7" xfId="23192"/>
    <cellStyle name="_Chelan Debt Forecast 12.19.05_4 31E Reg Asset  Liab and EXH D 8" xfId="23193"/>
    <cellStyle name="_Chelan Debt Forecast 12.19.05_4 31E Reg Asset  Liab and EXH D 9" xfId="23194"/>
    <cellStyle name="_Chelan Debt Forecast 12.19.05_4 32 Regulatory Assets and Liabilities  7 06- Exhibit D" xfId="1900"/>
    <cellStyle name="_Chelan Debt Forecast 12.19.05_4 32 Regulatory Assets and Liabilities  7 06- Exhibit D 2" xfId="1901"/>
    <cellStyle name="_Chelan Debt Forecast 12.19.05_4 32 Regulatory Assets and Liabilities  7 06- Exhibit D 2 2" xfId="1902"/>
    <cellStyle name="_Chelan Debt Forecast 12.19.05_4 32 Regulatory Assets and Liabilities  7 06- Exhibit D 2 2 2" xfId="23195"/>
    <cellStyle name="_Chelan Debt Forecast 12.19.05_4 32 Regulatory Assets and Liabilities  7 06- Exhibit D 3" xfId="1903"/>
    <cellStyle name="_Chelan Debt Forecast 12.19.05_4 32 Regulatory Assets and Liabilities  7 06- Exhibit D 3 2" xfId="23196"/>
    <cellStyle name="_Chelan Debt Forecast 12.19.05_4 32 Regulatory Assets and Liabilities  7 06- Exhibit D_DEM-WP(C) ENERG10C--ctn Mid-C_042010 2010GRC" xfId="23197"/>
    <cellStyle name="_Chelan Debt Forecast 12.19.05_4 32 Regulatory Assets and Liabilities  7 06- Exhibit D_NIM Summary" xfId="1904"/>
    <cellStyle name="_Chelan Debt Forecast 12.19.05_4 32 Regulatory Assets and Liabilities  7 06- Exhibit D_NIM Summary 2" xfId="1905"/>
    <cellStyle name="_Chelan Debt Forecast 12.19.05_4 32 Regulatory Assets and Liabilities  7 06- Exhibit D_NIM Summary 2 2" xfId="23198"/>
    <cellStyle name="_Chelan Debt Forecast 12.19.05_4 32 Regulatory Assets and Liabilities  7 06- Exhibit D_NIM Summary 3" xfId="23199"/>
    <cellStyle name="_Chelan Debt Forecast 12.19.05_4 32 Regulatory Assets and Liabilities  7 06- Exhibit D_NIM Summary_DEM-WP(C) ENERG10C--ctn Mid-C_042010 2010GRC" xfId="23200"/>
    <cellStyle name="_Chelan Debt Forecast 12.19.05_4 32 Regulatory Assets and Liabilities  7 06- Exhibit D_NIM+O&amp;M" xfId="23201"/>
    <cellStyle name="_Chelan Debt Forecast 12.19.05_4 32 Regulatory Assets and Liabilities  7 06- Exhibit D_NIM+O&amp;M 2" xfId="23202"/>
    <cellStyle name="_Chelan Debt Forecast 12.19.05_4 32 Regulatory Assets and Liabilities  7 06- Exhibit D_NIM+O&amp;M Monthly" xfId="23203"/>
    <cellStyle name="_Chelan Debt Forecast 12.19.05_4 32 Regulatory Assets and Liabilities  7 06- Exhibit D_NIM+O&amp;M Monthly 2" xfId="23204"/>
    <cellStyle name="_Chelan Debt Forecast 12.19.05_ACCOUNTS" xfId="1906"/>
    <cellStyle name="_Chelan Debt Forecast 12.19.05_Att B to RECs proceeds proposal" xfId="1907"/>
    <cellStyle name="_Chelan Debt Forecast 12.19.05_AURORA Total New" xfId="1908"/>
    <cellStyle name="_Chelan Debt Forecast 12.19.05_AURORA Total New 2" xfId="1909"/>
    <cellStyle name="_Chelan Debt Forecast 12.19.05_AURORA Total New 2 2" xfId="23205"/>
    <cellStyle name="_Chelan Debt Forecast 12.19.05_AURORA Total New 3" xfId="23206"/>
    <cellStyle name="_Chelan Debt Forecast 12.19.05_Backup for Attachment B 2010-09-09" xfId="1910"/>
    <cellStyle name="_Chelan Debt Forecast 12.19.05_Bench Request - Attachment B" xfId="1911"/>
    <cellStyle name="_Chelan Debt Forecast 12.19.05_Book1" xfId="23207"/>
    <cellStyle name="_Chelan Debt Forecast 12.19.05_Book2" xfId="1912"/>
    <cellStyle name="_Chelan Debt Forecast 12.19.05_Book2 2" xfId="1913"/>
    <cellStyle name="_Chelan Debt Forecast 12.19.05_Book2 2 2" xfId="1914"/>
    <cellStyle name="_Chelan Debt Forecast 12.19.05_Book2 2 2 2" xfId="23208"/>
    <cellStyle name="_Chelan Debt Forecast 12.19.05_Book2 2 3" xfId="23209"/>
    <cellStyle name="_Chelan Debt Forecast 12.19.05_Book2 3" xfId="1915"/>
    <cellStyle name="_Chelan Debt Forecast 12.19.05_Book2 3 2" xfId="23210"/>
    <cellStyle name="_Chelan Debt Forecast 12.19.05_Book2 4" xfId="23211"/>
    <cellStyle name="_Chelan Debt Forecast 12.19.05_Book2_Adj Bench DR 3 for Initial Briefs (Electric)" xfId="1916"/>
    <cellStyle name="_Chelan Debt Forecast 12.19.05_Book2_Adj Bench DR 3 for Initial Briefs (Electric) 2" xfId="1917"/>
    <cellStyle name="_Chelan Debt Forecast 12.19.05_Book2_Adj Bench DR 3 for Initial Briefs (Electric) 2 2" xfId="1918"/>
    <cellStyle name="_Chelan Debt Forecast 12.19.05_Book2_Adj Bench DR 3 for Initial Briefs (Electric) 2 2 2" xfId="23212"/>
    <cellStyle name="_Chelan Debt Forecast 12.19.05_Book2_Adj Bench DR 3 for Initial Briefs (Electric) 2 3" xfId="23213"/>
    <cellStyle name="_Chelan Debt Forecast 12.19.05_Book2_Adj Bench DR 3 for Initial Briefs (Electric) 3" xfId="1919"/>
    <cellStyle name="_Chelan Debt Forecast 12.19.05_Book2_Adj Bench DR 3 for Initial Briefs (Electric) 3 2" xfId="23214"/>
    <cellStyle name="_Chelan Debt Forecast 12.19.05_Book2_Adj Bench DR 3 for Initial Briefs (Electric) 4" xfId="23215"/>
    <cellStyle name="_Chelan Debt Forecast 12.19.05_Book2_Adj Bench DR 3 for Initial Briefs (Electric)_DEM-WP(C) ENERG10C--ctn Mid-C_042010 2010GRC" xfId="23216"/>
    <cellStyle name="_Chelan Debt Forecast 12.19.05_Book2_DEM-WP(C) ENERG10C--ctn Mid-C_042010 2010GRC" xfId="23217"/>
    <cellStyle name="_Chelan Debt Forecast 12.19.05_Book2_Electric Rev Req Model (2009 GRC) Rebuttal" xfId="1920"/>
    <cellStyle name="_Chelan Debt Forecast 12.19.05_Book2_Electric Rev Req Model (2009 GRC) Rebuttal 2" xfId="1921"/>
    <cellStyle name="_Chelan Debt Forecast 12.19.05_Book2_Electric Rev Req Model (2009 GRC) Rebuttal 2 2" xfId="1922"/>
    <cellStyle name="_Chelan Debt Forecast 12.19.05_Book2_Electric Rev Req Model (2009 GRC) Rebuttal 2 2 2" xfId="23218"/>
    <cellStyle name="_Chelan Debt Forecast 12.19.05_Book2_Electric Rev Req Model (2009 GRC) Rebuttal 2 3" xfId="23219"/>
    <cellStyle name="_Chelan Debt Forecast 12.19.05_Book2_Electric Rev Req Model (2009 GRC) Rebuttal 3" xfId="1923"/>
    <cellStyle name="_Chelan Debt Forecast 12.19.05_Book2_Electric Rev Req Model (2009 GRC) Rebuttal 3 2" xfId="23220"/>
    <cellStyle name="_Chelan Debt Forecast 12.19.05_Book2_Electric Rev Req Model (2009 GRC) Rebuttal 4" xfId="23221"/>
    <cellStyle name="_Chelan Debt Forecast 12.19.05_Book2_Electric Rev Req Model (2009 GRC) Rebuttal REmoval of New  WH Solar AdjustMI" xfId="1924"/>
    <cellStyle name="_Chelan Debt Forecast 12.19.05_Book2_Electric Rev Req Model (2009 GRC) Rebuttal REmoval of New  WH Solar AdjustMI 2" xfId="1925"/>
    <cellStyle name="_Chelan Debt Forecast 12.19.05_Book2_Electric Rev Req Model (2009 GRC) Rebuttal REmoval of New  WH Solar AdjustMI 2 2" xfId="1926"/>
    <cellStyle name="_Chelan Debt Forecast 12.19.05_Book2_Electric Rev Req Model (2009 GRC) Rebuttal REmoval of New  WH Solar AdjustMI 2 2 2" xfId="23222"/>
    <cellStyle name="_Chelan Debt Forecast 12.19.05_Book2_Electric Rev Req Model (2009 GRC) Rebuttal REmoval of New  WH Solar AdjustMI 2 3" xfId="23223"/>
    <cellStyle name="_Chelan Debt Forecast 12.19.05_Book2_Electric Rev Req Model (2009 GRC) Rebuttal REmoval of New  WH Solar AdjustMI 3" xfId="1927"/>
    <cellStyle name="_Chelan Debt Forecast 12.19.05_Book2_Electric Rev Req Model (2009 GRC) Rebuttal REmoval of New  WH Solar AdjustMI 3 2" xfId="23224"/>
    <cellStyle name="_Chelan Debt Forecast 12.19.05_Book2_Electric Rev Req Model (2009 GRC) Rebuttal REmoval of New  WH Solar AdjustMI 4" xfId="23225"/>
    <cellStyle name="_Chelan Debt Forecast 12.19.05_Book2_Electric Rev Req Model (2009 GRC) Rebuttal REmoval of New  WH Solar AdjustMI_DEM-WP(C) ENERG10C--ctn Mid-C_042010 2010GRC" xfId="23226"/>
    <cellStyle name="_Chelan Debt Forecast 12.19.05_Book2_Electric Rev Req Model (2009 GRC) Revised 01-18-2010" xfId="1928"/>
    <cellStyle name="_Chelan Debt Forecast 12.19.05_Book2_Electric Rev Req Model (2009 GRC) Revised 01-18-2010 2" xfId="1929"/>
    <cellStyle name="_Chelan Debt Forecast 12.19.05_Book2_Electric Rev Req Model (2009 GRC) Revised 01-18-2010 2 2" xfId="1930"/>
    <cellStyle name="_Chelan Debt Forecast 12.19.05_Book2_Electric Rev Req Model (2009 GRC) Revised 01-18-2010 2 2 2" xfId="23227"/>
    <cellStyle name="_Chelan Debt Forecast 12.19.05_Book2_Electric Rev Req Model (2009 GRC) Revised 01-18-2010 2 3" xfId="23228"/>
    <cellStyle name="_Chelan Debt Forecast 12.19.05_Book2_Electric Rev Req Model (2009 GRC) Revised 01-18-2010 3" xfId="1931"/>
    <cellStyle name="_Chelan Debt Forecast 12.19.05_Book2_Electric Rev Req Model (2009 GRC) Revised 01-18-2010 3 2" xfId="23229"/>
    <cellStyle name="_Chelan Debt Forecast 12.19.05_Book2_Electric Rev Req Model (2009 GRC) Revised 01-18-2010 4" xfId="23230"/>
    <cellStyle name="_Chelan Debt Forecast 12.19.05_Book2_Electric Rev Req Model (2009 GRC) Revised 01-18-2010_DEM-WP(C) ENERG10C--ctn Mid-C_042010 2010GRC" xfId="23231"/>
    <cellStyle name="_Chelan Debt Forecast 12.19.05_Book2_Final Order Electric EXHIBIT A-1" xfId="1932"/>
    <cellStyle name="_Chelan Debt Forecast 12.19.05_Book2_Final Order Electric EXHIBIT A-1 2" xfId="1933"/>
    <cellStyle name="_Chelan Debt Forecast 12.19.05_Book2_Final Order Electric EXHIBIT A-1 2 2" xfId="1934"/>
    <cellStyle name="_Chelan Debt Forecast 12.19.05_Book2_Final Order Electric EXHIBIT A-1 2 2 2" xfId="23232"/>
    <cellStyle name="_Chelan Debt Forecast 12.19.05_Book2_Final Order Electric EXHIBIT A-1 2 3" xfId="23233"/>
    <cellStyle name="_Chelan Debt Forecast 12.19.05_Book2_Final Order Electric EXHIBIT A-1 3" xfId="1935"/>
    <cellStyle name="_Chelan Debt Forecast 12.19.05_Book2_Final Order Electric EXHIBIT A-1 3 2" xfId="23234"/>
    <cellStyle name="_Chelan Debt Forecast 12.19.05_Book2_Final Order Electric EXHIBIT A-1 4" xfId="23235"/>
    <cellStyle name="_Chelan Debt Forecast 12.19.05_Book4" xfId="1936"/>
    <cellStyle name="_Chelan Debt Forecast 12.19.05_Book4 2" xfId="1937"/>
    <cellStyle name="_Chelan Debt Forecast 12.19.05_Book4 2 2" xfId="1938"/>
    <cellStyle name="_Chelan Debt Forecast 12.19.05_Book4 2 2 2" xfId="23236"/>
    <cellStyle name="_Chelan Debt Forecast 12.19.05_Book4 2 3" xfId="23237"/>
    <cellStyle name="_Chelan Debt Forecast 12.19.05_Book4 3" xfId="1939"/>
    <cellStyle name="_Chelan Debt Forecast 12.19.05_Book4 3 2" xfId="23238"/>
    <cellStyle name="_Chelan Debt Forecast 12.19.05_Book4 4" xfId="23239"/>
    <cellStyle name="_Chelan Debt Forecast 12.19.05_Book4_DEM-WP(C) ENERG10C--ctn Mid-C_042010 2010GRC" xfId="23240"/>
    <cellStyle name="_Chelan Debt Forecast 12.19.05_Book9" xfId="1940"/>
    <cellStyle name="_Chelan Debt Forecast 12.19.05_Book9 2" xfId="1941"/>
    <cellStyle name="_Chelan Debt Forecast 12.19.05_Book9 2 2" xfId="1942"/>
    <cellStyle name="_Chelan Debt Forecast 12.19.05_Book9 2 2 2" xfId="23241"/>
    <cellStyle name="_Chelan Debt Forecast 12.19.05_Book9 2 3" xfId="23242"/>
    <cellStyle name="_Chelan Debt Forecast 12.19.05_Book9 3" xfId="1943"/>
    <cellStyle name="_Chelan Debt Forecast 12.19.05_Book9 3 2" xfId="23243"/>
    <cellStyle name="_Chelan Debt Forecast 12.19.05_Book9 4" xfId="23244"/>
    <cellStyle name="_Chelan Debt Forecast 12.19.05_Book9_DEM-WP(C) ENERG10C--ctn Mid-C_042010 2010GRC" xfId="23245"/>
    <cellStyle name="_Chelan Debt Forecast 12.19.05_Check the Interest Calculation" xfId="1944"/>
    <cellStyle name="_Chelan Debt Forecast 12.19.05_Check the Interest Calculation_Scenario 1 REC vs PTC Offset" xfId="1945"/>
    <cellStyle name="_Chelan Debt Forecast 12.19.05_Check the Interest Calculation_Scenario 3" xfId="1946"/>
    <cellStyle name="_Chelan Debt Forecast 12.19.05_Chelan PUD Power Costs (8-10)" xfId="1947"/>
    <cellStyle name="_Chelan Debt Forecast 12.19.05_Chelan PUD Power Costs (8-10) 2" xfId="23246"/>
    <cellStyle name="_Chelan Debt Forecast 12.19.05_DEM-WP(C) Chelan Power Costs" xfId="23247"/>
    <cellStyle name="_Chelan Debt Forecast 12.19.05_DEM-WP(C) Chelan Power Costs 2" xfId="23248"/>
    <cellStyle name="_Chelan Debt Forecast 12.19.05_DEM-WP(C) ENERG10C--ctn Mid-C_042010 2010GRC" xfId="23249"/>
    <cellStyle name="_Chelan Debt Forecast 12.19.05_DEM-WP(C) Gas Transport 2010GRC" xfId="23250"/>
    <cellStyle name="_Chelan Debt Forecast 12.19.05_DEM-WP(C) Gas Transport 2010GRC 2" xfId="23251"/>
    <cellStyle name="_Chelan Debt Forecast 12.19.05_DWH-08 (Rate Spread &amp; Design Workpapers)" xfId="1948"/>
    <cellStyle name="_Chelan Debt Forecast 12.19.05_Exh A-1 resulting from UE-112050 effective Jan 1 2012" xfId="23252"/>
    <cellStyle name="_Chelan Debt Forecast 12.19.05_Exh G - Klamath Peaker PPA fr C Locke 2-12" xfId="23253"/>
    <cellStyle name="_Chelan Debt Forecast 12.19.05_Exhibit A-1 effective 4-1-11 fr S Free 12-11" xfId="23254"/>
    <cellStyle name="_Chelan Debt Forecast 12.19.05_Exhibit D fr R Gho 12-31-08" xfId="1949"/>
    <cellStyle name="_Chelan Debt Forecast 12.19.05_Exhibit D fr R Gho 12-31-08 2" xfId="1950"/>
    <cellStyle name="_Chelan Debt Forecast 12.19.05_Exhibit D fr R Gho 12-31-08 2 2" xfId="23255"/>
    <cellStyle name="_Chelan Debt Forecast 12.19.05_Exhibit D fr R Gho 12-31-08 3" xfId="23256"/>
    <cellStyle name="_Chelan Debt Forecast 12.19.05_Exhibit D fr R Gho 12-31-08 v2" xfId="1951"/>
    <cellStyle name="_Chelan Debt Forecast 12.19.05_Exhibit D fr R Gho 12-31-08 v2 2" xfId="1952"/>
    <cellStyle name="_Chelan Debt Forecast 12.19.05_Exhibit D fr R Gho 12-31-08 v2 2 2" xfId="23257"/>
    <cellStyle name="_Chelan Debt Forecast 12.19.05_Exhibit D fr R Gho 12-31-08 v2 3" xfId="23258"/>
    <cellStyle name="_Chelan Debt Forecast 12.19.05_Exhibit D fr R Gho 12-31-08 v2_DEM-WP(C) ENERG10C--ctn Mid-C_042010 2010GRC" xfId="23259"/>
    <cellStyle name="_Chelan Debt Forecast 12.19.05_Exhibit D fr R Gho 12-31-08 v2_NIM Summary" xfId="1953"/>
    <cellStyle name="_Chelan Debt Forecast 12.19.05_Exhibit D fr R Gho 12-31-08 v2_NIM Summary 2" xfId="1954"/>
    <cellStyle name="_Chelan Debt Forecast 12.19.05_Exhibit D fr R Gho 12-31-08 v2_NIM Summary 2 2" xfId="23260"/>
    <cellStyle name="_Chelan Debt Forecast 12.19.05_Exhibit D fr R Gho 12-31-08 v2_NIM Summary 3" xfId="23261"/>
    <cellStyle name="_Chelan Debt Forecast 12.19.05_Exhibit D fr R Gho 12-31-08 v2_NIM Summary_DEM-WP(C) ENERG10C--ctn Mid-C_042010 2010GRC" xfId="23262"/>
    <cellStyle name="_Chelan Debt Forecast 12.19.05_Exhibit D fr R Gho 12-31-08_DEM-WP(C) ENERG10C--ctn Mid-C_042010 2010GRC" xfId="23263"/>
    <cellStyle name="_Chelan Debt Forecast 12.19.05_Exhibit D fr R Gho 12-31-08_NIM Summary" xfId="1955"/>
    <cellStyle name="_Chelan Debt Forecast 12.19.05_Exhibit D fr R Gho 12-31-08_NIM Summary 2" xfId="1956"/>
    <cellStyle name="_Chelan Debt Forecast 12.19.05_Exhibit D fr R Gho 12-31-08_NIM Summary 2 2" xfId="23264"/>
    <cellStyle name="_Chelan Debt Forecast 12.19.05_Exhibit D fr R Gho 12-31-08_NIM Summary 3" xfId="23265"/>
    <cellStyle name="_Chelan Debt Forecast 12.19.05_Exhibit D fr R Gho 12-31-08_NIM Summary_DEM-WP(C) ENERG10C--ctn Mid-C_042010 2010GRC" xfId="23266"/>
    <cellStyle name="_Chelan Debt Forecast 12.19.05_Final 2008 PTC Rate Design Workpapers 10.27.08" xfId="1957"/>
    <cellStyle name="_Chelan Debt Forecast 12.19.05_Final 2009 Electric Low Income Workpapers" xfId="1958"/>
    <cellStyle name="_Chelan Debt Forecast 12.19.05_Gas Rev Req Model (2010 GRC)" xfId="1959"/>
    <cellStyle name="_Chelan Debt Forecast 12.19.05_Hopkins Ridge Prepaid Tran - Interest Earned RY 12ME Feb  '11" xfId="1960"/>
    <cellStyle name="_Chelan Debt Forecast 12.19.05_Hopkins Ridge Prepaid Tran - Interest Earned RY 12ME Feb  '11 2" xfId="1961"/>
    <cellStyle name="_Chelan Debt Forecast 12.19.05_Hopkins Ridge Prepaid Tran - Interest Earned RY 12ME Feb  '11 2 2" xfId="23267"/>
    <cellStyle name="_Chelan Debt Forecast 12.19.05_Hopkins Ridge Prepaid Tran - Interest Earned RY 12ME Feb  '11 3" xfId="23268"/>
    <cellStyle name="_Chelan Debt Forecast 12.19.05_Hopkins Ridge Prepaid Tran - Interest Earned RY 12ME Feb  '11_DEM-WP(C) ENERG10C--ctn Mid-C_042010 2010GRC" xfId="23269"/>
    <cellStyle name="_Chelan Debt Forecast 12.19.05_Hopkins Ridge Prepaid Tran - Interest Earned RY 12ME Feb  '11_NIM Summary" xfId="1962"/>
    <cellStyle name="_Chelan Debt Forecast 12.19.05_Hopkins Ridge Prepaid Tran - Interest Earned RY 12ME Feb  '11_NIM Summary 2" xfId="1963"/>
    <cellStyle name="_Chelan Debt Forecast 12.19.05_Hopkins Ridge Prepaid Tran - Interest Earned RY 12ME Feb  '11_NIM Summary 2 2" xfId="23270"/>
    <cellStyle name="_Chelan Debt Forecast 12.19.05_Hopkins Ridge Prepaid Tran - Interest Earned RY 12ME Feb  '11_NIM Summary 3" xfId="23271"/>
    <cellStyle name="_Chelan Debt Forecast 12.19.05_Hopkins Ridge Prepaid Tran - Interest Earned RY 12ME Feb  '11_NIM Summary_DEM-WP(C) ENERG10C--ctn Mid-C_042010 2010GRC" xfId="23272"/>
    <cellStyle name="_Chelan Debt Forecast 12.19.05_Hopkins Ridge Prepaid Tran - Interest Earned RY 12ME Feb  '11_Transmission Workbook for May BOD" xfId="1964"/>
    <cellStyle name="_Chelan Debt Forecast 12.19.05_Hopkins Ridge Prepaid Tran - Interest Earned RY 12ME Feb  '11_Transmission Workbook for May BOD 2" xfId="1965"/>
    <cellStyle name="_Chelan Debt Forecast 12.19.05_Hopkins Ridge Prepaid Tran - Interest Earned RY 12ME Feb  '11_Transmission Workbook for May BOD 2 2" xfId="23273"/>
    <cellStyle name="_Chelan Debt Forecast 12.19.05_Hopkins Ridge Prepaid Tran - Interest Earned RY 12ME Feb  '11_Transmission Workbook for May BOD 3" xfId="23274"/>
    <cellStyle name="_Chelan Debt Forecast 12.19.05_Hopkins Ridge Prepaid Tran - Interest Earned RY 12ME Feb  '11_Transmission Workbook for May BOD_DEM-WP(C) ENERG10C--ctn Mid-C_042010 2010GRC" xfId="23275"/>
    <cellStyle name="_Chelan Debt Forecast 12.19.05_INPUTS" xfId="1966"/>
    <cellStyle name="_Chelan Debt Forecast 12.19.05_INPUTS 2" xfId="1967"/>
    <cellStyle name="_Chelan Debt Forecast 12.19.05_INPUTS 2 2" xfId="1968"/>
    <cellStyle name="_Chelan Debt Forecast 12.19.05_INPUTS 2 2 2" xfId="23276"/>
    <cellStyle name="_Chelan Debt Forecast 12.19.05_INPUTS 2 3" xfId="23277"/>
    <cellStyle name="_Chelan Debt Forecast 12.19.05_INPUTS 3" xfId="1969"/>
    <cellStyle name="_Chelan Debt Forecast 12.19.05_INPUTS 3 2" xfId="23278"/>
    <cellStyle name="_Chelan Debt Forecast 12.19.05_INPUTS 4" xfId="23279"/>
    <cellStyle name="_Chelan Debt Forecast 12.19.05_LSRWEP LGIA like Acctg Petition Aug 2010" xfId="23280"/>
    <cellStyle name="_Chelan Debt Forecast 12.19.05_LSRWEP LGIA like Acctg Petition Aug 2010 2" xfId="23281"/>
    <cellStyle name="_Chelan Debt Forecast 12.19.05_Mint Farm Generation BPA" xfId="23282"/>
    <cellStyle name="_Chelan Debt Forecast 12.19.05_NIM Summary" xfId="1970"/>
    <cellStyle name="_Chelan Debt Forecast 12.19.05_NIM Summary 09GRC" xfId="1971"/>
    <cellStyle name="_Chelan Debt Forecast 12.19.05_NIM Summary 09GRC 2" xfId="1972"/>
    <cellStyle name="_Chelan Debt Forecast 12.19.05_NIM Summary 09GRC 2 2" xfId="23283"/>
    <cellStyle name="_Chelan Debt Forecast 12.19.05_NIM Summary 09GRC 3" xfId="23284"/>
    <cellStyle name="_Chelan Debt Forecast 12.19.05_NIM Summary 09GRC_DEM-WP(C) ENERG10C--ctn Mid-C_042010 2010GRC" xfId="23285"/>
    <cellStyle name="_Chelan Debt Forecast 12.19.05_NIM Summary 10" xfId="23286"/>
    <cellStyle name="_Chelan Debt Forecast 12.19.05_NIM Summary 11" xfId="23287"/>
    <cellStyle name="_Chelan Debt Forecast 12.19.05_NIM Summary 12" xfId="23288"/>
    <cellStyle name="_Chelan Debt Forecast 12.19.05_NIM Summary 13" xfId="23289"/>
    <cellStyle name="_Chelan Debt Forecast 12.19.05_NIM Summary 14" xfId="23290"/>
    <cellStyle name="_Chelan Debt Forecast 12.19.05_NIM Summary 15" xfId="23291"/>
    <cellStyle name="_Chelan Debt Forecast 12.19.05_NIM Summary 16" xfId="23292"/>
    <cellStyle name="_Chelan Debt Forecast 12.19.05_NIM Summary 17" xfId="23293"/>
    <cellStyle name="_Chelan Debt Forecast 12.19.05_NIM Summary 18" xfId="23294"/>
    <cellStyle name="_Chelan Debt Forecast 12.19.05_NIM Summary 19" xfId="23295"/>
    <cellStyle name="_Chelan Debt Forecast 12.19.05_NIM Summary 2" xfId="1973"/>
    <cellStyle name="_Chelan Debt Forecast 12.19.05_NIM Summary 2 2" xfId="23296"/>
    <cellStyle name="_Chelan Debt Forecast 12.19.05_NIM Summary 20" xfId="23297"/>
    <cellStyle name="_Chelan Debt Forecast 12.19.05_NIM Summary 21" xfId="23298"/>
    <cellStyle name="_Chelan Debt Forecast 12.19.05_NIM Summary 22" xfId="23299"/>
    <cellStyle name="_Chelan Debt Forecast 12.19.05_NIM Summary 23" xfId="23300"/>
    <cellStyle name="_Chelan Debt Forecast 12.19.05_NIM Summary 24" xfId="23301"/>
    <cellStyle name="_Chelan Debt Forecast 12.19.05_NIM Summary 25" xfId="23302"/>
    <cellStyle name="_Chelan Debt Forecast 12.19.05_NIM Summary 26" xfId="23303"/>
    <cellStyle name="_Chelan Debt Forecast 12.19.05_NIM Summary 27" xfId="23304"/>
    <cellStyle name="_Chelan Debt Forecast 12.19.05_NIM Summary 28" xfId="23305"/>
    <cellStyle name="_Chelan Debt Forecast 12.19.05_NIM Summary 29" xfId="23306"/>
    <cellStyle name="_Chelan Debt Forecast 12.19.05_NIM Summary 3" xfId="1974"/>
    <cellStyle name="_Chelan Debt Forecast 12.19.05_NIM Summary 3 2" xfId="23307"/>
    <cellStyle name="_Chelan Debt Forecast 12.19.05_NIM Summary 30" xfId="23308"/>
    <cellStyle name="_Chelan Debt Forecast 12.19.05_NIM Summary 31" xfId="23309"/>
    <cellStyle name="_Chelan Debt Forecast 12.19.05_NIM Summary 32" xfId="23310"/>
    <cellStyle name="_Chelan Debt Forecast 12.19.05_NIM Summary 33" xfId="23311"/>
    <cellStyle name="_Chelan Debt Forecast 12.19.05_NIM Summary 34" xfId="23312"/>
    <cellStyle name="_Chelan Debt Forecast 12.19.05_NIM Summary 35" xfId="23313"/>
    <cellStyle name="_Chelan Debt Forecast 12.19.05_NIM Summary 36" xfId="23314"/>
    <cellStyle name="_Chelan Debt Forecast 12.19.05_NIM Summary 37" xfId="23315"/>
    <cellStyle name="_Chelan Debt Forecast 12.19.05_NIM Summary 38" xfId="23316"/>
    <cellStyle name="_Chelan Debt Forecast 12.19.05_NIM Summary 39" xfId="23317"/>
    <cellStyle name="_Chelan Debt Forecast 12.19.05_NIM Summary 4" xfId="1975"/>
    <cellStyle name="_Chelan Debt Forecast 12.19.05_NIM Summary 4 2" xfId="23318"/>
    <cellStyle name="_Chelan Debt Forecast 12.19.05_NIM Summary 40" xfId="23319"/>
    <cellStyle name="_Chelan Debt Forecast 12.19.05_NIM Summary 41" xfId="23320"/>
    <cellStyle name="_Chelan Debt Forecast 12.19.05_NIM Summary 42" xfId="23321"/>
    <cellStyle name="_Chelan Debt Forecast 12.19.05_NIM Summary 43" xfId="23322"/>
    <cellStyle name="_Chelan Debt Forecast 12.19.05_NIM Summary 44" xfId="23323"/>
    <cellStyle name="_Chelan Debt Forecast 12.19.05_NIM Summary 45" xfId="23324"/>
    <cellStyle name="_Chelan Debt Forecast 12.19.05_NIM Summary 46" xfId="23325"/>
    <cellStyle name="_Chelan Debt Forecast 12.19.05_NIM Summary 47" xfId="23326"/>
    <cellStyle name="_Chelan Debt Forecast 12.19.05_NIM Summary 48" xfId="23327"/>
    <cellStyle name="_Chelan Debt Forecast 12.19.05_NIM Summary 49" xfId="23328"/>
    <cellStyle name="_Chelan Debt Forecast 12.19.05_NIM Summary 5" xfId="1976"/>
    <cellStyle name="_Chelan Debt Forecast 12.19.05_NIM Summary 5 2" xfId="23329"/>
    <cellStyle name="_Chelan Debt Forecast 12.19.05_NIM Summary 50" xfId="23330"/>
    <cellStyle name="_Chelan Debt Forecast 12.19.05_NIM Summary 51" xfId="23331"/>
    <cellStyle name="_Chelan Debt Forecast 12.19.05_NIM Summary 52" xfId="23332"/>
    <cellStyle name="_Chelan Debt Forecast 12.19.05_NIM Summary 6" xfId="1977"/>
    <cellStyle name="_Chelan Debt Forecast 12.19.05_NIM Summary 6 2" xfId="23333"/>
    <cellStyle name="_Chelan Debt Forecast 12.19.05_NIM Summary 7" xfId="1978"/>
    <cellStyle name="_Chelan Debt Forecast 12.19.05_NIM Summary 7 2" xfId="23334"/>
    <cellStyle name="_Chelan Debt Forecast 12.19.05_NIM Summary 8" xfId="1979"/>
    <cellStyle name="_Chelan Debt Forecast 12.19.05_NIM Summary 8 2" xfId="23335"/>
    <cellStyle name="_Chelan Debt Forecast 12.19.05_NIM Summary 9" xfId="1980"/>
    <cellStyle name="_Chelan Debt Forecast 12.19.05_NIM Summary 9 2" xfId="23336"/>
    <cellStyle name="_Chelan Debt Forecast 12.19.05_NIM Summary_DEM-WP(C) ENERG10C--ctn Mid-C_042010 2010GRC" xfId="23337"/>
    <cellStyle name="_Chelan Debt Forecast 12.19.05_NIM+O&amp;M" xfId="23338"/>
    <cellStyle name="_Chelan Debt Forecast 12.19.05_NIM+O&amp;M 2" xfId="23339"/>
    <cellStyle name="_Chelan Debt Forecast 12.19.05_NIM+O&amp;M 2 2" xfId="23340"/>
    <cellStyle name="_Chelan Debt Forecast 12.19.05_NIM+O&amp;M 3" xfId="23341"/>
    <cellStyle name="_Chelan Debt Forecast 12.19.05_NIM+O&amp;M Monthly" xfId="23342"/>
    <cellStyle name="_Chelan Debt Forecast 12.19.05_NIM+O&amp;M Monthly 2" xfId="23343"/>
    <cellStyle name="_Chelan Debt Forecast 12.19.05_NIM+O&amp;M Monthly 2 2" xfId="23344"/>
    <cellStyle name="_Chelan Debt Forecast 12.19.05_NIM+O&amp;M Monthly 3" xfId="23345"/>
    <cellStyle name="_Chelan Debt Forecast 12.19.05_PCA 10 -  Exhibit D Dec 2011" xfId="23346"/>
    <cellStyle name="_Chelan Debt Forecast 12.19.05_PCA 10 -  Exhibit D from A Kellogg Jan 2011" xfId="1981"/>
    <cellStyle name="_Chelan Debt Forecast 12.19.05_PCA 10 -  Exhibit D from A Kellogg July 2011" xfId="1982"/>
    <cellStyle name="_Chelan Debt Forecast 12.19.05_PCA 10 -  Exhibit D from S Free Rcv'd 12-11" xfId="1983"/>
    <cellStyle name="_Chelan Debt Forecast 12.19.05_PCA 11 -  Exhibit D Jan 2012 fr A Kellogg" xfId="23347"/>
    <cellStyle name="_Chelan Debt Forecast 12.19.05_PCA 11 -  Exhibit D Jan 2012 WF" xfId="23348"/>
    <cellStyle name="_Chelan Debt Forecast 12.19.05_PCA 7 - Exhibit D update 11_30_08 (2)" xfId="1984"/>
    <cellStyle name="_Chelan Debt Forecast 12.19.05_PCA 7 - Exhibit D update 11_30_08 (2) 2" xfId="1985"/>
    <cellStyle name="_Chelan Debt Forecast 12.19.05_PCA 7 - Exhibit D update 11_30_08 (2) 2 2" xfId="1986"/>
    <cellStyle name="_Chelan Debt Forecast 12.19.05_PCA 7 - Exhibit D update 11_30_08 (2) 2 2 2" xfId="23349"/>
    <cellStyle name="_Chelan Debt Forecast 12.19.05_PCA 7 - Exhibit D update 11_30_08 (2) 2 3" xfId="23350"/>
    <cellStyle name="_Chelan Debt Forecast 12.19.05_PCA 7 - Exhibit D update 11_30_08 (2) 3" xfId="1987"/>
    <cellStyle name="_Chelan Debt Forecast 12.19.05_PCA 7 - Exhibit D update 11_30_08 (2) 3 2" xfId="23351"/>
    <cellStyle name="_Chelan Debt Forecast 12.19.05_PCA 7 - Exhibit D update 11_30_08 (2) 4" xfId="23352"/>
    <cellStyle name="_Chelan Debt Forecast 12.19.05_PCA 7 - Exhibit D update 11_30_08 (2)_DEM-WP(C) ENERG10C--ctn Mid-C_042010 2010GRC" xfId="23353"/>
    <cellStyle name="_Chelan Debt Forecast 12.19.05_PCA 7 - Exhibit D update 11_30_08 (2)_NIM Summary" xfId="1988"/>
    <cellStyle name="_Chelan Debt Forecast 12.19.05_PCA 7 - Exhibit D update 11_30_08 (2)_NIM Summary 2" xfId="1989"/>
    <cellStyle name="_Chelan Debt Forecast 12.19.05_PCA 7 - Exhibit D update 11_30_08 (2)_NIM Summary 2 2" xfId="23354"/>
    <cellStyle name="_Chelan Debt Forecast 12.19.05_PCA 7 - Exhibit D update 11_30_08 (2)_NIM Summary 3" xfId="23355"/>
    <cellStyle name="_Chelan Debt Forecast 12.19.05_PCA 7 - Exhibit D update 11_30_08 (2)_NIM Summary_DEM-WP(C) ENERG10C--ctn Mid-C_042010 2010GRC" xfId="23356"/>
    <cellStyle name="_Chelan Debt Forecast 12.19.05_PCA 8 - Exhibit D update 12_31_09" xfId="1990"/>
    <cellStyle name="_Chelan Debt Forecast 12.19.05_PCA 8 - Exhibit D update 12_31_09 2" xfId="23357"/>
    <cellStyle name="_Chelan Debt Forecast 12.19.05_PCA 9 -  Exhibit D April 2010" xfId="1991"/>
    <cellStyle name="_Chelan Debt Forecast 12.19.05_PCA 9 -  Exhibit D April 2010 (3)" xfId="1992"/>
    <cellStyle name="_Chelan Debt Forecast 12.19.05_PCA 9 -  Exhibit D April 2010 (3) 2" xfId="1993"/>
    <cellStyle name="_Chelan Debt Forecast 12.19.05_PCA 9 -  Exhibit D April 2010 (3) 2 2" xfId="23358"/>
    <cellStyle name="_Chelan Debt Forecast 12.19.05_PCA 9 -  Exhibit D April 2010 (3) 3" xfId="23359"/>
    <cellStyle name="_Chelan Debt Forecast 12.19.05_PCA 9 -  Exhibit D April 2010 (3)_DEM-WP(C) ENERG10C--ctn Mid-C_042010 2010GRC" xfId="23360"/>
    <cellStyle name="_Chelan Debt Forecast 12.19.05_PCA 9 -  Exhibit D April 2010 2" xfId="23361"/>
    <cellStyle name="_Chelan Debt Forecast 12.19.05_PCA 9 -  Exhibit D April 2010 3" xfId="23362"/>
    <cellStyle name="_Chelan Debt Forecast 12.19.05_PCA 9 -  Exhibit D April 2010 4" xfId="23363"/>
    <cellStyle name="_Chelan Debt Forecast 12.19.05_PCA 9 -  Exhibit D April 2010 5" xfId="23364"/>
    <cellStyle name="_Chelan Debt Forecast 12.19.05_PCA 9 -  Exhibit D April 2010 6" xfId="23365"/>
    <cellStyle name="_Chelan Debt Forecast 12.19.05_PCA 9 -  Exhibit D Feb 2010" xfId="1994"/>
    <cellStyle name="_Chelan Debt Forecast 12.19.05_PCA 9 -  Exhibit D Feb 2010 2" xfId="23366"/>
    <cellStyle name="_Chelan Debt Forecast 12.19.05_PCA 9 -  Exhibit D Feb 2010 v2" xfId="1995"/>
    <cellStyle name="_Chelan Debt Forecast 12.19.05_PCA 9 -  Exhibit D Feb 2010 v2 2" xfId="23367"/>
    <cellStyle name="_Chelan Debt Forecast 12.19.05_PCA 9 -  Exhibit D Feb 2010 WF" xfId="1996"/>
    <cellStyle name="_Chelan Debt Forecast 12.19.05_PCA 9 -  Exhibit D Feb 2010 WF 2" xfId="23368"/>
    <cellStyle name="_Chelan Debt Forecast 12.19.05_PCA 9 -  Exhibit D Jan 2010" xfId="1997"/>
    <cellStyle name="_Chelan Debt Forecast 12.19.05_PCA 9 -  Exhibit D Jan 2010 2" xfId="23369"/>
    <cellStyle name="_Chelan Debt Forecast 12.19.05_PCA 9 -  Exhibit D March 2010 (2)" xfId="1998"/>
    <cellStyle name="_Chelan Debt Forecast 12.19.05_PCA 9 -  Exhibit D March 2010 (2) 2" xfId="23370"/>
    <cellStyle name="_Chelan Debt Forecast 12.19.05_PCA 9 -  Exhibit D Nov 2010" xfId="1999"/>
    <cellStyle name="_Chelan Debt Forecast 12.19.05_PCA 9 -  Exhibit D Nov 2010 2" xfId="23371"/>
    <cellStyle name="_Chelan Debt Forecast 12.19.05_PCA 9 - Exhibit D at August 2010" xfId="2000"/>
    <cellStyle name="_Chelan Debt Forecast 12.19.05_PCA 9 - Exhibit D at August 2010 2" xfId="23372"/>
    <cellStyle name="_Chelan Debt Forecast 12.19.05_PCA 9 - Exhibit D June 2010 GRC" xfId="2001"/>
    <cellStyle name="_Chelan Debt Forecast 12.19.05_PCA 9 - Exhibit D June 2010 GRC 2" xfId="23373"/>
    <cellStyle name="_Chelan Debt Forecast 12.19.05_Power Costs - Comparison bx Rbtl-Staff-Jt-PC" xfId="2002"/>
    <cellStyle name="_Chelan Debt Forecast 12.19.05_Power Costs - Comparison bx Rbtl-Staff-Jt-PC 2" xfId="2003"/>
    <cellStyle name="_Chelan Debt Forecast 12.19.05_Power Costs - Comparison bx Rbtl-Staff-Jt-PC 2 2" xfId="2004"/>
    <cellStyle name="_Chelan Debt Forecast 12.19.05_Power Costs - Comparison bx Rbtl-Staff-Jt-PC 2 2 2" xfId="23374"/>
    <cellStyle name="_Chelan Debt Forecast 12.19.05_Power Costs - Comparison bx Rbtl-Staff-Jt-PC 2 3" xfId="23375"/>
    <cellStyle name="_Chelan Debt Forecast 12.19.05_Power Costs - Comparison bx Rbtl-Staff-Jt-PC 3" xfId="2005"/>
    <cellStyle name="_Chelan Debt Forecast 12.19.05_Power Costs - Comparison bx Rbtl-Staff-Jt-PC 3 2" xfId="23376"/>
    <cellStyle name="_Chelan Debt Forecast 12.19.05_Power Costs - Comparison bx Rbtl-Staff-Jt-PC 4" xfId="23377"/>
    <cellStyle name="_Chelan Debt Forecast 12.19.05_Power Costs - Comparison bx Rbtl-Staff-Jt-PC_Adj Bench DR 3 for Initial Briefs (Electric)" xfId="2006"/>
    <cellStyle name="_Chelan Debt Forecast 12.19.05_Power Costs - Comparison bx Rbtl-Staff-Jt-PC_Adj Bench DR 3 for Initial Briefs (Electric) 2" xfId="2007"/>
    <cellStyle name="_Chelan Debt Forecast 12.19.05_Power Costs - Comparison bx Rbtl-Staff-Jt-PC_Adj Bench DR 3 for Initial Briefs (Electric) 2 2" xfId="2008"/>
    <cellStyle name="_Chelan Debt Forecast 12.19.05_Power Costs - Comparison bx Rbtl-Staff-Jt-PC_Adj Bench DR 3 for Initial Briefs (Electric) 2 2 2" xfId="23378"/>
    <cellStyle name="_Chelan Debt Forecast 12.19.05_Power Costs - Comparison bx Rbtl-Staff-Jt-PC_Adj Bench DR 3 for Initial Briefs (Electric) 2 3" xfId="23379"/>
    <cellStyle name="_Chelan Debt Forecast 12.19.05_Power Costs - Comparison bx Rbtl-Staff-Jt-PC_Adj Bench DR 3 for Initial Briefs (Electric) 3" xfId="2009"/>
    <cellStyle name="_Chelan Debt Forecast 12.19.05_Power Costs - Comparison bx Rbtl-Staff-Jt-PC_Adj Bench DR 3 for Initial Briefs (Electric) 3 2" xfId="23380"/>
    <cellStyle name="_Chelan Debt Forecast 12.19.05_Power Costs - Comparison bx Rbtl-Staff-Jt-PC_Adj Bench DR 3 for Initial Briefs (Electric) 4" xfId="23381"/>
    <cellStyle name="_Chelan Debt Forecast 12.19.05_Power Costs - Comparison bx Rbtl-Staff-Jt-PC_Adj Bench DR 3 for Initial Briefs (Electric)_DEM-WP(C) ENERG10C--ctn Mid-C_042010 2010GRC" xfId="23382"/>
    <cellStyle name="_Chelan Debt Forecast 12.19.05_Power Costs - Comparison bx Rbtl-Staff-Jt-PC_DEM-WP(C) ENERG10C--ctn Mid-C_042010 2010GRC" xfId="23383"/>
    <cellStyle name="_Chelan Debt Forecast 12.19.05_Power Costs - Comparison bx Rbtl-Staff-Jt-PC_Electric Rev Req Model (2009 GRC) Rebuttal" xfId="2010"/>
    <cellStyle name="_Chelan Debt Forecast 12.19.05_Power Costs - Comparison bx Rbtl-Staff-Jt-PC_Electric Rev Req Model (2009 GRC) Rebuttal 2" xfId="2011"/>
    <cellStyle name="_Chelan Debt Forecast 12.19.05_Power Costs - Comparison bx Rbtl-Staff-Jt-PC_Electric Rev Req Model (2009 GRC) Rebuttal 2 2" xfId="2012"/>
    <cellStyle name="_Chelan Debt Forecast 12.19.05_Power Costs - Comparison bx Rbtl-Staff-Jt-PC_Electric Rev Req Model (2009 GRC) Rebuttal 2 2 2" xfId="23384"/>
    <cellStyle name="_Chelan Debt Forecast 12.19.05_Power Costs - Comparison bx Rbtl-Staff-Jt-PC_Electric Rev Req Model (2009 GRC) Rebuttal 2 3" xfId="23385"/>
    <cellStyle name="_Chelan Debt Forecast 12.19.05_Power Costs - Comparison bx Rbtl-Staff-Jt-PC_Electric Rev Req Model (2009 GRC) Rebuttal 3" xfId="2013"/>
    <cellStyle name="_Chelan Debt Forecast 12.19.05_Power Costs - Comparison bx Rbtl-Staff-Jt-PC_Electric Rev Req Model (2009 GRC) Rebuttal 3 2" xfId="23386"/>
    <cellStyle name="_Chelan Debt Forecast 12.19.05_Power Costs - Comparison bx Rbtl-Staff-Jt-PC_Electric Rev Req Model (2009 GRC) Rebuttal 4" xfId="23387"/>
    <cellStyle name="_Chelan Debt Forecast 12.19.05_Power Costs - Comparison bx Rbtl-Staff-Jt-PC_Electric Rev Req Model (2009 GRC) Rebuttal REmoval of New  WH Solar AdjustMI" xfId="2014"/>
    <cellStyle name="_Chelan Debt Forecast 12.19.05_Power Costs - Comparison bx Rbtl-Staff-Jt-PC_Electric Rev Req Model (2009 GRC) Rebuttal REmoval of New  WH Solar AdjustMI 2" xfId="2015"/>
    <cellStyle name="_Chelan Debt Forecast 12.19.05_Power Costs - Comparison bx Rbtl-Staff-Jt-PC_Electric Rev Req Model (2009 GRC) Rebuttal REmoval of New  WH Solar AdjustMI 2 2" xfId="2016"/>
    <cellStyle name="_Chelan Debt Forecast 12.19.05_Power Costs - Comparison bx Rbtl-Staff-Jt-PC_Electric Rev Req Model (2009 GRC) Rebuttal REmoval of New  WH Solar AdjustMI 2 2 2" xfId="23388"/>
    <cellStyle name="_Chelan Debt Forecast 12.19.05_Power Costs - Comparison bx Rbtl-Staff-Jt-PC_Electric Rev Req Model (2009 GRC) Rebuttal REmoval of New  WH Solar AdjustMI 2 3" xfId="23389"/>
    <cellStyle name="_Chelan Debt Forecast 12.19.05_Power Costs - Comparison bx Rbtl-Staff-Jt-PC_Electric Rev Req Model (2009 GRC) Rebuttal REmoval of New  WH Solar AdjustMI 3" xfId="2017"/>
    <cellStyle name="_Chelan Debt Forecast 12.19.05_Power Costs - Comparison bx Rbtl-Staff-Jt-PC_Electric Rev Req Model (2009 GRC) Rebuttal REmoval of New  WH Solar AdjustMI 3 2" xfId="23390"/>
    <cellStyle name="_Chelan Debt Forecast 12.19.05_Power Costs - Comparison bx Rbtl-Staff-Jt-PC_Electric Rev Req Model (2009 GRC) Rebuttal REmoval of New  WH Solar AdjustMI 4" xfId="23391"/>
    <cellStyle name="_Chelan Debt Forecast 12.19.05_Power Costs - Comparison bx Rbtl-Staff-Jt-PC_Electric Rev Req Model (2009 GRC) Rebuttal REmoval of New  WH Solar AdjustMI_DEM-WP(C) ENERG10C--ctn Mid-C_042010 2010GRC" xfId="23392"/>
    <cellStyle name="_Chelan Debt Forecast 12.19.05_Power Costs - Comparison bx Rbtl-Staff-Jt-PC_Electric Rev Req Model (2009 GRC) Revised 01-18-2010" xfId="2018"/>
    <cellStyle name="_Chelan Debt Forecast 12.19.05_Power Costs - Comparison bx Rbtl-Staff-Jt-PC_Electric Rev Req Model (2009 GRC) Revised 01-18-2010 2" xfId="2019"/>
    <cellStyle name="_Chelan Debt Forecast 12.19.05_Power Costs - Comparison bx Rbtl-Staff-Jt-PC_Electric Rev Req Model (2009 GRC) Revised 01-18-2010 2 2" xfId="2020"/>
    <cellStyle name="_Chelan Debt Forecast 12.19.05_Power Costs - Comparison bx Rbtl-Staff-Jt-PC_Electric Rev Req Model (2009 GRC) Revised 01-18-2010 2 2 2" xfId="23393"/>
    <cellStyle name="_Chelan Debt Forecast 12.19.05_Power Costs - Comparison bx Rbtl-Staff-Jt-PC_Electric Rev Req Model (2009 GRC) Revised 01-18-2010 2 3" xfId="23394"/>
    <cellStyle name="_Chelan Debt Forecast 12.19.05_Power Costs - Comparison bx Rbtl-Staff-Jt-PC_Electric Rev Req Model (2009 GRC) Revised 01-18-2010 3" xfId="2021"/>
    <cellStyle name="_Chelan Debt Forecast 12.19.05_Power Costs - Comparison bx Rbtl-Staff-Jt-PC_Electric Rev Req Model (2009 GRC) Revised 01-18-2010 3 2" xfId="23395"/>
    <cellStyle name="_Chelan Debt Forecast 12.19.05_Power Costs - Comparison bx Rbtl-Staff-Jt-PC_Electric Rev Req Model (2009 GRC) Revised 01-18-2010 4" xfId="23396"/>
    <cellStyle name="_Chelan Debt Forecast 12.19.05_Power Costs - Comparison bx Rbtl-Staff-Jt-PC_Electric Rev Req Model (2009 GRC) Revised 01-18-2010_DEM-WP(C) ENERG10C--ctn Mid-C_042010 2010GRC" xfId="23397"/>
    <cellStyle name="_Chelan Debt Forecast 12.19.05_Power Costs - Comparison bx Rbtl-Staff-Jt-PC_Final Order Electric EXHIBIT A-1" xfId="2022"/>
    <cellStyle name="_Chelan Debt Forecast 12.19.05_Power Costs - Comparison bx Rbtl-Staff-Jt-PC_Final Order Electric EXHIBIT A-1 2" xfId="2023"/>
    <cellStyle name="_Chelan Debt Forecast 12.19.05_Power Costs - Comparison bx Rbtl-Staff-Jt-PC_Final Order Electric EXHIBIT A-1 2 2" xfId="2024"/>
    <cellStyle name="_Chelan Debt Forecast 12.19.05_Power Costs - Comparison bx Rbtl-Staff-Jt-PC_Final Order Electric EXHIBIT A-1 2 2 2" xfId="23398"/>
    <cellStyle name="_Chelan Debt Forecast 12.19.05_Power Costs - Comparison bx Rbtl-Staff-Jt-PC_Final Order Electric EXHIBIT A-1 2 3" xfId="23399"/>
    <cellStyle name="_Chelan Debt Forecast 12.19.05_Power Costs - Comparison bx Rbtl-Staff-Jt-PC_Final Order Electric EXHIBIT A-1 3" xfId="2025"/>
    <cellStyle name="_Chelan Debt Forecast 12.19.05_Power Costs - Comparison bx Rbtl-Staff-Jt-PC_Final Order Electric EXHIBIT A-1 3 2" xfId="23400"/>
    <cellStyle name="_Chelan Debt Forecast 12.19.05_Power Costs - Comparison bx Rbtl-Staff-Jt-PC_Final Order Electric EXHIBIT A-1 4" xfId="23401"/>
    <cellStyle name="_Chelan Debt Forecast 12.19.05_Production Adj 4.37" xfId="2026"/>
    <cellStyle name="_Chelan Debt Forecast 12.19.05_Production Adj 4.37 2" xfId="2027"/>
    <cellStyle name="_Chelan Debt Forecast 12.19.05_Production Adj 4.37 2 2" xfId="2028"/>
    <cellStyle name="_Chelan Debt Forecast 12.19.05_Production Adj 4.37 2 2 2" xfId="23402"/>
    <cellStyle name="_Chelan Debt Forecast 12.19.05_Production Adj 4.37 2 3" xfId="23403"/>
    <cellStyle name="_Chelan Debt Forecast 12.19.05_Production Adj 4.37 3" xfId="2029"/>
    <cellStyle name="_Chelan Debt Forecast 12.19.05_Production Adj 4.37 3 2" xfId="23404"/>
    <cellStyle name="_Chelan Debt Forecast 12.19.05_Production Adj 4.37 4" xfId="23405"/>
    <cellStyle name="_Chelan Debt Forecast 12.19.05_Purchased Power Adj 4.03" xfId="2030"/>
    <cellStyle name="_Chelan Debt Forecast 12.19.05_Purchased Power Adj 4.03 2" xfId="2031"/>
    <cellStyle name="_Chelan Debt Forecast 12.19.05_Purchased Power Adj 4.03 2 2" xfId="2032"/>
    <cellStyle name="_Chelan Debt Forecast 12.19.05_Purchased Power Adj 4.03 2 2 2" xfId="23406"/>
    <cellStyle name="_Chelan Debt Forecast 12.19.05_Purchased Power Adj 4.03 2 3" xfId="23407"/>
    <cellStyle name="_Chelan Debt Forecast 12.19.05_Purchased Power Adj 4.03 3" xfId="2033"/>
    <cellStyle name="_Chelan Debt Forecast 12.19.05_Purchased Power Adj 4.03 3 2" xfId="23408"/>
    <cellStyle name="_Chelan Debt Forecast 12.19.05_Purchased Power Adj 4.03 4" xfId="23409"/>
    <cellStyle name="_Chelan Debt Forecast 12.19.05_Rebuttal Power Costs" xfId="2034"/>
    <cellStyle name="_Chelan Debt Forecast 12.19.05_Rebuttal Power Costs 2" xfId="2035"/>
    <cellStyle name="_Chelan Debt Forecast 12.19.05_Rebuttal Power Costs 2 2" xfId="2036"/>
    <cellStyle name="_Chelan Debt Forecast 12.19.05_Rebuttal Power Costs 2 2 2" xfId="23410"/>
    <cellStyle name="_Chelan Debt Forecast 12.19.05_Rebuttal Power Costs 2 3" xfId="23411"/>
    <cellStyle name="_Chelan Debt Forecast 12.19.05_Rebuttal Power Costs 3" xfId="2037"/>
    <cellStyle name="_Chelan Debt Forecast 12.19.05_Rebuttal Power Costs 3 2" xfId="23412"/>
    <cellStyle name="_Chelan Debt Forecast 12.19.05_Rebuttal Power Costs 4" xfId="23413"/>
    <cellStyle name="_Chelan Debt Forecast 12.19.05_Rebuttal Power Costs_Adj Bench DR 3 for Initial Briefs (Electric)" xfId="2038"/>
    <cellStyle name="_Chelan Debt Forecast 12.19.05_Rebuttal Power Costs_Adj Bench DR 3 for Initial Briefs (Electric) 2" xfId="2039"/>
    <cellStyle name="_Chelan Debt Forecast 12.19.05_Rebuttal Power Costs_Adj Bench DR 3 for Initial Briefs (Electric) 2 2" xfId="2040"/>
    <cellStyle name="_Chelan Debt Forecast 12.19.05_Rebuttal Power Costs_Adj Bench DR 3 for Initial Briefs (Electric) 2 2 2" xfId="23414"/>
    <cellStyle name="_Chelan Debt Forecast 12.19.05_Rebuttal Power Costs_Adj Bench DR 3 for Initial Briefs (Electric) 2 3" xfId="23415"/>
    <cellStyle name="_Chelan Debt Forecast 12.19.05_Rebuttal Power Costs_Adj Bench DR 3 for Initial Briefs (Electric) 3" xfId="2041"/>
    <cellStyle name="_Chelan Debt Forecast 12.19.05_Rebuttal Power Costs_Adj Bench DR 3 for Initial Briefs (Electric) 3 2" xfId="23416"/>
    <cellStyle name="_Chelan Debt Forecast 12.19.05_Rebuttal Power Costs_Adj Bench DR 3 for Initial Briefs (Electric) 4" xfId="23417"/>
    <cellStyle name="_Chelan Debt Forecast 12.19.05_Rebuttal Power Costs_Adj Bench DR 3 for Initial Briefs (Electric)_DEM-WP(C) ENERG10C--ctn Mid-C_042010 2010GRC" xfId="23418"/>
    <cellStyle name="_Chelan Debt Forecast 12.19.05_Rebuttal Power Costs_DEM-WP(C) ENERG10C--ctn Mid-C_042010 2010GRC" xfId="23419"/>
    <cellStyle name="_Chelan Debt Forecast 12.19.05_Rebuttal Power Costs_Electric Rev Req Model (2009 GRC) Rebuttal" xfId="2042"/>
    <cellStyle name="_Chelan Debt Forecast 12.19.05_Rebuttal Power Costs_Electric Rev Req Model (2009 GRC) Rebuttal 2" xfId="2043"/>
    <cellStyle name="_Chelan Debt Forecast 12.19.05_Rebuttal Power Costs_Electric Rev Req Model (2009 GRC) Rebuttal 2 2" xfId="2044"/>
    <cellStyle name="_Chelan Debt Forecast 12.19.05_Rebuttal Power Costs_Electric Rev Req Model (2009 GRC) Rebuttal 2 2 2" xfId="23420"/>
    <cellStyle name="_Chelan Debt Forecast 12.19.05_Rebuttal Power Costs_Electric Rev Req Model (2009 GRC) Rebuttal 2 3" xfId="23421"/>
    <cellStyle name="_Chelan Debt Forecast 12.19.05_Rebuttal Power Costs_Electric Rev Req Model (2009 GRC) Rebuttal 3" xfId="2045"/>
    <cellStyle name="_Chelan Debt Forecast 12.19.05_Rebuttal Power Costs_Electric Rev Req Model (2009 GRC) Rebuttal 3 2" xfId="23422"/>
    <cellStyle name="_Chelan Debt Forecast 12.19.05_Rebuttal Power Costs_Electric Rev Req Model (2009 GRC) Rebuttal 4" xfId="23423"/>
    <cellStyle name="_Chelan Debt Forecast 12.19.05_Rebuttal Power Costs_Electric Rev Req Model (2009 GRC) Rebuttal REmoval of New  WH Solar AdjustMI" xfId="2046"/>
    <cellStyle name="_Chelan Debt Forecast 12.19.05_Rebuttal Power Costs_Electric Rev Req Model (2009 GRC) Rebuttal REmoval of New  WH Solar AdjustMI 2" xfId="2047"/>
    <cellStyle name="_Chelan Debt Forecast 12.19.05_Rebuttal Power Costs_Electric Rev Req Model (2009 GRC) Rebuttal REmoval of New  WH Solar AdjustMI 2 2" xfId="2048"/>
    <cellStyle name="_Chelan Debt Forecast 12.19.05_Rebuttal Power Costs_Electric Rev Req Model (2009 GRC) Rebuttal REmoval of New  WH Solar AdjustMI 2 2 2" xfId="23424"/>
    <cellStyle name="_Chelan Debt Forecast 12.19.05_Rebuttal Power Costs_Electric Rev Req Model (2009 GRC) Rebuttal REmoval of New  WH Solar AdjustMI 2 3" xfId="23425"/>
    <cellStyle name="_Chelan Debt Forecast 12.19.05_Rebuttal Power Costs_Electric Rev Req Model (2009 GRC) Rebuttal REmoval of New  WH Solar AdjustMI 3" xfId="2049"/>
    <cellStyle name="_Chelan Debt Forecast 12.19.05_Rebuttal Power Costs_Electric Rev Req Model (2009 GRC) Rebuttal REmoval of New  WH Solar AdjustMI 3 2" xfId="23426"/>
    <cellStyle name="_Chelan Debt Forecast 12.19.05_Rebuttal Power Costs_Electric Rev Req Model (2009 GRC) Rebuttal REmoval of New  WH Solar AdjustMI 4" xfId="23427"/>
    <cellStyle name="_Chelan Debt Forecast 12.19.05_Rebuttal Power Costs_Electric Rev Req Model (2009 GRC) Rebuttal REmoval of New  WH Solar AdjustMI_DEM-WP(C) ENERG10C--ctn Mid-C_042010 2010GRC" xfId="23428"/>
    <cellStyle name="_Chelan Debt Forecast 12.19.05_Rebuttal Power Costs_Electric Rev Req Model (2009 GRC) Revised 01-18-2010" xfId="2050"/>
    <cellStyle name="_Chelan Debt Forecast 12.19.05_Rebuttal Power Costs_Electric Rev Req Model (2009 GRC) Revised 01-18-2010 2" xfId="2051"/>
    <cellStyle name="_Chelan Debt Forecast 12.19.05_Rebuttal Power Costs_Electric Rev Req Model (2009 GRC) Revised 01-18-2010 2 2" xfId="2052"/>
    <cellStyle name="_Chelan Debt Forecast 12.19.05_Rebuttal Power Costs_Electric Rev Req Model (2009 GRC) Revised 01-18-2010 2 2 2" xfId="23429"/>
    <cellStyle name="_Chelan Debt Forecast 12.19.05_Rebuttal Power Costs_Electric Rev Req Model (2009 GRC) Revised 01-18-2010 2 3" xfId="23430"/>
    <cellStyle name="_Chelan Debt Forecast 12.19.05_Rebuttal Power Costs_Electric Rev Req Model (2009 GRC) Revised 01-18-2010 3" xfId="2053"/>
    <cellStyle name="_Chelan Debt Forecast 12.19.05_Rebuttal Power Costs_Electric Rev Req Model (2009 GRC) Revised 01-18-2010 3 2" xfId="23431"/>
    <cellStyle name="_Chelan Debt Forecast 12.19.05_Rebuttal Power Costs_Electric Rev Req Model (2009 GRC) Revised 01-18-2010 4" xfId="23432"/>
    <cellStyle name="_Chelan Debt Forecast 12.19.05_Rebuttal Power Costs_Electric Rev Req Model (2009 GRC) Revised 01-18-2010_DEM-WP(C) ENERG10C--ctn Mid-C_042010 2010GRC" xfId="23433"/>
    <cellStyle name="_Chelan Debt Forecast 12.19.05_Rebuttal Power Costs_Final Order Electric EXHIBIT A-1" xfId="2054"/>
    <cellStyle name="_Chelan Debt Forecast 12.19.05_Rebuttal Power Costs_Final Order Electric EXHIBIT A-1 2" xfId="2055"/>
    <cellStyle name="_Chelan Debt Forecast 12.19.05_Rebuttal Power Costs_Final Order Electric EXHIBIT A-1 2 2" xfId="2056"/>
    <cellStyle name="_Chelan Debt Forecast 12.19.05_Rebuttal Power Costs_Final Order Electric EXHIBIT A-1 2 2 2" xfId="23434"/>
    <cellStyle name="_Chelan Debt Forecast 12.19.05_Rebuttal Power Costs_Final Order Electric EXHIBIT A-1 2 3" xfId="23435"/>
    <cellStyle name="_Chelan Debt Forecast 12.19.05_Rebuttal Power Costs_Final Order Electric EXHIBIT A-1 3" xfId="2057"/>
    <cellStyle name="_Chelan Debt Forecast 12.19.05_Rebuttal Power Costs_Final Order Electric EXHIBIT A-1 3 2" xfId="23436"/>
    <cellStyle name="_Chelan Debt Forecast 12.19.05_Rebuttal Power Costs_Final Order Electric EXHIBIT A-1 4" xfId="23437"/>
    <cellStyle name="_Chelan Debt Forecast 12.19.05_RECS vs PTC's w Interest 6-28-10" xfId="2058"/>
    <cellStyle name="_Chelan Debt Forecast 12.19.05_ROR &amp; CONV FACTOR" xfId="2059"/>
    <cellStyle name="_Chelan Debt Forecast 12.19.05_ROR &amp; CONV FACTOR 2" xfId="2060"/>
    <cellStyle name="_Chelan Debt Forecast 12.19.05_ROR &amp; CONV FACTOR 2 2" xfId="2061"/>
    <cellStyle name="_Chelan Debt Forecast 12.19.05_ROR &amp; CONV FACTOR 2 2 2" xfId="23438"/>
    <cellStyle name="_Chelan Debt Forecast 12.19.05_ROR &amp; CONV FACTOR 2 3" xfId="23439"/>
    <cellStyle name="_Chelan Debt Forecast 12.19.05_ROR &amp; CONV FACTOR 3" xfId="2062"/>
    <cellStyle name="_Chelan Debt Forecast 12.19.05_ROR &amp; CONV FACTOR 3 2" xfId="23440"/>
    <cellStyle name="_Chelan Debt Forecast 12.19.05_ROR &amp; CONV FACTOR 4" xfId="23441"/>
    <cellStyle name="_Chelan Debt Forecast 12.19.05_ROR 5.02" xfId="2063"/>
    <cellStyle name="_Chelan Debt Forecast 12.19.05_ROR 5.02 2" xfId="2064"/>
    <cellStyle name="_Chelan Debt Forecast 12.19.05_ROR 5.02 2 2" xfId="2065"/>
    <cellStyle name="_Chelan Debt Forecast 12.19.05_ROR 5.02 2 2 2" xfId="23442"/>
    <cellStyle name="_Chelan Debt Forecast 12.19.05_ROR 5.02 2 3" xfId="23443"/>
    <cellStyle name="_Chelan Debt Forecast 12.19.05_ROR 5.02 3" xfId="2066"/>
    <cellStyle name="_Chelan Debt Forecast 12.19.05_ROR 5.02 3 2" xfId="23444"/>
    <cellStyle name="_Chelan Debt Forecast 12.19.05_ROR 5.02 4" xfId="23445"/>
    <cellStyle name="_Chelan Debt Forecast 12.19.05_Transmission Workbook for May BOD" xfId="2067"/>
    <cellStyle name="_Chelan Debt Forecast 12.19.05_Transmission Workbook for May BOD 2" xfId="2068"/>
    <cellStyle name="_Chelan Debt Forecast 12.19.05_Transmission Workbook for May BOD 2 2" xfId="23446"/>
    <cellStyle name="_Chelan Debt Forecast 12.19.05_Transmission Workbook for May BOD 3" xfId="23447"/>
    <cellStyle name="_Chelan Debt Forecast 12.19.05_Transmission Workbook for May BOD_DEM-WP(C) ENERG10C--ctn Mid-C_042010 2010GRC" xfId="23448"/>
    <cellStyle name="_Chelan Debt Forecast 12.19.05_Typical Residential Impacts 10.27.08" xfId="2069"/>
    <cellStyle name="_Chelan Debt Forecast 12.19.05_Wind Integration 10GRC" xfId="2070"/>
    <cellStyle name="_Chelan Debt Forecast 12.19.05_Wind Integration 10GRC 2" xfId="2071"/>
    <cellStyle name="_Chelan Debt Forecast 12.19.05_Wind Integration 10GRC 2 2" xfId="23449"/>
    <cellStyle name="_Chelan Debt Forecast 12.19.05_Wind Integration 10GRC 3" xfId="23450"/>
    <cellStyle name="_Chelan Debt Forecast 12.19.05_Wind Integration 10GRC_DEM-WP(C) ENERG10C--ctn Mid-C_042010 2010GRC" xfId="23451"/>
    <cellStyle name="_x0013__Colstrip 1&amp;2 Annual O&amp;M Budgets" xfId="23452"/>
    <cellStyle name="_x0013__Colstrip 1&amp;2 Annual O&amp;M Budgets 2" xfId="23453"/>
    <cellStyle name="_x0013__Colstrip 1&amp;2 Annual O&amp;M Budgets 3" xfId="23454"/>
    <cellStyle name="_Colstrip FOR - GADS 1990-2009" xfId="2072"/>
    <cellStyle name="_Colstrip FOR - GADS 1990-2009 2" xfId="2073"/>
    <cellStyle name="_Colstrip FOR - GADS 1990-2009 2 2" xfId="23455"/>
    <cellStyle name="_Colstrip FOR - GADS 1990-2009 2 3" xfId="23456"/>
    <cellStyle name="_Colstrip FOR - GADS 1990-2009 3" xfId="23457"/>
    <cellStyle name="_Colstrip FOR - GADS 1990-2009 3 2" xfId="23458"/>
    <cellStyle name="_Colstrip FOR - GADS 1990-2009 4" xfId="23459"/>
    <cellStyle name="_Colstrip FOR - GADS 1990-2009 4 2" xfId="23460"/>
    <cellStyle name="_Colstrip FOR - GADS 1990-2009 5" xfId="23461"/>
    <cellStyle name="_Colstrip FOR - GADS 1990-2009 5 2" xfId="23462"/>
    <cellStyle name="_Colstrip FOR - GADS 1990-2009 6" xfId="23463"/>
    <cellStyle name="_Colstrip FOR - GADS 1990-2009 6 2" xfId="23464"/>
    <cellStyle name="_compare wind integration" xfId="23465"/>
    <cellStyle name="_x0013__Confidential Material" xfId="2074"/>
    <cellStyle name="_x0013__Confidential Material 2" xfId="23466"/>
    <cellStyle name="_Copy 11-9 Sumas Proforma - Current" xfId="2075"/>
    <cellStyle name="_Costs not in AURORA 06GRC" xfId="2076"/>
    <cellStyle name="_Costs not in AURORA 06GRC 2" xfId="2077"/>
    <cellStyle name="_Costs not in AURORA 06GRC 2 2" xfId="2078"/>
    <cellStyle name="_Costs not in AURORA 06GRC 2 2 2" xfId="2079"/>
    <cellStyle name="_Costs not in AURORA 06GRC 2 2 2 2" xfId="23467"/>
    <cellStyle name="_Costs not in AURORA 06GRC 2 2 3" xfId="23468"/>
    <cellStyle name="_Costs not in AURORA 06GRC 2 3" xfId="2080"/>
    <cellStyle name="_Costs not in AURORA 06GRC 2 3 2" xfId="23469"/>
    <cellStyle name="_Costs not in AURORA 06GRC 2 4" xfId="23470"/>
    <cellStyle name="_Costs not in AURORA 06GRC 3" xfId="2081"/>
    <cellStyle name="_Costs not in AURORA 06GRC 3 2" xfId="2082"/>
    <cellStyle name="_Costs not in AURORA 06GRC 3 2 2" xfId="2083"/>
    <cellStyle name="_Costs not in AURORA 06GRC 3 2 2 2" xfId="23471"/>
    <cellStyle name="_Costs not in AURORA 06GRC 3 2 3" xfId="23472"/>
    <cellStyle name="_Costs not in AURORA 06GRC 3 3" xfId="2084"/>
    <cellStyle name="_Costs not in AURORA 06GRC 3 3 2" xfId="2085"/>
    <cellStyle name="_Costs not in AURORA 06GRC 3 3 2 2" xfId="23473"/>
    <cellStyle name="_Costs not in AURORA 06GRC 3 3 3" xfId="23474"/>
    <cellStyle name="_Costs not in AURORA 06GRC 3 4" xfId="2086"/>
    <cellStyle name="_Costs not in AURORA 06GRC 3 4 2" xfId="2087"/>
    <cellStyle name="_Costs not in AURORA 06GRC 3 4 2 2" xfId="23475"/>
    <cellStyle name="_Costs not in AURORA 06GRC 3 4 3" xfId="23476"/>
    <cellStyle name="_Costs not in AURORA 06GRC 3 5" xfId="23477"/>
    <cellStyle name="_Costs not in AURORA 06GRC 4" xfId="2088"/>
    <cellStyle name="_Costs not in AURORA 06GRC 4 2" xfId="2089"/>
    <cellStyle name="_Costs not in AURORA 06GRC 4 2 2" xfId="23478"/>
    <cellStyle name="_Costs not in AURORA 06GRC 4 3" xfId="23479"/>
    <cellStyle name="_Costs not in AURORA 06GRC 5" xfId="2090"/>
    <cellStyle name="_Costs not in AURORA 06GRC 5 2" xfId="23480"/>
    <cellStyle name="_Costs not in AURORA 06GRC 5 2 2" xfId="23481"/>
    <cellStyle name="_Costs not in AURORA 06GRC 5 3" xfId="23482"/>
    <cellStyle name="_Costs not in AURORA 06GRC 6" xfId="2091"/>
    <cellStyle name="_Costs not in AURORA 06GRC 6 2" xfId="23483"/>
    <cellStyle name="_Costs not in AURORA 06GRC 7" xfId="2092"/>
    <cellStyle name="_Costs not in AURORA 06GRC 7 2" xfId="23484"/>
    <cellStyle name="_Costs not in AURORA 06GRC 8" xfId="23485"/>
    <cellStyle name="_Costs not in AURORA 06GRC 8 2" xfId="23486"/>
    <cellStyle name="_Costs not in AURORA 06GRC 9" xfId="23487"/>
    <cellStyle name="_Costs not in AURORA 06GRC 9 2" xfId="23488"/>
    <cellStyle name="_Costs not in AURORA 06GRC_04 07E Wild Horse Wind Expansion (C) (2)" xfId="2093"/>
    <cellStyle name="_Costs not in AURORA 06GRC_04 07E Wild Horse Wind Expansion (C) (2) 2" xfId="2094"/>
    <cellStyle name="_Costs not in AURORA 06GRC_04 07E Wild Horse Wind Expansion (C) (2) 2 2" xfId="2095"/>
    <cellStyle name="_Costs not in AURORA 06GRC_04 07E Wild Horse Wind Expansion (C) (2) 2 2 2" xfId="23489"/>
    <cellStyle name="_Costs not in AURORA 06GRC_04 07E Wild Horse Wind Expansion (C) (2) 2 3" xfId="23490"/>
    <cellStyle name="_Costs not in AURORA 06GRC_04 07E Wild Horse Wind Expansion (C) (2) 3" xfId="2096"/>
    <cellStyle name="_Costs not in AURORA 06GRC_04 07E Wild Horse Wind Expansion (C) (2) 3 2" xfId="23491"/>
    <cellStyle name="_Costs not in AURORA 06GRC_04 07E Wild Horse Wind Expansion (C) (2) 4" xfId="23492"/>
    <cellStyle name="_Costs not in AURORA 06GRC_04 07E Wild Horse Wind Expansion (C) (2)_Adj Bench DR 3 for Initial Briefs (Electric)" xfId="2097"/>
    <cellStyle name="_Costs not in AURORA 06GRC_04 07E Wild Horse Wind Expansion (C) (2)_Adj Bench DR 3 for Initial Briefs (Electric) 2" xfId="2098"/>
    <cellStyle name="_Costs not in AURORA 06GRC_04 07E Wild Horse Wind Expansion (C) (2)_Adj Bench DR 3 for Initial Briefs (Electric) 2 2" xfId="2099"/>
    <cellStyle name="_Costs not in AURORA 06GRC_04 07E Wild Horse Wind Expansion (C) (2)_Adj Bench DR 3 for Initial Briefs (Electric) 2 2 2" xfId="23493"/>
    <cellStyle name="_Costs not in AURORA 06GRC_04 07E Wild Horse Wind Expansion (C) (2)_Adj Bench DR 3 for Initial Briefs (Electric) 2 3" xfId="23494"/>
    <cellStyle name="_Costs not in AURORA 06GRC_04 07E Wild Horse Wind Expansion (C) (2)_Adj Bench DR 3 for Initial Briefs (Electric) 3" xfId="2100"/>
    <cellStyle name="_Costs not in AURORA 06GRC_04 07E Wild Horse Wind Expansion (C) (2)_Adj Bench DR 3 for Initial Briefs (Electric) 3 2" xfId="23495"/>
    <cellStyle name="_Costs not in AURORA 06GRC_04 07E Wild Horse Wind Expansion (C) (2)_Adj Bench DR 3 for Initial Briefs (Electric) 4" xfId="23496"/>
    <cellStyle name="_Costs not in AURORA 06GRC_04 07E Wild Horse Wind Expansion (C) (2)_Adj Bench DR 3 for Initial Briefs (Electric)_DEM-WP(C) ENERG10C--ctn Mid-C_042010 2010GRC" xfId="23497"/>
    <cellStyle name="_Costs not in AURORA 06GRC_04 07E Wild Horse Wind Expansion (C) (2)_Book1" xfId="2101"/>
    <cellStyle name="_Costs not in AURORA 06GRC_04 07E Wild Horse Wind Expansion (C) (2)_DEM-WP(C) ENERG10C--ctn Mid-C_042010 2010GRC" xfId="23498"/>
    <cellStyle name="_Costs not in AURORA 06GRC_04 07E Wild Horse Wind Expansion (C) (2)_Electric Rev Req Model (2009 GRC) " xfId="2102"/>
    <cellStyle name="_Costs not in AURORA 06GRC_04 07E Wild Horse Wind Expansion (C) (2)_Electric Rev Req Model (2009 GRC)  2" xfId="2103"/>
    <cellStyle name="_Costs not in AURORA 06GRC_04 07E Wild Horse Wind Expansion (C) (2)_Electric Rev Req Model (2009 GRC)  2 2" xfId="2104"/>
    <cellStyle name="_Costs not in AURORA 06GRC_04 07E Wild Horse Wind Expansion (C) (2)_Electric Rev Req Model (2009 GRC)  2 2 2" xfId="23499"/>
    <cellStyle name="_Costs not in AURORA 06GRC_04 07E Wild Horse Wind Expansion (C) (2)_Electric Rev Req Model (2009 GRC)  2 3" xfId="23500"/>
    <cellStyle name="_Costs not in AURORA 06GRC_04 07E Wild Horse Wind Expansion (C) (2)_Electric Rev Req Model (2009 GRC)  3" xfId="2105"/>
    <cellStyle name="_Costs not in AURORA 06GRC_04 07E Wild Horse Wind Expansion (C) (2)_Electric Rev Req Model (2009 GRC)  3 2" xfId="23501"/>
    <cellStyle name="_Costs not in AURORA 06GRC_04 07E Wild Horse Wind Expansion (C) (2)_Electric Rev Req Model (2009 GRC)  4" xfId="23502"/>
    <cellStyle name="_Costs not in AURORA 06GRC_04 07E Wild Horse Wind Expansion (C) (2)_Electric Rev Req Model (2009 GRC) _DEM-WP(C) ENERG10C--ctn Mid-C_042010 2010GRC" xfId="23503"/>
    <cellStyle name="_Costs not in AURORA 06GRC_04 07E Wild Horse Wind Expansion (C) (2)_Electric Rev Req Model (2009 GRC) Rebuttal" xfId="2106"/>
    <cellStyle name="_Costs not in AURORA 06GRC_04 07E Wild Horse Wind Expansion (C) (2)_Electric Rev Req Model (2009 GRC) Rebuttal 2" xfId="2107"/>
    <cellStyle name="_Costs not in AURORA 06GRC_04 07E Wild Horse Wind Expansion (C) (2)_Electric Rev Req Model (2009 GRC) Rebuttal 2 2" xfId="2108"/>
    <cellStyle name="_Costs not in AURORA 06GRC_04 07E Wild Horse Wind Expansion (C) (2)_Electric Rev Req Model (2009 GRC) Rebuttal 2 2 2" xfId="23504"/>
    <cellStyle name="_Costs not in AURORA 06GRC_04 07E Wild Horse Wind Expansion (C) (2)_Electric Rev Req Model (2009 GRC) Rebuttal 2 3" xfId="23505"/>
    <cellStyle name="_Costs not in AURORA 06GRC_04 07E Wild Horse Wind Expansion (C) (2)_Electric Rev Req Model (2009 GRC) Rebuttal 3" xfId="2109"/>
    <cellStyle name="_Costs not in AURORA 06GRC_04 07E Wild Horse Wind Expansion (C) (2)_Electric Rev Req Model (2009 GRC) Rebuttal 3 2" xfId="23506"/>
    <cellStyle name="_Costs not in AURORA 06GRC_04 07E Wild Horse Wind Expansion (C) (2)_Electric Rev Req Model (2009 GRC) Rebuttal 4" xfId="23507"/>
    <cellStyle name="_Costs not in AURORA 06GRC_04 07E Wild Horse Wind Expansion (C) (2)_Electric Rev Req Model (2009 GRC) Rebuttal REmoval of New  WH Solar AdjustMI" xfId="2110"/>
    <cellStyle name="_Costs not in AURORA 06GRC_04 07E Wild Horse Wind Expansion (C) (2)_Electric Rev Req Model (2009 GRC) Rebuttal REmoval of New  WH Solar AdjustMI 2" xfId="2111"/>
    <cellStyle name="_Costs not in AURORA 06GRC_04 07E Wild Horse Wind Expansion (C) (2)_Electric Rev Req Model (2009 GRC) Rebuttal REmoval of New  WH Solar AdjustMI 2 2" xfId="2112"/>
    <cellStyle name="_Costs not in AURORA 06GRC_04 07E Wild Horse Wind Expansion (C) (2)_Electric Rev Req Model (2009 GRC) Rebuttal REmoval of New  WH Solar AdjustMI 2 2 2" xfId="23508"/>
    <cellStyle name="_Costs not in AURORA 06GRC_04 07E Wild Horse Wind Expansion (C) (2)_Electric Rev Req Model (2009 GRC) Rebuttal REmoval of New  WH Solar AdjustMI 2 3" xfId="23509"/>
    <cellStyle name="_Costs not in AURORA 06GRC_04 07E Wild Horse Wind Expansion (C) (2)_Electric Rev Req Model (2009 GRC) Rebuttal REmoval of New  WH Solar AdjustMI 3" xfId="2113"/>
    <cellStyle name="_Costs not in AURORA 06GRC_04 07E Wild Horse Wind Expansion (C) (2)_Electric Rev Req Model (2009 GRC) Rebuttal REmoval of New  WH Solar AdjustMI 3 2" xfId="23510"/>
    <cellStyle name="_Costs not in AURORA 06GRC_04 07E Wild Horse Wind Expansion (C) (2)_Electric Rev Req Model (2009 GRC) Rebuttal REmoval of New  WH Solar AdjustMI 4" xfId="23511"/>
    <cellStyle name="_Costs not in AURORA 06GRC_04 07E Wild Horse Wind Expansion (C) (2)_Electric Rev Req Model (2009 GRC) Rebuttal REmoval of New  WH Solar AdjustMI_DEM-WP(C) ENERG10C--ctn Mid-C_042010 2010GRC" xfId="23512"/>
    <cellStyle name="_Costs not in AURORA 06GRC_04 07E Wild Horse Wind Expansion (C) (2)_Electric Rev Req Model (2009 GRC) Revised 01-18-2010" xfId="2114"/>
    <cellStyle name="_Costs not in AURORA 06GRC_04 07E Wild Horse Wind Expansion (C) (2)_Electric Rev Req Model (2009 GRC) Revised 01-18-2010 2" xfId="2115"/>
    <cellStyle name="_Costs not in AURORA 06GRC_04 07E Wild Horse Wind Expansion (C) (2)_Electric Rev Req Model (2009 GRC) Revised 01-18-2010 2 2" xfId="2116"/>
    <cellStyle name="_Costs not in AURORA 06GRC_04 07E Wild Horse Wind Expansion (C) (2)_Electric Rev Req Model (2009 GRC) Revised 01-18-2010 2 2 2" xfId="23513"/>
    <cellStyle name="_Costs not in AURORA 06GRC_04 07E Wild Horse Wind Expansion (C) (2)_Electric Rev Req Model (2009 GRC) Revised 01-18-2010 2 3" xfId="23514"/>
    <cellStyle name="_Costs not in AURORA 06GRC_04 07E Wild Horse Wind Expansion (C) (2)_Electric Rev Req Model (2009 GRC) Revised 01-18-2010 3" xfId="2117"/>
    <cellStyle name="_Costs not in AURORA 06GRC_04 07E Wild Horse Wind Expansion (C) (2)_Electric Rev Req Model (2009 GRC) Revised 01-18-2010 3 2" xfId="23515"/>
    <cellStyle name="_Costs not in AURORA 06GRC_04 07E Wild Horse Wind Expansion (C) (2)_Electric Rev Req Model (2009 GRC) Revised 01-18-2010 4" xfId="23516"/>
    <cellStyle name="_Costs not in AURORA 06GRC_04 07E Wild Horse Wind Expansion (C) (2)_Electric Rev Req Model (2009 GRC) Revised 01-18-2010_DEM-WP(C) ENERG10C--ctn Mid-C_042010 2010GRC" xfId="23517"/>
    <cellStyle name="_Costs not in AURORA 06GRC_04 07E Wild Horse Wind Expansion (C) (2)_Electric Rev Req Model (2010 GRC)" xfId="2118"/>
    <cellStyle name="_Costs not in AURORA 06GRC_04 07E Wild Horse Wind Expansion (C) (2)_Electric Rev Req Model (2010 GRC) SF" xfId="2119"/>
    <cellStyle name="_Costs not in AURORA 06GRC_04 07E Wild Horse Wind Expansion (C) (2)_Final Order Electric EXHIBIT A-1" xfId="2120"/>
    <cellStyle name="_Costs not in AURORA 06GRC_04 07E Wild Horse Wind Expansion (C) (2)_Final Order Electric EXHIBIT A-1 2" xfId="2121"/>
    <cellStyle name="_Costs not in AURORA 06GRC_04 07E Wild Horse Wind Expansion (C) (2)_Final Order Electric EXHIBIT A-1 2 2" xfId="2122"/>
    <cellStyle name="_Costs not in AURORA 06GRC_04 07E Wild Horse Wind Expansion (C) (2)_Final Order Electric EXHIBIT A-1 2 2 2" xfId="23518"/>
    <cellStyle name="_Costs not in AURORA 06GRC_04 07E Wild Horse Wind Expansion (C) (2)_Final Order Electric EXHIBIT A-1 2 3" xfId="23519"/>
    <cellStyle name="_Costs not in AURORA 06GRC_04 07E Wild Horse Wind Expansion (C) (2)_Final Order Electric EXHIBIT A-1 3" xfId="2123"/>
    <cellStyle name="_Costs not in AURORA 06GRC_04 07E Wild Horse Wind Expansion (C) (2)_Final Order Electric EXHIBIT A-1 3 2" xfId="23520"/>
    <cellStyle name="_Costs not in AURORA 06GRC_04 07E Wild Horse Wind Expansion (C) (2)_Final Order Electric EXHIBIT A-1 4" xfId="23521"/>
    <cellStyle name="_Costs not in AURORA 06GRC_04 07E Wild Horse Wind Expansion (C) (2)_TENASKA REGULATORY ASSET" xfId="2124"/>
    <cellStyle name="_Costs not in AURORA 06GRC_04 07E Wild Horse Wind Expansion (C) (2)_TENASKA REGULATORY ASSET 2" xfId="2125"/>
    <cellStyle name="_Costs not in AURORA 06GRC_04 07E Wild Horse Wind Expansion (C) (2)_TENASKA REGULATORY ASSET 2 2" xfId="2126"/>
    <cellStyle name="_Costs not in AURORA 06GRC_04 07E Wild Horse Wind Expansion (C) (2)_TENASKA REGULATORY ASSET 2 2 2" xfId="23522"/>
    <cellStyle name="_Costs not in AURORA 06GRC_04 07E Wild Horse Wind Expansion (C) (2)_TENASKA REGULATORY ASSET 2 3" xfId="23523"/>
    <cellStyle name="_Costs not in AURORA 06GRC_04 07E Wild Horse Wind Expansion (C) (2)_TENASKA REGULATORY ASSET 3" xfId="2127"/>
    <cellStyle name="_Costs not in AURORA 06GRC_04 07E Wild Horse Wind Expansion (C) (2)_TENASKA REGULATORY ASSET 3 2" xfId="23524"/>
    <cellStyle name="_Costs not in AURORA 06GRC_04 07E Wild Horse Wind Expansion (C) (2)_TENASKA REGULATORY ASSET 4" xfId="23525"/>
    <cellStyle name="_Costs not in AURORA 06GRC_16.37E Wild Horse Expansion DeferralRevwrkingfile SF" xfId="2128"/>
    <cellStyle name="_Costs not in AURORA 06GRC_16.37E Wild Horse Expansion DeferralRevwrkingfile SF 2" xfId="2129"/>
    <cellStyle name="_Costs not in AURORA 06GRC_16.37E Wild Horse Expansion DeferralRevwrkingfile SF 2 2" xfId="2130"/>
    <cellStyle name="_Costs not in AURORA 06GRC_16.37E Wild Horse Expansion DeferralRevwrkingfile SF 2 2 2" xfId="23526"/>
    <cellStyle name="_Costs not in AURORA 06GRC_16.37E Wild Horse Expansion DeferralRevwrkingfile SF 2 3" xfId="23527"/>
    <cellStyle name="_Costs not in AURORA 06GRC_16.37E Wild Horse Expansion DeferralRevwrkingfile SF 3" xfId="2131"/>
    <cellStyle name="_Costs not in AURORA 06GRC_16.37E Wild Horse Expansion DeferralRevwrkingfile SF 3 2" xfId="23528"/>
    <cellStyle name="_Costs not in AURORA 06GRC_16.37E Wild Horse Expansion DeferralRevwrkingfile SF 4" xfId="23529"/>
    <cellStyle name="_Costs not in AURORA 06GRC_16.37E Wild Horse Expansion DeferralRevwrkingfile SF_DEM-WP(C) ENERG10C--ctn Mid-C_042010 2010GRC" xfId="23530"/>
    <cellStyle name="_Costs not in AURORA 06GRC_2009 Compliance Filing PCA Exhibits for GRC" xfId="2132"/>
    <cellStyle name="_Costs not in AURORA 06GRC_2009 Compliance Filing PCA Exhibits for GRC 2" xfId="23531"/>
    <cellStyle name="_Costs not in AURORA 06GRC_2009 GRC Compl Filing - Exhibit D" xfId="2133"/>
    <cellStyle name="_Costs not in AURORA 06GRC_2009 GRC Compl Filing - Exhibit D 2" xfId="2134"/>
    <cellStyle name="_Costs not in AURORA 06GRC_2009 GRC Compl Filing - Exhibit D 2 2" xfId="23532"/>
    <cellStyle name="_Costs not in AURORA 06GRC_2009 GRC Compl Filing - Exhibit D 3" xfId="23533"/>
    <cellStyle name="_Costs not in AURORA 06GRC_2009 GRC Compl Filing - Exhibit D_DEM-WP(C) ENERG10C--ctn Mid-C_042010 2010GRC" xfId="23534"/>
    <cellStyle name="_Costs not in AURORA 06GRC_2010 PTC's July1_Dec31 2010 " xfId="2135"/>
    <cellStyle name="_Costs not in AURORA 06GRC_2010 PTC's Sept10_Aug11 (Version 4)" xfId="2136"/>
    <cellStyle name="_Costs not in AURORA 06GRC_3.01 Income Statement" xfId="2137"/>
    <cellStyle name="_Costs not in AURORA 06GRC_4 31 Regulatory Assets and Liabilities  7 06- Exhibit D" xfId="2138"/>
    <cellStyle name="_Costs not in AURORA 06GRC_4 31 Regulatory Assets and Liabilities  7 06- Exhibit D 2" xfId="2139"/>
    <cellStyle name="_Costs not in AURORA 06GRC_4 31 Regulatory Assets and Liabilities  7 06- Exhibit D 2 2" xfId="2140"/>
    <cellStyle name="_Costs not in AURORA 06GRC_4 31 Regulatory Assets and Liabilities  7 06- Exhibit D 2 2 2" xfId="23535"/>
    <cellStyle name="_Costs not in AURORA 06GRC_4 31 Regulatory Assets and Liabilities  7 06- Exhibit D 2 3" xfId="23536"/>
    <cellStyle name="_Costs not in AURORA 06GRC_4 31 Regulatory Assets and Liabilities  7 06- Exhibit D 3" xfId="2141"/>
    <cellStyle name="_Costs not in AURORA 06GRC_4 31 Regulatory Assets and Liabilities  7 06- Exhibit D 3 2" xfId="23537"/>
    <cellStyle name="_Costs not in AURORA 06GRC_4 31 Regulatory Assets and Liabilities  7 06- Exhibit D 4" xfId="23538"/>
    <cellStyle name="_Costs not in AURORA 06GRC_4 31 Regulatory Assets and Liabilities  7 06- Exhibit D_DEM-WP(C) ENERG10C--ctn Mid-C_042010 2010GRC" xfId="23539"/>
    <cellStyle name="_Costs not in AURORA 06GRC_4 31 Regulatory Assets and Liabilities  7 06- Exhibit D_NIM Summary" xfId="2142"/>
    <cellStyle name="_Costs not in AURORA 06GRC_4 31 Regulatory Assets and Liabilities  7 06- Exhibit D_NIM Summary 2" xfId="2143"/>
    <cellStyle name="_Costs not in AURORA 06GRC_4 31 Regulatory Assets and Liabilities  7 06- Exhibit D_NIM Summary 2 2" xfId="23540"/>
    <cellStyle name="_Costs not in AURORA 06GRC_4 31 Regulatory Assets and Liabilities  7 06- Exhibit D_NIM Summary 3" xfId="23541"/>
    <cellStyle name="_Costs not in AURORA 06GRC_4 31 Regulatory Assets and Liabilities  7 06- Exhibit D_NIM Summary_DEM-WP(C) ENERG10C--ctn Mid-C_042010 2010GRC" xfId="23542"/>
    <cellStyle name="_Costs not in AURORA 06GRC_4 31E Reg Asset  Liab and EXH D" xfId="23543"/>
    <cellStyle name="_Costs not in AURORA 06GRC_4 31E Reg Asset  Liab and EXH D _ Aug 10 Filing (2)" xfId="23544"/>
    <cellStyle name="_Costs not in AURORA 06GRC_4 31E Reg Asset  Liab and EXH D _ Aug 10 Filing (2) 2" xfId="23545"/>
    <cellStyle name="_Costs not in AURORA 06GRC_4 31E Reg Asset  Liab and EXH D 10" xfId="23546"/>
    <cellStyle name="_Costs not in AURORA 06GRC_4 31E Reg Asset  Liab and EXH D 11" xfId="23547"/>
    <cellStyle name="_Costs not in AURORA 06GRC_4 31E Reg Asset  Liab and EXH D 12" xfId="23548"/>
    <cellStyle name="_Costs not in AURORA 06GRC_4 31E Reg Asset  Liab and EXH D 13" xfId="23549"/>
    <cellStyle name="_Costs not in AURORA 06GRC_4 31E Reg Asset  Liab and EXH D 14" xfId="23550"/>
    <cellStyle name="_Costs not in AURORA 06GRC_4 31E Reg Asset  Liab and EXH D 15" xfId="23551"/>
    <cellStyle name="_Costs not in AURORA 06GRC_4 31E Reg Asset  Liab and EXH D 16" xfId="23552"/>
    <cellStyle name="_Costs not in AURORA 06GRC_4 31E Reg Asset  Liab and EXH D 17" xfId="23553"/>
    <cellStyle name="_Costs not in AURORA 06GRC_4 31E Reg Asset  Liab and EXH D 18" xfId="23554"/>
    <cellStyle name="_Costs not in AURORA 06GRC_4 31E Reg Asset  Liab and EXH D 19" xfId="23555"/>
    <cellStyle name="_Costs not in AURORA 06GRC_4 31E Reg Asset  Liab and EXH D 2" xfId="23556"/>
    <cellStyle name="_Costs not in AURORA 06GRC_4 31E Reg Asset  Liab and EXH D 20" xfId="23557"/>
    <cellStyle name="_Costs not in AURORA 06GRC_4 31E Reg Asset  Liab and EXH D 21" xfId="23558"/>
    <cellStyle name="_Costs not in AURORA 06GRC_4 31E Reg Asset  Liab and EXH D 22" xfId="23559"/>
    <cellStyle name="_Costs not in AURORA 06GRC_4 31E Reg Asset  Liab and EXH D 23" xfId="23560"/>
    <cellStyle name="_Costs not in AURORA 06GRC_4 31E Reg Asset  Liab and EXH D 24" xfId="23561"/>
    <cellStyle name="_Costs not in AURORA 06GRC_4 31E Reg Asset  Liab and EXH D 25" xfId="23562"/>
    <cellStyle name="_Costs not in AURORA 06GRC_4 31E Reg Asset  Liab and EXH D 26" xfId="23563"/>
    <cellStyle name="_Costs not in AURORA 06GRC_4 31E Reg Asset  Liab and EXH D 27" xfId="23564"/>
    <cellStyle name="_Costs not in AURORA 06GRC_4 31E Reg Asset  Liab and EXH D 28" xfId="23565"/>
    <cellStyle name="_Costs not in AURORA 06GRC_4 31E Reg Asset  Liab and EXH D 29" xfId="23566"/>
    <cellStyle name="_Costs not in AURORA 06GRC_4 31E Reg Asset  Liab and EXH D 3" xfId="23567"/>
    <cellStyle name="_Costs not in AURORA 06GRC_4 31E Reg Asset  Liab and EXH D 30" xfId="23568"/>
    <cellStyle name="_Costs not in AURORA 06GRC_4 31E Reg Asset  Liab and EXH D 31" xfId="23569"/>
    <cellStyle name="_Costs not in AURORA 06GRC_4 31E Reg Asset  Liab and EXH D 32" xfId="23570"/>
    <cellStyle name="_Costs not in AURORA 06GRC_4 31E Reg Asset  Liab and EXH D 33" xfId="23571"/>
    <cellStyle name="_Costs not in AURORA 06GRC_4 31E Reg Asset  Liab and EXH D 34" xfId="23572"/>
    <cellStyle name="_Costs not in AURORA 06GRC_4 31E Reg Asset  Liab and EXH D 35" xfId="23573"/>
    <cellStyle name="_Costs not in AURORA 06GRC_4 31E Reg Asset  Liab and EXH D 36" xfId="23574"/>
    <cellStyle name="_Costs not in AURORA 06GRC_4 31E Reg Asset  Liab and EXH D 4" xfId="23575"/>
    <cellStyle name="_Costs not in AURORA 06GRC_4 31E Reg Asset  Liab and EXH D 5" xfId="23576"/>
    <cellStyle name="_Costs not in AURORA 06GRC_4 31E Reg Asset  Liab and EXH D 6" xfId="23577"/>
    <cellStyle name="_Costs not in AURORA 06GRC_4 31E Reg Asset  Liab and EXH D 7" xfId="23578"/>
    <cellStyle name="_Costs not in AURORA 06GRC_4 31E Reg Asset  Liab and EXH D 8" xfId="23579"/>
    <cellStyle name="_Costs not in AURORA 06GRC_4 31E Reg Asset  Liab and EXH D 9" xfId="23580"/>
    <cellStyle name="_Costs not in AURORA 06GRC_4 32 Regulatory Assets and Liabilities  7 06- Exhibit D" xfId="2144"/>
    <cellStyle name="_Costs not in AURORA 06GRC_4 32 Regulatory Assets and Liabilities  7 06- Exhibit D 2" xfId="2145"/>
    <cellStyle name="_Costs not in AURORA 06GRC_4 32 Regulatory Assets and Liabilities  7 06- Exhibit D 2 2" xfId="2146"/>
    <cellStyle name="_Costs not in AURORA 06GRC_4 32 Regulatory Assets and Liabilities  7 06- Exhibit D 2 2 2" xfId="23581"/>
    <cellStyle name="_Costs not in AURORA 06GRC_4 32 Regulatory Assets and Liabilities  7 06- Exhibit D 2 3" xfId="23582"/>
    <cellStyle name="_Costs not in AURORA 06GRC_4 32 Regulatory Assets and Liabilities  7 06- Exhibit D 3" xfId="2147"/>
    <cellStyle name="_Costs not in AURORA 06GRC_4 32 Regulatory Assets and Liabilities  7 06- Exhibit D 3 2" xfId="23583"/>
    <cellStyle name="_Costs not in AURORA 06GRC_4 32 Regulatory Assets and Liabilities  7 06- Exhibit D 4" xfId="23584"/>
    <cellStyle name="_Costs not in AURORA 06GRC_4 32 Regulatory Assets and Liabilities  7 06- Exhibit D_DEM-WP(C) ENERG10C--ctn Mid-C_042010 2010GRC" xfId="23585"/>
    <cellStyle name="_Costs not in AURORA 06GRC_4 32 Regulatory Assets and Liabilities  7 06- Exhibit D_NIM Summary" xfId="2148"/>
    <cellStyle name="_Costs not in AURORA 06GRC_4 32 Regulatory Assets and Liabilities  7 06- Exhibit D_NIM Summary 2" xfId="2149"/>
    <cellStyle name="_Costs not in AURORA 06GRC_4 32 Regulatory Assets and Liabilities  7 06- Exhibit D_NIM Summary 2 2" xfId="23586"/>
    <cellStyle name="_Costs not in AURORA 06GRC_4 32 Regulatory Assets and Liabilities  7 06- Exhibit D_NIM Summary 3" xfId="23587"/>
    <cellStyle name="_Costs not in AURORA 06GRC_4 32 Regulatory Assets and Liabilities  7 06- Exhibit D_NIM Summary_DEM-WP(C) ENERG10C--ctn Mid-C_042010 2010GRC" xfId="23588"/>
    <cellStyle name="_Costs not in AURORA 06GRC_ACCOUNTS" xfId="2150"/>
    <cellStyle name="_Costs not in AURORA 06GRC_Att B to RECs proceeds proposal" xfId="2151"/>
    <cellStyle name="_Costs not in AURORA 06GRC_AURORA Total New" xfId="2152"/>
    <cellStyle name="_Costs not in AURORA 06GRC_AURORA Total New 2" xfId="2153"/>
    <cellStyle name="_Costs not in AURORA 06GRC_AURORA Total New 2 2" xfId="23589"/>
    <cellStyle name="_Costs not in AURORA 06GRC_AURORA Total New 3" xfId="23590"/>
    <cellStyle name="_Costs not in AURORA 06GRC_Backup for Attachment B 2010-09-09" xfId="2154"/>
    <cellStyle name="_Costs not in AURORA 06GRC_Bench Request - Attachment B" xfId="2155"/>
    <cellStyle name="_Costs not in AURORA 06GRC_Book2" xfId="2156"/>
    <cellStyle name="_Costs not in AURORA 06GRC_Book2 2" xfId="2157"/>
    <cellStyle name="_Costs not in AURORA 06GRC_Book2 2 2" xfId="2158"/>
    <cellStyle name="_Costs not in AURORA 06GRC_Book2 2 2 2" xfId="23591"/>
    <cellStyle name="_Costs not in AURORA 06GRC_Book2 2 3" xfId="23592"/>
    <cellStyle name="_Costs not in AURORA 06GRC_Book2 3" xfId="2159"/>
    <cellStyle name="_Costs not in AURORA 06GRC_Book2 3 2" xfId="23593"/>
    <cellStyle name="_Costs not in AURORA 06GRC_Book2 4" xfId="23594"/>
    <cellStyle name="_Costs not in AURORA 06GRC_Book2_Adj Bench DR 3 for Initial Briefs (Electric)" xfId="2160"/>
    <cellStyle name="_Costs not in AURORA 06GRC_Book2_Adj Bench DR 3 for Initial Briefs (Electric) 2" xfId="2161"/>
    <cellStyle name="_Costs not in AURORA 06GRC_Book2_Adj Bench DR 3 for Initial Briefs (Electric) 2 2" xfId="2162"/>
    <cellStyle name="_Costs not in AURORA 06GRC_Book2_Adj Bench DR 3 for Initial Briefs (Electric) 2 2 2" xfId="23595"/>
    <cellStyle name="_Costs not in AURORA 06GRC_Book2_Adj Bench DR 3 for Initial Briefs (Electric) 2 3" xfId="23596"/>
    <cellStyle name="_Costs not in AURORA 06GRC_Book2_Adj Bench DR 3 for Initial Briefs (Electric) 3" xfId="2163"/>
    <cellStyle name="_Costs not in AURORA 06GRC_Book2_Adj Bench DR 3 for Initial Briefs (Electric) 3 2" xfId="23597"/>
    <cellStyle name="_Costs not in AURORA 06GRC_Book2_Adj Bench DR 3 for Initial Briefs (Electric) 4" xfId="23598"/>
    <cellStyle name="_Costs not in AURORA 06GRC_Book2_Adj Bench DR 3 for Initial Briefs (Electric)_DEM-WP(C) ENERG10C--ctn Mid-C_042010 2010GRC" xfId="23599"/>
    <cellStyle name="_Costs not in AURORA 06GRC_Book2_DEM-WP(C) ENERG10C--ctn Mid-C_042010 2010GRC" xfId="23600"/>
    <cellStyle name="_Costs not in AURORA 06GRC_Book2_Electric Rev Req Model (2009 GRC) Rebuttal" xfId="2164"/>
    <cellStyle name="_Costs not in AURORA 06GRC_Book2_Electric Rev Req Model (2009 GRC) Rebuttal 2" xfId="2165"/>
    <cellStyle name="_Costs not in AURORA 06GRC_Book2_Electric Rev Req Model (2009 GRC) Rebuttal 2 2" xfId="2166"/>
    <cellStyle name="_Costs not in AURORA 06GRC_Book2_Electric Rev Req Model (2009 GRC) Rebuttal 2 2 2" xfId="23601"/>
    <cellStyle name="_Costs not in AURORA 06GRC_Book2_Electric Rev Req Model (2009 GRC) Rebuttal 2 3" xfId="23602"/>
    <cellStyle name="_Costs not in AURORA 06GRC_Book2_Electric Rev Req Model (2009 GRC) Rebuttal 3" xfId="2167"/>
    <cellStyle name="_Costs not in AURORA 06GRC_Book2_Electric Rev Req Model (2009 GRC) Rebuttal 3 2" xfId="23603"/>
    <cellStyle name="_Costs not in AURORA 06GRC_Book2_Electric Rev Req Model (2009 GRC) Rebuttal 4" xfId="23604"/>
    <cellStyle name="_Costs not in AURORA 06GRC_Book2_Electric Rev Req Model (2009 GRC) Rebuttal REmoval of New  WH Solar AdjustMI" xfId="2168"/>
    <cellStyle name="_Costs not in AURORA 06GRC_Book2_Electric Rev Req Model (2009 GRC) Rebuttal REmoval of New  WH Solar AdjustMI 2" xfId="2169"/>
    <cellStyle name="_Costs not in AURORA 06GRC_Book2_Electric Rev Req Model (2009 GRC) Rebuttal REmoval of New  WH Solar AdjustMI 2 2" xfId="2170"/>
    <cellStyle name="_Costs not in AURORA 06GRC_Book2_Electric Rev Req Model (2009 GRC) Rebuttal REmoval of New  WH Solar AdjustMI 2 2 2" xfId="23605"/>
    <cellStyle name="_Costs not in AURORA 06GRC_Book2_Electric Rev Req Model (2009 GRC) Rebuttal REmoval of New  WH Solar AdjustMI 2 3" xfId="23606"/>
    <cellStyle name="_Costs not in AURORA 06GRC_Book2_Electric Rev Req Model (2009 GRC) Rebuttal REmoval of New  WH Solar AdjustMI 3" xfId="2171"/>
    <cellStyle name="_Costs not in AURORA 06GRC_Book2_Electric Rev Req Model (2009 GRC) Rebuttal REmoval of New  WH Solar AdjustMI 3 2" xfId="23607"/>
    <cellStyle name="_Costs not in AURORA 06GRC_Book2_Electric Rev Req Model (2009 GRC) Rebuttal REmoval of New  WH Solar AdjustMI 4" xfId="23608"/>
    <cellStyle name="_Costs not in AURORA 06GRC_Book2_Electric Rev Req Model (2009 GRC) Rebuttal REmoval of New  WH Solar AdjustMI_DEM-WP(C) ENERG10C--ctn Mid-C_042010 2010GRC" xfId="23609"/>
    <cellStyle name="_Costs not in AURORA 06GRC_Book2_Electric Rev Req Model (2009 GRC) Revised 01-18-2010" xfId="2172"/>
    <cellStyle name="_Costs not in AURORA 06GRC_Book2_Electric Rev Req Model (2009 GRC) Revised 01-18-2010 2" xfId="2173"/>
    <cellStyle name="_Costs not in AURORA 06GRC_Book2_Electric Rev Req Model (2009 GRC) Revised 01-18-2010 2 2" xfId="2174"/>
    <cellStyle name="_Costs not in AURORA 06GRC_Book2_Electric Rev Req Model (2009 GRC) Revised 01-18-2010 2 2 2" xfId="23610"/>
    <cellStyle name="_Costs not in AURORA 06GRC_Book2_Electric Rev Req Model (2009 GRC) Revised 01-18-2010 2 3" xfId="23611"/>
    <cellStyle name="_Costs not in AURORA 06GRC_Book2_Electric Rev Req Model (2009 GRC) Revised 01-18-2010 3" xfId="2175"/>
    <cellStyle name="_Costs not in AURORA 06GRC_Book2_Electric Rev Req Model (2009 GRC) Revised 01-18-2010 3 2" xfId="23612"/>
    <cellStyle name="_Costs not in AURORA 06GRC_Book2_Electric Rev Req Model (2009 GRC) Revised 01-18-2010 4" xfId="23613"/>
    <cellStyle name="_Costs not in AURORA 06GRC_Book2_Electric Rev Req Model (2009 GRC) Revised 01-18-2010_DEM-WP(C) ENERG10C--ctn Mid-C_042010 2010GRC" xfId="23614"/>
    <cellStyle name="_Costs not in AURORA 06GRC_Book2_Final Order Electric EXHIBIT A-1" xfId="2176"/>
    <cellStyle name="_Costs not in AURORA 06GRC_Book2_Final Order Electric EXHIBIT A-1 2" xfId="2177"/>
    <cellStyle name="_Costs not in AURORA 06GRC_Book2_Final Order Electric EXHIBIT A-1 2 2" xfId="2178"/>
    <cellStyle name="_Costs not in AURORA 06GRC_Book2_Final Order Electric EXHIBIT A-1 2 2 2" xfId="23615"/>
    <cellStyle name="_Costs not in AURORA 06GRC_Book2_Final Order Electric EXHIBIT A-1 2 3" xfId="23616"/>
    <cellStyle name="_Costs not in AURORA 06GRC_Book2_Final Order Electric EXHIBIT A-1 3" xfId="2179"/>
    <cellStyle name="_Costs not in AURORA 06GRC_Book2_Final Order Electric EXHIBIT A-1 3 2" xfId="23617"/>
    <cellStyle name="_Costs not in AURORA 06GRC_Book2_Final Order Electric EXHIBIT A-1 4" xfId="23618"/>
    <cellStyle name="_Costs not in AURORA 06GRC_Book4" xfId="2180"/>
    <cellStyle name="_Costs not in AURORA 06GRC_Book4 2" xfId="2181"/>
    <cellStyle name="_Costs not in AURORA 06GRC_Book4 2 2" xfId="2182"/>
    <cellStyle name="_Costs not in AURORA 06GRC_Book4 2 2 2" xfId="23619"/>
    <cellStyle name="_Costs not in AURORA 06GRC_Book4 2 3" xfId="23620"/>
    <cellStyle name="_Costs not in AURORA 06GRC_Book4 3" xfId="2183"/>
    <cellStyle name="_Costs not in AURORA 06GRC_Book4 3 2" xfId="23621"/>
    <cellStyle name="_Costs not in AURORA 06GRC_Book4 4" xfId="23622"/>
    <cellStyle name="_Costs not in AURORA 06GRC_Book4_DEM-WP(C) ENERG10C--ctn Mid-C_042010 2010GRC" xfId="23623"/>
    <cellStyle name="_Costs not in AURORA 06GRC_Book9" xfId="2184"/>
    <cellStyle name="_Costs not in AURORA 06GRC_Book9 2" xfId="2185"/>
    <cellStyle name="_Costs not in AURORA 06GRC_Book9 2 2" xfId="2186"/>
    <cellStyle name="_Costs not in AURORA 06GRC_Book9 2 2 2" xfId="23624"/>
    <cellStyle name="_Costs not in AURORA 06GRC_Book9 2 3" xfId="23625"/>
    <cellStyle name="_Costs not in AURORA 06GRC_Book9 3" xfId="2187"/>
    <cellStyle name="_Costs not in AURORA 06GRC_Book9 3 2" xfId="23626"/>
    <cellStyle name="_Costs not in AURORA 06GRC_Book9 4" xfId="23627"/>
    <cellStyle name="_Costs not in AURORA 06GRC_Book9_DEM-WP(C) ENERG10C--ctn Mid-C_042010 2010GRC" xfId="23628"/>
    <cellStyle name="_Costs not in AURORA 06GRC_Check the Interest Calculation" xfId="2188"/>
    <cellStyle name="_Costs not in AURORA 06GRC_Check the Interest Calculation_Scenario 1 REC vs PTC Offset" xfId="2189"/>
    <cellStyle name="_Costs not in AURORA 06GRC_Check the Interest Calculation_Scenario 3" xfId="2190"/>
    <cellStyle name="_Costs not in AURORA 06GRC_Chelan PUD Power Costs (8-10)" xfId="2191"/>
    <cellStyle name="_Costs not in AURORA 06GRC_Chelan PUD Power Costs (8-10) 2" xfId="23629"/>
    <cellStyle name="_Costs not in AURORA 06GRC_DEM-WP(C) Chelan Power Costs" xfId="23630"/>
    <cellStyle name="_Costs not in AURORA 06GRC_DEM-WP(C) Chelan Power Costs 2" xfId="23631"/>
    <cellStyle name="_Costs not in AURORA 06GRC_DEM-WP(C) ENERG10C--ctn Mid-C_042010 2010GRC" xfId="23632"/>
    <cellStyle name="_Costs not in AURORA 06GRC_DEM-WP(C) Gas Transport 2010GRC" xfId="23633"/>
    <cellStyle name="_Costs not in AURORA 06GRC_DEM-WP(C) Gas Transport 2010GRC 2" xfId="23634"/>
    <cellStyle name="_Costs not in AURORA 06GRC_DWH-08 (Rate Spread &amp; Design Workpapers)" xfId="2192"/>
    <cellStyle name="_Costs not in AURORA 06GRC_Exh A-1 resulting from UE-112050 effective Jan 1 2012" xfId="23635"/>
    <cellStyle name="_Costs not in AURORA 06GRC_Exh G - Klamath Peaker PPA fr C Locke 2-12" xfId="23636"/>
    <cellStyle name="_Costs not in AURORA 06GRC_Exhibit A-1 effective 4-1-11 fr S Free 12-11" xfId="23637"/>
    <cellStyle name="_Costs not in AURORA 06GRC_Exhibit D fr R Gho 12-31-08" xfId="2193"/>
    <cellStyle name="_Costs not in AURORA 06GRC_Exhibit D fr R Gho 12-31-08 2" xfId="2194"/>
    <cellStyle name="_Costs not in AURORA 06GRC_Exhibit D fr R Gho 12-31-08 2 2" xfId="23638"/>
    <cellStyle name="_Costs not in AURORA 06GRC_Exhibit D fr R Gho 12-31-08 3" xfId="23639"/>
    <cellStyle name="_Costs not in AURORA 06GRC_Exhibit D fr R Gho 12-31-08 v2" xfId="2195"/>
    <cellStyle name="_Costs not in AURORA 06GRC_Exhibit D fr R Gho 12-31-08 v2 2" xfId="2196"/>
    <cellStyle name="_Costs not in AURORA 06GRC_Exhibit D fr R Gho 12-31-08 v2 2 2" xfId="23640"/>
    <cellStyle name="_Costs not in AURORA 06GRC_Exhibit D fr R Gho 12-31-08 v2 3" xfId="23641"/>
    <cellStyle name="_Costs not in AURORA 06GRC_Exhibit D fr R Gho 12-31-08 v2_DEM-WP(C) ENERG10C--ctn Mid-C_042010 2010GRC" xfId="23642"/>
    <cellStyle name="_Costs not in AURORA 06GRC_Exhibit D fr R Gho 12-31-08 v2_NIM Summary" xfId="2197"/>
    <cellStyle name="_Costs not in AURORA 06GRC_Exhibit D fr R Gho 12-31-08 v2_NIM Summary 2" xfId="2198"/>
    <cellStyle name="_Costs not in AURORA 06GRC_Exhibit D fr R Gho 12-31-08 v2_NIM Summary 2 2" xfId="23643"/>
    <cellStyle name="_Costs not in AURORA 06GRC_Exhibit D fr R Gho 12-31-08 v2_NIM Summary 3" xfId="23644"/>
    <cellStyle name="_Costs not in AURORA 06GRC_Exhibit D fr R Gho 12-31-08 v2_NIM Summary_DEM-WP(C) ENERG10C--ctn Mid-C_042010 2010GRC" xfId="23645"/>
    <cellStyle name="_Costs not in AURORA 06GRC_Exhibit D fr R Gho 12-31-08_DEM-WP(C) ENERG10C--ctn Mid-C_042010 2010GRC" xfId="23646"/>
    <cellStyle name="_Costs not in AURORA 06GRC_Exhibit D fr R Gho 12-31-08_NIM Summary" xfId="2199"/>
    <cellStyle name="_Costs not in AURORA 06GRC_Exhibit D fr R Gho 12-31-08_NIM Summary 2" xfId="2200"/>
    <cellStyle name="_Costs not in AURORA 06GRC_Exhibit D fr R Gho 12-31-08_NIM Summary 2 2" xfId="23647"/>
    <cellStyle name="_Costs not in AURORA 06GRC_Exhibit D fr R Gho 12-31-08_NIM Summary 3" xfId="23648"/>
    <cellStyle name="_Costs not in AURORA 06GRC_Exhibit D fr R Gho 12-31-08_NIM Summary_DEM-WP(C) ENERG10C--ctn Mid-C_042010 2010GRC" xfId="23649"/>
    <cellStyle name="_Costs not in AURORA 06GRC_Final 2008 PTC Rate Design Workpapers 10.27.08" xfId="2201"/>
    <cellStyle name="_Costs not in AURORA 06GRC_Final 2009 Electric Low Income Workpapers" xfId="2202"/>
    <cellStyle name="_Costs not in AURORA 06GRC_Gas Rev Req Model (2010 GRC)" xfId="2203"/>
    <cellStyle name="_Costs not in AURORA 06GRC_Hopkins Ridge Prepaid Tran - Interest Earned RY 12ME Feb  '11" xfId="2204"/>
    <cellStyle name="_Costs not in AURORA 06GRC_Hopkins Ridge Prepaid Tran - Interest Earned RY 12ME Feb  '11 2" xfId="2205"/>
    <cellStyle name="_Costs not in AURORA 06GRC_Hopkins Ridge Prepaid Tran - Interest Earned RY 12ME Feb  '11 2 2" xfId="23650"/>
    <cellStyle name="_Costs not in AURORA 06GRC_Hopkins Ridge Prepaid Tran - Interest Earned RY 12ME Feb  '11 3" xfId="23651"/>
    <cellStyle name="_Costs not in AURORA 06GRC_Hopkins Ridge Prepaid Tran - Interest Earned RY 12ME Feb  '11_DEM-WP(C) ENERG10C--ctn Mid-C_042010 2010GRC" xfId="23652"/>
    <cellStyle name="_Costs not in AURORA 06GRC_Hopkins Ridge Prepaid Tran - Interest Earned RY 12ME Feb  '11_NIM Summary" xfId="2206"/>
    <cellStyle name="_Costs not in AURORA 06GRC_Hopkins Ridge Prepaid Tran - Interest Earned RY 12ME Feb  '11_NIM Summary 2" xfId="2207"/>
    <cellStyle name="_Costs not in AURORA 06GRC_Hopkins Ridge Prepaid Tran - Interest Earned RY 12ME Feb  '11_NIM Summary 2 2" xfId="23653"/>
    <cellStyle name="_Costs not in AURORA 06GRC_Hopkins Ridge Prepaid Tran - Interest Earned RY 12ME Feb  '11_NIM Summary 3" xfId="23654"/>
    <cellStyle name="_Costs not in AURORA 06GRC_Hopkins Ridge Prepaid Tran - Interest Earned RY 12ME Feb  '11_NIM Summary_DEM-WP(C) ENERG10C--ctn Mid-C_042010 2010GRC" xfId="23655"/>
    <cellStyle name="_Costs not in AURORA 06GRC_Hopkins Ridge Prepaid Tran - Interest Earned RY 12ME Feb  '11_Transmission Workbook for May BOD" xfId="2208"/>
    <cellStyle name="_Costs not in AURORA 06GRC_Hopkins Ridge Prepaid Tran - Interest Earned RY 12ME Feb  '11_Transmission Workbook for May BOD 2" xfId="2209"/>
    <cellStyle name="_Costs not in AURORA 06GRC_Hopkins Ridge Prepaid Tran - Interest Earned RY 12ME Feb  '11_Transmission Workbook for May BOD 2 2" xfId="23656"/>
    <cellStyle name="_Costs not in AURORA 06GRC_Hopkins Ridge Prepaid Tran - Interest Earned RY 12ME Feb  '11_Transmission Workbook for May BOD 3" xfId="23657"/>
    <cellStyle name="_Costs not in AURORA 06GRC_Hopkins Ridge Prepaid Tran - Interest Earned RY 12ME Feb  '11_Transmission Workbook for May BOD_DEM-WP(C) ENERG10C--ctn Mid-C_042010 2010GRC" xfId="23658"/>
    <cellStyle name="_Costs not in AURORA 06GRC_INPUTS" xfId="2210"/>
    <cellStyle name="_Costs not in AURORA 06GRC_INPUTS 2" xfId="2211"/>
    <cellStyle name="_Costs not in AURORA 06GRC_INPUTS 2 2" xfId="2212"/>
    <cellStyle name="_Costs not in AURORA 06GRC_INPUTS 2 2 2" xfId="23659"/>
    <cellStyle name="_Costs not in AURORA 06GRC_INPUTS 2 3" xfId="23660"/>
    <cellStyle name="_Costs not in AURORA 06GRC_INPUTS 3" xfId="2213"/>
    <cellStyle name="_Costs not in AURORA 06GRC_INPUTS 3 2" xfId="23661"/>
    <cellStyle name="_Costs not in AURORA 06GRC_INPUTS 4" xfId="23662"/>
    <cellStyle name="_Costs not in AURORA 06GRC_Mint Farm Generation BPA" xfId="23663"/>
    <cellStyle name="_Costs not in AURORA 06GRC_NIM Summary" xfId="2214"/>
    <cellStyle name="_Costs not in AURORA 06GRC_NIM Summary 09GRC" xfId="2215"/>
    <cellStyle name="_Costs not in AURORA 06GRC_NIM Summary 09GRC 2" xfId="2216"/>
    <cellStyle name="_Costs not in AURORA 06GRC_NIM Summary 09GRC 2 2" xfId="23664"/>
    <cellStyle name="_Costs not in AURORA 06GRC_NIM Summary 09GRC 3" xfId="23665"/>
    <cellStyle name="_Costs not in AURORA 06GRC_NIM Summary 09GRC_DEM-WP(C) ENERG10C--ctn Mid-C_042010 2010GRC" xfId="23666"/>
    <cellStyle name="_Costs not in AURORA 06GRC_NIM Summary 10" xfId="23667"/>
    <cellStyle name="_Costs not in AURORA 06GRC_NIM Summary 11" xfId="23668"/>
    <cellStyle name="_Costs not in AURORA 06GRC_NIM Summary 12" xfId="23669"/>
    <cellStyle name="_Costs not in AURORA 06GRC_NIM Summary 13" xfId="23670"/>
    <cellStyle name="_Costs not in AURORA 06GRC_NIM Summary 14" xfId="23671"/>
    <cellStyle name="_Costs not in AURORA 06GRC_NIM Summary 15" xfId="23672"/>
    <cellStyle name="_Costs not in AURORA 06GRC_NIM Summary 16" xfId="23673"/>
    <cellStyle name="_Costs not in AURORA 06GRC_NIM Summary 17" xfId="23674"/>
    <cellStyle name="_Costs not in AURORA 06GRC_NIM Summary 18" xfId="23675"/>
    <cellStyle name="_Costs not in AURORA 06GRC_NIM Summary 19" xfId="23676"/>
    <cellStyle name="_Costs not in AURORA 06GRC_NIM Summary 2" xfId="2217"/>
    <cellStyle name="_Costs not in AURORA 06GRC_NIM Summary 2 2" xfId="23677"/>
    <cellStyle name="_Costs not in AURORA 06GRC_NIM Summary 20" xfId="23678"/>
    <cellStyle name="_Costs not in AURORA 06GRC_NIM Summary 21" xfId="23679"/>
    <cellStyle name="_Costs not in AURORA 06GRC_NIM Summary 22" xfId="23680"/>
    <cellStyle name="_Costs not in AURORA 06GRC_NIM Summary 23" xfId="23681"/>
    <cellStyle name="_Costs not in AURORA 06GRC_NIM Summary 24" xfId="23682"/>
    <cellStyle name="_Costs not in AURORA 06GRC_NIM Summary 25" xfId="23683"/>
    <cellStyle name="_Costs not in AURORA 06GRC_NIM Summary 26" xfId="23684"/>
    <cellStyle name="_Costs not in AURORA 06GRC_NIM Summary 27" xfId="23685"/>
    <cellStyle name="_Costs not in AURORA 06GRC_NIM Summary 28" xfId="23686"/>
    <cellStyle name="_Costs not in AURORA 06GRC_NIM Summary 29" xfId="23687"/>
    <cellStyle name="_Costs not in AURORA 06GRC_NIM Summary 3" xfId="2218"/>
    <cellStyle name="_Costs not in AURORA 06GRC_NIM Summary 3 2" xfId="23688"/>
    <cellStyle name="_Costs not in AURORA 06GRC_NIM Summary 30" xfId="23689"/>
    <cellStyle name="_Costs not in AURORA 06GRC_NIM Summary 31" xfId="23690"/>
    <cellStyle name="_Costs not in AURORA 06GRC_NIM Summary 32" xfId="23691"/>
    <cellStyle name="_Costs not in AURORA 06GRC_NIM Summary 33" xfId="23692"/>
    <cellStyle name="_Costs not in AURORA 06GRC_NIM Summary 34" xfId="23693"/>
    <cellStyle name="_Costs not in AURORA 06GRC_NIM Summary 35" xfId="23694"/>
    <cellStyle name="_Costs not in AURORA 06GRC_NIM Summary 36" xfId="23695"/>
    <cellStyle name="_Costs not in AURORA 06GRC_NIM Summary 37" xfId="23696"/>
    <cellStyle name="_Costs not in AURORA 06GRC_NIM Summary 38" xfId="23697"/>
    <cellStyle name="_Costs not in AURORA 06GRC_NIM Summary 39" xfId="23698"/>
    <cellStyle name="_Costs not in AURORA 06GRC_NIM Summary 4" xfId="2219"/>
    <cellStyle name="_Costs not in AURORA 06GRC_NIM Summary 4 2" xfId="23699"/>
    <cellStyle name="_Costs not in AURORA 06GRC_NIM Summary 40" xfId="23700"/>
    <cellStyle name="_Costs not in AURORA 06GRC_NIM Summary 41" xfId="23701"/>
    <cellStyle name="_Costs not in AURORA 06GRC_NIM Summary 42" xfId="23702"/>
    <cellStyle name="_Costs not in AURORA 06GRC_NIM Summary 43" xfId="23703"/>
    <cellStyle name="_Costs not in AURORA 06GRC_NIM Summary 44" xfId="23704"/>
    <cellStyle name="_Costs not in AURORA 06GRC_NIM Summary 45" xfId="23705"/>
    <cellStyle name="_Costs not in AURORA 06GRC_NIM Summary 46" xfId="23706"/>
    <cellStyle name="_Costs not in AURORA 06GRC_NIM Summary 47" xfId="23707"/>
    <cellStyle name="_Costs not in AURORA 06GRC_NIM Summary 48" xfId="23708"/>
    <cellStyle name="_Costs not in AURORA 06GRC_NIM Summary 49" xfId="23709"/>
    <cellStyle name="_Costs not in AURORA 06GRC_NIM Summary 5" xfId="2220"/>
    <cellStyle name="_Costs not in AURORA 06GRC_NIM Summary 5 2" xfId="23710"/>
    <cellStyle name="_Costs not in AURORA 06GRC_NIM Summary 50" xfId="23711"/>
    <cellStyle name="_Costs not in AURORA 06GRC_NIM Summary 51" xfId="23712"/>
    <cellStyle name="_Costs not in AURORA 06GRC_NIM Summary 52" xfId="23713"/>
    <cellStyle name="_Costs not in AURORA 06GRC_NIM Summary 6" xfId="2221"/>
    <cellStyle name="_Costs not in AURORA 06GRC_NIM Summary 6 2" xfId="23714"/>
    <cellStyle name="_Costs not in AURORA 06GRC_NIM Summary 7" xfId="2222"/>
    <cellStyle name="_Costs not in AURORA 06GRC_NIM Summary 7 2" xfId="23715"/>
    <cellStyle name="_Costs not in AURORA 06GRC_NIM Summary 8" xfId="2223"/>
    <cellStyle name="_Costs not in AURORA 06GRC_NIM Summary 8 2" xfId="23716"/>
    <cellStyle name="_Costs not in AURORA 06GRC_NIM Summary 9" xfId="2224"/>
    <cellStyle name="_Costs not in AURORA 06GRC_NIM Summary 9 2" xfId="23717"/>
    <cellStyle name="_Costs not in AURORA 06GRC_NIM Summary_DEM-WP(C) ENERG10C--ctn Mid-C_042010 2010GRC" xfId="23718"/>
    <cellStyle name="_Costs not in AURORA 06GRC_PCA 10 -  Exhibit D Dec 2011" xfId="23719"/>
    <cellStyle name="_Costs not in AURORA 06GRC_PCA 10 -  Exhibit D from A Kellogg Jan 2011" xfId="2225"/>
    <cellStyle name="_Costs not in AURORA 06GRC_PCA 10 -  Exhibit D from A Kellogg July 2011" xfId="2226"/>
    <cellStyle name="_Costs not in AURORA 06GRC_PCA 10 -  Exhibit D from S Free Rcv'd 12-11" xfId="2227"/>
    <cellStyle name="_Costs not in AURORA 06GRC_PCA 11 -  Exhibit D Jan 2012 fr A Kellogg" xfId="23720"/>
    <cellStyle name="_Costs not in AURORA 06GRC_PCA 11 -  Exhibit D Jan 2012 WF" xfId="23721"/>
    <cellStyle name="_Costs not in AURORA 06GRC_PCA 7 - Exhibit D update 11_30_08 (2)" xfId="2228"/>
    <cellStyle name="_Costs not in AURORA 06GRC_PCA 7 - Exhibit D update 11_30_08 (2) 2" xfId="2229"/>
    <cellStyle name="_Costs not in AURORA 06GRC_PCA 7 - Exhibit D update 11_30_08 (2) 2 2" xfId="2230"/>
    <cellStyle name="_Costs not in AURORA 06GRC_PCA 7 - Exhibit D update 11_30_08 (2) 2 2 2" xfId="23722"/>
    <cellStyle name="_Costs not in AURORA 06GRC_PCA 7 - Exhibit D update 11_30_08 (2) 2 3" xfId="23723"/>
    <cellStyle name="_Costs not in AURORA 06GRC_PCA 7 - Exhibit D update 11_30_08 (2) 3" xfId="2231"/>
    <cellStyle name="_Costs not in AURORA 06GRC_PCA 7 - Exhibit D update 11_30_08 (2) 3 2" xfId="23724"/>
    <cellStyle name="_Costs not in AURORA 06GRC_PCA 7 - Exhibit D update 11_30_08 (2) 4" xfId="23725"/>
    <cellStyle name="_Costs not in AURORA 06GRC_PCA 7 - Exhibit D update 11_30_08 (2)_DEM-WP(C) ENERG10C--ctn Mid-C_042010 2010GRC" xfId="23726"/>
    <cellStyle name="_Costs not in AURORA 06GRC_PCA 7 - Exhibit D update 11_30_08 (2)_NIM Summary" xfId="2232"/>
    <cellStyle name="_Costs not in AURORA 06GRC_PCA 7 - Exhibit D update 11_30_08 (2)_NIM Summary 2" xfId="2233"/>
    <cellStyle name="_Costs not in AURORA 06GRC_PCA 7 - Exhibit D update 11_30_08 (2)_NIM Summary 2 2" xfId="23727"/>
    <cellStyle name="_Costs not in AURORA 06GRC_PCA 7 - Exhibit D update 11_30_08 (2)_NIM Summary 3" xfId="23728"/>
    <cellStyle name="_Costs not in AURORA 06GRC_PCA 7 - Exhibit D update 11_30_08 (2)_NIM Summary_DEM-WP(C) ENERG10C--ctn Mid-C_042010 2010GRC" xfId="23729"/>
    <cellStyle name="_Costs not in AURORA 06GRC_PCA 8 - Exhibit D update 12_31_09" xfId="2234"/>
    <cellStyle name="_Costs not in AURORA 06GRC_PCA 8 - Exhibit D update 12_31_09 2" xfId="23730"/>
    <cellStyle name="_Costs not in AURORA 06GRC_PCA 9 -  Exhibit D April 2010" xfId="2235"/>
    <cellStyle name="_Costs not in AURORA 06GRC_PCA 9 -  Exhibit D April 2010 (3)" xfId="2236"/>
    <cellStyle name="_Costs not in AURORA 06GRC_PCA 9 -  Exhibit D April 2010 (3) 2" xfId="2237"/>
    <cellStyle name="_Costs not in AURORA 06GRC_PCA 9 -  Exhibit D April 2010 (3) 2 2" xfId="23731"/>
    <cellStyle name="_Costs not in AURORA 06GRC_PCA 9 -  Exhibit D April 2010 (3) 3" xfId="23732"/>
    <cellStyle name="_Costs not in AURORA 06GRC_PCA 9 -  Exhibit D April 2010 (3)_DEM-WP(C) ENERG10C--ctn Mid-C_042010 2010GRC" xfId="23733"/>
    <cellStyle name="_Costs not in AURORA 06GRC_PCA 9 -  Exhibit D April 2010 2" xfId="23734"/>
    <cellStyle name="_Costs not in AURORA 06GRC_PCA 9 -  Exhibit D April 2010 3" xfId="23735"/>
    <cellStyle name="_Costs not in AURORA 06GRC_PCA 9 -  Exhibit D April 2010 4" xfId="23736"/>
    <cellStyle name="_Costs not in AURORA 06GRC_PCA 9 -  Exhibit D April 2010 5" xfId="23737"/>
    <cellStyle name="_Costs not in AURORA 06GRC_PCA 9 -  Exhibit D April 2010 6" xfId="23738"/>
    <cellStyle name="_Costs not in AURORA 06GRC_PCA 9 -  Exhibit D Feb 2010" xfId="2238"/>
    <cellStyle name="_Costs not in AURORA 06GRC_PCA 9 -  Exhibit D Feb 2010 2" xfId="23739"/>
    <cellStyle name="_Costs not in AURORA 06GRC_PCA 9 -  Exhibit D Feb 2010 v2" xfId="2239"/>
    <cellStyle name="_Costs not in AURORA 06GRC_PCA 9 -  Exhibit D Feb 2010 v2 2" xfId="23740"/>
    <cellStyle name="_Costs not in AURORA 06GRC_PCA 9 -  Exhibit D Feb 2010 WF" xfId="2240"/>
    <cellStyle name="_Costs not in AURORA 06GRC_PCA 9 -  Exhibit D Feb 2010 WF 2" xfId="23741"/>
    <cellStyle name="_Costs not in AURORA 06GRC_PCA 9 -  Exhibit D Jan 2010" xfId="2241"/>
    <cellStyle name="_Costs not in AURORA 06GRC_PCA 9 -  Exhibit D Jan 2010 2" xfId="23742"/>
    <cellStyle name="_Costs not in AURORA 06GRC_PCA 9 -  Exhibit D March 2010 (2)" xfId="2242"/>
    <cellStyle name="_Costs not in AURORA 06GRC_PCA 9 -  Exhibit D March 2010 (2) 2" xfId="23743"/>
    <cellStyle name="_Costs not in AURORA 06GRC_PCA 9 -  Exhibit D Nov 2010" xfId="2243"/>
    <cellStyle name="_Costs not in AURORA 06GRC_PCA 9 -  Exhibit D Nov 2010 2" xfId="23744"/>
    <cellStyle name="_Costs not in AURORA 06GRC_PCA 9 - Exhibit D at August 2010" xfId="2244"/>
    <cellStyle name="_Costs not in AURORA 06GRC_PCA 9 - Exhibit D at August 2010 2" xfId="23745"/>
    <cellStyle name="_Costs not in AURORA 06GRC_PCA 9 - Exhibit D June 2010 GRC" xfId="2245"/>
    <cellStyle name="_Costs not in AURORA 06GRC_PCA 9 - Exhibit D June 2010 GRC 2" xfId="23746"/>
    <cellStyle name="_Costs not in AURORA 06GRC_Power Costs - Comparison bx Rbtl-Staff-Jt-PC" xfId="2246"/>
    <cellStyle name="_Costs not in AURORA 06GRC_Power Costs - Comparison bx Rbtl-Staff-Jt-PC 2" xfId="2247"/>
    <cellStyle name="_Costs not in AURORA 06GRC_Power Costs - Comparison bx Rbtl-Staff-Jt-PC 2 2" xfId="2248"/>
    <cellStyle name="_Costs not in AURORA 06GRC_Power Costs - Comparison bx Rbtl-Staff-Jt-PC 2 2 2" xfId="23747"/>
    <cellStyle name="_Costs not in AURORA 06GRC_Power Costs - Comparison bx Rbtl-Staff-Jt-PC 2 3" xfId="23748"/>
    <cellStyle name="_Costs not in AURORA 06GRC_Power Costs - Comparison bx Rbtl-Staff-Jt-PC 3" xfId="2249"/>
    <cellStyle name="_Costs not in AURORA 06GRC_Power Costs - Comparison bx Rbtl-Staff-Jt-PC 3 2" xfId="23749"/>
    <cellStyle name="_Costs not in AURORA 06GRC_Power Costs - Comparison bx Rbtl-Staff-Jt-PC 4" xfId="23750"/>
    <cellStyle name="_Costs not in AURORA 06GRC_Power Costs - Comparison bx Rbtl-Staff-Jt-PC_Adj Bench DR 3 for Initial Briefs (Electric)" xfId="2250"/>
    <cellStyle name="_Costs not in AURORA 06GRC_Power Costs - Comparison bx Rbtl-Staff-Jt-PC_Adj Bench DR 3 for Initial Briefs (Electric) 2" xfId="2251"/>
    <cellStyle name="_Costs not in AURORA 06GRC_Power Costs - Comparison bx Rbtl-Staff-Jt-PC_Adj Bench DR 3 for Initial Briefs (Electric) 2 2" xfId="2252"/>
    <cellStyle name="_Costs not in AURORA 06GRC_Power Costs - Comparison bx Rbtl-Staff-Jt-PC_Adj Bench DR 3 for Initial Briefs (Electric) 2 2 2" xfId="23751"/>
    <cellStyle name="_Costs not in AURORA 06GRC_Power Costs - Comparison bx Rbtl-Staff-Jt-PC_Adj Bench DR 3 for Initial Briefs (Electric) 2 3" xfId="23752"/>
    <cellStyle name="_Costs not in AURORA 06GRC_Power Costs - Comparison bx Rbtl-Staff-Jt-PC_Adj Bench DR 3 for Initial Briefs (Electric) 3" xfId="2253"/>
    <cellStyle name="_Costs not in AURORA 06GRC_Power Costs - Comparison bx Rbtl-Staff-Jt-PC_Adj Bench DR 3 for Initial Briefs (Electric) 3 2" xfId="23753"/>
    <cellStyle name="_Costs not in AURORA 06GRC_Power Costs - Comparison bx Rbtl-Staff-Jt-PC_Adj Bench DR 3 for Initial Briefs (Electric) 4" xfId="23754"/>
    <cellStyle name="_Costs not in AURORA 06GRC_Power Costs - Comparison bx Rbtl-Staff-Jt-PC_Adj Bench DR 3 for Initial Briefs (Electric)_DEM-WP(C) ENERG10C--ctn Mid-C_042010 2010GRC" xfId="23755"/>
    <cellStyle name="_Costs not in AURORA 06GRC_Power Costs - Comparison bx Rbtl-Staff-Jt-PC_DEM-WP(C) ENERG10C--ctn Mid-C_042010 2010GRC" xfId="23756"/>
    <cellStyle name="_Costs not in AURORA 06GRC_Power Costs - Comparison bx Rbtl-Staff-Jt-PC_Electric Rev Req Model (2009 GRC) Rebuttal" xfId="2254"/>
    <cellStyle name="_Costs not in AURORA 06GRC_Power Costs - Comparison bx Rbtl-Staff-Jt-PC_Electric Rev Req Model (2009 GRC) Rebuttal 2" xfId="2255"/>
    <cellStyle name="_Costs not in AURORA 06GRC_Power Costs - Comparison bx Rbtl-Staff-Jt-PC_Electric Rev Req Model (2009 GRC) Rebuttal 2 2" xfId="2256"/>
    <cellStyle name="_Costs not in AURORA 06GRC_Power Costs - Comparison bx Rbtl-Staff-Jt-PC_Electric Rev Req Model (2009 GRC) Rebuttal 2 2 2" xfId="23757"/>
    <cellStyle name="_Costs not in AURORA 06GRC_Power Costs - Comparison bx Rbtl-Staff-Jt-PC_Electric Rev Req Model (2009 GRC) Rebuttal 2 3" xfId="23758"/>
    <cellStyle name="_Costs not in AURORA 06GRC_Power Costs - Comparison bx Rbtl-Staff-Jt-PC_Electric Rev Req Model (2009 GRC) Rebuttal 3" xfId="2257"/>
    <cellStyle name="_Costs not in AURORA 06GRC_Power Costs - Comparison bx Rbtl-Staff-Jt-PC_Electric Rev Req Model (2009 GRC) Rebuttal 3 2" xfId="23759"/>
    <cellStyle name="_Costs not in AURORA 06GRC_Power Costs - Comparison bx Rbtl-Staff-Jt-PC_Electric Rev Req Model (2009 GRC) Rebuttal 4" xfId="23760"/>
    <cellStyle name="_Costs not in AURORA 06GRC_Power Costs - Comparison bx Rbtl-Staff-Jt-PC_Electric Rev Req Model (2009 GRC) Rebuttal REmoval of New  WH Solar AdjustMI" xfId="2258"/>
    <cellStyle name="_Costs not in AURORA 06GRC_Power Costs - Comparison bx Rbtl-Staff-Jt-PC_Electric Rev Req Model (2009 GRC) Rebuttal REmoval of New  WH Solar AdjustMI 2" xfId="2259"/>
    <cellStyle name="_Costs not in AURORA 06GRC_Power Costs - Comparison bx Rbtl-Staff-Jt-PC_Electric Rev Req Model (2009 GRC) Rebuttal REmoval of New  WH Solar AdjustMI 2 2" xfId="2260"/>
    <cellStyle name="_Costs not in AURORA 06GRC_Power Costs - Comparison bx Rbtl-Staff-Jt-PC_Electric Rev Req Model (2009 GRC) Rebuttal REmoval of New  WH Solar AdjustMI 2 2 2" xfId="23761"/>
    <cellStyle name="_Costs not in AURORA 06GRC_Power Costs - Comparison bx Rbtl-Staff-Jt-PC_Electric Rev Req Model (2009 GRC) Rebuttal REmoval of New  WH Solar AdjustMI 2 3" xfId="23762"/>
    <cellStyle name="_Costs not in AURORA 06GRC_Power Costs - Comparison bx Rbtl-Staff-Jt-PC_Electric Rev Req Model (2009 GRC) Rebuttal REmoval of New  WH Solar AdjustMI 3" xfId="2261"/>
    <cellStyle name="_Costs not in AURORA 06GRC_Power Costs - Comparison bx Rbtl-Staff-Jt-PC_Electric Rev Req Model (2009 GRC) Rebuttal REmoval of New  WH Solar AdjustMI 3 2" xfId="23763"/>
    <cellStyle name="_Costs not in AURORA 06GRC_Power Costs - Comparison bx Rbtl-Staff-Jt-PC_Electric Rev Req Model (2009 GRC) Rebuttal REmoval of New  WH Solar AdjustMI 4" xfId="23764"/>
    <cellStyle name="_Costs not in AURORA 06GRC_Power Costs - Comparison bx Rbtl-Staff-Jt-PC_Electric Rev Req Model (2009 GRC) Rebuttal REmoval of New  WH Solar AdjustMI_DEM-WP(C) ENERG10C--ctn Mid-C_042010 2010GRC" xfId="23765"/>
    <cellStyle name="_Costs not in AURORA 06GRC_Power Costs - Comparison bx Rbtl-Staff-Jt-PC_Electric Rev Req Model (2009 GRC) Revised 01-18-2010" xfId="2262"/>
    <cellStyle name="_Costs not in AURORA 06GRC_Power Costs - Comparison bx Rbtl-Staff-Jt-PC_Electric Rev Req Model (2009 GRC) Revised 01-18-2010 2" xfId="2263"/>
    <cellStyle name="_Costs not in AURORA 06GRC_Power Costs - Comparison bx Rbtl-Staff-Jt-PC_Electric Rev Req Model (2009 GRC) Revised 01-18-2010 2 2" xfId="2264"/>
    <cellStyle name="_Costs not in AURORA 06GRC_Power Costs - Comparison bx Rbtl-Staff-Jt-PC_Electric Rev Req Model (2009 GRC) Revised 01-18-2010 2 2 2" xfId="23766"/>
    <cellStyle name="_Costs not in AURORA 06GRC_Power Costs - Comparison bx Rbtl-Staff-Jt-PC_Electric Rev Req Model (2009 GRC) Revised 01-18-2010 2 3" xfId="23767"/>
    <cellStyle name="_Costs not in AURORA 06GRC_Power Costs - Comparison bx Rbtl-Staff-Jt-PC_Electric Rev Req Model (2009 GRC) Revised 01-18-2010 3" xfId="2265"/>
    <cellStyle name="_Costs not in AURORA 06GRC_Power Costs - Comparison bx Rbtl-Staff-Jt-PC_Electric Rev Req Model (2009 GRC) Revised 01-18-2010 3 2" xfId="23768"/>
    <cellStyle name="_Costs not in AURORA 06GRC_Power Costs - Comparison bx Rbtl-Staff-Jt-PC_Electric Rev Req Model (2009 GRC) Revised 01-18-2010 4" xfId="23769"/>
    <cellStyle name="_Costs not in AURORA 06GRC_Power Costs - Comparison bx Rbtl-Staff-Jt-PC_Electric Rev Req Model (2009 GRC) Revised 01-18-2010_DEM-WP(C) ENERG10C--ctn Mid-C_042010 2010GRC" xfId="23770"/>
    <cellStyle name="_Costs not in AURORA 06GRC_Power Costs - Comparison bx Rbtl-Staff-Jt-PC_Final Order Electric EXHIBIT A-1" xfId="2266"/>
    <cellStyle name="_Costs not in AURORA 06GRC_Power Costs - Comparison bx Rbtl-Staff-Jt-PC_Final Order Electric EXHIBIT A-1 2" xfId="2267"/>
    <cellStyle name="_Costs not in AURORA 06GRC_Power Costs - Comparison bx Rbtl-Staff-Jt-PC_Final Order Electric EXHIBIT A-1 2 2" xfId="2268"/>
    <cellStyle name="_Costs not in AURORA 06GRC_Power Costs - Comparison bx Rbtl-Staff-Jt-PC_Final Order Electric EXHIBIT A-1 2 2 2" xfId="23771"/>
    <cellStyle name="_Costs not in AURORA 06GRC_Power Costs - Comparison bx Rbtl-Staff-Jt-PC_Final Order Electric EXHIBIT A-1 2 3" xfId="23772"/>
    <cellStyle name="_Costs not in AURORA 06GRC_Power Costs - Comparison bx Rbtl-Staff-Jt-PC_Final Order Electric EXHIBIT A-1 3" xfId="2269"/>
    <cellStyle name="_Costs not in AURORA 06GRC_Power Costs - Comparison bx Rbtl-Staff-Jt-PC_Final Order Electric EXHIBIT A-1 3 2" xfId="23773"/>
    <cellStyle name="_Costs not in AURORA 06GRC_Power Costs - Comparison bx Rbtl-Staff-Jt-PC_Final Order Electric EXHIBIT A-1 4" xfId="23774"/>
    <cellStyle name="_Costs not in AURORA 06GRC_Production Adj 4.37" xfId="2270"/>
    <cellStyle name="_Costs not in AURORA 06GRC_Production Adj 4.37 2" xfId="2271"/>
    <cellStyle name="_Costs not in AURORA 06GRC_Production Adj 4.37 2 2" xfId="2272"/>
    <cellStyle name="_Costs not in AURORA 06GRC_Production Adj 4.37 2 2 2" xfId="23775"/>
    <cellStyle name="_Costs not in AURORA 06GRC_Production Adj 4.37 2 3" xfId="23776"/>
    <cellStyle name="_Costs not in AURORA 06GRC_Production Adj 4.37 3" xfId="2273"/>
    <cellStyle name="_Costs not in AURORA 06GRC_Production Adj 4.37 3 2" xfId="23777"/>
    <cellStyle name="_Costs not in AURORA 06GRC_Production Adj 4.37 4" xfId="23778"/>
    <cellStyle name="_Costs not in AURORA 06GRC_Purchased Power Adj 4.03" xfId="2274"/>
    <cellStyle name="_Costs not in AURORA 06GRC_Purchased Power Adj 4.03 2" xfId="2275"/>
    <cellStyle name="_Costs not in AURORA 06GRC_Purchased Power Adj 4.03 2 2" xfId="2276"/>
    <cellStyle name="_Costs not in AURORA 06GRC_Purchased Power Adj 4.03 2 2 2" xfId="23779"/>
    <cellStyle name="_Costs not in AURORA 06GRC_Purchased Power Adj 4.03 2 3" xfId="23780"/>
    <cellStyle name="_Costs not in AURORA 06GRC_Purchased Power Adj 4.03 3" xfId="2277"/>
    <cellStyle name="_Costs not in AURORA 06GRC_Purchased Power Adj 4.03 3 2" xfId="23781"/>
    <cellStyle name="_Costs not in AURORA 06GRC_Purchased Power Adj 4.03 4" xfId="23782"/>
    <cellStyle name="_Costs not in AURORA 06GRC_Rebuttal Power Costs" xfId="2278"/>
    <cellStyle name="_Costs not in AURORA 06GRC_Rebuttal Power Costs 2" xfId="2279"/>
    <cellStyle name="_Costs not in AURORA 06GRC_Rebuttal Power Costs 2 2" xfId="2280"/>
    <cellStyle name="_Costs not in AURORA 06GRC_Rebuttal Power Costs 2 2 2" xfId="23783"/>
    <cellStyle name="_Costs not in AURORA 06GRC_Rebuttal Power Costs 2 3" xfId="23784"/>
    <cellStyle name="_Costs not in AURORA 06GRC_Rebuttal Power Costs 3" xfId="2281"/>
    <cellStyle name="_Costs not in AURORA 06GRC_Rebuttal Power Costs 3 2" xfId="23785"/>
    <cellStyle name="_Costs not in AURORA 06GRC_Rebuttal Power Costs 4" xfId="23786"/>
    <cellStyle name="_Costs not in AURORA 06GRC_Rebuttal Power Costs_Adj Bench DR 3 for Initial Briefs (Electric)" xfId="2282"/>
    <cellStyle name="_Costs not in AURORA 06GRC_Rebuttal Power Costs_Adj Bench DR 3 for Initial Briefs (Electric) 2" xfId="2283"/>
    <cellStyle name="_Costs not in AURORA 06GRC_Rebuttal Power Costs_Adj Bench DR 3 for Initial Briefs (Electric) 2 2" xfId="2284"/>
    <cellStyle name="_Costs not in AURORA 06GRC_Rebuttal Power Costs_Adj Bench DR 3 for Initial Briefs (Electric) 2 2 2" xfId="23787"/>
    <cellStyle name="_Costs not in AURORA 06GRC_Rebuttal Power Costs_Adj Bench DR 3 for Initial Briefs (Electric) 2 3" xfId="23788"/>
    <cellStyle name="_Costs not in AURORA 06GRC_Rebuttal Power Costs_Adj Bench DR 3 for Initial Briefs (Electric) 3" xfId="2285"/>
    <cellStyle name="_Costs not in AURORA 06GRC_Rebuttal Power Costs_Adj Bench DR 3 for Initial Briefs (Electric) 3 2" xfId="23789"/>
    <cellStyle name="_Costs not in AURORA 06GRC_Rebuttal Power Costs_Adj Bench DR 3 for Initial Briefs (Electric) 4" xfId="23790"/>
    <cellStyle name="_Costs not in AURORA 06GRC_Rebuttal Power Costs_Adj Bench DR 3 for Initial Briefs (Electric)_DEM-WP(C) ENERG10C--ctn Mid-C_042010 2010GRC" xfId="23791"/>
    <cellStyle name="_Costs not in AURORA 06GRC_Rebuttal Power Costs_DEM-WP(C) ENERG10C--ctn Mid-C_042010 2010GRC" xfId="23792"/>
    <cellStyle name="_Costs not in AURORA 06GRC_Rebuttal Power Costs_Electric Rev Req Model (2009 GRC) Rebuttal" xfId="2286"/>
    <cellStyle name="_Costs not in AURORA 06GRC_Rebuttal Power Costs_Electric Rev Req Model (2009 GRC) Rebuttal 2" xfId="2287"/>
    <cellStyle name="_Costs not in AURORA 06GRC_Rebuttal Power Costs_Electric Rev Req Model (2009 GRC) Rebuttal 2 2" xfId="2288"/>
    <cellStyle name="_Costs not in AURORA 06GRC_Rebuttal Power Costs_Electric Rev Req Model (2009 GRC) Rebuttal 2 2 2" xfId="23793"/>
    <cellStyle name="_Costs not in AURORA 06GRC_Rebuttal Power Costs_Electric Rev Req Model (2009 GRC) Rebuttal 2 3" xfId="23794"/>
    <cellStyle name="_Costs not in AURORA 06GRC_Rebuttal Power Costs_Electric Rev Req Model (2009 GRC) Rebuttal 3" xfId="2289"/>
    <cellStyle name="_Costs not in AURORA 06GRC_Rebuttal Power Costs_Electric Rev Req Model (2009 GRC) Rebuttal 3 2" xfId="23795"/>
    <cellStyle name="_Costs not in AURORA 06GRC_Rebuttal Power Costs_Electric Rev Req Model (2009 GRC) Rebuttal 4" xfId="23796"/>
    <cellStyle name="_Costs not in AURORA 06GRC_Rebuttal Power Costs_Electric Rev Req Model (2009 GRC) Rebuttal REmoval of New  WH Solar AdjustMI" xfId="2290"/>
    <cellStyle name="_Costs not in AURORA 06GRC_Rebuttal Power Costs_Electric Rev Req Model (2009 GRC) Rebuttal REmoval of New  WH Solar AdjustMI 2" xfId="2291"/>
    <cellStyle name="_Costs not in AURORA 06GRC_Rebuttal Power Costs_Electric Rev Req Model (2009 GRC) Rebuttal REmoval of New  WH Solar AdjustMI 2 2" xfId="2292"/>
    <cellStyle name="_Costs not in AURORA 06GRC_Rebuttal Power Costs_Electric Rev Req Model (2009 GRC) Rebuttal REmoval of New  WH Solar AdjustMI 2 2 2" xfId="23797"/>
    <cellStyle name="_Costs not in AURORA 06GRC_Rebuttal Power Costs_Electric Rev Req Model (2009 GRC) Rebuttal REmoval of New  WH Solar AdjustMI 2 3" xfId="23798"/>
    <cellStyle name="_Costs not in AURORA 06GRC_Rebuttal Power Costs_Electric Rev Req Model (2009 GRC) Rebuttal REmoval of New  WH Solar AdjustMI 3" xfId="2293"/>
    <cellStyle name="_Costs not in AURORA 06GRC_Rebuttal Power Costs_Electric Rev Req Model (2009 GRC) Rebuttal REmoval of New  WH Solar AdjustMI 3 2" xfId="23799"/>
    <cellStyle name="_Costs not in AURORA 06GRC_Rebuttal Power Costs_Electric Rev Req Model (2009 GRC) Rebuttal REmoval of New  WH Solar AdjustMI 4" xfId="23800"/>
    <cellStyle name="_Costs not in AURORA 06GRC_Rebuttal Power Costs_Electric Rev Req Model (2009 GRC) Rebuttal REmoval of New  WH Solar AdjustMI_DEM-WP(C) ENERG10C--ctn Mid-C_042010 2010GRC" xfId="23801"/>
    <cellStyle name="_Costs not in AURORA 06GRC_Rebuttal Power Costs_Electric Rev Req Model (2009 GRC) Revised 01-18-2010" xfId="2294"/>
    <cellStyle name="_Costs not in AURORA 06GRC_Rebuttal Power Costs_Electric Rev Req Model (2009 GRC) Revised 01-18-2010 2" xfId="2295"/>
    <cellStyle name="_Costs not in AURORA 06GRC_Rebuttal Power Costs_Electric Rev Req Model (2009 GRC) Revised 01-18-2010 2 2" xfId="2296"/>
    <cellStyle name="_Costs not in AURORA 06GRC_Rebuttal Power Costs_Electric Rev Req Model (2009 GRC) Revised 01-18-2010 2 2 2" xfId="23802"/>
    <cellStyle name="_Costs not in AURORA 06GRC_Rebuttal Power Costs_Electric Rev Req Model (2009 GRC) Revised 01-18-2010 2 3" xfId="23803"/>
    <cellStyle name="_Costs not in AURORA 06GRC_Rebuttal Power Costs_Electric Rev Req Model (2009 GRC) Revised 01-18-2010 3" xfId="2297"/>
    <cellStyle name="_Costs not in AURORA 06GRC_Rebuttal Power Costs_Electric Rev Req Model (2009 GRC) Revised 01-18-2010 3 2" xfId="23804"/>
    <cellStyle name="_Costs not in AURORA 06GRC_Rebuttal Power Costs_Electric Rev Req Model (2009 GRC) Revised 01-18-2010 4" xfId="23805"/>
    <cellStyle name="_Costs not in AURORA 06GRC_Rebuttal Power Costs_Electric Rev Req Model (2009 GRC) Revised 01-18-2010_DEM-WP(C) ENERG10C--ctn Mid-C_042010 2010GRC" xfId="23806"/>
    <cellStyle name="_Costs not in AURORA 06GRC_Rebuttal Power Costs_Final Order Electric EXHIBIT A-1" xfId="2298"/>
    <cellStyle name="_Costs not in AURORA 06GRC_Rebuttal Power Costs_Final Order Electric EXHIBIT A-1 2" xfId="2299"/>
    <cellStyle name="_Costs not in AURORA 06GRC_Rebuttal Power Costs_Final Order Electric EXHIBIT A-1 2 2" xfId="2300"/>
    <cellStyle name="_Costs not in AURORA 06GRC_Rebuttal Power Costs_Final Order Electric EXHIBIT A-1 2 2 2" xfId="23807"/>
    <cellStyle name="_Costs not in AURORA 06GRC_Rebuttal Power Costs_Final Order Electric EXHIBIT A-1 2 3" xfId="23808"/>
    <cellStyle name="_Costs not in AURORA 06GRC_Rebuttal Power Costs_Final Order Electric EXHIBIT A-1 3" xfId="2301"/>
    <cellStyle name="_Costs not in AURORA 06GRC_Rebuttal Power Costs_Final Order Electric EXHIBIT A-1 3 2" xfId="23809"/>
    <cellStyle name="_Costs not in AURORA 06GRC_Rebuttal Power Costs_Final Order Electric EXHIBIT A-1 4" xfId="23810"/>
    <cellStyle name="_Costs not in AURORA 06GRC_RECS vs PTC's w Interest 6-28-10" xfId="2302"/>
    <cellStyle name="_Costs not in AURORA 06GRC_ROR &amp; CONV FACTOR" xfId="2303"/>
    <cellStyle name="_Costs not in AURORA 06GRC_ROR &amp; CONV FACTOR 2" xfId="2304"/>
    <cellStyle name="_Costs not in AURORA 06GRC_ROR &amp; CONV FACTOR 2 2" xfId="2305"/>
    <cellStyle name="_Costs not in AURORA 06GRC_ROR &amp; CONV FACTOR 2 2 2" xfId="23811"/>
    <cellStyle name="_Costs not in AURORA 06GRC_ROR &amp; CONV FACTOR 2 3" xfId="23812"/>
    <cellStyle name="_Costs not in AURORA 06GRC_ROR &amp; CONV FACTOR 3" xfId="2306"/>
    <cellStyle name="_Costs not in AURORA 06GRC_ROR &amp; CONV FACTOR 3 2" xfId="23813"/>
    <cellStyle name="_Costs not in AURORA 06GRC_ROR &amp; CONV FACTOR 4" xfId="23814"/>
    <cellStyle name="_Costs not in AURORA 06GRC_ROR 5.02" xfId="2307"/>
    <cellStyle name="_Costs not in AURORA 06GRC_ROR 5.02 2" xfId="2308"/>
    <cellStyle name="_Costs not in AURORA 06GRC_ROR 5.02 2 2" xfId="2309"/>
    <cellStyle name="_Costs not in AURORA 06GRC_ROR 5.02 2 2 2" xfId="23815"/>
    <cellStyle name="_Costs not in AURORA 06GRC_ROR 5.02 2 3" xfId="23816"/>
    <cellStyle name="_Costs not in AURORA 06GRC_ROR 5.02 3" xfId="2310"/>
    <cellStyle name="_Costs not in AURORA 06GRC_ROR 5.02 3 2" xfId="23817"/>
    <cellStyle name="_Costs not in AURORA 06GRC_ROR 5.02 4" xfId="23818"/>
    <cellStyle name="_Costs not in AURORA 06GRC_Transmission Workbook for May BOD" xfId="2311"/>
    <cellStyle name="_Costs not in AURORA 06GRC_Transmission Workbook for May BOD 2" xfId="2312"/>
    <cellStyle name="_Costs not in AURORA 06GRC_Transmission Workbook for May BOD 2 2" xfId="23819"/>
    <cellStyle name="_Costs not in AURORA 06GRC_Transmission Workbook for May BOD 3" xfId="23820"/>
    <cellStyle name="_Costs not in AURORA 06GRC_Transmission Workbook for May BOD_DEM-WP(C) ENERG10C--ctn Mid-C_042010 2010GRC" xfId="23821"/>
    <cellStyle name="_Costs not in AURORA 06GRC_Typical Residential Impacts 10.27.08" xfId="2313"/>
    <cellStyle name="_Costs not in AURORA 06GRC_Wind Integration 10GRC" xfId="2314"/>
    <cellStyle name="_Costs not in AURORA 06GRC_Wind Integration 10GRC 2" xfId="2315"/>
    <cellStyle name="_Costs not in AURORA 06GRC_Wind Integration 10GRC 2 2" xfId="23822"/>
    <cellStyle name="_Costs not in AURORA 06GRC_Wind Integration 10GRC 3" xfId="23823"/>
    <cellStyle name="_Costs not in AURORA 06GRC_Wind Integration 10GRC_DEM-WP(C) ENERG10C--ctn Mid-C_042010 2010GRC" xfId="23824"/>
    <cellStyle name="_Costs not in AURORA 2006GRC 6.15.06" xfId="2316"/>
    <cellStyle name="_Costs not in AURORA 2006GRC 6.15.06 2" xfId="2317"/>
    <cellStyle name="_Costs not in AURORA 2006GRC 6.15.06 2 2" xfId="2318"/>
    <cellStyle name="_Costs not in AURORA 2006GRC 6.15.06 2 2 2" xfId="2319"/>
    <cellStyle name="_Costs not in AURORA 2006GRC 6.15.06 2 2 2 2" xfId="23825"/>
    <cellStyle name="_Costs not in AURORA 2006GRC 6.15.06 2 2 3" xfId="23826"/>
    <cellStyle name="_Costs not in AURORA 2006GRC 6.15.06 2 3" xfId="2320"/>
    <cellStyle name="_Costs not in AURORA 2006GRC 6.15.06 2 3 2" xfId="23827"/>
    <cellStyle name="_Costs not in AURORA 2006GRC 6.15.06 2 4" xfId="23828"/>
    <cellStyle name="_Costs not in AURORA 2006GRC 6.15.06 3" xfId="2321"/>
    <cellStyle name="_Costs not in AURORA 2006GRC 6.15.06 3 2" xfId="2322"/>
    <cellStyle name="_Costs not in AURORA 2006GRC 6.15.06 3 2 2" xfId="2323"/>
    <cellStyle name="_Costs not in AURORA 2006GRC 6.15.06 3 2 2 2" xfId="23829"/>
    <cellStyle name="_Costs not in AURORA 2006GRC 6.15.06 3 2 3" xfId="23830"/>
    <cellStyle name="_Costs not in AURORA 2006GRC 6.15.06 3 3" xfId="2324"/>
    <cellStyle name="_Costs not in AURORA 2006GRC 6.15.06 3 3 2" xfId="2325"/>
    <cellStyle name="_Costs not in AURORA 2006GRC 6.15.06 3 3 2 2" xfId="23831"/>
    <cellStyle name="_Costs not in AURORA 2006GRC 6.15.06 3 3 3" xfId="23832"/>
    <cellStyle name="_Costs not in AURORA 2006GRC 6.15.06 3 4" xfId="2326"/>
    <cellStyle name="_Costs not in AURORA 2006GRC 6.15.06 3 4 2" xfId="2327"/>
    <cellStyle name="_Costs not in AURORA 2006GRC 6.15.06 3 4 2 2" xfId="23833"/>
    <cellStyle name="_Costs not in AURORA 2006GRC 6.15.06 3 4 3" xfId="23834"/>
    <cellStyle name="_Costs not in AURORA 2006GRC 6.15.06 3 5" xfId="23835"/>
    <cellStyle name="_Costs not in AURORA 2006GRC 6.15.06 4" xfId="2328"/>
    <cellStyle name="_Costs not in AURORA 2006GRC 6.15.06 4 2" xfId="2329"/>
    <cellStyle name="_Costs not in AURORA 2006GRC 6.15.06 4 2 2" xfId="23836"/>
    <cellStyle name="_Costs not in AURORA 2006GRC 6.15.06 4 3" xfId="23837"/>
    <cellStyle name="_Costs not in AURORA 2006GRC 6.15.06 5" xfId="2330"/>
    <cellStyle name="_Costs not in AURORA 2006GRC 6.15.06 5 2" xfId="23838"/>
    <cellStyle name="_Costs not in AURORA 2006GRC 6.15.06 5 2 2" xfId="23839"/>
    <cellStyle name="_Costs not in AURORA 2006GRC 6.15.06 5 3" xfId="23840"/>
    <cellStyle name="_Costs not in AURORA 2006GRC 6.15.06 6" xfId="2331"/>
    <cellStyle name="_Costs not in AURORA 2006GRC 6.15.06 6 2" xfId="23841"/>
    <cellStyle name="_Costs not in AURORA 2006GRC 6.15.06 7" xfId="2332"/>
    <cellStyle name="_Costs not in AURORA 2006GRC 6.15.06 7 2" xfId="23842"/>
    <cellStyle name="_Costs not in AURORA 2006GRC 6.15.06 8" xfId="23843"/>
    <cellStyle name="_Costs not in AURORA 2006GRC 6.15.06 8 2" xfId="23844"/>
    <cellStyle name="_Costs not in AURORA 2006GRC 6.15.06 9" xfId="23845"/>
    <cellStyle name="_Costs not in AURORA 2006GRC 6.15.06 9 2" xfId="23846"/>
    <cellStyle name="_Costs not in AURORA 2006GRC 6.15.06_04 07E Wild Horse Wind Expansion (C) (2)" xfId="2333"/>
    <cellStyle name="_Costs not in AURORA 2006GRC 6.15.06_04 07E Wild Horse Wind Expansion (C) (2) 2" xfId="2334"/>
    <cellStyle name="_Costs not in AURORA 2006GRC 6.15.06_04 07E Wild Horse Wind Expansion (C) (2) 2 2" xfId="2335"/>
    <cellStyle name="_Costs not in AURORA 2006GRC 6.15.06_04 07E Wild Horse Wind Expansion (C) (2) 2 2 2" xfId="23847"/>
    <cellStyle name="_Costs not in AURORA 2006GRC 6.15.06_04 07E Wild Horse Wind Expansion (C) (2) 2 3" xfId="23848"/>
    <cellStyle name="_Costs not in AURORA 2006GRC 6.15.06_04 07E Wild Horse Wind Expansion (C) (2) 3" xfId="2336"/>
    <cellStyle name="_Costs not in AURORA 2006GRC 6.15.06_04 07E Wild Horse Wind Expansion (C) (2) 3 2" xfId="23849"/>
    <cellStyle name="_Costs not in AURORA 2006GRC 6.15.06_04 07E Wild Horse Wind Expansion (C) (2) 4" xfId="23850"/>
    <cellStyle name="_Costs not in AURORA 2006GRC 6.15.06_04 07E Wild Horse Wind Expansion (C) (2)_Adj Bench DR 3 for Initial Briefs (Electric)" xfId="2337"/>
    <cellStyle name="_Costs not in AURORA 2006GRC 6.15.06_04 07E Wild Horse Wind Expansion (C) (2)_Adj Bench DR 3 for Initial Briefs (Electric) 2" xfId="2338"/>
    <cellStyle name="_Costs not in AURORA 2006GRC 6.15.06_04 07E Wild Horse Wind Expansion (C) (2)_Adj Bench DR 3 for Initial Briefs (Electric) 2 2" xfId="2339"/>
    <cellStyle name="_Costs not in AURORA 2006GRC 6.15.06_04 07E Wild Horse Wind Expansion (C) (2)_Adj Bench DR 3 for Initial Briefs (Electric) 2 2 2" xfId="23851"/>
    <cellStyle name="_Costs not in AURORA 2006GRC 6.15.06_04 07E Wild Horse Wind Expansion (C) (2)_Adj Bench DR 3 for Initial Briefs (Electric) 2 3" xfId="23852"/>
    <cellStyle name="_Costs not in AURORA 2006GRC 6.15.06_04 07E Wild Horse Wind Expansion (C) (2)_Adj Bench DR 3 for Initial Briefs (Electric) 3" xfId="2340"/>
    <cellStyle name="_Costs not in AURORA 2006GRC 6.15.06_04 07E Wild Horse Wind Expansion (C) (2)_Adj Bench DR 3 for Initial Briefs (Electric) 3 2" xfId="23853"/>
    <cellStyle name="_Costs not in AURORA 2006GRC 6.15.06_04 07E Wild Horse Wind Expansion (C) (2)_Adj Bench DR 3 for Initial Briefs (Electric) 4" xfId="23854"/>
    <cellStyle name="_Costs not in AURORA 2006GRC 6.15.06_04 07E Wild Horse Wind Expansion (C) (2)_Adj Bench DR 3 for Initial Briefs (Electric)_DEM-WP(C) ENERG10C--ctn Mid-C_042010 2010GRC" xfId="23855"/>
    <cellStyle name="_Costs not in AURORA 2006GRC 6.15.06_04 07E Wild Horse Wind Expansion (C) (2)_Book1" xfId="2341"/>
    <cellStyle name="_Costs not in AURORA 2006GRC 6.15.06_04 07E Wild Horse Wind Expansion (C) (2)_DEM-WP(C) ENERG10C--ctn Mid-C_042010 2010GRC" xfId="23856"/>
    <cellStyle name="_Costs not in AURORA 2006GRC 6.15.06_04 07E Wild Horse Wind Expansion (C) (2)_Electric Rev Req Model (2009 GRC) " xfId="2342"/>
    <cellStyle name="_Costs not in AURORA 2006GRC 6.15.06_04 07E Wild Horse Wind Expansion (C) (2)_Electric Rev Req Model (2009 GRC)  2" xfId="2343"/>
    <cellStyle name="_Costs not in AURORA 2006GRC 6.15.06_04 07E Wild Horse Wind Expansion (C) (2)_Electric Rev Req Model (2009 GRC)  2 2" xfId="2344"/>
    <cellStyle name="_Costs not in AURORA 2006GRC 6.15.06_04 07E Wild Horse Wind Expansion (C) (2)_Electric Rev Req Model (2009 GRC)  2 2 2" xfId="23857"/>
    <cellStyle name="_Costs not in AURORA 2006GRC 6.15.06_04 07E Wild Horse Wind Expansion (C) (2)_Electric Rev Req Model (2009 GRC)  2 3" xfId="23858"/>
    <cellStyle name="_Costs not in AURORA 2006GRC 6.15.06_04 07E Wild Horse Wind Expansion (C) (2)_Electric Rev Req Model (2009 GRC)  3" xfId="2345"/>
    <cellStyle name="_Costs not in AURORA 2006GRC 6.15.06_04 07E Wild Horse Wind Expansion (C) (2)_Electric Rev Req Model (2009 GRC)  3 2" xfId="23859"/>
    <cellStyle name="_Costs not in AURORA 2006GRC 6.15.06_04 07E Wild Horse Wind Expansion (C) (2)_Electric Rev Req Model (2009 GRC)  4" xfId="23860"/>
    <cellStyle name="_Costs not in AURORA 2006GRC 6.15.06_04 07E Wild Horse Wind Expansion (C) (2)_Electric Rev Req Model (2009 GRC) _DEM-WP(C) ENERG10C--ctn Mid-C_042010 2010GRC" xfId="23861"/>
    <cellStyle name="_Costs not in AURORA 2006GRC 6.15.06_04 07E Wild Horse Wind Expansion (C) (2)_Electric Rev Req Model (2009 GRC) Rebuttal" xfId="2346"/>
    <cellStyle name="_Costs not in AURORA 2006GRC 6.15.06_04 07E Wild Horse Wind Expansion (C) (2)_Electric Rev Req Model (2009 GRC) Rebuttal 2" xfId="2347"/>
    <cellStyle name="_Costs not in AURORA 2006GRC 6.15.06_04 07E Wild Horse Wind Expansion (C) (2)_Electric Rev Req Model (2009 GRC) Rebuttal 2 2" xfId="2348"/>
    <cellStyle name="_Costs not in AURORA 2006GRC 6.15.06_04 07E Wild Horse Wind Expansion (C) (2)_Electric Rev Req Model (2009 GRC) Rebuttal 2 2 2" xfId="23862"/>
    <cellStyle name="_Costs not in AURORA 2006GRC 6.15.06_04 07E Wild Horse Wind Expansion (C) (2)_Electric Rev Req Model (2009 GRC) Rebuttal 2 3" xfId="23863"/>
    <cellStyle name="_Costs not in AURORA 2006GRC 6.15.06_04 07E Wild Horse Wind Expansion (C) (2)_Electric Rev Req Model (2009 GRC) Rebuttal 3" xfId="2349"/>
    <cellStyle name="_Costs not in AURORA 2006GRC 6.15.06_04 07E Wild Horse Wind Expansion (C) (2)_Electric Rev Req Model (2009 GRC) Rebuttal 3 2" xfId="23864"/>
    <cellStyle name="_Costs not in AURORA 2006GRC 6.15.06_04 07E Wild Horse Wind Expansion (C) (2)_Electric Rev Req Model (2009 GRC) Rebuttal 4" xfId="23865"/>
    <cellStyle name="_Costs not in AURORA 2006GRC 6.15.06_04 07E Wild Horse Wind Expansion (C) (2)_Electric Rev Req Model (2009 GRC) Rebuttal REmoval of New  WH Solar AdjustMI" xfId="2350"/>
    <cellStyle name="_Costs not in AURORA 2006GRC 6.15.06_04 07E Wild Horse Wind Expansion (C) (2)_Electric Rev Req Model (2009 GRC) Rebuttal REmoval of New  WH Solar AdjustMI 2" xfId="2351"/>
    <cellStyle name="_Costs not in AURORA 2006GRC 6.15.06_04 07E Wild Horse Wind Expansion (C) (2)_Electric Rev Req Model (2009 GRC) Rebuttal REmoval of New  WH Solar AdjustMI 2 2" xfId="2352"/>
    <cellStyle name="_Costs not in AURORA 2006GRC 6.15.06_04 07E Wild Horse Wind Expansion (C) (2)_Electric Rev Req Model (2009 GRC) Rebuttal REmoval of New  WH Solar AdjustMI 2 2 2" xfId="23866"/>
    <cellStyle name="_Costs not in AURORA 2006GRC 6.15.06_04 07E Wild Horse Wind Expansion (C) (2)_Electric Rev Req Model (2009 GRC) Rebuttal REmoval of New  WH Solar AdjustMI 2 3" xfId="23867"/>
    <cellStyle name="_Costs not in AURORA 2006GRC 6.15.06_04 07E Wild Horse Wind Expansion (C) (2)_Electric Rev Req Model (2009 GRC) Rebuttal REmoval of New  WH Solar AdjustMI 3" xfId="2353"/>
    <cellStyle name="_Costs not in AURORA 2006GRC 6.15.06_04 07E Wild Horse Wind Expansion (C) (2)_Electric Rev Req Model (2009 GRC) Rebuttal REmoval of New  WH Solar AdjustMI 3 2" xfId="23868"/>
    <cellStyle name="_Costs not in AURORA 2006GRC 6.15.06_04 07E Wild Horse Wind Expansion (C) (2)_Electric Rev Req Model (2009 GRC) Rebuttal REmoval of New  WH Solar AdjustMI 4" xfId="23869"/>
    <cellStyle name="_Costs not in AURORA 2006GRC 6.15.06_04 07E Wild Horse Wind Expansion (C) (2)_Electric Rev Req Model (2009 GRC) Rebuttal REmoval of New  WH Solar AdjustMI_DEM-WP(C) ENERG10C--ctn Mid-C_042010 2010GRC" xfId="23870"/>
    <cellStyle name="_Costs not in AURORA 2006GRC 6.15.06_04 07E Wild Horse Wind Expansion (C) (2)_Electric Rev Req Model (2009 GRC) Revised 01-18-2010" xfId="2354"/>
    <cellStyle name="_Costs not in AURORA 2006GRC 6.15.06_04 07E Wild Horse Wind Expansion (C) (2)_Electric Rev Req Model (2009 GRC) Revised 01-18-2010 2" xfId="2355"/>
    <cellStyle name="_Costs not in AURORA 2006GRC 6.15.06_04 07E Wild Horse Wind Expansion (C) (2)_Electric Rev Req Model (2009 GRC) Revised 01-18-2010 2 2" xfId="2356"/>
    <cellStyle name="_Costs not in AURORA 2006GRC 6.15.06_04 07E Wild Horse Wind Expansion (C) (2)_Electric Rev Req Model (2009 GRC) Revised 01-18-2010 2 2 2" xfId="23871"/>
    <cellStyle name="_Costs not in AURORA 2006GRC 6.15.06_04 07E Wild Horse Wind Expansion (C) (2)_Electric Rev Req Model (2009 GRC) Revised 01-18-2010 2 3" xfId="23872"/>
    <cellStyle name="_Costs not in AURORA 2006GRC 6.15.06_04 07E Wild Horse Wind Expansion (C) (2)_Electric Rev Req Model (2009 GRC) Revised 01-18-2010 3" xfId="2357"/>
    <cellStyle name="_Costs not in AURORA 2006GRC 6.15.06_04 07E Wild Horse Wind Expansion (C) (2)_Electric Rev Req Model (2009 GRC) Revised 01-18-2010 3 2" xfId="23873"/>
    <cellStyle name="_Costs not in AURORA 2006GRC 6.15.06_04 07E Wild Horse Wind Expansion (C) (2)_Electric Rev Req Model (2009 GRC) Revised 01-18-2010 4" xfId="23874"/>
    <cellStyle name="_Costs not in AURORA 2006GRC 6.15.06_04 07E Wild Horse Wind Expansion (C) (2)_Electric Rev Req Model (2009 GRC) Revised 01-18-2010_DEM-WP(C) ENERG10C--ctn Mid-C_042010 2010GRC" xfId="23875"/>
    <cellStyle name="_Costs not in AURORA 2006GRC 6.15.06_04 07E Wild Horse Wind Expansion (C) (2)_Electric Rev Req Model (2010 GRC)" xfId="2358"/>
    <cellStyle name="_Costs not in AURORA 2006GRC 6.15.06_04 07E Wild Horse Wind Expansion (C) (2)_Electric Rev Req Model (2010 GRC) SF" xfId="2359"/>
    <cellStyle name="_Costs not in AURORA 2006GRC 6.15.06_04 07E Wild Horse Wind Expansion (C) (2)_Final Order Electric EXHIBIT A-1" xfId="2360"/>
    <cellStyle name="_Costs not in AURORA 2006GRC 6.15.06_04 07E Wild Horse Wind Expansion (C) (2)_Final Order Electric EXHIBIT A-1 2" xfId="2361"/>
    <cellStyle name="_Costs not in AURORA 2006GRC 6.15.06_04 07E Wild Horse Wind Expansion (C) (2)_Final Order Electric EXHIBIT A-1 2 2" xfId="2362"/>
    <cellStyle name="_Costs not in AURORA 2006GRC 6.15.06_04 07E Wild Horse Wind Expansion (C) (2)_Final Order Electric EXHIBIT A-1 2 2 2" xfId="23876"/>
    <cellStyle name="_Costs not in AURORA 2006GRC 6.15.06_04 07E Wild Horse Wind Expansion (C) (2)_Final Order Electric EXHIBIT A-1 2 3" xfId="23877"/>
    <cellStyle name="_Costs not in AURORA 2006GRC 6.15.06_04 07E Wild Horse Wind Expansion (C) (2)_Final Order Electric EXHIBIT A-1 3" xfId="2363"/>
    <cellStyle name="_Costs not in AURORA 2006GRC 6.15.06_04 07E Wild Horse Wind Expansion (C) (2)_Final Order Electric EXHIBIT A-1 3 2" xfId="23878"/>
    <cellStyle name="_Costs not in AURORA 2006GRC 6.15.06_04 07E Wild Horse Wind Expansion (C) (2)_Final Order Electric EXHIBIT A-1 4" xfId="23879"/>
    <cellStyle name="_Costs not in AURORA 2006GRC 6.15.06_04 07E Wild Horse Wind Expansion (C) (2)_TENASKA REGULATORY ASSET" xfId="2364"/>
    <cellStyle name="_Costs not in AURORA 2006GRC 6.15.06_04 07E Wild Horse Wind Expansion (C) (2)_TENASKA REGULATORY ASSET 2" xfId="2365"/>
    <cellStyle name="_Costs not in AURORA 2006GRC 6.15.06_04 07E Wild Horse Wind Expansion (C) (2)_TENASKA REGULATORY ASSET 2 2" xfId="2366"/>
    <cellStyle name="_Costs not in AURORA 2006GRC 6.15.06_04 07E Wild Horse Wind Expansion (C) (2)_TENASKA REGULATORY ASSET 2 2 2" xfId="23880"/>
    <cellStyle name="_Costs not in AURORA 2006GRC 6.15.06_04 07E Wild Horse Wind Expansion (C) (2)_TENASKA REGULATORY ASSET 2 3" xfId="23881"/>
    <cellStyle name="_Costs not in AURORA 2006GRC 6.15.06_04 07E Wild Horse Wind Expansion (C) (2)_TENASKA REGULATORY ASSET 3" xfId="2367"/>
    <cellStyle name="_Costs not in AURORA 2006GRC 6.15.06_04 07E Wild Horse Wind Expansion (C) (2)_TENASKA REGULATORY ASSET 3 2" xfId="23882"/>
    <cellStyle name="_Costs not in AURORA 2006GRC 6.15.06_04 07E Wild Horse Wind Expansion (C) (2)_TENASKA REGULATORY ASSET 4" xfId="23883"/>
    <cellStyle name="_Costs not in AURORA 2006GRC 6.15.06_16.37E Wild Horse Expansion DeferralRevwrkingfile SF" xfId="2368"/>
    <cellStyle name="_Costs not in AURORA 2006GRC 6.15.06_16.37E Wild Horse Expansion DeferralRevwrkingfile SF 2" xfId="2369"/>
    <cellStyle name="_Costs not in AURORA 2006GRC 6.15.06_16.37E Wild Horse Expansion DeferralRevwrkingfile SF 2 2" xfId="2370"/>
    <cellStyle name="_Costs not in AURORA 2006GRC 6.15.06_16.37E Wild Horse Expansion DeferralRevwrkingfile SF 2 2 2" xfId="23884"/>
    <cellStyle name="_Costs not in AURORA 2006GRC 6.15.06_16.37E Wild Horse Expansion DeferralRevwrkingfile SF 2 3" xfId="23885"/>
    <cellStyle name="_Costs not in AURORA 2006GRC 6.15.06_16.37E Wild Horse Expansion DeferralRevwrkingfile SF 3" xfId="2371"/>
    <cellStyle name="_Costs not in AURORA 2006GRC 6.15.06_16.37E Wild Horse Expansion DeferralRevwrkingfile SF 3 2" xfId="23886"/>
    <cellStyle name="_Costs not in AURORA 2006GRC 6.15.06_16.37E Wild Horse Expansion DeferralRevwrkingfile SF 4" xfId="23887"/>
    <cellStyle name="_Costs not in AURORA 2006GRC 6.15.06_16.37E Wild Horse Expansion DeferralRevwrkingfile SF_DEM-WP(C) ENERG10C--ctn Mid-C_042010 2010GRC" xfId="23888"/>
    <cellStyle name="_Costs not in AURORA 2006GRC 6.15.06_2009 Compliance Filing PCA Exhibits for GRC" xfId="2372"/>
    <cellStyle name="_Costs not in AURORA 2006GRC 6.15.06_2009 Compliance Filing PCA Exhibits for GRC 2" xfId="23889"/>
    <cellStyle name="_Costs not in AURORA 2006GRC 6.15.06_2009 GRC Compl Filing - Exhibit D" xfId="2373"/>
    <cellStyle name="_Costs not in AURORA 2006GRC 6.15.06_2009 GRC Compl Filing - Exhibit D 2" xfId="2374"/>
    <cellStyle name="_Costs not in AURORA 2006GRC 6.15.06_2009 GRC Compl Filing - Exhibit D 2 2" xfId="23890"/>
    <cellStyle name="_Costs not in AURORA 2006GRC 6.15.06_2009 GRC Compl Filing - Exhibit D 3" xfId="23891"/>
    <cellStyle name="_Costs not in AURORA 2006GRC 6.15.06_2009 GRC Compl Filing - Exhibit D_DEM-WP(C) ENERG10C--ctn Mid-C_042010 2010GRC" xfId="23892"/>
    <cellStyle name="_Costs not in AURORA 2006GRC 6.15.06_2010 PTC's July1_Dec31 2010 " xfId="2375"/>
    <cellStyle name="_Costs not in AURORA 2006GRC 6.15.06_2010 PTC's Sept10_Aug11 (Version 4)" xfId="2376"/>
    <cellStyle name="_Costs not in AURORA 2006GRC 6.15.06_3.01 Income Statement" xfId="2377"/>
    <cellStyle name="_Costs not in AURORA 2006GRC 6.15.06_4 31 Regulatory Assets and Liabilities  7 06- Exhibit D" xfId="2378"/>
    <cellStyle name="_Costs not in AURORA 2006GRC 6.15.06_4 31 Regulatory Assets and Liabilities  7 06- Exhibit D 2" xfId="2379"/>
    <cellStyle name="_Costs not in AURORA 2006GRC 6.15.06_4 31 Regulatory Assets and Liabilities  7 06- Exhibit D 2 2" xfId="2380"/>
    <cellStyle name="_Costs not in AURORA 2006GRC 6.15.06_4 31 Regulatory Assets and Liabilities  7 06- Exhibit D 2 2 2" xfId="23893"/>
    <cellStyle name="_Costs not in AURORA 2006GRC 6.15.06_4 31 Regulatory Assets and Liabilities  7 06- Exhibit D 2 3" xfId="23894"/>
    <cellStyle name="_Costs not in AURORA 2006GRC 6.15.06_4 31 Regulatory Assets and Liabilities  7 06- Exhibit D 3" xfId="2381"/>
    <cellStyle name="_Costs not in AURORA 2006GRC 6.15.06_4 31 Regulatory Assets and Liabilities  7 06- Exhibit D 3 2" xfId="23895"/>
    <cellStyle name="_Costs not in AURORA 2006GRC 6.15.06_4 31 Regulatory Assets and Liabilities  7 06- Exhibit D 4" xfId="23896"/>
    <cellStyle name="_Costs not in AURORA 2006GRC 6.15.06_4 31 Regulatory Assets and Liabilities  7 06- Exhibit D_DEM-WP(C) ENERG10C--ctn Mid-C_042010 2010GRC" xfId="23897"/>
    <cellStyle name="_Costs not in AURORA 2006GRC 6.15.06_4 31 Regulatory Assets and Liabilities  7 06- Exhibit D_NIM Summary" xfId="2382"/>
    <cellStyle name="_Costs not in AURORA 2006GRC 6.15.06_4 31 Regulatory Assets and Liabilities  7 06- Exhibit D_NIM Summary 2" xfId="2383"/>
    <cellStyle name="_Costs not in AURORA 2006GRC 6.15.06_4 31 Regulatory Assets and Liabilities  7 06- Exhibit D_NIM Summary 2 2" xfId="23898"/>
    <cellStyle name="_Costs not in AURORA 2006GRC 6.15.06_4 31 Regulatory Assets and Liabilities  7 06- Exhibit D_NIM Summary 3" xfId="23899"/>
    <cellStyle name="_Costs not in AURORA 2006GRC 6.15.06_4 31 Regulatory Assets and Liabilities  7 06- Exhibit D_NIM Summary_DEM-WP(C) ENERG10C--ctn Mid-C_042010 2010GRC" xfId="23900"/>
    <cellStyle name="_Costs not in AURORA 2006GRC 6.15.06_4 31E Reg Asset  Liab and EXH D" xfId="23901"/>
    <cellStyle name="_Costs not in AURORA 2006GRC 6.15.06_4 31E Reg Asset  Liab and EXH D _ Aug 10 Filing (2)" xfId="23902"/>
    <cellStyle name="_Costs not in AURORA 2006GRC 6.15.06_4 31E Reg Asset  Liab and EXH D _ Aug 10 Filing (2) 2" xfId="23903"/>
    <cellStyle name="_Costs not in AURORA 2006GRC 6.15.06_4 31E Reg Asset  Liab and EXH D 10" xfId="23904"/>
    <cellStyle name="_Costs not in AURORA 2006GRC 6.15.06_4 31E Reg Asset  Liab and EXH D 11" xfId="23905"/>
    <cellStyle name="_Costs not in AURORA 2006GRC 6.15.06_4 31E Reg Asset  Liab and EXH D 12" xfId="23906"/>
    <cellStyle name="_Costs not in AURORA 2006GRC 6.15.06_4 31E Reg Asset  Liab and EXH D 13" xfId="23907"/>
    <cellStyle name="_Costs not in AURORA 2006GRC 6.15.06_4 31E Reg Asset  Liab and EXH D 14" xfId="23908"/>
    <cellStyle name="_Costs not in AURORA 2006GRC 6.15.06_4 31E Reg Asset  Liab and EXH D 15" xfId="23909"/>
    <cellStyle name="_Costs not in AURORA 2006GRC 6.15.06_4 31E Reg Asset  Liab and EXH D 16" xfId="23910"/>
    <cellStyle name="_Costs not in AURORA 2006GRC 6.15.06_4 31E Reg Asset  Liab and EXH D 17" xfId="23911"/>
    <cellStyle name="_Costs not in AURORA 2006GRC 6.15.06_4 31E Reg Asset  Liab and EXH D 18" xfId="23912"/>
    <cellStyle name="_Costs not in AURORA 2006GRC 6.15.06_4 31E Reg Asset  Liab and EXH D 19" xfId="23913"/>
    <cellStyle name="_Costs not in AURORA 2006GRC 6.15.06_4 31E Reg Asset  Liab and EXH D 2" xfId="23914"/>
    <cellStyle name="_Costs not in AURORA 2006GRC 6.15.06_4 31E Reg Asset  Liab and EXH D 20" xfId="23915"/>
    <cellStyle name="_Costs not in AURORA 2006GRC 6.15.06_4 31E Reg Asset  Liab and EXH D 21" xfId="23916"/>
    <cellStyle name="_Costs not in AURORA 2006GRC 6.15.06_4 31E Reg Asset  Liab and EXH D 22" xfId="23917"/>
    <cellStyle name="_Costs not in AURORA 2006GRC 6.15.06_4 31E Reg Asset  Liab and EXH D 23" xfId="23918"/>
    <cellStyle name="_Costs not in AURORA 2006GRC 6.15.06_4 31E Reg Asset  Liab and EXH D 24" xfId="23919"/>
    <cellStyle name="_Costs not in AURORA 2006GRC 6.15.06_4 31E Reg Asset  Liab and EXH D 25" xfId="23920"/>
    <cellStyle name="_Costs not in AURORA 2006GRC 6.15.06_4 31E Reg Asset  Liab and EXH D 26" xfId="23921"/>
    <cellStyle name="_Costs not in AURORA 2006GRC 6.15.06_4 31E Reg Asset  Liab and EXH D 27" xfId="23922"/>
    <cellStyle name="_Costs not in AURORA 2006GRC 6.15.06_4 31E Reg Asset  Liab and EXH D 28" xfId="23923"/>
    <cellStyle name="_Costs not in AURORA 2006GRC 6.15.06_4 31E Reg Asset  Liab and EXH D 29" xfId="23924"/>
    <cellStyle name="_Costs not in AURORA 2006GRC 6.15.06_4 31E Reg Asset  Liab and EXH D 3" xfId="23925"/>
    <cellStyle name="_Costs not in AURORA 2006GRC 6.15.06_4 31E Reg Asset  Liab and EXH D 30" xfId="23926"/>
    <cellStyle name="_Costs not in AURORA 2006GRC 6.15.06_4 31E Reg Asset  Liab and EXH D 31" xfId="23927"/>
    <cellStyle name="_Costs not in AURORA 2006GRC 6.15.06_4 31E Reg Asset  Liab and EXH D 32" xfId="23928"/>
    <cellStyle name="_Costs not in AURORA 2006GRC 6.15.06_4 31E Reg Asset  Liab and EXH D 33" xfId="23929"/>
    <cellStyle name="_Costs not in AURORA 2006GRC 6.15.06_4 31E Reg Asset  Liab and EXH D 34" xfId="23930"/>
    <cellStyle name="_Costs not in AURORA 2006GRC 6.15.06_4 31E Reg Asset  Liab and EXH D 35" xfId="23931"/>
    <cellStyle name="_Costs not in AURORA 2006GRC 6.15.06_4 31E Reg Asset  Liab and EXH D 36" xfId="23932"/>
    <cellStyle name="_Costs not in AURORA 2006GRC 6.15.06_4 31E Reg Asset  Liab and EXH D 4" xfId="23933"/>
    <cellStyle name="_Costs not in AURORA 2006GRC 6.15.06_4 31E Reg Asset  Liab and EXH D 5" xfId="23934"/>
    <cellStyle name="_Costs not in AURORA 2006GRC 6.15.06_4 31E Reg Asset  Liab and EXH D 6" xfId="23935"/>
    <cellStyle name="_Costs not in AURORA 2006GRC 6.15.06_4 31E Reg Asset  Liab and EXH D 7" xfId="23936"/>
    <cellStyle name="_Costs not in AURORA 2006GRC 6.15.06_4 31E Reg Asset  Liab and EXH D 8" xfId="23937"/>
    <cellStyle name="_Costs not in AURORA 2006GRC 6.15.06_4 31E Reg Asset  Liab and EXH D 9" xfId="23938"/>
    <cellStyle name="_Costs not in AURORA 2006GRC 6.15.06_4 32 Regulatory Assets and Liabilities  7 06- Exhibit D" xfId="2384"/>
    <cellStyle name="_Costs not in AURORA 2006GRC 6.15.06_4 32 Regulatory Assets and Liabilities  7 06- Exhibit D 2" xfId="2385"/>
    <cellStyle name="_Costs not in AURORA 2006GRC 6.15.06_4 32 Regulatory Assets and Liabilities  7 06- Exhibit D 2 2" xfId="2386"/>
    <cellStyle name="_Costs not in AURORA 2006GRC 6.15.06_4 32 Regulatory Assets and Liabilities  7 06- Exhibit D 2 2 2" xfId="23939"/>
    <cellStyle name="_Costs not in AURORA 2006GRC 6.15.06_4 32 Regulatory Assets and Liabilities  7 06- Exhibit D 2 3" xfId="23940"/>
    <cellStyle name="_Costs not in AURORA 2006GRC 6.15.06_4 32 Regulatory Assets and Liabilities  7 06- Exhibit D 3" xfId="2387"/>
    <cellStyle name="_Costs not in AURORA 2006GRC 6.15.06_4 32 Regulatory Assets and Liabilities  7 06- Exhibit D 3 2" xfId="23941"/>
    <cellStyle name="_Costs not in AURORA 2006GRC 6.15.06_4 32 Regulatory Assets and Liabilities  7 06- Exhibit D 4" xfId="23942"/>
    <cellStyle name="_Costs not in AURORA 2006GRC 6.15.06_4 32 Regulatory Assets and Liabilities  7 06- Exhibit D_DEM-WP(C) ENERG10C--ctn Mid-C_042010 2010GRC" xfId="23943"/>
    <cellStyle name="_Costs not in AURORA 2006GRC 6.15.06_4 32 Regulatory Assets and Liabilities  7 06- Exhibit D_NIM Summary" xfId="2388"/>
    <cellStyle name="_Costs not in AURORA 2006GRC 6.15.06_4 32 Regulatory Assets and Liabilities  7 06- Exhibit D_NIM Summary 2" xfId="2389"/>
    <cellStyle name="_Costs not in AURORA 2006GRC 6.15.06_4 32 Regulatory Assets and Liabilities  7 06- Exhibit D_NIM Summary 2 2" xfId="23944"/>
    <cellStyle name="_Costs not in AURORA 2006GRC 6.15.06_4 32 Regulatory Assets and Liabilities  7 06- Exhibit D_NIM Summary 3" xfId="23945"/>
    <cellStyle name="_Costs not in AURORA 2006GRC 6.15.06_4 32 Regulatory Assets and Liabilities  7 06- Exhibit D_NIM Summary_DEM-WP(C) ENERG10C--ctn Mid-C_042010 2010GRC" xfId="23946"/>
    <cellStyle name="_Costs not in AURORA 2006GRC 6.15.06_ACCOUNTS" xfId="2390"/>
    <cellStyle name="_Costs not in AURORA 2006GRC 6.15.06_Att B to RECs proceeds proposal" xfId="2391"/>
    <cellStyle name="_Costs not in AURORA 2006GRC 6.15.06_AURORA Total New" xfId="2392"/>
    <cellStyle name="_Costs not in AURORA 2006GRC 6.15.06_AURORA Total New 2" xfId="2393"/>
    <cellStyle name="_Costs not in AURORA 2006GRC 6.15.06_AURORA Total New 2 2" xfId="23947"/>
    <cellStyle name="_Costs not in AURORA 2006GRC 6.15.06_AURORA Total New 3" xfId="23948"/>
    <cellStyle name="_Costs not in AURORA 2006GRC 6.15.06_Backup for Attachment B 2010-09-09" xfId="2394"/>
    <cellStyle name="_Costs not in AURORA 2006GRC 6.15.06_Bench Request - Attachment B" xfId="2395"/>
    <cellStyle name="_Costs not in AURORA 2006GRC 6.15.06_Book2" xfId="2396"/>
    <cellStyle name="_Costs not in AURORA 2006GRC 6.15.06_Book2 2" xfId="2397"/>
    <cellStyle name="_Costs not in AURORA 2006GRC 6.15.06_Book2 2 2" xfId="2398"/>
    <cellStyle name="_Costs not in AURORA 2006GRC 6.15.06_Book2 2 2 2" xfId="23949"/>
    <cellStyle name="_Costs not in AURORA 2006GRC 6.15.06_Book2 2 3" xfId="23950"/>
    <cellStyle name="_Costs not in AURORA 2006GRC 6.15.06_Book2 3" xfId="2399"/>
    <cellStyle name="_Costs not in AURORA 2006GRC 6.15.06_Book2 3 2" xfId="23951"/>
    <cellStyle name="_Costs not in AURORA 2006GRC 6.15.06_Book2 4" xfId="23952"/>
    <cellStyle name="_Costs not in AURORA 2006GRC 6.15.06_Book2_Adj Bench DR 3 for Initial Briefs (Electric)" xfId="2400"/>
    <cellStyle name="_Costs not in AURORA 2006GRC 6.15.06_Book2_Adj Bench DR 3 for Initial Briefs (Electric) 2" xfId="2401"/>
    <cellStyle name="_Costs not in AURORA 2006GRC 6.15.06_Book2_Adj Bench DR 3 for Initial Briefs (Electric) 2 2" xfId="2402"/>
    <cellStyle name="_Costs not in AURORA 2006GRC 6.15.06_Book2_Adj Bench DR 3 for Initial Briefs (Electric) 2 2 2" xfId="23953"/>
    <cellStyle name="_Costs not in AURORA 2006GRC 6.15.06_Book2_Adj Bench DR 3 for Initial Briefs (Electric) 2 3" xfId="23954"/>
    <cellStyle name="_Costs not in AURORA 2006GRC 6.15.06_Book2_Adj Bench DR 3 for Initial Briefs (Electric) 3" xfId="2403"/>
    <cellStyle name="_Costs not in AURORA 2006GRC 6.15.06_Book2_Adj Bench DR 3 for Initial Briefs (Electric) 3 2" xfId="23955"/>
    <cellStyle name="_Costs not in AURORA 2006GRC 6.15.06_Book2_Adj Bench DR 3 for Initial Briefs (Electric) 4" xfId="23956"/>
    <cellStyle name="_Costs not in AURORA 2006GRC 6.15.06_Book2_Adj Bench DR 3 for Initial Briefs (Electric)_DEM-WP(C) ENERG10C--ctn Mid-C_042010 2010GRC" xfId="23957"/>
    <cellStyle name="_Costs not in AURORA 2006GRC 6.15.06_Book2_DEM-WP(C) ENERG10C--ctn Mid-C_042010 2010GRC" xfId="23958"/>
    <cellStyle name="_Costs not in AURORA 2006GRC 6.15.06_Book2_Electric Rev Req Model (2009 GRC) Rebuttal" xfId="2404"/>
    <cellStyle name="_Costs not in AURORA 2006GRC 6.15.06_Book2_Electric Rev Req Model (2009 GRC) Rebuttal 2" xfId="2405"/>
    <cellStyle name="_Costs not in AURORA 2006GRC 6.15.06_Book2_Electric Rev Req Model (2009 GRC) Rebuttal 2 2" xfId="2406"/>
    <cellStyle name="_Costs not in AURORA 2006GRC 6.15.06_Book2_Electric Rev Req Model (2009 GRC) Rebuttal 2 2 2" xfId="23959"/>
    <cellStyle name="_Costs not in AURORA 2006GRC 6.15.06_Book2_Electric Rev Req Model (2009 GRC) Rebuttal 2 3" xfId="23960"/>
    <cellStyle name="_Costs not in AURORA 2006GRC 6.15.06_Book2_Electric Rev Req Model (2009 GRC) Rebuttal 3" xfId="2407"/>
    <cellStyle name="_Costs not in AURORA 2006GRC 6.15.06_Book2_Electric Rev Req Model (2009 GRC) Rebuttal 3 2" xfId="23961"/>
    <cellStyle name="_Costs not in AURORA 2006GRC 6.15.06_Book2_Electric Rev Req Model (2009 GRC) Rebuttal 4" xfId="23962"/>
    <cellStyle name="_Costs not in AURORA 2006GRC 6.15.06_Book2_Electric Rev Req Model (2009 GRC) Rebuttal REmoval of New  WH Solar AdjustMI" xfId="2408"/>
    <cellStyle name="_Costs not in AURORA 2006GRC 6.15.06_Book2_Electric Rev Req Model (2009 GRC) Rebuttal REmoval of New  WH Solar AdjustMI 2" xfId="2409"/>
    <cellStyle name="_Costs not in AURORA 2006GRC 6.15.06_Book2_Electric Rev Req Model (2009 GRC) Rebuttal REmoval of New  WH Solar AdjustMI 2 2" xfId="2410"/>
    <cellStyle name="_Costs not in AURORA 2006GRC 6.15.06_Book2_Electric Rev Req Model (2009 GRC) Rebuttal REmoval of New  WH Solar AdjustMI 2 2 2" xfId="23963"/>
    <cellStyle name="_Costs not in AURORA 2006GRC 6.15.06_Book2_Electric Rev Req Model (2009 GRC) Rebuttal REmoval of New  WH Solar AdjustMI 2 3" xfId="23964"/>
    <cellStyle name="_Costs not in AURORA 2006GRC 6.15.06_Book2_Electric Rev Req Model (2009 GRC) Rebuttal REmoval of New  WH Solar AdjustMI 3" xfId="2411"/>
    <cellStyle name="_Costs not in AURORA 2006GRC 6.15.06_Book2_Electric Rev Req Model (2009 GRC) Rebuttal REmoval of New  WH Solar AdjustMI 3 2" xfId="23965"/>
    <cellStyle name="_Costs not in AURORA 2006GRC 6.15.06_Book2_Electric Rev Req Model (2009 GRC) Rebuttal REmoval of New  WH Solar AdjustMI 4" xfId="23966"/>
    <cellStyle name="_Costs not in AURORA 2006GRC 6.15.06_Book2_Electric Rev Req Model (2009 GRC) Rebuttal REmoval of New  WH Solar AdjustMI_DEM-WP(C) ENERG10C--ctn Mid-C_042010 2010GRC" xfId="23967"/>
    <cellStyle name="_Costs not in AURORA 2006GRC 6.15.06_Book2_Electric Rev Req Model (2009 GRC) Revised 01-18-2010" xfId="2412"/>
    <cellStyle name="_Costs not in AURORA 2006GRC 6.15.06_Book2_Electric Rev Req Model (2009 GRC) Revised 01-18-2010 2" xfId="2413"/>
    <cellStyle name="_Costs not in AURORA 2006GRC 6.15.06_Book2_Electric Rev Req Model (2009 GRC) Revised 01-18-2010 2 2" xfId="2414"/>
    <cellStyle name="_Costs not in AURORA 2006GRC 6.15.06_Book2_Electric Rev Req Model (2009 GRC) Revised 01-18-2010 2 2 2" xfId="23968"/>
    <cellStyle name="_Costs not in AURORA 2006GRC 6.15.06_Book2_Electric Rev Req Model (2009 GRC) Revised 01-18-2010 2 3" xfId="23969"/>
    <cellStyle name="_Costs not in AURORA 2006GRC 6.15.06_Book2_Electric Rev Req Model (2009 GRC) Revised 01-18-2010 3" xfId="2415"/>
    <cellStyle name="_Costs not in AURORA 2006GRC 6.15.06_Book2_Electric Rev Req Model (2009 GRC) Revised 01-18-2010 3 2" xfId="23970"/>
    <cellStyle name="_Costs not in AURORA 2006GRC 6.15.06_Book2_Electric Rev Req Model (2009 GRC) Revised 01-18-2010 4" xfId="23971"/>
    <cellStyle name="_Costs not in AURORA 2006GRC 6.15.06_Book2_Electric Rev Req Model (2009 GRC) Revised 01-18-2010_DEM-WP(C) ENERG10C--ctn Mid-C_042010 2010GRC" xfId="23972"/>
    <cellStyle name="_Costs not in AURORA 2006GRC 6.15.06_Book2_Final Order Electric EXHIBIT A-1" xfId="2416"/>
    <cellStyle name="_Costs not in AURORA 2006GRC 6.15.06_Book2_Final Order Electric EXHIBIT A-1 2" xfId="2417"/>
    <cellStyle name="_Costs not in AURORA 2006GRC 6.15.06_Book2_Final Order Electric EXHIBIT A-1 2 2" xfId="2418"/>
    <cellStyle name="_Costs not in AURORA 2006GRC 6.15.06_Book2_Final Order Electric EXHIBIT A-1 2 2 2" xfId="23973"/>
    <cellStyle name="_Costs not in AURORA 2006GRC 6.15.06_Book2_Final Order Electric EXHIBIT A-1 2 3" xfId="23974"/>
    <cellStyle name="_Costs not in AURORA 2006GRC 6.15.06_Book2_Final Order Electric EXHIBIT A-1 3" xfId="2419"/>
    <cellStyle name="_Costs not in AURORA 2006GRC 6.15.06_Book2_Final Order Electric EXHIBIT A-1 3 2" xfId="23975"/>
    <cellStyle name="_Costs not in AURORA 2006GRC 6.15.06_Book2_Final Order Electric EXHIBIT A-1 4" xfId="23976"/>
    <cellStyle name="_Costs not in AURORA 2006GRC 6.15.06_Book4" xfId="2420"/>
    <cellStyle name="_Costs not in AURORA 2006GRC 6.15.06_Book4 2" xfId="2421"/>
    <cellStyle name="_Costs not in AURORA 2006GRC 6.15.06_Book4 2 2" xfId="2422"/>
    <cellStyle name="_Costs not in AURORA 2006GRC 6.15.06_Book4 2 2 2" xfId="23977"/>
    <cellStyle name="_Costs not in AURORA 2006GRC 6.15.06_Book4 2 3" xfId="23978"/>
    <cellStyle name="_Costs not in AURORA 2006GRC 6.15.06_Book4 3" xfId="2423"/>
    <cellStyle name="_Costs not in AURORA 2006GRC 6.15.06_Book4 3 2" xfId="23979"/>
    <cellStyle name="_Costs not in AURORA 2006GRC 6.15.06_Book4 4" xfId="23980"/>
    <cellStyle name="_Costs not in AURORA 2006GRC 6.15.06_Book4_DEM-WP(C) ENERG10C--ctn Mid-C_042010 2010GRC" xfId="23981"/>
    <cellStyle name="_Costs not in AURORA 2006GRC 6.15.06_Book9" xfId="2424"/>
    <cellStyle name="_Costs not in AURORA 2006GRC 6.15.06_Book9 2" xfId="2425"/>
    <cellStyle name="_Costs not in AURORA 2006GRC 6.15.06_Book9 2 2" xfId="2426"/>
    <cellStyle name="_Costs not in AURORA 2006GRC 6.15.06_Book9 2 2 2" xfId="23982"/>
    <cellStyle name="_Costs not in AURORA 2006GRC 6.15.06_Book9 2 3" xfId="23983"/>
    <cellStyle name="_Costs not in AURORA 2006GRC 6.15.06_Book9 3" xfId="2427"/>
    <cellStyle name="_Costs not in AURORA 2006GRC 6.15.06_Book9 3 2" xfId="23984"/>
    <cellStyle name="_Costs not in AURORA 2006GRC 6.15.06_Book9 4" xfId="23985"/>
    <cellStyle name="_Costs not in AURORA 2006GRC 6.15.06_Book9_DEM-WP(C) ENERG10C--ctn Mid-C_042010 2010GRC" xfId="23986"/>
    <cellStyle name="_Costs not in AURORA 2006GRC 6.15.06_Chelan PUD Power Costs (8-10)" xfId="2428"/>
    <cellStyle name="_Costs not in AURORA 2006GRC 6.15.06_Chelan PUD Power Costs (8-10) 2" xfId="23987"/>
    <cellStyle name="_Costs not in AURORA 2006GRC 6.15.06_DEM-WP(C) Chelan Power Costs" xfId="23988"/>
    <cellStyle name="_Costs not in AURORA 2006GRC 6.15.06_DEM-WP(C) Chelan Power Costs 2" xfId="23989"/>
    <cellStyle name="_Costs not in AURORA 2006GRC 6.15.06_DEM-WP(C) ENERG10C--ctn Mid-C_042010 2010GRC" xfId="23990"/>
    <cellStyle name="_Costs not in AURORA 2006GRC 6.15.06_DEM-WP(C) Gas Transport 2010GRC" xfId="23991"/>
    <cellStyle name="_Costs not in AURORA 2006GRC 6.15.06_DEM-WP(C) Gas Transport 2010GRC 2" xfId="23992"/>
    <cellStyle name="_Costs not in AURORA 2006GRC 6.15.06_DWH-08 (Rate Spread &amp; Design Workpapers)" xfId="2429"/>
    <cellStyle name="_Costs not in AURORA 2006GRC 6.15.06_Exh A-1 resulting from UE-112050 effective Jan 1 2012" xfId="23993"/>
    <cellStyle name="_Costs not in AURORA 2006GRC 6.15.06_Exh G - Klamath Peaker PPA fr C Locke 2-12" xfId="23994"/>
    <cellStyle name="_Costs not in AURORA 2006GRC 6.15.06_Exhibit A-1 effective 4-1-11 fr S Free 12-11" xfId="23995"/>
    <cellStyle name="_Costs not in AURORA 2006GRC 6.15.06_Final 2008 PTC Rate Design Workpapers 10.27.08" xfId="2430"/>
    <cellStyle name="_Costs not in AURORA 2006GRC 6.15.06_Gas Rev Req Model (2010 GRC)" xfId="2431"/>
    <cellStyle name="_Costs not in AURORA 2006GRC 6.15.06_INPUTS" xfId="2432"/>
    <cellStyle name="_Costs not in AURORA 2006GRC 6.15.06_INPUTS 2" xfId="2433"/>
    <cellStyle name="_Costs not in AURORA 2006GRC 6.15.06_INPUTS 2 2" xfId="2434"/>
    <cellStyle name="_Costs not in AURORA 2006GRC 6.15.06_INPUTS 2 2 2" xfId="23996"/>
    <cellStyle name="_Costs not in AURORA 2006GRC 6.15.06_INPUTS 2 3" xfId="23997"/>
    <cellStyle name="_Costs not in AURORA 2006GRC 6.15.06_INPUTS 3" xfId="2435"/>
    <cellStyle name="_Costs not in AURORA 2006GRC 6.15.06_INPUTS 3 2" xfId="23998"/>
    <cellStyle name="_Costs not in AURORA 2006GRC 6.15.06_INPUTS 4" xfId="23999"/>
    <cellStyle name="_Costs not in AURORA 2006GRC 6.15.06_Mint Farm Generation BPA" xfId="24000"/>
    <cellStyle name="_Costs not in AURORA 2006GRC 6.15.06_NIM Summary" xfId="2436"/>
    <cellStyle name="_Costs not in AURORA 2006GRC 6.15.06_NIM Summary 09GRC" xfId="2437"/>
    <cellStyle name="_Costs not in AURORA 2006GRC 6.15.06_NIM Summary 09GRC 2" xfId="2438"/>
    <cellStyle name="_Costs not in AURORA 2006GRC 6.15.06_NIM Summary 09GRC 2 2" xfId="24001"/>
    <cellStyle name="_Costs not in AURORA 2006GRC 6.15.06_NIM Summary 09GRC 3" xfId="24002"/>
    <cellStyle name="_Costs not in AURORA 2006GRC 6.15.06_NIM Summary 09GRC_DEM-WP(C) ENERG10C--ctn Mid-C_042010 2010GRC" xfId="24003"/>
    <cellStyle name="_Costs not in AURORA 2006GRC 6.15.06_NIM Summary 10" xfId="24004"/>
    <cellStyle name="_Costs not in AURORA 2006GRC 6.15.06_NIM Summary 11" xfId="24005"/>
    <cellStyle name="_Costs not in AURORA 2006GRC 6.15.06_NIM Summary 12" xfId="24006"/>
    <cellStyle name="_Costs not in AURORA 2006GRC 6.15.06_NIM Summary 13" xfId="24007"/>
    <cellStyle name="_Costs not in AURORA 2006GRC 6.15.06_NIM Summary 14" xfId="24008"/>
    <cellStyle name="_Costs not in AURORA 2006GRC 6.15.06_NIM Summary 15" xfId="24009"/>
    <cellStyle name="_Costs not in AURORA 2006GRC 6.15.06_NIM Summary 16" xfId="24010"/>
    <cellStyle name="_Costs not in AURORA 2006GRC 6.15.06_NIM Summary 17" xfId="24011"/>
    <cellStyle name="_Costs not in AURORA 2006GRC 6.15.06_NIM Summary 18" xfId="24012"/>
    <cellStyle name="_Costs not in AURORA 2006GRC 6.15.06_NIM Summary 19" xfId="24013"/>
    <cellStyle name="_Costs not in AURORA 2006GRC 6.15.06_NIM Summary 2" xfId="2439"/>
    <cellStyle name="_Costs not in AURORA 2006GRC 6.15.06_NIM Summary 2 2" xfId="24014"/>
    <cellStyle name="_Costs not in AURORA 2006GRC 6.15.06_NIM Summary 20" xfId="24015"/>
    <cellStyle name="_Costs not in AURORA 2006GRC 6.15.06_NIM Summary 21" xfId="24016"/>
    <cellStyle name="_Costs not in AURORA 2006GRC 6.15.06_NIM Summary 22" xfId="24017"/>
    <cellStyle name="_Costs not in AURORA 2006GRC 6.15.06_NIM Summary 23" xfId="24018"/>
    <cellStyle name="_Costs not in AURORA 2006GRC 6.15.06_NIM Summary 24" xfId="24019"/>
    <cellStyle name="_Costs not in AURORA 2006GRC 6.15.06_NIM Summary 25" xfId="24020"/>
    <cellStyle name="_Costs not in AURORA 2006GRC 6.15.06_NIM Summary 26" xfId="24021"/>
    <cellStyle name="_Costs not in AURORA 2006GRC 6.15.06_NIM Summary 27" xfId="24022"/>
    <cellStyle name="_Costs not in AURORA 2006GRC 6.15.06_NIM Summary 28" xfId="24023"/>
    <cellStyle name="_Costs not in AURORA 2006GRC 6.15.06_NIM Summary 29" xfId="24024"/>
    <cellStyle name="_Costs not in AURORA 2006GRC 6.15.06_NIM Summary 3" xfId="2440"/>
    <cellStyle name="_Costs not in AURORA 2006GRC 6.15.06_NIM Summary 3 2" xfId="24025"/>
    <cellStyle name="_Costs not in AURORA 2006GRC 6.15.06_NIM Summary 30" xfId="24026"/>
    <cellStyle name="_Costs not in AURORA 2006GRC 6.15.06_NIM Summary 31" xfId="24027"/>
    <cellStyle name="_Costs not in AURORA 2006GRC 6.15.06_NIM Summary 32" xfId="24028"/>
    <cellStyle name="_Costs not in AURORA 2006GRC 6.15.06_NIM Summary 33" xfId="24029"/>
    <cellStyle name="_Costs not in AURORA 2006GRC 6.15.06_NIM Summary 34" xfId="24030"/>
    <cellStyle name="_Costs not in AURORA 2006GRC 6.15.06_NIM Summary 35" xfId="24031"/>
    <cellStyle name="_Costs not in AURORA 2006GRC 6.15.06_NIM Summary 36" xfId="24032"/>
    <cellStyle name="_Costs not in AURORA 2006GRC 6.15.06_NIM Summary 37" xfId="24033"/>
    <cellStyle name="_Costs not in AURORA 2006GRC 6.15.06_NIM Summary 38" xfId="24034"/>
    <cellStyle name="_Costs not in AURORA 2006GRC 6.15.06_NIM Summary 39" xfId="24035"/>
    <cellStyle name="_Costs not in AURORA 2006GRC 6.15.06_NIM Summary 4" xfId="2441"/>
    <cellStyle name="_Costs not in AURORA 2006GRC 6.15.06_NIM Summary 4 2" xfId="24036"/>
    <cellStyle name="_Costs not in AURORA 2006GRC 6.15.06_NIM Summary 40" xfId="24037"/>
    <cellStyle name="_Costs not in AURORA 2006GRC 6.15.06_NIM Summary 41" xfId="24038"/>
    <cellStyle name="_Costs not in AURORA 2006GRC 6.15.06_NIM Summary 42" xfId="24039"/>
    <cellStyle name="_Costs not in AURORA 2006GRC 6.15.06_NIM Summary 43" xfId="24040"/>
    <cellStyle name="_Costs not in AURORA 2006GRC 6.15.06_NIM Summary 44" xfId="24041"/>
    <cellStyle name="_Costs not in AURORA 2006GRC 6.15.06_NIM Summary 45" xfId="24042"/>
    <cellStyle name="_Costs not in AURORA 2006GRC 6.15.06_NIM Summary 46" xfId="24043"/>
    <cellStyle name="_Costs not in AURORA 2006GRC 6.15.06_NIM Summary 47" xfId="24044"/>
    <cellStyle name="_Costs not in AURORA 2006GRC 6.15.06_NIM Summary 48" xfId="24045"/>
    <cellStyle name="_Costs not in AURORA 2006GRC 6.15.06_NIM Summary 49" xfId="24046"/>
    <cellStyle name="_Costs not in AURORA 2006GRC 6.15.06_NIM Summary 5" xfId="2442"/>
    <cellStyle name="_Costs not in AURORA 2006GRC 6.15.06_NIM Summary 5 2" xfId="24047"/>
    <cellStyle name="_Costs not in AURORA 2006GRC 6.15.06_NIM Summary 50" xfId="24048"/>
    <cellStyle name="_Costs not in AURORA 2006GRC 6.15.06_NIM Summary 51" xfId="24049"/>
    <cellStyle name="_Costs not in AURORA 2006GRC 6.15.06_NIM Summary 52" xfId="24050"/>
    <cellStyle name="_Costs not in AURORA 2006GRC 6.15.06_NIM Summary 6" xfId="2443"/>
    <cellStyle name="_Costs not in AURORA 2006GRC 6.15.06_NIM Summary 6 2" xfId="24051"/>
    <cellStyle name="_Costs not in AURORA 2006GRC 6.15.06_NIM Summary 7" xfId="2444"/>
    <cellStyle name="_Costs not in AURORA 2006GRC 6.15.06_NIM Summary 7 2" xfId="24052"/>
    <cellStyle name="_Costs not in AURORA 2006GRC 6.15.06_NIM Summary 8" xfId="2445"/>
    <cellStyle name="_Costs not in AURORA 2006GRC 6.15.06_NIM Summary 8 2" xfId="24053"/>
    <cellStyle name="_Costs not in AURORA 2006GRC 6.15.06_NIM Summary 9" xfId="2446"/>
    <cellStyle name="_Costs not in AURORA 2006GRC 6.15.06_NIM Summary 9 2" xfId="24054"/>
    <cellStyle name="_Costs not in AURORA 2006GRC 6.15.06_NIM Summary_DEM-WP(C) ENERG10C--ctn Mid-C_042010 2010GRC" xfId="24055"/>
    <cellStyle name="_Costs not in AURORA 2006GRC 6.15.06_PCA 10 -  Exhibit D Dec 2011" xfId="24056"/>
    <cellStyle name="_Costs not in AURORA 2006GRC 6.15.06_PCA 10 -  Exhibit D from A Kellogg Jan 2011" xfId="2447"/>
    <cellStyle name="_Costs not in AURORA 2006GRC 6.15.06_PCA 10 -  Exhibit D from A Kellogg July 2011" xfId="2448"/>
    <cellStyle name="_Costs not in AURORA 2006GRC 6.15.06_PCA 10 -  Exhibit D from S Free Rcv'd 12-11" xfId="2449"/>
    <cellStyle name="_Costs not in AURORA 2006GRC 6.15.06_PCA 11 -  Exhibit D Jan 2012 fr A Kellogg" xfId="24057"/>
    <cellStyle name="_Costs not in AURORA 2006GRC 6.15.06_PCA 11 -  Exhibit D Jan 2012 WF" xfId="24058"/>
    <cellStyle name="_Costs not in AURORA 2006GRC 6.15.06_PCA 9 -  Exhibit D April 2010" xfId="2450"/>
    <cellStyle name="_Costs not in AURORA 2006GRC 6.15.06_PCA 9 -  Exhibit D April 2010 (3)" xfId="2451"/>
    <cellStyle name="_Costs not in AURORA 2006GRC 6.15.06_PCA 9 -  Exhibit D April 2010 (3) 2" xfId="2452"/>
    <cellStyle name="_Costs not in AURORA 2006GRC 6.15.06_PCA 9 -  Exhibit D April 2010 (3) 2 2" xfId="24059"/>
    <cellStyle name="_Costs not in AURORA 2006GRC 6.15.06_PCA 9 -  Exhibit D April 2010 (3) 3" xfId="24060"/>
    <cellStyle name="_Costs not in AURORA 2006GRC 6.15.06_PCA 9 -  Exhibit D April 2010 (3)_DEM-WP(C) ENERG10C--ctn Mid-C_042010 2010GRC" xfId="24061"/>
    <cellStyle name="_Costs not in AURORA 2006GRC 6.15.06_PCA 9 -  Exhibit D April 2010 2" xfId="24062"/>
    <cellStyle name="_Costs not in AURORA 2006GRC 6.15.06_PCA 9 -  Exhibit D April 2010 3" xfId="24063"/>
    <cellStyle name="_Costs not in AURORA 2006GRC 6.15.06_PCA 9 -  Exhibit D April 2010 4" xfId="24064"/>
    <cellStyle name="_Costs not in AURORA 2006GRC 6.15.06_PCA 9 -  Exhibit D April 2010 5" xfId="24065"/>
    <cellStyle name="_Costs not in AURORA 2006GRC 6.15.06_PCA 9 -  Exhibit D April 2010 6" xfId="24066"/>
    <cellStyle name="_Costs not in AURORA 2006GRC 6.15.06_PCA 9 -  Exhibit D Nov 2010" xfId="2453"/>
    <cellStyle name="_Costs not in AURORA 2006GRC 6.15.06_PCA 9 -  Exhibit D Nov 2010 2" xfId="24067"/>
    <cellStyle name="_Costs not in AURORA 2006GRC 6.15.06_PCA 9 - Exhibit D at August 2010" xfId="2454"/>
    <cellStyle name="_Costs not in AURORA 2006GRC 6.15.06_PCA 9 - Exhibit D at August 2010 2" xfId="24068"/>
    <cellStyle name="_Costs not in AURORA 2006GRC 6.15.06_PCA 9 - Exhibit D June 2010 GRC" xfId="2455"/>
    <cellStyle name="_Costs not in AURORA 2006GRC 6.15.06_PCA 9 - Exhibit D June 2010 GRC 2" xfId="24069"/>
    <cellStyle name="_Costs not in AURORA 2006GRC 6.15.06_Power Costs - Comparison bx Rbtl-Staff-Jt-PC" xfId="2456"/>
    <cellStyle name="_Costs not in AURORA 2006GRC 6.15.06_Power Costs - Comparison bx Rbtl-Staff-Jt-PC 2" xfId="2457"/>
    <cellStyle name="_Costs not in AURORA 2006GRC 6.15.06_Power Costs - Comparison bx Rbtl-Staff-Jt-PC 2 2" xfId="2458"/>
    <cellStyle name="_Costs not in AURORA 2006GRC 6.15.06_Power Costs - Comparison bx Rbtl-Staff-Jt-PC 2 2 2" xfId="24070"/>
    <cellStyle name="_Costs not in AURORA 2006GRC 6.15.06_Power Costs - Comparison bx Rbtl-Staff-Jt-PC 2 3" xfId="24071"/>
    <cellStyle name="_Costs not in AURORA 2006GRC 6.15.06_Power Costs - Comparison bx Rbtl-Staff-Jt-PC 3" xfId="2459"/>
    <cellStyle name="_Costs not in AURORA 2006GRC 6.15.06_Power Costs - Comparison bx Rbtl-Staff-Jt-PC 3 2" xfId="24072"/>
    <cellStyle name="_Costs not in AURORA 2006GRC 6.15.06_Power Costs - Comparison bx Rbtl-Staff-Jt-PC 4" xfId="24073"/>
    <cellStyle name="_Costs not in AURORA 2006GRC 6.15.06_Power Costs - Comparison bx Rbtl-Staff-Jt-PC_Adj Bench DR 3 for Initial Briefs (Electric)" xfId="2460"/>
    <cellStyle name="_Costs not in AURORA 2006GRC 6.15.06_Power Costs - Comparison bx Rbtl-Staff-Jt-PC_Adj Bench DR 3 for Initial Briefs (Electric) 2" xfId="2461"/>
    <cellStyle name="_Costs not in AURORA 2006GRC 6.15.06_Power Costs - Comparison bx Rbtl-Staff-Jt-PC_Adj Bench DR 3 for Initial Briefs (Electric) 2 2" xfId="2462"/>
    <cellStyle name="_Costs not in AURORA 2006GRC 6.15.06_Power Costs - Comparison bx Rbtl-Staff-Jt-PC_Adj Bench DR 3 for Initial Briefs (Electric) 2 2 2" xfId="24074"/>
    <cellStyle name="_Costs not in AURORA 2006GRC 6.15.06_Power Costs - Comparison bx Rbtl-Staff-Jt-PC_Adj Bench DR 3 for Initial Briefs (Electric) 2 3" xfId="24075"/>
    <cellStyle name="_Costs not in AURORA 2006GRC 6.15.06_Power Costs - Comparison bx Rbtl-Staff-Jt-PC_Adj Bench DR 3 for Initial Briefs (Electric) 3" xfId="2463"/>
    <cellStyle name="_Costs not in AURORA 2006GRC 6.15.06_Power Costs - Comparison bx Rbtl-Staff-Jt-PC_Adj Bench DR 3 for Initial Briefs (Electric) 3 2" xfId="24076"/>
    <cellStyle name="_Costs not in AURORA 2006GRC 6.15.06_Power Costs - Comparison bx Rbtl-Staff-Jt-PC_Adj Bench DR 3 for Initial Briefs (Electric) 4" xfId="24077"/>
    <cellStyle name="_Costs not in AURORA 2006GRC 6.15.06_Power Costs - Comparison bx Rbtl-Staff-Jt-PC_Adj Bench DR 3 for Initial Briefs (Electric)_DEM-WP(C) ENERG10C--ctn Mid-C_042010 2010GRC" xfId="24078"/>
    <cellStyle name="_Costs not in AURORA 2006GRC 6.15.06_Power Costs - Comparison bx Rbtl-Staff-Jt-PC_DEM-WP(C) ENERG10C--ctn Mid-C_042010 2010GRC" xfId="24079"/>
    <cellStyle name="_Costs not in AURORA 2006GRC 6.15.06_Power Costs - Comparison bx Rbtl-Staff-Jt-PC_Electric Rev Req Model (2009 GRC) Rebuttal" xfId="2464"/>
    <cellStyle name="_Costs not in AURORA 2006GRC 6.15.06_Power Costs - Comparison bx Rbtl-Staff-Jt-PC_Electric Rev Req Model (2009 GRC) Rebuttal 2" xfId="2465"/>
    <cellStyle name="_Costs not in AURORA 2006GRC 6.15.06_Power Costs - Comparison bx Rbtl-Staff-Jt-PC_Electric Rev Req Model (2009 GRC) Rebuttal 2 2" xfId="2466"/>
    <cellStyle name="_Costs not in AURORA 2006GRC 6.15.06_Power Costs - Comparison bx Rbtl-Staff-Jt-PC_Electric Rev Req Model (2009 GRC) Rebuttal 2 2 2" xfId="24080"/>
    <cellStyle name="_Costs not in AURORA 2006GRC 6.15.06_Power Costs - Comparison bx Rbtl-Staff-Jt-PC_Electric Rev Req Model (2009 GRC) Rebuttal 2 3" xfId="24081"/>
    <cellStyle name="_Costs not in AURORA 2006GRC 6.15.06_Power Costs - Comparison bx Rbtl-Staff-Jt-PC_Electric Rev Req Model (2009 GRC) Rebuttal 3" xfId="2467"/>
    <cellStyle name="_Costs not in AURORA 2006GRC 6.15.06_Power Costs - Comparison bx Rbtl-Staff-Jt-PC_Electric Rev Req Model (2009 GRC) Rebuttal 3 2" xfId="24082"/>
    <cellStyle name="_Costs not in AURORA 2006GRC 6.15.06_Power Costs - Comparison bx Rbtl-Staff-Jt-PC_Electric Rev Req Model (2009 GRC) Rebuttal 4" xfId="24083"/>
    <cellStyle name="_Costs not in AURORA 2006GRC 6.15.06_Power Costs - Comparison bx Rbtl-Staff-Jt-PC_Electric Rev Req Model (2009 GRC) Rebuttal REmoval of New  WH Solar AdjustMI" xfId="2468"/>
    <cellStyle name="_Costs not in AURORA 2006GRC 6.15.06_Power Costs - Comparison bx Rbtl-Staff-Jt-PC_Electric Rev Req Model (2009 GRC) Rebuttal REmoval of New  WH Solar AdjustMI 2" xfId="2469"/>
    <cellStyle name="_Costs not in AURORA 2006GRC 6.15.06_Power Costs - Comparison bx Rbtl-Staff-Jt-PC_Electric Rev Req Model (2009 GRC) Rebuttal REmoval of New  WH Solar AdjustMI 2 2" xfId="2470"/>
    <cellStyle name="_Costs not in AURORA 2006GRC 6.15.06_Power Costs - Comparison bx Rbtl-Staff-Jt-PC_Electric Rev Req Model (2009 GRC) Rebuttal REmoval of New  WH Solar AdjustMI 2 2 2" xfId="24084"/>
    <cellStyle name="_Costs not in AURORA 2006GRC 6.15.06_Power Costs - Comparison bx Rbtl-Staff-Jt-PC_Electric Rev Req Model (2009 GRC) Rebuttal REmoval of New  WH Solar AdjustMI 2 3" xfId="24085"/>
    <cellStyle name="_Costs not in AURORA 2006GRC 6.15.06_Power Costs - Comparison bx Rbtl-Staff-Jt-PC_Electric Rev Req Model (2009 GRC) Rebuttal REmoval of New  WH Solar AdjustMI 3" xfId="2471"/>
    <cellStyle name="_Costs not in AURORA 2006GRC 6.15.06_Power Costs - Comparison bx Rbtl-Staff-Jt-PC_Electric Rev Req Model (2009 GRC) Rebuttal REmoval of New  WH Solar AdjustMI 3 2" xfId="24086"/>
    <cellStyle name="_Costs not in AURORA 2006GRC 6.15.06_Power Costs - Comparison bx Rbtl-Staff-Jt-PC_Electric Rev Req Model (2009 GRC) Rebuttal REmoval of New  WH Solar AdjustMI 4" xfId="24087"/>
    <cellStyle name="_Costs not in AURORA 2006GRC 6.15.06_Power Costs - Comparison bx Rbtl-Staff-Jt-PC_Electric Rev Req Model (2009 GRC) Rebuttal REmoval of New  WH Solar AdjustMI_DEM-WP(C) ENERG10C--ctn Mid-C_042010 2010GRC" xfId="24088"/>
    <cellStyle name="_Costs not in AURORA 2006GRC 6.15.06_Power Costs - Comparison bx Rbtl-Staff-Jt-PC_Electric Rev Req Model (2009 GRC) Revised 01-18-2010" xfId="2472"/>
    <cellStyle name="_Costs not in AURORA 2006GRC 6.15.06_Power Costs - Comparison bx Rbtl-Staff-Jt-PC_Electric Rev Req Model (2009 GRC) Revised 01-18-2010 2" xfId="2473"/>
    <cellStyle name="_Costs not in AURORA 2006GRC 6.15.06_Power Costs - Comparison bx Rbtl-Staff-Jt-PC_Electric Rev Req Model (2009 GRC) Revised 01-18-2010 2 2" xfId="2474"/>
    <cellStyle name="_Costs not in AURORA 2006GRC 6.15.06_Power Costs - Comparison bx Rbtl-Staff-Jt-PC_Electric Rev Req Model (2009 GRC) Revised 01-18-2010 2 2 2" xfId="24089"/>
    <cellStyle name="_Costs not in AURORA 2006GRC 6.15.06_Power Costs - Comparison bx Rbtl-Staff-Jt-PC_Electric Rev Req Model (2009 GRC) Revised 01-18-2010 2 3" xfId="24090"/>
    <cellStyle name="_Costs not in AURORA 2006GRC 6.15.06_Power Costs - Comparison bx Rbtl-Staff-Jt-PC_Electric Rev Req Model (2009 GRC) Revised 01-18-2010 3" xfId="2475"/>
    <cellStyle name="_Costs not in AURORA 2006GRC 6.15.06_Power Costs - Comparison bx Rbtl-Staff-Jt-PC_Electric Rev Req Model (2009 GRC) Revised 01-18-2010 3 2" xfId="24091"/>
    <cellStyle name="_Costs not in AURORA 2006GRC 6.15.06_Power Costs - Comparison bx Rbtl-Staff-Jt-PC_Electric Rev Req Model (2009 GRC) Revised 01-18-2010 4" xfId="24092"/>
    <cellStyle name="_Costs not in AURORA 2006GRC 6.15.06_Power Costs - Comparison bx Rbtl-Staff-Jt-PC_Electric Rev Req Model (2009 GRC) Revised 01-18-2010_DEM-WP(C) ENERG10C--ctn Mid-C_042010 2010GRC" xfId="24093"/>
    <cellStyle name="_Costs not in AURORA 2006GRC 6.15.06_Power Costs - Comparison bx Rbtl-Staff-Jt-PC_Final Order Electric EXHIBIT A-1" xfId="2476"/>
    <cellStyle name="_Costs not in AURORA 2006GRC 6.15.06_Power Costs - Comparison bx Rbtl-Staff-Jt-PC_Final Order Electric EXHIBIT A-1 2" xfId="2477"/>
    <cellStyle name="_Costs not in AURORA 2006GRC 6.15.06_Power Costs - Comparison bx Rbtl-Staff-Jt-PC_Final Order Electric EXHIBIT A-1 2 2" xfId="2478"/>
    <cellStyle name="_Costs not in AURORA 2006GRC 6.15.06_Power Costs - Comparison bx Rbtl-Staff-Jt-PC_Final Order Electric EXHIBIT A-1 2 2 2" xfId="24094"/>
    <cellStyle name="_Costs not in AURORA 2006GRC 6.15.06_Power Costs - Comparison bx Rbtl-Staff-Jt-PC_Final Order Electric EXHIBIT A-1 2 3" xfId="24095"/>
    <cellStyle name="_Costs not in AURORA 2006GRC 6.15.06_Power Costs - Comparison bx Rbtl-Staff-Jt-PC_Final Order Electric EXHIBIT A-1 3" xfId="2479"/>
    <cellStyle name="_Costs not in AURORA 2006GRC 6.15.06_Power Costs - Comparison bx Rbtl-Staff-Jt-PC_Final Order Electric EXHIBIT A-1 3 2" xfId="24096"/>
    <cellStyle name="_Costs not in AURORA 2006GRC 6.15.06_Power Costs - Comparison bx Rbtl-Staff-Jt-PC_Final Order Electric EXHIBIT A-1 4" xfId="24097"/>
    <cellStyle name="_Costs not in AURORA 2006GRC 6.15.06_Production Adj 4.37" xfId="2480"/>
    <cellStyle name="_Costs not in AURORA 2006GRC 6.15.06_Production Adj 4.37 2" xfId="2481"/>
    <cellStyle name="_Costs not in AURORA 2006GRC 6.15.06_Production Adj 4.37 2 2" xfId="2482"/>
    <cellStyle name="_Costs not in AURORA 2006GRC 6.15.06_Production Adj 4.37 2 2 2" xfId="24098"/>
    <cellStyle name="_Costs not in AURORA 2006GRC 6.15.06_Production Adj 4.37 2 3" xfId="24099"/>
    <cellStyle name="_Costs not in AURORA 2006GRC 6.15.06_Production Adj 4.37 3" xfId="2483"/>
    <cellStyle name="_Costs not in AURORA 2006GRC 6.15.06_Production Adj 4.37 3 2" xfId="24100"/>
    <cellStyle name="_Costs not in AURORA 2006GRC 6.15.06_Production Adj 4.37 4" xfId="24101"/>
    <cellStyle name="_Costs not in AURORA 2006GRC 6.15.06_Purchased Power Adj 4.03" xfId="2484"/>
    <cellStyle name="_Costs not in AURORA 2006GRC 6.15.06_Purchased Power Adj 4.03 2" xfId="2485"/>
    <cellStyle name="_Costs not in AURORA 2006GRC 6.15.06_Purchased Power Adj 4.03 2 2" xfId="2486"/>
    <cellStyle name="_Costs not in AURORA 2006GRC 6.15.06_Purchased Power Adj 4.03 2 2 2" xfId="24102"/>
    <cellStyle name="_Costs not in AURORA 2006GRC 6.15.06_Purchased Power Adj 4.03 2 3" xfId="24103"/>
    <cellStyle name="_Costs not in AURORA 2006GRC 6.15.06_Purchased Power Adj 4.03 3" xfId="2487"/>
    <cellStyle name="_Costs not in AURORA 2006GRC 6.15.06_Purchased Power Adj 4.03 3 2" xfId="24104"/>
    <cellStyle name="_Costs not in AURORA 2006GRC 6.15.06_Purchased Power Adj 4.03 4" xfId="24105"/>
    <cellStyle name="_Costs not in AURORA 2006GRC 6.15.06_Rebuttal Power Costs" xfId="2488"/>
    <cellStyle name="_Costs not in AURORA 2006GRC 6.15.06_Rebuttal Power Costs 2" xfId="2489"/>
    <cellStyle name="_Costs not in AURORA 2006GRC 6.15.06_Rebuttal Power Costs 2 2" xfId="2490"/>
    <cellStyle name="_Costs not in AURORA 2006GRC 6.15.06_Rebuttal Power Costs 2 2 2" xfId="24106"/>
    <cellStyle name="_Costs not in AURORA 2006GRC 6.15.06_Rebuttal Power Costs 2 3" xfId="24107"/>
    <cellStyle name="_Costs not in AURORA 2006GRC 6.15.06_Rebuttal Power Costs 3" xfId="2491"/>
    <cellStyle name="_Costs not in AURORA 2006GRC 6.15.06_Rebuttal Power Costs 3 2" xfId="24108"/>
    <cellStyle name="_Costs not in AURORA 2006GRC 6.15.06_Rebuttal Power Costs 4" xfId="24109"/>
    <cellStyle name="_Costs not in AURORA 2006GRC 6.15.06_Rebuttal Power Costs_Adj Bench DR 3 for Initial Briefs (Electric)" xfId="2492"/>
    <cellStyle name="_Costs not in AURORA 2006GRC 6.15.06_Rebuttal Power Costs_Adj Bench DR 3 for Initial Briefs (Electric) 2" xfId="2493"/>
    <cellStyle name="_Costs not in AURORA 2006GRC 6.15.06_Rebuttal Power Costs_Adj Bench DR 3 for Initial Briefs (Electric) 2 2" xfId="2494"/>
    <cellStyle name="_Costs not in AURORA 2006GRC 6.15.06_Rebuttal Power Costs_Adj Bench DR 3 for Initial Briefs (Electric) 2 2 2" xfId="24110"/>
    <cellStyle name="_Costs not in AURORA 2006GRC 6.15.06_Rebuttal Power Costs_Adj Bench DR 3 for Initial Briefs (Electric) 2 3" xfId="24111"/>
    <cellStyle name="_Costs not in AURORA 2006GRC 6.15.06_Rebuttal Power Costs_Adj Bench DR 3 for Initial Briefs (Electric) 3" xfId="2495"/>
    <cellStyle name="_Costs not in AURORA 2006GRC 6.15.06_Rebuttal Power Costs_Adj Bench DR 3 for Initial Briefs (Electric) 3 2" xfId="24112"/>
    <cellStyle name="_Costs not in AURORA 2006GRC 6.15.06_Rebuttal Power Costs_Adj Bench DR 3 for Initial Briefs (Electric) 4" xfId="24113"/>
    <cellStyle name="_Costs not in AURORA 2006GRC 6.15.06_Rebuttal Power Costs_Adj Bench DR 3 for Initial Briefs (Electric)_DEM-WP(C) ENERG10C--ctn Mid-C_042010 2010GRC" xfId="24114"/>
    <cellStyle name="_Costs not in AURORA 2006GRC 6.15.06_Rebuttal Power Costs_DEM-WP(C) ENERG10C--ctn Mid-C_042010 2010GRC" xfId="24115"/>
    <cellStyle name="_Costs not in AURORA 2006GRC 6.15.06_Rebuttal Power Costs_Electric Rev Req Model (2009 GRC) Rebuttal" xfId="2496"/>
    <cellStyle name="_Costs not in AURORA 2006GRC 6.15.06_Rebuttal Power Costs_Electric Rev Req Model (2009 GRC) Rebuttal 2" xfId="2497"/>
    <cellStyle name="_Costs not in AURORA 2006GRC 6.15.06_Rebuttal Power Costs_Electric Rev Req Model (2009 GRC) Rebuttal 2 2" xfId="2498"/>
    <cellStyle name="_Costs not in AURORA 2006GRC 6.15.06_Rebuttal Power Costs_Electric Rev Req Model (2009 GRC) Rebuttal 2 2 2" xfId="24116"/>
    <cellStyle name="_Costs not in AURORA 2006GRC 6.15.06_Rebuttal Power Costs_Electric Rev Req Model (2009 GRC) Rebuttal 2 3" xfId="24117"/>
    <cellStyle name="_Costs not in AURORA 2006GRC 6.15.06_Rebuttal Power Costs_Electric Rev Req Model (2009 GRC) Rebuttal 3" xfId="2499"/>
    <cellStyle name="_Costs not in AURORA 2006GRC 6.15.06_Rebuttal Power Costs_Electric Rev Req Model (2009 GRC) Rebuttal 3 2" xfId="24118"/>
    <cellStyle name="_Costs not in AURORA 2006GRC 6.15.06_Rebuttal Power Costs_Electric Rev Req Model (2009 GRC) Rebuttal 4" xfId="24119"/>
    <cellStyle name="_Costs not in AURORA 2006GRC 6.15.06_Rebuttal Power Costs_Electric Rev Req Model (2009 GRC) Rebuttal REmoval of New  WH Solar AdjustMI" xfId="2500"/>
    <cellStyle name="_Costs not in AURORA 2006GRC 6.15.06_Rebuttal Power Costs_Electric Rev Req Model (2009 GRC) Rebuttal REmoval of New  WH Solar AdjustMI 2" xfId="2501"/>
    <cellStyle name="_Costs not in AURORA 2006GRC 6.15.06_Rebuttal Power Costs_Electric Rev Req Model (2009 GRC) Rebuttal REmoval of New  WH Solar AdjustMI 2 2" xfId="2502"/>
    <cellStyle name="_Costs not in AURORA 2006GRC 6.15.06_Rebuttal Power Costs_Electric Rev Req Model (2009 GRC) Rebuttal REmoval of New  WH Solar AdjustMI 2 2 2" xfId="24120"/>
    <cellStyle name="_Costs not in AURORA 2006GRC 6.15.06_Rebuttal Power Costs_Electric Rev Req Model (2009 GRC) Rebuttal REmoval of New  WH Solar AdjustMI 2 3" xfId="24121"/>
    <cellStyle name="_Costs not in AURORA 2006GRC 6.15.06_Rebuttal Power Costs_Electric Rev Req Model (2009 GRC) Rebuttal REmoval of New  WH Solar AdjustMI 3" xfId="2503"/>
    <cellStyle name="_Costs not in AURORA 2006GRC 6.15.06_Rebuttal Power Costs_Electric Rev Req Model (2009 GRC) Rebuttal REmoval of New  WH Solar AdjustMI 3 2" xfId="24122"/>
    <cellStyle name="_Costs not in AURORA 2006GRC 6.15.06_Rebuttal Power Costs_Electric Rev Req Model (2009 GRC) Rebuttal REmoval of New  WH Solar AdjustMI 4" xfId="24123"/>
    <cellStyle name="_Costs not in AURORA 2006GRC 6.15.06_Rebuttal Power Costs_Electric Rev Req Model (2009 GRC) Rebuttal REmoval of New  WH Solar AdjustMI_DEM-WP(C) ENERG10C--ctn Mid-C_042010 2010GRC" xfId="24124"/>
    <cellStyle name="_Costs not in AURORA 2006GRC 6.15.06_Rebuttal Power Costs_Electric Rev Req Model (2009 GRC) Revised 01-18-2010" xfId="2504"/>
    <cellStyle name="_Costs not in AURORA 2006GRC 6.15.06_Rebuttal Power Costs_Electric Rev Req Model (2009 GRC) Revised 01-18-2010 2" xfId="2505"/>
    <cellStyle name="_Costs not in AURORA 2006GRC 6.15.06_Rebuttal Power Costs_Electric Rev Req Model (2009 GRC) Revised 01-18-2010 2 2" xfId="2506"/>
    <cellStyle name="_Costs not in AURORA 2006GRC 6.15.06_Rebuttal Power Costs_Electric Rev Req Model (2009 GRC) Revised 01-18-2010 2 2 2" xfId="24125"/>
    <cellStyle name="_Costs not in AURORA 2006GRC 6.15.06_Rebuttal Power Costs_Electric Rev Req Model (2009 GRC) Revised 01-18-2010 2 3" xfId="24126"/>
    <cellStyle name="_Costs not in AURORA 2006GRC 6.15.06_Rebuttal Power Costs_Electric Rev Req Model (2009 GRC) Revised 01-18-2010 3" xfId="2507"/>
    <cellStyle name="_Costs not in AURORA 2006GRC 6.15.06_Rebuttal Power Costs_Electric Rev Req Model (2009 GRC) Revised 01-18-2010 3 2" xfId="24127"/>
    <cellStyle name="_Costs not in AURORA 2006GRC 6.15.06_Rebuttal Power Costs_Electric Rev Req Model (2009 GRC) Revised 01-18-2010 4" xfId="24128"/>
    <cellStyle name="_Costs not in AURORA 2006GRC 6.15.06_Rebuttal Power Costs_Electric Rev Req Model (2009 GRC) Revised 01-18-2010_DEM-WP(C) ENERG10C--ctn Mid-C_042010 2010GRC" xfId="24129"/>
    <cellStyle name="_Costs not in AURORA 2006GRC 6.15.06_Rebuttal Power Costs_Final Order Electric EXHIBIT A-1" xfId="2508"/>
    <cellStyle name="_Costs not in AURORA 2006GRC 6.15.06_Rebuttal Power Costs_Final Order Electric EXHIBIT A-1 2" xfId="2509"/>
    <cellStyle name="_Costs not in AURORA 2006GRC 6.15.06_Rebuttal Power Costs_Final Order Electric EXHIBIT A-1 2 2" xfId="2510"/>
    <cellStyle name="_Costs not in AURORA 2006GRC 6.15.06_Rebuttal Power Costs_Final Order Electric EXHIBIT A-1 2 2 2" xfId="24130"/>
    <cellStyle name="_Costs not in AURORA 2006GRC 6.15.06_Rebuttal Power Costs_Final Order Electric EXHIBIT A-1 2 3" xfId="24131"/>
    <cellStyle name="_Costs not in AURORA 2006GRC 6.15.06_Rebuttal Power Costs_Final Order Electric EXHIBIT A-1 3" xfId="2511"/>
    <cellStyle name="_Costs not in AURORA 2006GRC 6.15.06_Rebuttal Power Costs_Final Order Electric EXHIBIT A-1 3 2" xfId="24132"/>
    <cellStyle name="_Costs not in AURORA 2006GRC 6.15.06_Rebuttal Power Costs_Final Order Electric EXHIBIT A-1 4" xfId="24133"/>
    <cellStyle name="_Costs not in AURORA 2006GRC 6.15.06_RECS vs PTC's w Interest 6-28-10" xfId="2512"/>
    <cellStyle name="_Costs not in AURORA 2006GRC 6.15.06_ROR &amp; CONV FACTOR" xfId="2513"/>
    <cellStyle name="_Costs not in AURORA 2006GRC 6.15.06_ROR &amp; CONV FACTOR 2" xfId="2514"/>
    <cellStyle name="_Costs not in AURORA 2006GRC 6.15.06_ROR &amp; CONV FACTOR 2 2" xfId="2515"/>
    <cellStyle name="_Costs not in AURORA 2006GRC 6.15.06_ROR &amp; CONV FACTOR 2 2 2" xfId="24134"/>
    <cellStyle name="_Costs not in AURORA 2006GRC 6.15.06_ROR &amp; CONV FACTOR 2 3" xfId="24135"/>
    <cellStyle name="_Costs not in AURORA 2006GRC 6.15.06_ROR &amp; CONV FACTOR 3" xfId="2516"/>
    <cellStyle name="_Costs not in AURORA 2006GRC 6.15.06_ROR &amp; CONV FACTOR 3 2" xfId="24136"/>
    <cellStyle name="_Costs not in AURORA 2006GRC 6.15.06_ROR &amp; CONV FACTOR 4" xfId="24137"/>
    <cellStyle name="_Costs not in AURORA 2006GRC 6.15.06_ROR 5.02" xfId="2517"/>
    <cellStyle name="_Costs not in AURORA 2006GRC 6.15.06_ROR 5.02 2" xfId="2518"/>
    <cellStyle name="_Costs not in AURORA 2006GRC 6.15.06_ROR 5.02 2 2" xfId="2519"/>
    <cellStyle name="_Costs not in AURORA 2006GRC 6.15.06_ROR 5.02 2 2 2" xfId="24138"/>
    <cellStyle name="_Costs not in AURORA 2006GRC 6.15.06_ROR 5.02 2 3" xfId="24139"/>
    <cellStyle name="_Costs not in AURORA 2006GRC 6.15.06_ROR 5.02 3" xfId="2520"/>
    <cellStyle name="_Costs not in AURORA 2006GRC 6.15.06_ROR 5.02 3 2" xfId="24140"/>
    <cellStyle name="_Costs not in AURORA 2006GRC 6.15.06_ROR 5.02 4" xfId="24141"/>
    <cellStyle name="_Costs not in AURORA 2006GRC 6.15.06_Wind Integration 10GRC" xfId="2521"/>
    <cellStyle name="_Costs not in AURORA 2006GRC 6.15.06_Wind Integration 10GRC 2" xfId="2522"/>
    <cellStyle name="_Costs not in AURORA 2006GRC 6.15.06_Wind Integration 10GRC 2 2" xfId="24142"/>
    <cellStyle name="_Costs not in AURORA 2006GRC 6.15.06_Wind Integration 10GRC 3" xfId="24143"/>
    <cellStyle name="_Costs not in AURORA 2006GRC 6.15.06_Wind Integration 10GRC_DEM-WP(C) ENERG10C--ctn Mid-C_042010 2010GRC" xfId="24144"/>
    <cellStyle name="_Costs not in AURORA 2006GRC w gas price updated" xfId="2523"/>
    <cellStyle name="_Costs not in AURORA 2006GRC w gas price updated 10" xfId="2524"/>
    <cellStyle name="_Costs not in AURORA 2006GRC w gas price updated 2" xfId="2525"/>
    <cellStyle name="_Costs not in AURORA 2006GRC w gas price updated 2 2" xfId="2526"/>
    <cellStyle name="_Costs not in AURORA 2006GRC w gas price updated 2 2 2" xfId="24145"/>
    <cellStyle name="_Costs not in AURORA 2006GRC w gas price updated 2 3" xfId="24146"/>
    <cellStyle name="_Costs not in AURORA 2006GRC w gas price updated 3" xfId="2527"/>
    <cellStyle name="_Costs not in AURORA 2006GRC w gas price updated 3 2" xfId="2528"/>
    <cellStyle name="_Costs not in AURORA 2006GRC w gas price updated 4" xfId="2529"/>
    <cellStyle name="_Costs not in AURORA 2006GRC w gas price updated 4 2" xfId="2530"/>
    <cellStyle name="_Costs not in AURORA 2006GRC w gas price updated 4_2011 Operations Snapshot" xfId="2531"/>
    <cellStyle name="_Costs not in AURORA 2006GRC w gas price updated 4_Department" xfId="2532"/>
    <cellStyle name="_Costs not in AURORA 2006GRC w gas price updated 4_VarX" xfId="2533"/>
    <cellStyle name="_Costs not in AURORA 2006GRC w gas price updated 5" xfId="2534"/>
    <cellStyle name="_Costs not in AURORA 2006GRC w gas price updated 5 2" xfId="2535"/>
    <cellStyle name="_Costs not in AURORA 2006GRC w gas price updated 5 2 2" xfId="2536"/>
    <cellStyle name="_Costs not in AURORA 2006GRC w gas price updated 5 2_County_Stop_Light_Chart_2012_02" xfId="2537"/>
    <cellStyle name="_Costs not in AURORA 2006GRC w gas price updated 5 2_County_Stop_Light_Chart_2012_06" xfId="2538"/>
    <cellStyle name="_Costs not in AURORA 2006GRC w gas price updated 5 2_County_Stop_Light_Chart_Template" xfId="2539"/>
    <cellStyle name="_Costs not in AURORA 2006GRC w gas price updated 5_2011 OM ASM Report" xfId="2540"/>
    <cellStyle name="_Costs not in AURORA 2006GRC w gas price updated 5_2011 OM ASM Report 2" xfId="2541"/>
    <cellStyle name="_Costs not in AURORA 2006GRC w gas price updated 5_2011 OM ASM Report_County_Stop_Light_Chart_2012_02" xfId="2542"/>
    <cellStyle name="_Costs not in AURORA 2006GRC w gas price updated 5_2011 OM ASM Report_County_Stop_Light_Chart_2012_06" xfId="2543"/>
    <cellStyle name="_Costs not in AURORA 2006GRC w gas price updated 5_2011 OM ASM Report_County_Stop_Light_Chart_Template" xfId="2544"/>
    <cellStyle name="_Costs not in AURORA 2006GRC w gas price updated 5_2011 Operations Snapshot" xfId="2545"/>
    <cellStyle name="_Costs not in AURORA 2006GRC w gas price updated 5_2011 Operations Snapshot 2" xfId="2546"/>
    <cellStyle name="_Costs not in AURORA 2006GRC w gas price updated 5_2011 Operations Snapshot_County_Stop_Light_Chart_2012_02" xfId="2547"/>
    <cellStyle name="_Costs not in AURORA 2006GRC w gas price updated 5_2011 Operations Snapshot_County_Stop_Light_Chart_2012_06" xfId="2548"/>
    <cellStyle name="_Costs not in AURORA 2006GRC w gas price updated 5_2011 Operations Snapshot_County_Stop_Light_Chart_Template" xfId="2549"/>
    <cellStyle name="_Costs not in AURORA 2006GRC w gas price updated 5_2012 Operations Snapshot" xfId="2550"/>
    <cellStyle name="_Costs not in AURORA 2006GRC w gas price updated 5_Copy of 2011 OM ASM Report" xfId="2551"/>
    <cellStyle name="_Costs not in AURORA 2006GRC w gas price updated 5_Department" xfId="2552"/>
    <cellStyle name="_Costs not in AURORA 2006GRC w gas price updated 5_Jan 2012 OM ASM Report" xfId="2553"/>
    <cellStyle name="_Costs not in AURORA 2006GRC w gas price updated 5_VarX" xfId="2554"/>
    <cellStyle name="_Costs not in AURORA 2006GRC w gas price updated 6" xfId="2555"/>
    <cellStyle name="_Costs not in AURORA 2006GRC w gas price updated 6 2" xfId="2556"/>
    <cellStyle name="_Costs not in AURORA 2006GRC w gas price updated 6_County_Stop_Light_Chart_2012_02" xfId="2557"/>
    <cellStyle name="_Costs not in AURORA 2006GRC w gas price updated 6_County_Stop_Light_Chart_2012_06" xfId="2558"/>
    <cellStyle name="_Costs not in AURORA 2006GRC w gas price updated 6_County_Stop_Light_Chart_Template" xfId="2559"/>
    <cellStyle name="_Costs not in AURORA 2006GRC w gas price updated 6_Department" xfId="2560"/>
    <cellStyle name="_Costs not in AURORA 2006GRC w gas price updated 6_Department 2" xfId="2561"/>
    <cellStyle name="_Costs not in AURORA 2006GRC w gas price updated 6_VarX" xfId="2562"/>
    <cellStyle name="_Costs not in AURORA 2006GRC w gas price updated 6_VarX 2" xfId="2563"/>
    <cellStyle name="_Costs not in AURORA 2006GRC w gas price updated 7" xfId="2564"/>
    <cellStyle name="_Costs not in AURORA 2006GRC w gas price updated 7 2" xfId="2565"/>
    <cellStyle name="_Costs not in AURORA 2006GRC w gas price updated 7_County_Stop_Light_Chart_2012_02" xfId="2566"/>
    <cellStyle name="_Costs not in AURORA 2006GRC w gas price updated 7_County_Stop_Light_Chart_2012_06" xfId="2567"/>
    <cellStyle name="_Costs not in AURORA 2006GRC w gas price updated 7_County_Stop_Light_Chart_Template" xfId="2568"/>
    <cellStyle name="_Costs not in AURORA 2006GRC w gas price updated 8" xfId="2569"/>
    <cellStyle name="_Costs not in AURORA 2006GRC w gas price updated 9" xfId="2570"/>
    <cellStyle name="_Costs not in AURORA 2006GRC w gas price updated_2011 OM ASM Report" xfId="2571"/>
    <cellStyle name="_Costs not in AURORA 2006GRC w gas price updated_2011 OM ASM Report 2" xfId="2572"/>
    <cellStyle name="_Costs not in AURORA 2006GRC w gas price updated_2011 OM ASM Report_County_Stop_Light_Chart_2012_02" xfId="2573"/>
    <cellStyle name="_Costs not in AURORA 2006GRC w gas price updated_2011 OM ASM Report_County_Stop_Light_Chart_2012_06" xfId="2574"/>
    <cellStyle name="_Costs not in AURORA 2006GRC w gas price updated_2011 OM ASM Report_County_Stop_Light_Chart_Template" xfId="2575"/>
    <cellStyle name="_Costs not in AURORA 2006GRC w gas price updated_Adj Bench DR 3 for Initial Briefs (Electric)" xfId="2576"/>
    <cellStyle name="_Costs not in AURORA 2006GRC w gas price updated_Adj Bench DR 3 for Initial Briefs (Electric) 2" xfId="2577"/>
    <cellStyle name="_Costs not in AURORA 2006GRC w gas price updated_Adj Bench DR 3 for Initial Briefs (Electric) 2 2" xfId="2578"/>
    <cellStyle name="_Costs not in AURORA 2006GRC w gas price updated_Adj Bench DR 3 for Initial Briefs (Electric) 2 2 2" xfId="24147"/>
    <cellStyle name="_Costs not in AURORA 2006GRC w gas price updated_Adj Bench DR 3 for Initial Briefs (Electric) 2 3" xfId="24148"/>
    <cellStyle name="_Costs not in AURORA 2006GRC w gas price updated_Adj Bench DR 3 for Initial Briefs (Electric) 3" xfId="2579"/>
    <cellStyle name="_Costs not in AURORA 2006GRC w gas price updated_Adj Bench DR 3 for Initial Briefs (Electric) 3 2" xfId="24149"/>
    <cellStyle name="_Costs not in AURORA 2006GRC w gas price updated_Adj Bench DR 3 for Initial Briefs (Electric) 4" xfId="24150"/>
    <cellStyle name="_Costs not in AURORA 2006GRC w gas price updated_Adj Bench DR 3 for Initial Briefs (Electric)_DEM-WP(C) ENERG10C--ctn Mid-C_042010 2010GRC" xfId="24151"/>
    <cellStyle name="_Costs not in AURORA 2006GRC w gas price updated_Book1" xfId="2580"/>
    <cellStyle name="_Costs not in AURORA 2006GRC w gas price updated_Book2" xfId="2581"/>
    <cellStyle name="_Costs not in AURORA 2006GRC w gas price updated_Book2 2" xfId="2582"/>
    <cellStyle name="_Costs not in AURORA 2006GRC w gas price updated_Book2 2 2" xfId="2583"/>
    <cellStyle name="_Costs not in AURORA 2006GRC w gas price updated_Book2 2 2 2" xfId="24152"/>
    <cellStyle name="_Costs not in AURORA 2006GRC w gas price updated_Book2 2 3" xfId="24153"/>
    <cellStyle name="_Costs not in AURORA 2006GRC w gas price updated_Book2 3" xfId="2584"/>
    <cellStyle name="_Costs not in AURORA 2006GRC w gas price updated_Book2 3 2" xfId="24154"/>
    <cellStyle name="_Costs not in AURORA 2006GRC w gas price updated_Book2 4" xfId="24155"/>
    <cellStyle name="_Costs not in AURORA 2006GRC w gas price updated_Book2_Adj Bench DR 3 for Initial Briefs (Electric)" xfId="2585"/>
    <cellStyle name="_Costs not in AURORA 2006GRC w gas price updated_Book2_Adj Bench DR 3 for Initial Briefs (Electric) 2" xfId="2586"/>
    <cellStyle name="_Costs not in AURORA 2006GRC w gas price updated_Book2_Adj Bench DR 3 for Initial Briefs (Electric) 2 2" xfId="2587"/>
    <cellStyle name="_Costs not in AURORA 2006GRC w gas price updated_Book2_Adj Bench DR 3 for Initial Briefs (Electric) 2 2 2" xfId="24156"/>
    <cellStyle name="_Costs not in AURORA 2006GRC w gas price updated_Book2_Adj Bench DR 3 for Initial Briefs (Electric) 2 3" xfId="24157"/>
    <cellStyle name="_Costs not in AURORA 2006GRC w gas price updated_Book2_Adj Bench DR 3 for Initial Briefs (Electric) 3" xfId="2588"/>
    <cellStyle name="_Costs not in AURORA 2006GRC w gas price updated_Book2_Adj Bench DR 3 for Initial Briefs (Electric) 3 2" xfId="24158"/>
    <cellStyle name="_Costs not in AURORA 2006GRC w gas price updated_Book2_Adj Bench DR 3 for Initial Briefs (Electric) 4" xfId="24159"/>
    <cellStyle name="_Costs not in AURORA 2006GRC w gas price updated_Book2_Adj Bench DR 3 for Initial Briefs (Electric)_DEM-WP(C) ENERG10C--ctn Mid-C_042010 2010GRC" xfId="24160"/>
    <cellStyle name="_Costs not in AURORA 2006GRC w gas price updated_Book2_DEM-WP(C) ENERG10C--ctn Mid-C_042010 2010GRC" xfId="24161"/>
    <cellStyle name="_Costs not in AURORA 2006GRC w gas price updated_Book2_Electric Rev Req Model (2009 GRC) Rebuttal" xfId="2589"/>
    <cellStyle name="_Costs not in AURORA 2006GRC w gas price updated_Book2_Electric Rev Req Model (2009 GRC) Rebuttal 2" xfId="2590"/>
    <cellStyle name="_Costs not in AURORA 2006GRC w gas price updated_Book2_Electric Rev Req Model (2009 GRC) Rebuttal 2 2" xfId="2591"/>
    <cellStyle name="_Costs not in AURORA 2006GRC w gas price updated_Book2_Electric Rev Req Model (2009 GRC) Rebuttal 2 2 2" xfId="24162"/>
    <cellStyle name="_Costs not in AURORA 2006GRC w gas price updated_Book2_Electric Rev Req Model (2009 GRC) Rebuttal 2 3" xfId="24163"/>
    <cellStyle name="_Costs not in AURORA 2006GRC w gas price updated_Book2_Electric Rev Req Model (2009 GRC) Rebuttal 3" xfId="2592"/>
    <cellStyle name="_Costs not in AURORA 2006GRC w gas price updated_Book2_Electric Rev Req Model (2009 GRC) Rebuttal 3 2" xfId="24164"/>
    <cellStyle name="_Costs not in AURORA 2006GRC w gas price updated_Book2_Electric Rev Req Model (2009 GRC) Rebuttal 4" xfId="24165"/>
    <cellStyle name="_Costs not in AURORA 2006GRC w gas price updated_Book2_Electric Rev Req Model (2009 GRC) Rebuttal REmoval of New  WH Solar AdjustMI" xfId="2593"/>
    <cellStyle name="_Costs not in AURORA 2006GRC w gas price updated_Book2_Electric Rev Req Model (2009 GRC) Rebuttal REmoval of New  WH Solar AdjustMI 2" xfId="2594"/>
    <cellStyle name="_Costs not in AURORA 2006GRC w gas price updated_Book2_Electric Rev Req Model (2009 GRC) Rebuttal REmoval of New  WH Solar AdjustMI 2 2" xfId="2595"/>
    <cellStyle name="_Costs not in AURORA 2006GRC w gas price updated_Book2_Electric Rev Req Model (2009 GRC) Rebuttal REmoval of New  WH Solar AdjustMI 2 2 2" xfId="24166"/>
    <cellStyle name="_Costs not in AURORA 2006GRC w gas price updated_Book2_Electric Rev Req Model (2009 GRC) Rebuttal REmoval of New  WH Solar AdjustMI 2 3" xfId="24167"/>
    <cellStyle name="_Costs not in AURORA 2006GRC w gas price updated_Book2_Electric Rev Req Model (2009 GRC) Rebuttal REmoval of New  WH Solar AdjustMI 3" xfId="2596"/>
    <cellStyle name="_Costs not in AURORA 2006GRC w gas price updated_Book2_Electric Rev Req Model (2009 GRC) Rebuttal REmoval of New  WH Solar AdjustMI 3 2" xfId="24168"/>
    <cellStyle name="_Costs not in AURORA 2006GRC w gas price updated_Book2_Electric Rev Req Model (2009 GRC) Rebuttal REmoval of New  WH Solar AdjustMI 4" xfId="24169"/>
    <cellStyle name="_Costs not in AURORA 2006GRC w gas price updated_Book2_Electric Rev Req Model (2009 GRC) Rebuttal REmoval of New  WH Solar AdjustMI_DEM-WP(C) ENERG10C--ctn Mid-C_042010 2010GRC" xfId="24170"/>
    <cellStyle name="_Costs not in AURORA 2006GRC w gas price updated_Book2_Electric Rev Req Model (2009 GRC) Revised 01-18-2010" xfId="2597"/>
    <cellStyle name="_Costs not in AURORA 2006GRC w gas price updated_Book2_Electric Rev Req Model (2009 GRC) Revised 01-18-2010 2" xfId="2598"/>
    <cellStyle name="_Costs not in AURORA 2006GRC w gas price updated_Book2_Electric Rev Req Model (2009 GRC) Revised 01-18-2010 2 2" xfId="2599"/>
    <cellStyle name="_Costs not in AURORA 2006GRC w gas price updated_Book2_Electric Rev Req Model (2009 GRC) Revised 01-18-2010 2 2 2" xfId="24171"/>
    <cellStyle name="_Costs not in AURORA 2006GRC w gas price updated_Book2_Electric Rev Req Model (2009 GRC) Revised 01-18-2010 2 3" xfId="24172"/>
    <cellStyle name="_Costs not in AURORA 2006GRC w gas price updated_Book2_Electric Rev Req Model (2009 GRC) Revised 01-18-2010 3" xfId="2600"/>
    <cellStyle name="_Costs not in AURORA 2006GRC w gas price updated_Book2_Electric Rev Req Model (2009 GRC) Revised 01-18-2010 3 2" xfId="24173"/>
    <cellStyle name="_Costs not in AURORA 2006GRC w gas price updated_Book2_Electric Rev Req Model (2009 GRC) Revised 01-18-2010 4" xfId="24174"/>
    <cellStyle name="_Costs not in AURORA 2006GRC w gas price updated_Book2_Electric Rev Req Model (2009 GRC) Revised 01-18-2010_DEM-WP(C) ENERG10C--ctn Mid-C_042010 2010GRC" xfId="24175"/>
    <cellStyle name="_Costs not in AURORA 2006GRC w gas price updated_Book2_Final Order Electric EXHIBIT A-1" xfId="2601"/>
    <cellStyle name="_Costs not in AURORA 2006GRC w gas price updated_Book2_Final Order Electric EXHIBIT A-1 2" xfId="2602"/>
    <cellStyle name="_Costs not in AURORA 2006GRC w gas price updated_Book2_Final Order Electric EXHIBIT A-1 2 2" xfId="2603"/>
    <cellStyle name="_Costs not in AURORA 2006GRC w gas price updated_Book2_Final Order Electric EXHIBIT A-1 2 2 2" xfId="24176"/>
    <cellStyle name="_Costs not in AURORA 2006GRC w gas price updated_Book2_Final Order Electric EXHIBIT A-1 2 3" xfId="24177"/>
    <cellStyle name="_Costs not in AURORA 2006GRC w gas price updated_Book2_Final Order Electric EXHIBIT A-1 3" xfId="2604"/>
    <cellStyle name="_Costs not in AURORA 2006GRC w gas price updated_Book2_Final Order Electric EXHIBIT A-1 3 2" xfId="24178"/>
    <cellStyle name="_Costs not in AURORA 2006GRC w gas price updated_Book2_Final Order Electric EXHIBIT A-1 4" xfId="24179"/>
    <cellStyle name="_Costs not in AURORA 2006GRC w gas price updated_Chelan PUD Power Costs (8-10)" xfId="2605"/>
    <cellStyle name="_Costs not in AURORA 2006GRC w gas price updated_Chelan PUD Power Costs (8-10) 2" xfId="24180"/>
    <cellStyle name="_Costs not in AURORA 2006GRC w gas price updated_Colstrip 1&amp;2 Annual O&amp;M Budgets" xfId="24181"/>
    <cellStyle name="_Costs not in AURORA 2006GRC w gas price updated_Colstrip 1&amp;2 Annual O&amp;M Budgets 2" xfId="24182"/>
    <cellStyle name="_Costs not in AURORA 2006GRC w gas price updated_Colstrip 1&amp;2 Annual O&amp;M Budgets 3" xfId="24183"/>
    <cellStyle name="_Costs not in AURORA 2006GRC w gas price updated_Confidential Material" xfId="2606"/>
    <cellStyle name="_Costs not in AURORA 2006GRC w gas price updated_Confidential Material 2" xfId="24184"/>
    <cellStyle name="_Costs not in AURORA 2006GRC w gas price updated_DEM-WP(C) Colstrip 12 Coal Cost Forecast 2010GRC" xfId="2607"/>
    <cellStyle name="_Costs not in AURORA 2006GRC w gas price updated_DEM-WP(C) Colstrip 12 Coal Cost Forecast 2010GRC 2" xfId="24185"/>
    <cellStyle name="_Costs not in AURORA 2006GRC w gas price updated_DEM-WP(C) ENERG10C--ctn Mid-C_042010 2010GRC" xfId="24186"/>
    <cellStyle name="_Costs not in AURORA 2006GRC w gas price updated_DEM-WP(C) Production O&amp;M 2010GRC As-Filed" xfId="2608"/>
    <cellStyle name="_Costs not in AURORA 2006GRC w gas price updated_DEM-WP(C) Production O&amp;M 2010GRC As-Filed 2" xfId="2609"/>
    <cellStyle name="_Costs not in AURORA 2006GRC w gas price updated_DEM-WP(C) Production O&amp;M 2010GRC As-Filed 2 2" xfId="24187"/>
    <cellStyle name="_Costs not in AURORA 2006GRC w gas price updated_DEM-WP(C) Production O&amp;M 2010GRC As-Filed 2 3" xfId="24188"/>
    <cellStyle name="_Costs not in AURORA 2006GRC w gas price updated_DEM-WP(C) Production O&amp;M 2010GRC As-Filed 3" xfId="24189"/>
    <cellStyle name="_Costs not in AURORA 2006GRC w gas price updated_DEM-WP(C) Production O&amp;M 2010GRC As-Filed 3 2" xfId="24190"/>
    <cellStyle name="_Costs not in AURORA 2006GRC w gas price updated_DEM-WP(C) Production O&amp;M 2010GRC As-Filed 4" xfId="24191"/>
    <cellStyle name="_Costs not in AURORA 2006GRC w gas price updated_DEM-WP(C) Production O&amp;M 2010GRC As-Filed 4 2" xfId="24192"/>
    <cellStyle name="_Costs not in AURORA 2006GRC w gas price updated_DEM-WP(C) Production O&amp;M 2010GRC As-Filed 5" xfId="24193"/>
    <cellStyle name="_Costs not in AURORA 2006GRC w gas price updated_DEM-WP(C) Production O&amp;M 2010GRC As-Filed 5 2" xfId="24194"/>
    <cellStyle name="_Costs not in AURORA 2006GRC w gas price updated_DEM-WP(C) Production O&amp;M 2010GRC As-Filed 6" xfId="24195"/>
    <cellStyle name="_Costs not in AURORA 2006GRC w gas price updated_DEM-WP(C) Production O&amp;M 2010GRC As-Filed 6 2" xfId="24196"/>
    <cellStyle name="_Costs not in AURORA 2006GRC w gas price updated_Electric Rev Req Model (2009 GRC) " xfId="2610"/>
    <cellStyle name="_Costs not in AURORA 2006GRC w gas price updated_Electric Rev Req Model (2009 GRC)  2" xfId="2611"/>
    <cellStyle name="_Costs not in AURORA 2006GRC w gas price updated_Electric Rev Req Model (2009 GRC)  2 2" xfId="2612"/>
    <cellStyle name="_Costs not in AURORA 2006GRC w gas price updated_Electric Rev Req Model (2009 GRC)  2 2 2" xfId="24197"/>
    <cellStyle name="_Costs not in AURORA 2006GRC w gas price updated_Electric Rev Req Model (2009 GRC)  2 3" xfId="24198"/>
    <cellStyle name="_Costs not in AURORA 2006GRC w gas price updated_Electric Rev Req Model (2009 GRC)  3" xfId="2613"/>
    <cellStyle name="_Costs not in AURORA 2006GRC w gas price updated_Electric Rev Req Model (2009 GRC)  3 2" xfId="24199"/>
    <cellStyle name="_Costs not in AURORA 2006GRC w gas price updated_Electric Rev Req Model (2009 GRC)  4" xfId="24200"/>
    <cellStyle name="_Costs not in AURORA 2006GRC w gas price updated_Electric Rev Req Model (2009 GRC) _DEM-WP(C) ENERG10C--ctn Mid-C_042010 2010GRC" xfId="24201"/>
    <cellStyle name="_Costs not in AURORA 2006GRC w gas price updated_Electric Rev Req Model (2009 GRC) Rebuttal" xfId="2614"/>
    <cellStyle name="_Costs not in AURORA 2006GRC w gas price updated_Electric Rev Req Model (2009 GRC) Rebuttal 2" xfId="2615"/>
    <cellStyle name="_Costs not in AURORA 2006GRC w gas price updated_Electric Rev Req Model (2009 GRC) Rebuttal 2 2" xfId="2616"/>
    <cellStyle name="_Costs not in AURORA 2006GRC w gas price updated_Electric Rev Req Model (2009 GRC) Rebuttal 2 2 2" xfId="24202"/>
    <cellStyle name="_Costs not in AURORA 2006GRC w gas price updated_Electric Rev Req Model (2009 GRC) Rebuttal 2 3" xfId="24203"/>
    <cellStyle name="_Costs not in AURORA 2006GRC w gas price updated_Electric Rev Req Model (2009 GRC) Rebuttal 3" xfId="2617"/>
    <cellStyle name="_Costs not in AURORA 2006GRC w gas price updated_Electric Rev Req Model (2009 GRC) Rebuttal 3 2" xfId="24204"/>
    <cellStyle name="_Costs not in AURORA 2006GRC w gas price updated_Electric Rev Req Model (2009 GRC) Rebuttal 4" xfId="24205"/>
    <cellStyle name="_Costs not in AURORA 2006GRC w gas price updated_Electric Rev Req Model (2009 GRC) Rebuttal REmoval of New  WH Solar AdjustMI" xfId="2618"/>
    <cellStyle name="_Costs not in AURORA 2006GRC w gas price updated_Electric Rev Req Model (2009 GRC) Rebuttal REmoval of New  WH Solar AdjustMI 2" xfId="2619"/>
    <cellStyle name="_Costs not in AURORA 2006GRC w gas price updated_Electric Rev Req Model (2009 GRC) Rebuttal REmoval of New  WH Solar AdjustMI 2 2" xfId="2620"/>
    <cellStyle name="_Costs not in AURORA 2006GRC w gas price updated_Electric Rev Req Model (2009 GRC) Rebuttal REmoval of New  WH Solar AdjustMI 2 2 2" xfId="24206"/>
    <cellStyle name="_Costs not in AURORA 2006GRC w gas price updated_Electric Rev Req Model (2009 GRC) Rebuttal REmoval of New  WH Solar AdjustMI 2 3" xfId="24207"/>
    <cellStyle name="_Costs not in AURORA 2006GRC w gas price updated_Electric Rev Req Model (2009 GRC) Rebuttal REmoval of New  WH Solar AdjustMI 3" xfId="2621"/>
    <cellStyle name="_Costs not in AURORA 2006GRC w gas price updated_Electric Rev Req Model (2009 GRC) Rebuttal REmoval of New  WH Solar AdjustMI 3 2" xfId="24208"/>
    <cellStyle name="_Costs not in AURORA 2006GRC w gas price updated_Electric Rev Req Model (2009 GRC) Rebuttal REmoval of New  WH Solar AdjustMI 4" xfId="24209"/>
    <cellStyle name="_Costs not in AURORA 2006GRC w gas price updated_Electric Rev Req Model (2009 GRC) Rebuttal REmoval of New  WH Solar AdjustMI_DEM-WP(C) ENERG10C--ctn Mid-C_042010 2010GRC" xfId="24210"/>
    <cellStyle name="_Costs not in AURORA 2006GRC w gas price updated_Electric Rev Req Model (2009 GRC) Revised 01-18-2010" xfId="2622"/>
    <cellStyle name="_Costs not in AURORA 2006GRC w gas price updated_Electric Rev Req Model (2009 GRC) Revised 01-18-2010 2" xfId="2623"/>
    <cellStyle name="_Costs not in AURORA 2006GRC w gas price updated_Electric Rev Req Model (2009 GRC) Revised 01-18-2010 2 2" xfId="2624"/>
    <cellStyle name="_Costs not in AURORA 2006GRC w gas price updated_Electric Rev Req Model (2009 GRC) Revised 01-18-2010 2 2 2" xfId="24211"/>
    <cellStyle name="_Costs not in AURORA 2006GRC w gas price updated_Electric Rev Req Model (2009 GRC) Revised 01-18-2010 2 3" xfId="24212"/>
    <cellStyle name="_Costs not in AURORA 2006GRC w gas price updated_Electric Rev Req Model (2009 GRC) Revised 01-18-2010 3" xfId="2625"/>
    <cellStyle name="_Costs not in AURORA 2006GRC w gas price updated_Electric Rev Req Model (2009 GRC) Revised 01-18-2010 3 2" xfId="24213"/>
    <cellStyle name="_Costs not in AURORA 2006GRC w gas price updated_Electric Rev Req Model (2009 GRC) Revised 01-18-2010 4" xfId="24214"/>
    <cellStyle name="_Costs not in AURORA 2006GRC w gas price updated_Electric Rev Req Model (2009 GRC) Revised 01-18-2010_DEM-WP(C) ENERG10C--ctn Mid-C_042010 2010GRC" xfId="24215"/>
    <cellStyle name="_Costs not in AURORA 2006GRC w gas price updated_Electric Rev Req Model (2010 GRC)" xfId="2626"/>
    <cellStyle name="_Costs not in AURORA 2006GRC w gas price updated_Electric Rev Req Model (2010 GRC) SF" xfId="2627"/>
    <cellStyle name="_Costs not in AURORA 2006GRC w gas price updated_Final Order Electric EXHIBIT A-1" xfId="2628"/>
    <cellStyle name="_Costs not in AURORA 2006GRC w gas price updated_Final Order Electric EXHIBIT A-1 2" xfId="2629"/>
    <cellStyle name="_Costs not in AURORA 2006GRC w gas price updated_Final Order Electric EXHIBIT A-1 2 2" xfId="2630"/>
    <cellStyle name="_Costs not in AURORA 2006GRC w gas price updated_Final Order Electric EXHIBIT A-1 2 2 2" xfId="24216"/>
    <cellStyle name="_Costs not in AURORA 2006GRC w gas price updated_Final Order Electric EXHIBIT A-1 2 3" xfId="24217"/>
    <cellStyle name="_Costs not in AURORA 2006GRC w gas price updated_Final Order Electric EXHIBIT A-1 3" xfId="2631"/>
    <cellStyle name="_Costs not in AURORA 2006GRC w gas price updated_Final Order Electric EXHIBIT A-1 3 2" xfId="24218"/>
    <cellStyle name="_Costs not in AURORA 2006GRC w gas price updated_Final Order Electric EXHIBIT A-1 4" xfId="24219"/>
    <cellStyle name="_Costs not in AURORA 2006GRC w gas price updated_NIM Summary" xfId="2632"/>
    <cellStyle name="_Costs not in AURORA 2006GRC w gas price updated_NIM Summary 2" xfId="2633"/>
    <cellStyle name="_Costs not in AURORA 2006GRC w gas price updated_NIM Summary 2 2" xfId="24220"/>
    <cellStyle name="_Costs not in AURORA 2006GRC w gas price updated_NIM Summary 3" xfId="24221"/>
    <cellStyle name="_Costs not in AURORA 2006GRC w gas price updated_NIM Summary_DEM-WP(C) ENERG10C--ctn Mid-C_042010 2010GRC" xfId="24222"/>
    <cellStyle name="_Costs not in AURORA 2006GRC w gas price updated_Rebuttal Power Costs" xfId="2634"/>
    <cellStyle name="_Costs not in AURORA 2006GRC w gas price updated_Rebuttal Power Costs 2" xfId="2635"/>
    <cellStyle name="_Costs not in AURORA 2006GRC w gas price updated_Rebuttal Power Costs 2 2" xfId="2636"/>
    <cellStyle name="_Costs not in AURORA 2006GRC w gas price updated_Rebuttal Power Costs 2 2 2" xfId="24223"/>
    <cellStyle name="_Costs not in AURORA 2006GRC w gas price updated_Rebuttal Power Costs 2 3" xfId="24224"/>
    <cellStyle name="_Costs not in AURORA 2006GRC w gas price updated_Rebuttal Power Costs 3" xfId="2637"/>
    <cellStyle name="_Costs not in AURORA 2006GRC w gas price updated_Rebuttal Power Costs 3 2" xfId="24225"/>
    <cellStyle name="_Costs not in AURORA 2006GRC w gas price updated_Rebuttal Power Costs 4" xfId="24226"/>
    <cellStyle name="_Costs not in AURORA 2006GRC w gas price updated_Rebuttal Power Costs_Adj Bench DR 3 for Initial Briefs (Electric)" xfId="2638"/>
    <cellStyle name="_Costs not in AURORA 2006GRC w gas price updated_Rebuttal Power Costs_Adj Bench DR 3 for Initial Briefs (Electric) 2" xfId="2639"/>
    <cellStyle name="_Costs not in AURORA 2006GRC w gas price updated_Rebuttal Power Costs_Adj Bench DR 3 for Initial Briefs (Electric) 2 2" xfId="2640"/>
    <cellStyle name="_Costs not in AURORA 2006GRC w gas price updated_Rebuttal Power Costs_Adj Bench DR 3 for Initial Briefs (Electric) 2 2 2" xfId="24227"/>
    <cellStyle name="_Costs not in AURORA 2006GRC w gas price updated_Rebuttal Power Costs_Adj Bench DR 3 for Initial Briefs (Electric) 2 3" xfId="24228"/>
    <cellStyle name="_Costs not in AURORA 2006GRC w gas price updated_Rebuttal Power Costs_Adj Bench DR 3 for Initial Briefs (Electric) 3" xfId="2641"/>
    <cellStyle name="_Costs not in AURORA 2006GRC w gas price updated_Rebuttal Power Costs_Adj Bench DR 3 for Initial Briefs (Electric) 3 2" xfId="24229"/>
    <cellStyle name="_Costs not in AURORA 2006GRC w gas price updated_Rebuttal Power Costs_Adj Bench DR 3 for Initial Briefs (Electric) 4" xfId="24230"/>
    <cellStyle name="_Costs not in AURORA 2006GRC w gas price updated_Rebuttal Power Costs_Adj Bench DR 3 for Initial Briefs (Electric)_DEM-WP(C) ENERG10C--ctn Mid-C_042010 2010GRC" xfId="24231"/>
    <cellStyle name="_Costs not in AURORA 2006GRC w gas price updated_Rebuttal Power Costs_DEM-WP(C) ENERG10C--ctn Mid-C_042010 2010GRC" xfId="24232"/>
    <cellStyle name="_Costs not in AURORA 2006GRC w gas price updated_Rebuttal Power Costs_Electric Rev Req Model (2009 GRC) Rebuttal" xfId="2642"/>
    <cellStyle name="_Costs not in AURORA 2006GRC w gas price updated_Rebuttal Power Costs_Electric Rev Req Model (2009 GRC) Rebuttal 2" xfId="2643"/>
    <cellStyle name="_Costs not in AURORA 2006GRC w gas price updated_Rebuttal Power Costs_Electric Rev Req Model (2009 GRC) Rebuttal 2 2" xfId="2644"/>
    <cellStyle name="_Costs not in AURORA 2006GRC w gas price updated_Rebuttal Power Costs_Electric Rev Req Model (2009 GRC) Rebuttal 2 2 2" xfId="24233"/>
    <cellStyle name="_Costs not in AURORA 2006GRC w gas price updated_Rebuttal Power Costs_Electric Rev Req Model (2009 GRC) Rebuttal 2 3" xfId="24234"/>
    <cellStyle name="_Costs not in AURORA 2006GRC w gas price updated_Rebuttal Power Costs_Electric Rev Req Model (2009 GRC) Rebuttal 3" xfId="2645"/>
    <cellStyle name="_Costs not in AURORA 2006GRC w gas price updated_Rebuttal Power Costs_Electric Rev Req Model (2009 GRC) Rebuttal 3 2" xfId="24235"/>
    <cellStyle name="_Costs not in AURORA 2006GRC w gas price updated_Rebuttal Power Costs_Electric Rev Req Model (2009 GRC) Rebuttal 4" xfId="24236"/>
    <cellStyle name="_Costs not in AURORA 2006GRC w gas price updated_Rebuttal Power Costs_Electric Rev Req Model (2009 GRC) Rebuttal REmoval of New  WH Solar AdjustMI" xfId="2646"/>
    <cellStyle name="_Costs not in AURORA 2006GRC w gas price updated_Rebuttal Power Costs_Electric Rev Req Model (2009 GRC) Rebuttal REmoval of New  WH Solar AdjustMI 2" xfId="2647"/>
    <cellStyle name="_Costs not in AURORA 2006GRC w gas price updated_Rebuttal Power Costs_Electric Rev Req Model (2009 GRC) Rebuttal REmoval of New  WH Solar AdjustMI 2 2" xfId="2648"/>
    <cellStyle name="_Costs not in AURORA 2006GRC w gas price updated_Rebuttal Power Costs_Electric Rev Req Model (2009 GRC) Rebuttal REmoval of New  WH Solar AdjustMI 2 2 2" xfId="24237"/>
    <cellStyle name="_Costs not in AURORA 2006GRC w gas price updated_Rebuttal Power Costs_Electric Rev Req Model (2009 GRC) Rebuttal REmoval of New  WH Solar AdjustMI 2 3" xfId="24238"/>
    <cellStyle name="_Costs not in AURORA 2006GRC w gas price updated_Rebuttal Power Costs_Electric Rev Req Model (2009 GRC) Rebuttal REmoval of New  WH Solar AdjustMI 3" xfId="2649"/>
    <cellStyle name="_Costs not in AURORA 2006GRC w gas price updated_Rebuttal Power Costs_Electric Rev Req Model (2009 GRC) Rebuttal REmoval of New  WH Solar AdjustMI 3 2" xfId="24239"/>
    <cellStyle name="_Costs not in AURORA 2006GRC w gas price updated_Rebuttal Power Costs_Electric Rev Req Model (2009 GRC) Rebuttal REmoval of New  WH Solar AdjustMI 4" xfId="24240"/>
    <cellStyle name="_Costs not in AURORA 2006GRC w gas price updated_Rebuttal Power Costs_Electric Rev Req Model (2009 GRC) Rebuttal REmoval of New  WH Solar AdjustMI_DEM-WP(C) ENERG10C--ctn Mid-C_042010 2010GRC" xfId="24241"/>
    <cellStyle name="_Costs not in AURORA 2006GRC w gas price updated_Rebuttal Power Costs_Electric Rev Req Model (2009 GRC) Revised 01-18-2010" xfId="2650"/>
    <cellStyle name="_Costs not in AURORA 2006GRC w gas price updated_Rebuttal Power Costs_Electric Rev Req Model (2009 GRC) Revised 01-18-2010 2" xfId="2651"/>
    <cellStyle name="_Costs not in AURORA 2006GRC w gas price updated_Rebuttal Power Costs_Electric Rev Req Model (2009 GRC) Revised 01-18-2010 2 2" xfId="2652"/>
    <cellStyle name="_Costs not in AURORA 2006GRC w gas price updated_Rebuttal Power Costs_Electric Rev Req Model (2009 GRC) Revised 01-18-2010 2 2 2" xfId="24242"/>
    <cellStyle name="_Costs not in AURORA 2006GRC w gas price updated_Rebuttal Power Costs_Electric Rev Req Model (2009 GRC) Revised 01-18-2010 2 3" xfId="24243"/>
    <cellStyle name="_Costs not in AURORA 2006GRC w gas price updated_Rebuttal Power Costs_Electric Rev Req Model (2009 GRC) Revised 01-18-2010 3" xfId="2653"/>
    <cellStyle name="_Costs not in AURORA 2006GRC w gas price updated_Rebuttal Power Costs_Electric Rev Req Model (2009 GRC) Revised 01-18-2010 3 2" xfId="24244"/>
    <cellStyle name="_Costs not in AURORA 2006GRC w gas price updated_Rebuttal Power Costs_Electric Rev Req Model (2009 GRC) Revised 01-18-2010 4" xfId="24245"/>
    <cellStyle name="_Costs not in AURORA 2006GRC w gas price updated_Rebuttal Power Costs_Electric Rev Req Model (2009 GRC) Revised 01-18-2010_DEM-WP(C) ENERG10C--ctn Mid-C_042010 2010GRC" xfId="24246"/>
    <cellStyle name="_Costs not in AURORA 2006GRC w gas price updated_Rebuttal Power Costs_Final Order Electric EXHIBIT A-1" xfId="2654"/>
    <cellStyle name="_Costs not in AURORA 2006GRC w gas price updated_Rebuttal Power Costs_Final Order Electric EXHIBIT A-1 2" xfId="2655"/>
    <cellStyle name="_Costs not in AURORA 2006GRC w gas price updated_Rebuttal Power Costs_Final Order Electric EXHIBIT A-1 2 2" xfId="2656"/>
    <cellStyle name="_Costs not in AURORA 2006GRC w gas price updated_Rebuttal Power Costs_Final Order Electric EXHIBIT A-1 2 2 2" xfId="24247"/>
    <cellStyle name="_Costs not in AURORA 2006GRC w gas price updated_Rebuttal Power Costs_Final Order Electric EXHIBIT A-1 2 3" xfId="24248"/>
    <cellStyle name="_Costs not in AURORA 2006GRC w gas price updated_Rebuttal Power Costs_Final Order Electric EXHIBIT A-1 3" xfId="2657"/>
    <cellStyle name="_Costs not in AURORA 2006GRC w gas price updated_Rebuttal Power Costs_Final Order Electric EXHIBIT A-1 3 2" xfId="24249"/>
    <cellStyle name="_Costs not in AURORA 2006GRC w gas price updated_Rebuttal Power Costs_Final Order Electric EXHIBIT A-1 4" xfId="24250"/>
    <cellStyle name="_Costs not in AURORA 2006GRC w gas price updated_TENASKA REGULATORY ASSET" xfId="2658"/>
    <cellStyle name="_Costs not in AURORA 2006GRC w gas price updated_TENASKA REGULATORY ASSET 2" xfId="2659"/>
    <cellStyle name="_Costs not in AURORA 2006GRC w gas price updated_TENASKA REGULATORY ASSET 2 2" xfId="2660"/>
    <cellStyle name="_Costs not in AURORA 2006GRC w gas price updated_TENASKA REGULATORY ASSET 2 2 2" xfId="24251"/>
    <cellStyle name="_Costs not in AURORA 2006GRC w gas price updated_TENASKA REGULATORY ASSET 2 3" xfId="24252"/>
    <cellStyle name="_Costs not in AURORA 2006GRC w gas price updated_TENASKA REGULATORY ASSET 3" xfId="2661"/>
    <cellStyle name="_Costs not in AURORA 2006GRC w gas price updated_TENASKA REGULATORY ASSET 3 2" xfId="24253"/>
    <cellStyle name="_Costs not in AURORA 2006GRC w gas price updated_TENASKA REGULATORY ASSET 4" xfId="24254"/>
    <cellStyle name="_Costs not in AURORA 2007 Rate Case" xfId="2662"/>
    <cellStyle name="_Costs not in AURORA 2007 Rate Case 10" xfId="2663"/>
    <cellStyle name="_Costs not in AURORA 2007 Rate Case 2" xfId="2664"/>
    <cellStyle name="_Costs not in AURORA 2007 Rate Case 2 2" xfId="2665"/>
    <cellStyle name="_Costs not in AURORA 2007 Rate Case 2 2 2" xfId="2666"/>
    <cellStyle name="_Costs not in AURORA 2007 Rate Case 2 2 2 2" xfId="24255"/>
    <cellStyle name="_Costs not in AURORA 2007 Rate Case 2 2 3" xfId="24256"/>
    <cellStyle name="_Costs not in AURORA 2007 Rate Case 2 3" xfId="2667"/>
    <cellStyle name="_Costs not in AURORA 2007 Rate Case 2 3 2" xfId="24257"/>
    <cellStyle name="_Costs not in AURORA 2007 Rate Case 2 4" xfId="24258"/>
    <cellStyle name="_Costs not in AURORA 2007 Rate Case 3" xfId="2668"/>
    <cellStyle name="_Costs not in AURORA 2007 Rate Case 3 2" xfId="2669"/>
    <cellStyle name="_Costs not in AURORA 2007 Rate Case 3 2 2" xfId="24259"/>
    <cellStyle name="_Costs not in AURORA 2007 Rate Case 3 3" xfId="24260"/>
    <cellStyle name="_Costs not in AURORA 2007 Rate Case 4" xfId="2670"/>
    <cellStyle name="_Costs not in AURORA 2007 Rate Case 4 2" xfId="2671"/>
    <cellStyle name="_Costs not in AURORA 2007 Rate Case 4 2 2" xfId="24261"/>
    <cellStyle name="_Costs not in AURORA 2007 Rate Case 4 3" xfId="24262"/>
    <cellStyle name="_Costs not in AURORA 2007 Rate Case 4_2011 Operations Snapshot" xfId="2672"/>
    <cellStyle name="_Costs not in AURORA 2007 Rate Case 4_Department" xfId="2673"/>
    <cellStyle name="_Costs not in AURORA 2007 Rate Case 4_VarX" xfId="2674"/>
    <cellStyle name="_Costs not in AURORA 2007 Rate Case 5" xfId="2675"/>
    <cellStyle name="_Costs not in AURORA 2007 Rate Case 5 2" xfId="2676"/>
    <cellStyle name="_Costs not in AURORA 2007 Rate Case 5 2 2" xfId="2677"/>
    <cellStyle name="_Costs not in AURORA 2007 Rate Case 5 2_County_Stop_Light_Chart_2012_02" xfId="2678"/>
    <cellStyle name="_Costs not in AURORA 2007 Rate Case 5 2_County_Stop_Light_Chart_2012_06" xfId="2679"/>
    <cellStyle name="_Costs not in AURORA 2007 Rate Case 5 2_County_Stop_Light_Chart_Template" xfId="2680"/>
    <cellStyle name="_Costs not in AURORA 2007 Rate Case 5 3" xfId="24263"/>
    <cellStyle name="_Costs not in AURORA 2007 Rate Case 5_2011 OM ASM Report" xfId="2681"/>
    <cellStyle name="_Costs not in AURORA 2007 Rate Case 5_2011 OM ASM Report 2" xfId="2682"/>
    <cellStyle name="_Costs not in AURORA 2007 Rate Case 5_2011 OM ASM Report_County_Stop_Light_Chart_2012_02" xfId="2683"/>
    <cellStyle name="_Costs not in AURORA 2007 Rate Case 5_2011 OM ASM Report_County_Stop_Light_Chart_2012_06" xfId="2684"/>
    <cellStyle name="_Costs not in AURORA 2007 Rate Case 5_2011 OM ASM Report_County_Stop_Light_Chart_Template" xfId="2685"/>
    <cellStyle name="_Costs not in AURORA 2007 Rate Case 5_2011 Operations Snapshot" xfId="2686"/>
    <cellStyle name="_Costs not in AURORA 2007 Rate Case 5_2011 Operations Snapshot 2" xfId="2687"/>
    <cellStyle name="_Costs not in AURORA 2007 Rate Case 5_2011 Operations Snapshot_County_Stop_Light_Chart_2012_02" xfId="2688"/>
    <cellStyle name="_Costs not in AURORA 2007 Rate Case 5_2011 Operations Snapshot_County_Stop_Light_Chart_2012_06" xfId="2689"/>
    <cellStyle name="_Costs not in AURORA 2007 Rate Case 5_2011 Operations Snapshot_County_Stop_Light_Chart_Template" xfId="2690"/>
    <cellStyle name="_Costs not in AURORA 2007 Rate Case 5_2012 Operations Snapshot" xfId="2691"/>
    <cellStyle name="_Costs not in AURORA 2007 Rate Case 5_Copy of 2011 OM ASM Report" xfId="2692"/>
    <cellStyle name="_Costs not in AURORA 2007 Rate Case 5_Department" xfId="2693"/>
    <cellStyle name="_Costs not in AURORA 2007 Rate Case 5_Jan 2012 OM ASM Report" xfId="2694"/>
    <cellStyle name="_Costs not in AURORA 2007 Rate Case 5_VarX" xfId="2695"/>
    <cellStyle name="_Costs not in AURORA 2007 Rate Case 6" xfId="2696"/>
    <cellStyle name="_Costs not in AURORA 2007 Rate Case 6 2" xfId="2697"/>
    <cellStyle name="_Costs not in AURORA 2007 Rate Case 6_County_Stop_Light_Chart_2012_02" xfId="2698"/>
    <cellStyle name="_Costs not in AURORA 2007 Rate Case 6_County_Stop_Light_Chart_2012_06" xfId="2699"/>
    <cellStyle name="_Costs not in AURORA 2007 Rate Case 6_County_Stop_Light_Chart_Template" xfId="2700"/>
    <cellStyle name="_Costs not in AURORA 2007 Rate Case 6_Department" xfId="2701"/>
    <cellStyle name="_Costs not in AURORA 2007 Rate Case 6_Department 2" xfId="2702"/>
    <cellStyle name="_Costs not in AURORA 2007 Rate Case 6_VarX" xfId="2703"/>
    <cellStyle name="_Costs not in AURORA 2007 Rate Case 6_VarX 2" xfId="2704"/>
    <cellStyle name="_Costs not in AURORA 2007 Rate Case 7" xfId="2705"/>
    <cellStyle name="_Costs not in AURORA 2007 Rate Case 7 2" xfId="2706"/>
    <cellStyle name="_Costs not in AURORA 2007 Rate Case 7_County_Stop_Light_Chart_2012_02" xfId="2707"/>
    <cellStyle name="_Costs not in AURORA 2007 Rate Case 7_County_Stop_Light_Chart_2012_06" xfId="2708"/>
    <cellStyle name="_Costs not in AURORA 2007 Rate Case 7_County_Stop_Light_Chart_Template" xfId="2709"/>
    <cellStyle name="_Costs not in AURORA 2007 Rate Case 8" xfId="2710"/>
    <cellStyle name="_Costs not in AURORA 2007 Rate Case 8 2" xfId="24264"/>
    <cellStyle name="_Costs not in AURORA 2007 Rate Case 9" xfId="2711"/>
    <cellStyle name="_Costs not in AURORA 2007 Rate Case 9 2" xfId="24265"/>
    <cellStyle name="_Costs not in AURORA 2007 Rate Case_(C) WHE Proforma with ITC cash grant 10 Yr Amort_for deferral_102809" xfId="2712"/>
    <cellStyle name="_Costs not in AURORA 2007 Rate Case_(C) WHE Proforma with ITC cash grant 10 Yr Amort_for deferral_102809 2" xfId="2713"/>
    <cellStyle name="_Costs not in AURORA 2007 Rate Case_(C) WHE Proforma with ITC cash grant 10 Yr Amort_for deferral_102809 2 2" xfId="2714"/>
    <cellStyle name="_Costs not in AURORA 2007 Rate Case_(C) WHE Proforma with ITC cash grant 10 Yr Amort_for deferral_102809 2 2 2" xfId="24266"/>
    <cellStyle name="_Costs not in AURORA 2007 Rate Case_(C) WHE Proforma with ITC cash grant 10 Yr Amort_for deferral_102809 2 3" xfId="24267"/>
    <cellStyle name="_Costs not in AURORA 2007 Rate Case_(C) WHE Proforma with ITC cash grant 10 Yr Amort_for deferral_102809 3" xfId="2715"/>
    <cellStyle name="_Costs not in AURORA 2007 Rate Case_(C) WHE Proforma with ITC cash grant 10 Yr Amort_for deferral_102809 3 2" xfId="24268"/>
    <cellStyle name="_Costs not in AURORA 2007 Rate Case_(C) WHE Proforma with ITC cash grant 10 Yr Amort_for deferral_102809 4" xfId="24269"/>
    <cellStyle name="_Costs not in AURORA 2007 Rate Case_(C) WHE Proforma with ITC cash grant 10 Yr Amort_for deferral_102809_16.07E Wild Horse Wind Expansionwrkingfile" xfId="2716"/>
    <cellStyle name="_Costs not in AURORA 2007 Rate Case_(C) WHE Proforma with ITC cash grant 10 Yr Amort_for deferral_102809_16.07E Wild Horse Wind Expansionwrkingfile 2" xfId="2717"/>
    <cellStyle name="_Costs not in AURORA 2007 Rate Case_(C) WHE Proforma with ITC cash grant 10 Yr Amort_for deferral_102809_16.07E Wild Horse Wind Expansionwrkingfile 2 2" xfId="2718"/>
    <cellStyle name="_Costs not in AURORA 2007 Rate Case_(C) WHE Proforma with ITC cash grant 10 Yr Amort_for deferral_102809_16.07E Wild Horse Wind Expansionwrkingfile 2 2 2" xfId="24270"/>
    <cellStyle name="_Costs not in AURORA 2007 Rate Case_(C) WHE Proforma with ITC cash grant 10 Yr Amort_for deferral_102809_16.07E Wild Horse Wind Expansionwrkingfile 2 3" xfId="24271"/>
    <cellStyle name="_Costs not in AURORA 2007 Rate Case_(C) WHE Proforma with ITC cash grant 10 Yr Amort_for deferral_102809_16.07E Wild Horse Wind Expansionwrkingfile 3" xfId="2719"/>
    <cellStyle name="_Costs not in AURORA 2007 Rate Case_(C) WHE Proforma with ITC cash grant 10 Yr Amort_for deferral_102809_16.07E Wild Horse Wind Expansionwrkingfile 3 2" xfId="24272"/>
    <cellStyle name="_Costs not in AURORA 2007 Rate Case_(C) WHE Proforma with ITC cash grant 10 Yr Amort_for deferral_102809_16.07E Wild Horse Wind Expansionwrkingfile 4" xfId="24273"/>
    <cellStyle name="_Costs not in AURORA 2007 Rate Case_(C) WHE Proforma with ITC cash grant 10 Yr Amort_for deferral_102809_16.07E Wild Horse Wind Expansionwrkingfile SF" xfId="2720"/>
    <cellStyle name="_Costs not in AURORA 2007 Rate Case_(C) WHE Proforma with ITC cash grant 10 Yr Amort_for deferral_102809_16.07E Wild Horse Wind Expansionwrkingfile SF 2" xfId="2721"/>
    <cellStyle name="_Costs not in AURORA 2007 Rate Case_(C) WHE Proforma with ITC cash grant 10 Yr Amort_for deferral_102809_16.07E Wild Horse Wind Expansionwrkingfile SF 2 2" xfId="2722"/>
    <cellStyle name="_Costs not in AURORA 2007 Rate Case_(C) WHE Proforma with ITC cash grant 10 Yr Amort_for deferral_102809_16.07E Wild Horse Wind Expansionwrkingfile SF 2 2 2" xfId="24274"/>
    <cellStyle name="_Costs not in AURORA 2007 Rate Case_(C) WHE Proforma with ITC cash grant 10 Yr Amort_for deferral_102809_16.07E Wild Horse Wind Expansionwrkingfile SF 2 3" xfId="24275"/>
    <cellStyle name="_Costs not in AURORA 2007 Rate Case_(C) WHE Proforma with ITC cash grant 10 Yr Amort_for deferral_102809_16.07E Wild Horse Wind Expansionwrkingfile SF 3" xfId="2723"/>
    <cellStyle name="_Costs not in AURORA 2007 Rate Case_(C) WHE Proforma with ITC cash grant 10 Yr Amort_for deferral_102809_16.07E Wild Horse Wind Expansionwrkingfile SF 3 2" xfId="24276"/>
    <cellStyle name="_Costs not in AURORA 2007 Rate Case_(C) WHE Proforma with ITC cash grant 10 Yr Amort_for deferral_102809_16.07E Wild Horse Wind Expansionwrkingfile SF 4" xfId="24277"/>
    <cellStyle name="_Costs not in AURORA 2007 Rate Case_(C) WHE Proforma with ITC cash grant 10 Yr Amort_for deferral_102809_16.07E Wild Horse Wind Expansionwrkingfile SF_DEM-WP(C) ENERG10C--ctn Mid-C_042010 2010GRC" xfId="24278"/>
    <cellStyle name="_Costs not in AURORA 2007 Rate Case_(C) WHE Proforma with ITC cash grant 10 Yr Amort_for deferral_102809_16.07E Wild Horse Wind Expansionwrkingfile_DEM-WP(C) ENERG10C--ctn Mid-C_042010 2010GRC" xfId="24279"/>
    <cellStyle name="_Costs not in AURORA 2007 Rate Case_(C) WHE Proforma with ITC cash grant 10 Yr Amort_for deferral_102809_16.37E Wild Horse Expansion DeferralRevwrkingfile SF" xfId="2724"/>
    <cellStyle name="_Costs not in AURORA 2007 Rate Case_(C) WHE Proforma with ITC cash grant 10 Yr Amort_for deferral_102809_16.37E Wild Horse Expansion DeferralRevwrkingfile SF 2" xfId="2725"/>
    <cellStyle name="_Costs not in AURORA 2007 Rate Case_(C) WHE Proforma with ITC cash grant 10 Yr Amort_for deferral_102809_16.37E Wild Horse Expansion DeferralRevwrkingfile SF 2 2" xfId="2726"/>
    <cellStyle name="_Costs not in AURORA 2007 Rate Case_(C) WHE Proforma with ITC cash grant 10 Yr Amort_for deferral_102809_16.37E Wild Horse Expansion DeferralRevwrkingfile SF 2 2 2" xfId="24280"/>
    <cellStyle name="_Costs not in AURORA 2007 Rate Case_(C) WHE Proforma with ITC cash grant 10 Yr Amort_for deferral_102809_16.37E Wild Horse Expansion DeferralRevwrkingfile SF 2 3" xfId="24281"/>
    <cellStyle name="_Costs not in AURORA 2007 Rate Case_(C) WHE Proforma with ITC cash grant 10 Yr Amort_for deferral_102809_16.37E Wild Horse Expansion DeferralRevwrkingfile SF 3" xfId="2727"/>
    <cellStyle name="_Costs not in AURORA 2007 Rate Case_(C) WHE Proforma with ITC cash grant 10 Yr Amort_for deferral_102809_16.37E Wild Horse Expansion DeferralRevwrkingfile SF 3 2" xfId="24282"/>
    <cellStyle name="_Costs not in AURORA 2007 Rate Case_(C) WHE Proforma with ITC cash grant 10 Yr Amort_for deferral_102809_16.37E Wild Horse Expansion DeferralRevwrkingfile SF 4" xfId="24283"/>
    <cellStyle name="_Costs not in AURORA 2007 Rate Case_(C) WHE Proforma with ITC cash grant 10 Yr Amort_for deferral_102809_16.37E Wild Horse Expansion DeferralRevwrkingfile SF_DEM-WP(C) ENERG10C--ctn Mid-C_042010 2010GRC" xfId="24284"/>
    <cellStyle name="_Costs not in AURORA 2007 Rate Case_(C) WHE Proforma with ITC cash grant 10 Yr Amort_for deferral_102809_DEM-WP(C) ENERG10C--ctn Mid-C_042010 2010GRC" xfId="24285"/>
    <cellStyle name="_Costs not in AURORA 2007 Rate Case_(C) WHE Proforma with ITC cash grant 10 Yr Amort_for rebuttal_120709" xfId="2728"/>
    <cellStyle name="_Costs not in AURORA 2007 Rate Case_(C) WHE Proforma with ITC cash grant 10 Yr Amort_for rebuttal_120709 2" xfId="2729"/>
    <cellStyle name="_Costs not in AURORA 2007 Rate Case_(C) WHE Proforma with ITC cash grant 10 Yr Amort_for rebuttal_120709 2 2" xfId="2730"/>
    <cellStyle name="_Costs not in AURORA 2007 Rate Case_(C) WHE Proforma with ITC cash grant 10 Yr Amort_for rebuttal_120709 2 2 2" xfId="24286"/>
    <cellStyle name="_Costs not in AURORA 2007 Rate Case_(C) WHE Proforma with ITC cash grant 10 Yr Amort_for rebuttal_120709 2 3" xfId="24287"/>
    <cellStyle name="_Costs not in AURORA 2007 Rate Case_(C) WHE Proforma with ITC cash grant 10 Yr Amort_for rebuttal_120709 3" xfId="2731"/>
    <cellStyle name="_Costs not in AURORA 2007 Rate Case_(C) WHE Proforma with ITC cash grant 10 Yr Amort_for rebuttal_120709 3 2" xfId="24288"/>
    <cellStyle name="_Costs not in AURORA 2007 Rate Case_(C) WHE Proforma with ITC cash grant 10 Yr Amort_for rebuttal_120709 4" xfId="24289"/>
    <cellStyle name="_Costs not in AURORA 2007 Rate Case_(C) WHE Proforma with ITC cash grant 10 Yr Amort_for rebuttal_120709_DEM-WP(C) ENERG10C--ctn Mid-C_042010 2010GRC" xfId="24290"/>
    <cellStyle name="_Costs not in AURORA 2007 Rate Case_04.07E Wild Horse Wind Expansion" xfId="2732"/>
    <cellStyle name="_Costs not in AURORA 2007 Rate Case_04.07E Wild Horse Wind Expansion 2" xfId="2733"/>
    <cellStyle name="_Costs not in AURORA 2007 Rate Case_04.07E Wild Horse Wind Expansion 2 2" xfId="2734"/>
    <cellStyle name="_Costs not in AURORA 2007 Rate Case_04.07E Wild Horse Wind Expansion 2 2 2" xfId="24291"/>
    <cellStyle name="_Costs not in AURORA 2007 Rate Case_04.07E Wild Horse Wind Expansion 2 3" xfId="24292"/>
    <cellStyle name="_Costs not in AURORA 2007 Rate Case_04.07E Wild Horse Wind Expansion 3" xfId="2735"/>
    <cellStyle name="_Costs not in AURORA 2007 Rate Case_04.07E Wild Horse Wind Expansion 3 2" xfId="24293"/>
    <cellStyle name="_Costs not in AURORA 2007 Rate Case_04.07E Wild Horse Wind Expansion 4" xfId="24294"/>
    <cellStyle name="_Costs not in AURORA 2007 Rate Case_04.07E Wild Horse Wind Expansion_16.07E Wild Horse Wind Expansionwrkingfile" xfId="2736"/>
    <cellStyle name="_Costs not in AURORA 2007 Rate Case_04.07E Wild Horse Wind Expansion_16.07E Wild Horse Wind Expansionwrkingfile 2" xfId="2737"/>
    <cellStyle name="_Costs not in AURORA 2007 Rate Case_04.07E Wild Horse Wind Expansion_16.07E Wild Horse Wind Expansionwrkingfile 2 2" xfId="2738"/>
    <cellStyle name="_Costs not in AURORA 2007 Rate Case_04.07E Wild Horse Wind Expansion_16.07E Wild Horse Wind Expansionwrkingfile 2 2 2" xfId="24295"/>
    <cellStyle name="_Costs not in AURORA 2007 Rate Case_04.07E Wild Horse Wind Expansion_16.07E Wild Horse Wind Expansionwrkingfile 2 3" xfId="24296"/>
    <cellStyle name="_Costs not in AURORA 2007 Rate Case_04.07E Wild Horse Wind Expansion_16.07E Wild Horse Wind Expansionwrkingfile 3" xfId="2739"/>
    <cellStyle name="_Costs not in AURORA 2007 Rate Case_04.07E Wild Horse Wind Expansion_16.07E Wild Horse Wind Expansionwrkingfile 3 2" xfId="24297"/>
    <cellStyle name="_Costs not in AURORA 2007 Rate Case_04.07E Wild Horse Wind Expansion_16.07E Wild Horse Wind Expansionwrkingfile 4" xfId="24298"/>
    <cellStyle name="_Costs not in AURORA 2007 Rate Case_04.07E Wild Horse Wind Expansion_16.07E Wild Horse Wind Expansionwrkingfile SF" xfId="2740"/>
    <cellStyle name="_Costs not in AURORA 2007 Rate Case_04.07E Wild Horse Wind Expansion_16.07E Wild Horse Wind Expansionwrkingfile SF 2" xfId="2741"/>
    <cellStyle name="_Costs not in AURORA 2007 Rate Case_04.07E Wild Horse Wind Expansion_16.07E Wild Horse Wind Expansionwrkingfile SF 2 2" xfId="2742"/>
    <cellStyle name="_Costs not in AURORA 2007 Rate Case_04.07E Wild Horse Wind Expansion_16.07E Wild Horse Wind Expansionwrkingfile SF 2 2 2" xfId="24299"/>
    <cellStyle name="_Costs not in AURORA 2007 Rate Case_04.07E Wild Horse Wind Expansion_16.07E Wild Horse Wind Expansionwrkingfile SF 2 3" xfId="24300"/>
    <cellStyle name="_Costs not in AURORA 2007 Rate Case_04.07E Wild Horse Wind Expansion_16.07E Wild Horse Wind Expansionwrkingfile SF 3" xfId="2743"/>
    <cellStyle name="_Costs not in AURORA 2007 Rate Case_04.07E Wild Horse Wind Expansion_16.07E Wild Horse Wind Expansionwrkingfile SF 3 2" xfId="24301"/>
    <cellStyle name="_Costs not in AURORA 2007 Rate Case_04.07E Wild Horse Wind Expansion_16.07E Wild Horse Wind Expansionwrkingfile SF 4" xfId="24302"/>
    <cellStyle name="_Costs not in AURORA 2007 Rate Case_04.07E Wild Horse Wind Expansion_16.07E Wild Horse Wind Expansionwrkingfile SF_DEM-WP(C) ENERG10C--ctn Mid-C_042010 2010GRC" xfId="24303"/>
    <cellStyle name="_Costs not in AURORA 2007 Rate Case_04.07E Wild Horse Wind Expansion_16.07E Wild Horse Wind Expansionwrkingfile_DEM-WP(C) ENERG10C--ctn Mid-C_042010 2010GRC" xfId="24304"/>
    <cellStyle name="_Costs not in AURORA 2007 Rate Case_04.07E Wild Horse Wind Expansion_16.37E Wild Horse Expansion DeferralRevwrkingfile SF" xfId="2744"/>
    <cellStyle name="_Costs not in AURORA 2007 Rate Case_04.07E Wild Horse Wind Expansion_16.37E Wild Horse Expansion DeferralRevwrkingfile SF 2" xfId="2745"/>
    <cellStyle name="_Costs not in AURORA 2007 Rate Case_04.07E Wild Horse Wind Expansion_16.37E Wild Horse Expansion DeferralRevwrkingfile SF 2 2" xfId="2746"/>
    <cellStyle name="_Costs not in AURORA 2007 Rate Case_04.07E Wild Horse Wind Expansion_16.37E Wild Horse Expansion DeferralRevwrkingfile SF 2 2 2" xfId="24305"/>
    <cellStyle name="_Costs not in AURORA 2007 Rate Case_04.07E Wild Horse Wind Expansion_16.37E Wild Horse Expansion DeferralRevwrkingfile SF 2 3" xfId="24306"/>
    <cellStyle name="_Costs not in AURORA 2007 Rate Case_04.07E Wild Horse Wind Expansion_16.37E Wild Horse Expansion DeferralRevwrkingfile SF 3" xfId="2747"/>
    <cellStyle name="_Costs not in AURORA 2007 Rate Case_04.07E Wild Horse Wind Expansion_16.37E Wild Horse Expansion DeferralRevwrkingfile SF 3 2" xfId="24307"/>
    <cellStyle name="_Costs not in AURORA 2007 Rate Case_04.07E Wild Horse Wind Expansion_16.37E Wild Horse Expansion DeferralRevwrkingfile SF 4" xfId="24308"/>
    <cellStyle name="_Costs not in AURORA 2007 Rate Case_04.07E Wild Horse Wind Expansion_16.37E Wild Horse Expansion DeferralRevwrkingfile SF_DEM-WP(C) ENERG10C--ctn Mid-C_042010 2010GRC" xfId="24309"/>
    <cellStyle name="_Costs not in AURORA 2007 Rate Case_04.07E Wild Horse Wind Expansion_DEM-WP(C) ENERG10C--ctn Mid-C_042010 2010GRC" xfId="24310"/>
    <cellStyle name="_Costs not in AURORA 2007 Rate Case_16.07E Wild Horse Wind Expansionwrkingfile" xfId="2748"/>
    <cellStyle name="_Costs not in AURORA 2007 Rate Case_16.07E Wild Horse Wind Expansionwrkingfile 2" xfId="2749"/>
    <cellStyle name="_Costs not in AURORA 2007 Rate Case_16.07E Wild Horse Wind Expansionwrkingfile 2 2" xfId="2750"/>
    <cellStyle name="_Costs not in AURORA 2007 Rate Case_16.07E Wild Horse Wind Expansionwrkingfile 2 2 2" xfId="24311"/>
    <cellStyle name="_Costs not in AURORA 2007 Rate Case_16.07E Wild Horse Wind Expansionwrkingfile 2 3" xfId="24312"/>
    <cellStyle name="_Costs not in AURORA 2007 Rate Case_16.07E Wild Horse Wind Expansionwrkingfile 3" xfId="2751"/>
    <cellStyle name="_Costs not in AURORA 2007 Rate Case_16.07E Wild Horse Wind Expansionwrkingfile 3 2" xfId="24313"/>
    <cellStyle name="_Costs not in AURORA 2007 Rate Case_16.07E Wild Horse Wind Expansionwrkingfile 4" xfId="24314"/>
    <cellStyle name="_Costs not in AURORA 2007 Rate Case_16.07E Wild Horse Wind Expansionwrkingfile SF" xfId="2752"/>
    <cellStyle name="_Costs not in AURORA 2007 Rate Case_16.07E Wild Horse Wind Expansionwrkingfile SF 2" xfId="2753"/>
    <cellStyle name="_Costs not in AURORA 2007 Rate Case_16.07E Wild Horse Wind Expansionwrkingfile SF 2 2" xfId="2754"/>
    <cellStyle name="_Costs not in AURORA 2007 Rate Case_16.07E Wild Horse Wind Expansionwrkingfile SF 2 2 2" xfId="24315"/>
    <cellStyle name="_Costs not in AURORA 2007 Rate Case_16.07E Wild Horse Wind Expansionwrkingfile SF 2 3" xfId="24316"/>
    <cellStyle name="_Costs not in AURORA 2007 Rate Case_16.07E Wild Horse Wind Expansionwrkingfile SF 3" xfId="2755"/>
    <cellStyle name="_Costs not in AURORA 2007 Rate Case_16.07E Wild Horse Wind Expansionwrkingfile SF 3 2" xfId="24317"/>
    <cellStyle name="_Costs not in AURORA 2007 Rate Case_16.07E Wild Horse Wind Expansionwrkingfile SF 4" xfId="24318"/>
    <cellStyle name="_Costs not in AURORA 2007 Rate Case_16.07E Wild Horse Wind Expansionwrkingfile SF_DEM-WP(C) ENERG10C--ctn Mid-C_042010 2010GRC" xfId="24319"/>
    <cellStyle name="_Costs not in AURORA 2007 Rate Case_16.07E Wild Horse Wind Expansionwrkingfile_DEM-WP(C) ENERG10C--ctn Mid-C_042010 2010GRC" xfId="24320"/>
    <cellStyle name="_Costs not in AURORA 2007 Rate Case_16.37E Wild Horse Expansion DeferralRevwrkingfile SF" xfId="2756"/>
    <cellStyle name="_Costs not in AURORA 2007 Rate Case_16.37E Wild Horse Expansion DeferralRevwrkingfile SF 2" xfId="2757"/>
    <cellStyle name="_Costs not in AURORA 2007 Rate Case_16.37E Wild Horse Expansion DeferralRevwrkingfile SF 2 2" xfId="2758"/>
    <cellStyle name="_Costs not in AURORA 2007 Rate Case_16.37E Wild Horse Expansion DeferralRevwrkingfile SF 2 2 2" xfId="24321"/>
    <cellStyle name="_Costs not in AURORA 2007 Rate Case_16.37E Wild Horse Expansion DeferralRevwrkingfile SF 2 3" xfId="24322"/>
    <cellStyle name="_Costs not in AURORA 2007 Rate Case_16.37E Wild Horse Expansion DeferralRevwrkingfile SF 3" xfId="2759"/>
    <cellStyle name="_Costs not in AURORA 2007 Rate Case_16.37E Wild Horse Expansion DeferralRevwrkingfile SF 3 2" xfId="24323"/>
    <cellStyle name="_Costs not in AURORA 2007 Rate Case_16.37E Wild Horse Expansion DeferralRevwrkingfile SF 4" xfId="24324"/>
    <cellStyle name="_Costs not in AURORA 2007 Rate Case_16.37E Wild Horse Expansion DeferralRevwrkingfile SF_DEM-WP(C) ENERG10C--ctn Mid-C_042010 2010GRC" xfId="24325"/>
    <cellStyle name="_Costs not in AURORA 2007 Rate Case_2009 Compliance Filing PCA Exhibits for GRC" xfId="2760"/>
    <cellStyle name="_Costs not in AURORA 2007 Rate Case_2009 Compliance Filing PCA Exhibits for GRC 2" xfId="24326"/>
    <cellStyle name="_Costs not in AURORA 2007 Rate Case_2009 GRC Compl Filing - Exhibit D" xfId="2761"/>
    <cellStyle name="_Costs not in AURORA 2007 Rate Case_2009 GRC Compl Filing - Exhibit D 2" xfId="2762"/>
    <cellStyle name="_Costs not in AURORA 2007 Rate Case_2009 GRC Compl Filing - Exhibit D 2 2" xfId="24327"/>
    <cellStyle name="_Costs not in AURORA 2007 Rate Case_2009 GRC Compl Filing - Exhibit D 3" xfId="24328"/>
    <cellStyle name="_Costs not in AURORA 2007 Rate Case_2009 GRC Compl Filing - Exhibit D_DEM-WP(C) ENERG10C--ctn Mid-C_042010 2010GRC" xfId="24329"/>
    <cellStyle name="_Costs not in AURORA 2007 Rate Case_2011 OM ASM Report" xfId="2763"/>
    <cellStyle name="_Costs not in AURORA 2007 Rate Case_2011 OM ASM Report 2" xfId="2764"/>
    <cellStyle name="_Costs not in AURORA 2007 Rate Case_2011 OM ASM Report_County_Stop_Light_Chart_2012_02" xfId="2765"/>
    <cellStyle name="_Costs not in AURORA 2007 Rate Case_2011 OM ASM Report_County_Stop_Light_Chart_2012_06" xfId="2766"/>
    <cellStyle name="_Costs not in AURORA 2007 Rate Case_2011 OM ASM Report_County_Stop_Light_Chart_Template" xfId="2767"/>
    <cellStyle name="_Costs not in AURORA 2007 Rate Case_3.01 Income Statement" xfId="2768"/>
    <cellStyle name="_Costs not in AURORA 2007 Rate Case_4 31 Regulatory Assets and Liabilities  7 06- Exhibit D" xfId="2769"/>
    <cellStyle name="_Costs not in AURORA 2007 Rate Case_4 31 Regulatory Assets and Liabilities  7 06- Exhibit D 2" xfId="2770"/>
    <cellStyle name="_Costs not in AURORA 2007 Rate Case_4 31 Regulatory Assets and Liabilities  7 06- Exhibit D 2 2" xfId="2771"/>
    <cellStyle name="_Costs not in AURORA 2007 Rate Case_4 31 Regulatory Assets and Liabilities  7 06- Exhibit D 2 2 2" xfId="24330"/>
    <cellStyle name="_Costs not in AURORA 2007 Rate Case_4 31 Regulatory Assets and Liabilities  7 06- Exhibit D 2 3" xfId="24331"/>
    <cellStyle name="_Costs not in AURORA 2007 Rate Case_4 31 Regulatory Assets and Liabilities  7 06- Exhibit D 3" xfId="2772"/>
    <cellStyle name="_Costs not in AURORA 2007 Rate Case_4 31 Regulatory Assets and Liabilities  7 06- Exhibit D 3 2" xfId="24332"/>
    <cellStyle name="_Costs not in AURORA 2007 Rate Case_4 31 Regulatory Assets and Liabilities  7 06- Exhibit D 4" xfId="24333"/>
    <cellStyle name="_Costs not in AURORA 2007 Rate Case_4 31 Regulatory Assets and Liabilities  7 06- Exhibit D_DEM-WP(C) ENERG10C--ctn Mid-C_042010 2010GRC" xfId="24334"/>
    <cellStyle name="_Costs not in AURORA 2007 Rate Case_4 31 Regulatory Assets and Liabilities  7 06- Exhibit D_NIM Summary" xfId="2773"/>
    <cellStyle name="_Costs not in AURORA 2007 Rate Case_4 31 Regulatory Assets and Liabilities  7 06- Exhibit D_NIM Summary 2" xfId="2774"/>
    <cellStyle name="_Costs not in AURORA 2007 Rate Case_4 31 Regulatory Assets and Liabilities  7 06- Exhibit D_NIM Summary 2 2" xfId="24335"/>
    <cellStyle name="_Costs not in AURORA 2007 Rate Case_4 31 Regulatory Assets and Liabilities  7 06- Exhibit D_NIM Summary 3" xfId="24336"/>
    <cellStyle name="_Costs not in AURORA 2007 Rate Case_4 31 Regulatory Assets and Liabilities  7 06- Exhibit D_NIM Summary_DEM-WP(C) ENERG10C--ctn Mid-C_042010 2010GRC" xfId="24337"/>
    <cellStyle name="_Costs not in AURORA 2007 Rate Case_4 31E Reg Asset  Liab and EXH D" xfId="24338"/>
    <cellStyle name="_Costs not in AURORA 2007 Rate Case_4 31E Reg Asset  Liab and EXH D _ Aug 10 Filing (2)" xfId="24339"/>
    <cellStyle name="_Costs not in AURORA 2007 Rate Case_4 31E Reg Asset  Liab and EXH D _ Aug 10 Filing (2) 2" xfId="24340"/>
    <cellStyle name="_Costs not in AURORA 2007 Rate Case_4 31E Reg Asset  Liab and EXH D 10" xfId="24341"/>
    <cellStyle name="_Costs not in AURORA 2007 Rate Case_4 31E Reg Asset  Liab and EXH D 11" xfId="24342"/>
    <cellStyle name="_Costs not in AURORA 2007 Rate Case_4 31E Reg Asset  Liab and EXH D 12" xfId="24343"/>
    <cellStyle name="_Costs not in AURORA 2007 Rate Case_4 31E Reg Asset  Liab and EXH D 13" xfId="24344"/>
    <cellStyle name="_Costs not in AURORA 2007 Rate Case_4 31E Reg Asset  Liab and EXH D 14" xfId="24345"/>
    <cellStyle name="_Costs not in AURORA 2007 Rate Case_4 31E Reg Asset  Liab and EXH D 15" xfId="24346"/>
    <cellStyle name="_Costs not in AURORA 2007 Rate Case_4 31E Reg Asset  Liab and EXH D 16" xfId="24347"/>
    <cellStyle name="_Costs not in AURORA 2007 Rate Case_4 31E Reg Asset  Liab and EXH D 17" xfId="24348"/>
    <cellStyle name="_Costs not in AURORA 2007 Rate Case_4 31E Reg Asset  Liab and EXH D 18" xfId="24349"/>
    <cellStyle name="_Costs not in AURORA 2007 Rate Case_4 31E Reg Asset  Liab and EXH D 19" xfId="24350"/>
    <cellStyle name="_Costs not in AURORA 2007 Rate Case_4 31E Reg Asset  Liab and EXH D 2" xfId="24351"/>
    <cellStyle name="_Costs not in AURORA 2007 Rate Case_4 31E Reg Asset  Liab and EXH D 20" xfId="24352"/>
    <cellStyle name="_Costs not in AURORA 2007 Rate Case_4 31E Reg Asset  Liab and EXH D 21" xfId="24353"/>
    <cellStyle name="_Costs not in AURORA 2007 Rate Case_4 31E Reg Asset  Liab and EXH D 22" xfId="24354"/>
    <cellStyle name="_Costs not in AURORA 2007 Rate Case_4 31E Reg Asset  Liab and EXH D 23" xfId="24355"/>
    <cellStyle name="_Costs not in AURORA 2007 Rate Case_4 31E Reg Asset  Liab and EXH D 24" xfId="24356"/>
    <cellStyle name="_Costs not in AURORA 2007 Rate Case_4 31E Reg Asset  Liab and EXH D 25" xfId="24357"/>
    <cellStyle name="_Costs not in AURORA 2007 Rate Case_4 31E Reg Asset  Liab and EXH D 26" xfId="24358"/>
    <cellStyle name="_Costs not in AURORA 2007 Rate Case_4 31E Reg Asset  Liab and EXH D 27" xfId="24359"/>
    <cellStyle name="_Costs not in AURORA 2007 Rate Case_4 31E Reg Asset  Liab and EXH D 28" xfId="24360"/>
    <cellStyle name="_Costs not in AURORA 2007 Rate Case_4 31E Reg Asset  Liab and EXH D 29" xfId="24361"/>
    <cellStyle name="_Costs not in AURORA 2007 Rate Case_4 31E Reg Asset  Liab and EXH D 3" xfId="24362"/>
    <cellStyle name="_Costs not in AURORA 2007 Rate Case_4 31E Reg Asset  Liab and EXH D 30" xfId="24363"/>
    <cellStyle name="_Costs not in AURORA 2007 Rate Case_4 31E Reg Asset  Liab and EXH D 31" xfId="24364"/>
    <cellStyle name="_Costs not in AURORA 2007 Rate Case_4 31E Reg Asset  Liab and EXH D 32" xfId="24365"/>
    <cellStyle name="_Costs not in AURORA 2007 Rate Case_4 31E Reg Asset  Liab and EXH D 33" xfId="24366"/>
    <cellStyle name="_Costs not in AURORA 2007 Rate Case_4 31E Reg Asset  Liab and EXH D 34" xfId="24367"/>
    <cellStyle name="_Costs not in AURORA 2007 Rate Case_4 31E Reg Asset  Liab and EXH D 35" xfId="24368"/>
    <cellStyle name="_Costs not in AURORA 2007 Rate Case_4 31E Reg Asset  Liab and EXH D 36" xfId="24369"/>
    <cellStyle name="_Costs not in AURORA 2007 Rate Case_4 31E Reg Asset  Liab and EXH D 4" xfId="24370"/>
    <cellStyle name="_Costs not in AURORA 2007 Rate Case_4 31E Reg Asset  Liab and EXH D 5" xfId="24371"/>
    <cellStyle name="_Costs not in AURORA 2007 Rate Case_4 31E Reg Asset  Liab and EXH D 6" xfId="24372"/>
    <cellStyle name="_Costs not in AURORA 2007 Rate Case_4 31E Reg Asset  Liab and EXH D 7" xfId="24373"/>
    <cellStyle name="_Costs not in AURORA 2007 Rate Case_4 31E Reg Asset  Liab and EXH D 8" xfId="24374"/>
    <cellStyle name="_Costs not in AURORA 2007 Rate Case_4 31E Reg Asset  Liab and EXH D 9" xfId="24375"/>
    <cellStyle name="_Costs not in AURORA 2007 Rate Case_4 32 Regulatory Assets and Liabilities  7 06- Exhibit D" xfId="2775"/>
    <cellStyle name="_Costs not in AURORA 2007 Rate Case_4 32 Regulatory Assets and Liabilities  7 06- Exhibit D 2" xfId="2776"/>
    <cellStyle name="_Costs not in AURORA 2007 Rate Case_4 32 Regulatory Assets and Liabilities  7 06- Exhibit D 2 2" xfId="2777"/>
    <cellStyle name="_Costs not in AURORA 2007 Rate Case_4 32 Regulatory Assets and Liabilities  7 06- Exhibit D 2 2 2" xfId="24376"/>
    <cellStyle name="_Costs not in AURORA 2007 Rate Case_4 32 Regulatory Assets and Liabilities  7 06- Exhibit D 2 3" xfId="24377"/>
    <cellStyle name="_Costs not in AURORA 2007 Rate Case_4 32 Regulatory Assets and Liabilities  7 06- Exhibit D 3" xfId="2778"/>
    <cellStyle name="_Costs not in AURORA 2007 Rate Case_4 32 Regulatory Assets and Liabilities  7 06- Exhibit D 3 2" xfId="24378"/>
    <cellStyle name="_Costs not in AURORA 2007 Rate Case_4 32 Regulatory Assets and Liabilities  7 06- Exhibit D 4" xfId="24379"/>
    <cellStyle name="_Costs not in AURORA 2007 Rate Case_4 32 Regulatory Assets and Liabilities  7 06- Exhibit D_DEM-WP(C) ENERG10C--ctn Mid-C_042010 2010GRC" xfId="24380"/>
    <cellStyle name="_Costs not in AURORA 2007 Rate Case_4 32 Regulatory Assets and Liabilities  7 06- Exhibit D_NIM Summary" xfId="2779"/>
    <cellStyle name="_Costs not in AURORA 2007 Rate Case_4 32 Regulatory Assets and Liabilities  7 06- Exhibit D_NIM Summary 2" xfId="2780"/>
    <cellStyle name="_Costs not in AURORA 2007 Rate Case_4 32 Regulatory Assets and Liabilities  7 06- Exhibit D_NIM Summary 2 2" xfId="24381"/>
    <cellStyle name="_Costs not in AURORA 2007 Rate Case_4 32 Regulatory Assets and Liabilities  7 06- Exhibit D_NIM Summary 3" xfId="24382"/>
    <cellStyle name="_Costs not in AURORA 2007 Rate Case_4 32 Regulatory Assets and Liabilities  7 06- Exhibit D_NIM Summary_DEM-WP(C) ENERG10C--ctn Mid-C_042010 2010GRC" xfId="24383"/>
    <cellStyle name="_Costs not in AURORA 2007 Rate Case_AURORA Total New" xfId="2781"/>
    <cellStyle name="_Costs not in AURORA 2007 Rate Case_AURORA Total New 2" xfId="2782"/>
    <cellStyle name="_Costs not in AURORA 2007 Rate Case_AURORA Total New 2 2" xfId="24384"/>
    <cellStyle name="_Costs not in AURORA 2007 Rate Case_AURORA Total New 3" xfId="24385"/>
    <cellStyle name="_Costs not in AURORA 2007 Rate Case_Book1" xfId="24386"/>
    <cellStyle name="_Costs not in AURORA 2007 Rate Case_Book2" xfId="2783"/>
    <cellStyle name="_Costs not in AURORA 2007 Rate Case_Book2 2" xfId="2784"/>
    <cellStyle name="_Costs not in AURORA 2007 Rate Case_Book2 2 2" xfId="2785"/>
    <cellStyle name="_Costs not in AURORA 2007 Rate Case_Book2 2 2 2" xfId="24387"/>
    <cellStyle name="_Costs not in AURORA 2007 Rate Case_Book2 2 3" xfId="24388"/>
    <cellStyle name="_Costs not in AURORA 2007 Rate Case_Book2 3" xfId="2786"/>
    <cellStyle name="_Costs not in AURORA 2007 Rate Case_Book2 3 2" xfId="24389"/>
    <cellStyle name="_Costs not in AURORA 2007 Rate Case_Book2 4" xfId="24390"/>
    <cellStyle name="_Costs not in AURORA 2007 Rate Case_Book2_Adj Bench DR 3 for Initial Briefs (Electric)" xfId="2787"/>
    <cellStyle name="_Costs not in AURORA 2007 Rate Case_Book2_Adj Bench DR 3 for Initial Briefs (Electric) 2" xfId="2788"/>
    <cellStyle name="_Costs not in AURORA 2007 Rate Case_Book2_Adj Bench DR 3 for Initial Briefs (Electric) 2 2" xfId="2789"/>
    <cellStyle name="_Costs not in AURORA 2007 Rate Case_Book2_Adj Bench DR 3 for Initial Briefs (Electric) 2 2 2" xfId="24391"/>
    <cellStyle name="_Costs not in AURORA 2007 Rate Case_Book2_Adj Bench DR 3 for Initial Briefs (Electric) 2 3" xfId="24392"/>
    <cellStyle name="_Costs not in AURORA 2007 Rate Case_Book2_Adj Bench DR 3 for Initial Briefs (Electric) 3" xfId="2790"/>
    <cellStyle name="_Costs not in AURORA 2007 Rate Case_Book2_Adj Bench DR 3 for Initial Briefs (Electric) 3 2" xfId="24393"/>
    <cellStyle name="_Costs not in AURORA 2007 Rate Case_Book2_Adj Bench DR 3 for Initial Briefs (Electric) 4" xfId="24394"/>
    <cellStyle name="_Costs not in AURORA 2007 Rate Case_Book2_Adj Bench DR 3 for Initial Briefs (Electric)_DEM-WP(C) ENERG10C--ctn Mid-C_042010 2010GRC" xfId="24395"/>
    <cellStyle name="_Costs not in AURORA 2007 Rate Case_Book2_DEM-WP(C) ENERG10C--ctn Mid-C_042010 2010GRC" xfId="24396"/>
    <cellStyle name="_Costs not in AURORA 2007 Rate Case_Book2_Electric Rev Req Model (2009 GRC) Rebuttal" xfId="2791"/>
    <cellStyle name="_Costs not in AURORA 2007 Rate Case_Book2_Electric Rev Req Model (2009 GRC) Rebuttal 2" xfId="2792"/>
    <cellStyle name="_Costs not in AURORA 2007 Rate Case_Book2_Electric Rev Req Model (2009 GRC) Rebuttal 2 2" xfId="2793"/>
    <cellStyle name="_Costs not in AURORA 2007 Rate Case_Book2_Electric Rev Req Model (2009 GRC) Rebuttal 2 2 2" xfId="24397"/>
    <cellStyle name="_Costs not in AURORA 2007 Rate Case_Book2_Electric Rev Req Model (2009 GRC) Rebuttal 2 3" xfId="24398"/>
    <cellStyle name="_Costs not in AURORA 2007 Rate Case_Book2_Electric Rev Req Model (2009 GRC) Rebuttal 3" xfId="2794"/>
    <cellStyle name="_Costs not in AURORA 2007 Rate Case_Book2_Electric Rev Req Model (2009 GRC) Rebuttal 3 2" xfId="24399"/>
    <cellStyle name="_Costs not in AURORA 2007 Rate Case_Book2_Electric Rev Req Model (2009 GRC) Rebuttal 4" xfId="24400"/>
    <cellStyle name="_Costs not in AURORA 2007 Rate Case_Book2_Electric Rev Req Model (2009 GRC) Rebuttal REmoval of New  WH Solar AdjustMI" xfId="2795"/>
    <cellStyle name="_Costs not in AURORA 2007 Rate Case_Book2_Electric Rev Req Model (2009 GRC) Rebuttal REmoval of New  WH Solar AdjustMI 2" xfId="2796"/>
    <cellStyle name="_Costs not in AURORA 2007 Rate Case_Book2_Electric Rev Req Model (2009 GRC) Rebuttal REmoval of New  WH Solar AdjustMI 2 2" xfId="2797"/>
    <cellStyle name="_Costs not in AURORA 2007 Rate Case_Book2_Electric Rev Req Model (2009 GRC) Rebuttal REmoval of New  WH Solar AdjustMI 2 2 2" xfId="24401"/>
    <cellStyle name="_Costs not in AURORA 2007 Rate Case_Book2_Electric Rev Req Model (2009 GRC) Rebuttal REmoval of New  WH Solar AdjustMI 2 3" xfId="24402"/>
    <cellStyle name="_Costs not in AURORA 2007 Rate Case_Book2_Electric Rev Req Model (2009 GRC) Rebuttal REmoval of New  WH Solar AdjustMI 3" xfId="2798"/>
    <cellStyle name="_Costs not in AURORA 2007 Rate Case_Book2_Electric Rev Req Model (2009 GRC) Rebuttal REmoval of New  WH Solar AdjustMI 3 2" xfId="24403"/>
    <cellStyle name="_Costs not in AURORA 2007 Rate Case_Book2_Electric Rev Req Model (2009 GRC) Rebuttal REmoval of New  WH Solar AdjustMI 4" xfId="24404"/>
    <cellStyle name="_Costs not in AURORA 2007 Rate Case_Book2_Electric Rev Req Model (2009 GRC) Rebuttal REmoval of New  WH Solar AdjustMI_DEM-WP(C) ENERG10C--ctn Mid-C_042010 2010GRC" xfId="24405"/>
    <cellStyle name="_Costs not in AURORA 2007 Rate Case_Book2_Electric Rev Req Model (2009 GRC) Revised 01-18-2010" xfId="2799"/>
    <cellStyle name="_Costs not in AURORA 2007 Rate Case_Book2_Electric Rev Req Model (2009 GRC) Revised 01-18-2010 2" xfId="2800"/>
    <cellStyle name="_Costs not in AURORA 2007 Rate Case_Book2_Electric Rev Req Model (2009 GRC) Revised 01-18-2010 2 2" xfId="2801"/>
    <cellStyle name="_Costs not in AURORA 2007 Rate Case_Book2_Electric Rev Req Model (2009 GRC) Revised 01-18-2010 2 2 2" xfId="24406"/>
    <cellStyle name="_Costs not in AURORA 2007 Rate Case_Book2_Electric Rev Req Model (2009 GRC) Revised 01-18-2010 2 3" xfId="24407"/>
    <cellStyle name="_Costs not in AURORA 2007 Rate Case_Book2_Electric Rev Req Model (2009 GRC) Revised 01-18-2010 3" xfId="2802"/>
    <cellStyle name="_Costs not in AURORA 2007 Rate Case_Book2_Electric Rev Req Model (2009 GRC) Revised 01-18-2010 3 2" xfId="24408"/>
    <cellStyle name="_Costs not in AURORA 2007 Rate Case_Book2_Electric Rev Req Model (2009 GRC) Revised 01-18-2010 4" xfId="24409"/>
    <cellStyle name="_Costs not in AURORA 2007 Rate Case_Book2_Electric Rev Req Model (2009 GRC) Revised 01-18-2010_DEM-WP(C) ENERG10C--ctn Mid-C_042010 2010GRC" xfId="24410"/>
    <cellStyle name="_Costs not in AURORA 2007 Rate Case_Book2_Final Order Electric EXHIBIT A-1" xfId="2803"/>
    <cellStyle name="_Costs not in AURORA 2007 Rate Case_Book2_Final Order Electric EXHIBIT A-1 2" xfId="2804"/>
    <cellStyle name="_Costs not in AURORA 2007 Rate Case_Book2_Final Order Electric EXHIBIT A-1 2 2" xfId="2805"/>
    <cellStyle name="_Costs not in AURORA 2007 Rate Case_Book2_Final Order Electric EXHIBIT A-1 2 2 2" xfId="24411"/>
    <cellStyle name="_Costs not in AURORA 2007 Rate Case_Book2_Final Order Electric EXHIBIT A-1 2 3" xfId="24412"/>
    <cellStyle name="_Costs not in AURORA 2007 Rate Case_Book2_Final Order Electric EXHIBIT A-1 3" xfId="2806"/>
    <cellStyle name="_Costs not in AURORA 2007 Rate Case_Book2_Final Order Electric EXHIBIT A-1 3 2" xfId="24413"/>
    <cellStyle name="_Costs not in AURORA 2007 Rate Case_Book2_Final Order Electric EXHIBIT A-1 4" xfId="24414"/>
    <cellStyle name="_Costs not in AURORA 2007 Rate Case_Book4" xfId="2807"/>
    <cellStyle name="_Costs not in AURORA 2007 Rate Case_Book4 2" xfId="2808"/>
    <cellStyle name="_Costs not in AURORA 2007 Rate Case_Book4 2 2" xfId="2809"/>
    <cellStyle name="_Costs not in AURORA 2007 Rate Case_Book4 2 2 2" xfId="24415"/>
    <cellStyle name="_Costs not in AURORA 2007 Rate Case_Book4 2 3" xfId="24416"/>
    <cellStyle name="_Costs not in AURORA 2007 Rate Case_Book4 3" xfId="2810"/>
    <cellStyle name="_Costs not in AURORA 2007 Rate Case_Book4 3 2" xfId="24417"/>
    <cellStyle name="_Costs not in AURORA 2007 Rate Case_Book4 4" xfId="24418"/>
    <cellStyle name="_Costs not in AURORA 2007 Rate Case_Book4_DEM-WP(C) ENERG10C--ctn Mid-C_042010 2010GRC" xfId="24419"/>
    <cellStyle name="_Costs not in AURORA 2007 Rate Case_Book9" xfId="2811"/>
    <cellStyle name="_Costs not in AURORA 2007 Rate Case_Book9 2" xfId="2812"/>
    <cellStyle name="_Costs not in AURORA 2007 Rate Case_Book9 2 2" xfId="2813"/>
    <cellStyle name="_Costs not in AURORA 2007 Rate Case_Book9 2 2 2" xfId="24420"/>
    <cellStyle name="_Costs not in AURORA 2007 Rate Case_Book9 2 3" xfId="24421"/>
    <cellStyle name="_Costs not in AURORA 2007 Rate Case_Book9 3" xfId="2814"/>
    <cellStyle name="_Costs not in AURORA 2007 Rate Case_Book9 3 2" xfId="24422"/>
    <cellStyle name="_Costs not in AURORA 2007 Rate Case_Book9 4" xfId="24423"/>
    <cellStyle name="_Costs not in AURORA 2007 Rate Case_Book9_DEM-WP(C) ENERG10C--ctn Mid-C_042010 2010GRC" xfId="24424"/>
    <cellStyle name="_Costs not in AURORA 2007 Rate Case_Chelan PUD Power Costs (8-10)" xfId="2815"/>
    <cellStyle name="_Costs not in AURORA 2007 Rate Case_Chelan PUD Power Costs (8-10) 2" xfId="24425"/>
    <cellStyle name="_Costs not in AURORA 2007 Rate Case_DEM-WP(C) Chelan Power Costs" xfId="24426"/>
    <cellStyle name="_Costs not in AURORA 2007 Rate Case_DEM-WP(C) Chelan Power Costs 2" xfId="24427"/>
    <cellStyle name="_Costs not in AURORA 2007 Rate Case_DEM-WP(C) ENERG10C--ctn Mid-C_042010 2010GRC" xfId="24428"/>
    <cellStyle name="_Costs not in AURORA 2007 Rate Case_DEM-WP(C) Gas Transport 2010GRC" xfId="24429"/>
    <cellStyle name="_Costs not in AURORA 2007 Rate Case_DEM-WP(C) Gas Transport 2010GRC 2" xfId="24430"/>
    <cellStyle name="_Costs not in AURORA 2007 Rate Case_Electric COS Inputs" xfId="2816"/>
    <cellStyle name="_Costs not in AURORA 2007 Rate Case_Electric COS Inputs 2" xfId="2817"/>
    <cellStyle name="_Costs not in AURORA 2007 Rate Case_Electric COS Inputs 2 2" xfId="2818"/>
    <cellStyle name="_Costs not in AURORA 2007 Rate Case_Electric COS Inputs 2 2 2" xfId="2819"/>
    <cellStyle name="_Costs not in AURORA 2007 Rate Case_Electric COS Inputs 2 2 2 2" xfId="24431"/>
    <cellStyle name="_Costs not in AURORA 2007 Rate Case_Electric COS Inputs 2 2 3" xfId="24432"/>
    <cellStyle name="_Costs not in AURORA 2007 Rate Case_Electric COS Inputs 2 3" xfId="2820"/>
    <cellStyle name="_Costs not in AURORA 2007 Rate Case_Electric COS Inputs 2 3 2" xfId="2821"/>
    <cellStyle name="_Costs not in AURORA 2007 Rate Case_Electric COS Inputs 2 3 2 2" xfId="24433"/>
    <cellStyle name="_Costs not in AURORA 2007 Rate Case_Electric COS Inputs 2 3 3" xfId="24434"/>
    <cellStyle name="_Costs not in AURORA 2007 Rate Case_Electric COS Inputs 2 4" xfId="2822"/>
    <cellStyle name="_Costs not in AURORA 2007 Rate Case_Electric COS Inputs 2 4 2" xfId="2823"/>
    <cellStyle name="_Costs not in AURORA 2007 Rate Case_Electric COS Inputs 2 4 2 2" xfId="24435"/>
    <cellStyle name="_Costs not in AURORA 2007 Rate Case_Electric COS Inputs 2 4 3" xfId="24436"/>
    <cellStyle name="_Costs not in AURORA 2007 Rate Case_Electric COS Inputs 2 5" xfId="24437"/>
    <cellStyle name="_Costs not in AURORA 2007 Rate Case_Electric COS Inputs 3" xfId="2824"/>
    <cellStyle name="_Costs not in AURORA 2007 Rate Case_Electric COS Inputs 3 2" xfId="2825"/>
    <cellStyle name="_Costs not in AURORA 2007 Rate Case_Electric COS Inputs 3 2 2" xfId="24438"/>
    <cellStyle name="_Costs not in AURORA 2007 Rate Case_Electric COS Inputs 3 3" xfId="24439"/>
    <cellStyle name="_Costs not in AURORA 2007 Rate Case_Electric COS Inputs 4" xfId="2826"/>
    <cellStyle name="_Costs not in AURORA 2007 Rate Case_Electric COS Inputs 4 2" xfId="2827"/>
    <cellStyle name="_Costs not in AURORA 2007 Rate Case_Electric COS Inputs 4 2 2" xfId="24440"/>
    <cellStyle name="_Costs not in AURORA 2007 Rate Case_Electric COS Inputs 4 3" xfId="24441"/>
    <cellStyle name="_Costs not in AURORA 2007 Rate Case_Electric COS Inputs 5" xfId="2828"/>
    <cellStyle name="_Costs not in AURORA 2007 Rate Case_Electric COS Inputs 5 2" xfId="24442"/>
    <cellStyle name="_Costs not in AURORA 2007 Rate Case_Electric COS Inputs 6" xfId="2829"/>
    <cellStyle name="_Costs not in AURORA 2007 Rate Case_Exh A-1 resulting from UE-112050 effective Jan 1 2012" xfId="24443"/>
    <cellStyle name="_Costs not in AURORA 2007 Rate Case_Exh G - Klamath Peaker PPA fr C Locke 2-12" xfId="24444"/>
    <cellStyle name="_Costs not in AURORA 2007 Rate Case_Exhibit A-1 effective 4-1-11 fr S Free 12-11" xfId="24445"/>
    <cellStyle name="_Costs not in AURORA 2007 Rate Case_LSRWEP LGIA like Acctg Petition Aug 2010" xfId="24446"/>
    <cellStyle name="_Costs not in AURORA 2007 Rate Case_LSRWEP LGIA like Acctg Petition Aug 2010 2" xfId="24447"/>
    <cellStyle name="_Costs not in AURORA 2007 Rate Case_Mint Farm Generation BPA" xfId="24448"/>
    <cellStyle name="_Costs not in AURORA 2007 Rate Case_NIM Summary" xfId="2830"/>
    <cellStyle name="_Costs not in AURORA 2007 Rate Case_NIM Summary 09GRC" xfId="2831"/>
    <cellStyle name="_Costs not in AURORA 2007 Rate Case_NIM Summary 09GRC 2" xfId="2832"/>
    <cellStyle name="_Costs not in AURORA 2007 Rate Case_NIM Summary 09GRC 2 2" xfId="24449"/>
    <cellStyle name="_Costs not in AURORA 2007 Rate Case_NIM Summary 09GRC 3" xfId="24450"/>
    <cellStyle name="_Costs not in AURORA 2007 Rate Case_NIM Summary 09GRC_DEM-WP(C) ENERG10C--ctn Mid-C_042010 2010GRC" xfId="24451"/>
    <cellStyle name="_Costs not in AURORA 2007 Rate Case_NIM Summary 10" xfId="24452"/>
    <cellStyle name="_Costs not in AURORA 2007 Rate Case_NIM Summary 11" xfId="24453"/>
    <cellStyle name="_Costs not in AURORA 2007 Rate Case_NIM Summary 12" xfId="24454"/>
    <cellStyle name="_Costs not in AURORA 2007 Rate Case_NIM Summary 13" xfId="24455"/>
    <cellStyle name="_Costs not in AURORA 2007 Rate Case_NIM Summary 14" xfId="24456"/>
    <cellStyle name="_Costs not in AURORA 2007 Rate Case_NIM Summary 15" xfId="24457"/>
    <cellStyle name="_Costs not in AURORA 2007 Rate Case_NIM Summary 16" xfId="24458"/>
    <cellStyle name="_Costs not in AURORA 2007 Rate Case_NIM Summary 17" xfId="24459"/>
    <cellStyle name="_Costs not in AURORA 2007 Rate Case_NIM Summary 18" xfId="24460"/>
    <cellStyle name="_Costs not in AURORA 2007 Rate Case_NIM Summary 19" xfId="24461"/>
    <cellStyle name="_Costs not in AURORA 2007 Rate Case_NIM Summary 2" xfId="2833"/>
    <cellStyle name="_Costs not in AURORA 2007 Rate Case_NIM Summary 2 2" xfId="24462"/>
    <cellStyle name="_Costs not in AURORA 2007 Rate Case_NIM Summary 20" xfId="24463"/>
    <cellStyle name="_Costs not in AURORA 2007 Rate Case_NIM Summary 21" xfId="24464"/>
    <cellStyle name="_Costs not in AURORA 2007 Rate Case_NIM Summary 22" xfId="24465"/>
    <cellStyle name="_Costs not in AURORA 2007 Rate Case_NIM Summary 23" xfId="24466"/>
    <cellStyle name="_Costs not in AURORA 2007 Rate Case_NIM Summary 24" xfId="24467"/>
    <cellStyle name="_Costs not in AURORA 2007 Rate Case_NIM Summary 25" xfId="24468"/>
    <cellStyle name="_Costs not in AURORA 2007 Rate Case_NIM Summary 26" xfId="24469"/>
    <cellStyle name="_Costs not in AURORA 2007 Rate Case_NIM Summary 27" xfId="24470"/>
    <cellStyle name="_Costs not in AURORA 2007 Rate Case_NIM Summary 28" xfId="24471"/>
    <cellStyle name="_Costs not in AURORA 2007 Rate Case_NIM Summary 29" xfId="24472"/>
    <cellStyle name="_Costs not in AURORA 2007 Rate Case_NIM Summary 3" xfId="2834"/>
    <cellStyle name="_Costs not in AURORA 2007 Rate Case_NIM Summary 3 2" xfId="24473"/>
    <cellStyle name="_Costs not in AURORA 2007 Rate Case_NIM Summary 30" xfId="24474"/>
    <cellStyle name="_Costs not in AURORA 2007 Rate Case_NIM Summary 31" xfId="24475"/>
    <cellStyle name="_Costs not in AURORA 2007 Rate Case_NIM Summary 32" xfId="24476"/>
    <cellStyle name="_Costs not in AURORA 2007 Rate Case_NIM Summary 33" xfId="24477"/>
    <cellStyle name="_Costs not in AURORA 2007 Rate Case_NIM Summary 34" xfId="24478"/>
    <cellStyle name="_Costs not in AURORA 2007 Rate Case_NIM Summary 35" xfId="24479"/>
    <cellStyle name="_Costs not in AURORA 2007 Rate Case_NIM Summary 36" xfId="24480"/>
    <cellStyle name="_Costs not in AURORA 2007 Rate Case_NIM Summary 37" xfId="24481"/>
    <cellStyle name="_Costs not in AURORA 2007 Rate Case_NIM Summary 38" xfId="24482"/>
    <cellStyle name="_Costs not in AURORA 2007 Rate Case_NIM Summary 39" xfId="24483"/>
    <cellStyle name="_Costs not in AURORA 2007 Rate Case_NIM Summary 4" xfId="2835"/>
    <cellStyle name="_Costs not in AURORA 2007 Rate Case_NIM Summary 4 2" xfId="24484"/>
    <cellStyle name="_Costs not in AURORA 2007 Rate Case_NIM Summary 40" xfId="24485"/>
    <cellStyle name="_Costs not in AURORA 2007 Rate Case_NIM Summary 41" xfId="24486"/>
    <cellStyle name="_Costs not in AURORA 2007 Rate Case_NIM Summary 42" xfId="24487"/>
    <cellStyle name="_Costs not in AURORA 2007 Rate Case_NIM Summary 43" xfId="24488"/>
    <cellStyle name="_Costs not in AURORA 2007 Rate Case_NIM Summary 44" xfId="24489"/>
    <cellStyle name="_Costs not in AURORA 2007 Rate Case_NIM Summary 45" xfId="24490"/>
    <cellStyle name="_Costs not in AURORA 2007 Rate Case_NIM Summary 46" xfId="24491"/>
    <cellStyle name="_Costs not in AURORA 2007 Rate Case_NIM Summary 47" xfId="24492"/>
    <cellStyle name="_Costs not in AURORA 2007 Rate Case_NIM Summary 48" xfId="24493"/>
    <cellStyle name="_Costs not in AURORA 2007 Rate Case_NIM Summary 49" xfId="24494"/>
    <cellStyle name="_Costs not in AURORA 2007 Rate Case_NIM Summary 5" xfId="2836"/>
    <cellStyle name="_Costs not in AURORA 2007 Rate Case_NIM Summary 5 2" xfId="24495"/>
    <cellStyle name="_Costs not in AURORA 2007 Rate Case_NIM Summary 50" xfId="24496"/>
    <cellStyle name="_Costs not in AURORA 2007 Rate Case_NIM Summary 51" xfId="24497"/>
    <cellStyle name="_Costs not in AURORA 2007 Rate Case_NIM Summary 52" xfId="24498"/>
    <cellStyle name="_Costs not in AURORA 2007 Rate Case_NIM Summary 6" xfId="2837"/>
    <cellStyle name="_Costs not in AURORA 2007 Rate Case_NIM Summary 6 2" xfId="24499"/>
    <cellStyle name="_Costs not in AURORA 2007 Rate Case_NIM Summary 7" xfId="2838"/>
    <cellStyle name="_Costs not in AURORA 2007 Rate Case_NIM Summary 7 2" xfId="24500"/>
    <cellStyle name="_Costs not in AURORA 2007 Rate Case_NIM Summary 8" xfId="2839"/>
    <cellStyle name="_Costs not in AURORA 2007 Rate Case_NIM Summary 8 2" xfId="24501"/>
    <cellStyle name="_Costs not in AURORA 2007 Rate Case_NIM Summary 9" xfId="2840"/>
    <cellStyle name="_Costs not in AURORA 2007 Rate Case_NIM Summary 9 2" xfId="24502"/>
    <cellStyle name="_Costs not in AURORA 2007 Rate Case_NIM Summary_DEM-WP(C) ENERG10C--ctn Mid-C_042010 2010GRC" xfId="24503"/>
    <cellStyle name="_Costs not in AURORA 2007 Rate Case_PCA 10 -  Exhibit D Dec 2011" xfId="24504"/>
    <cellStyle name="_Costs not in AURORA 2007 Rate Case_PCA 10 -  Exhibit D from A Kellogg Jan 2011" xfId="2841"/>
    <cellStyle name="_Costs not in AURORA 2007 Rate Case_PCA 10 -  Exhibit D from A Kellogg July 2011" xfId="2842"/>
    <cellStyle name="_Costs not in AURORA 2007 Rate Case_PCA 10 -  Exhibit D from S Free Rcv'd 12-11" xfId="2843"/>
    <cellStyle name="_Costs not in AURORA 2007 Rate Case_PCA 11 -  Exhibit D Jan 2012 fr A Kellogg" xfId="24505"/>
    <cellStyle name="_Costs not in AURORA 2007 Rate Case_PCA 11 -  Exhibit D Jan 2012 WF" xfId="24506"/>
    <cellStyle name="_Costs not in AURORA 2007 Rate Case_PCA 9 -  Exhibit D April 2010" xfId="2844"/>
    <cellStyle name="_Costs not in AURORA 2007 Rate Case_PCA 9 -  Exhibit D April 2010 (3)" xfId="2845"/>
    <cellStyle name="_Costs not in AURORA 2007 Rate Case_PCA 9 -  Exhibit D April 2010 (3) 2" xfId="2846"/>
    <cellStyle name="_Costs not in AURORA 2007 Rate Case_PCA 9 -  Exhibit D April 2010 (3) 2 2" xfId="24507"/>
    <cellStyle name="_Costs not in AURORA 2007 Rate Case_PCA 9 -  Exhibit D April 2010 (3) 3" xfId="24508"/>
    <cellStyle name="_Costs not in AURORA 2007 Rate Case_PCA 9 -  Exhibit D April 2010 (3)_DEM-WP(C) ENERG10C--ctn Mid-C_042010 2010GRC" xfId="24509"/>
    <cellStyle name="_Costs not in AURORA 2007 Rate Case_PCA 9 -  Exhibit D April 2010 2" xfId="24510"/>
    <cellStyle name="_Costs not in AURORA 2007 Rate Case_PCA 9 -  Exhibit D April 2010 3" xfId="24511"/>
    <cellStyle name="_Costs not in AURORA 2007 Rate Case_PCA 9 -  Exhibit D April 2010 4" xfId="24512"/>
    <cellStyle name="_Costs not in AURORA 2007 Rate Case_PCA 9 -  Exhibit D April 2010 5" xfId="24513"/>
    <cellStyle name="_Costs not in AURORA 2007 Rate Case_PCA 9 -  Exhibit D April 2010 6" xfId="24514"/>
    <cellStyle name="_Costs not in AURORA 2007 Rate Case_PCA 9 -  Exhibit D Nov 2010" xfId="2847"/>
    <cellStyle name="_Costs not in AURORA 2007 Rate Case_PCA 9 -  Exhibit D Nov 2010 2" xfId="24515"/>
    <cellStyle name="_Costs not in AURORA 2007 Rate Case_PCA 9 - Exhibit D at August 2010" xfId="2848"/>
    <cellStyle name="_Costs not in AURORA 2007 Rate Case_PCA 9 - Exhibit D at August 2010 2" xfId="24516"/>
    <cellStyle name="_Costs not in AURORA 2007 Rate Case_PCA 9 - Exhibit D June 2010 GRC" xfId="2849"/>
    <cellStyle name="_Costs not in AURORA 2007 Rate Case_PCA 9 - Exhibit D June 2010 GRC 2" xfId="24517"/>
    <cellStyle name="_Costs not in AURORA 2007 Rate Case_Power Costs - Comparison bx Rbtl-Staff-Jt-PC" xfId="2850"/>
    <cellStyle name="_Costs not in AURORA 2007 Rate Case_Power Costs - Comparison bx Rbtl-Staff-Jt-PC 2" xfId="2851"/>
    <cellStyle name="_Costs not in AURORA 2007 Rate Case_Power Costs - Comparison bx Rbtl-Staff-Jt-PC 2 2" xfId="2852"/>
    <cellStyle name="_Costs not in AURORA 2007 Rate Case_Power Costs - Comparison bx Rbtl-Staff-Jt-PC 2 2 2" xfId="24518"/>
    <cellStyle name="_Costs not in AURORA 2007 Rate Case_Power Costs - Comparison bx Rbtl-Staff-Jt-PC 2 3" xfId="24519"/>
    <cellStyle name="_Costs not in AURORA 2007 Rate Case_Power Costs - Comparison bx Rbtl-Staff-Jt-PC 3" xfId="2853"/>
    <cellStyle name="_Costs not in AURORA 2007 Rate Case_Power Costs - Comparison bx Rbtl-Staff-Jt-PC 3 2" xfId="24520"/>
    <cellStyle name="_Costs not in AURORA 2007 Rate Case_Power Costs - Comparison bx Rbtl-Staff-Jt-PC 4" xfId="24521"/>
    <cellStyle name="_Costs not in AURORA 2007 Rate Case_Power Costs - Comparison bx Rbtl-Staff-Jt-PC_Adj Bench DR 3 for Initial Briefs (Electric)" xfId="2854"/>
    <cellStyle name="_Costs not in AURORA 2007 Rate Case_Power Costs - Comparison bx Rbtl-Staff-Jt-PC_Adj Bench DR 3 for Initial Briefs (Electric) 2" xfId="2855"/>
    <cellStyle name="_Costs not in AURORA 2007 Rate Case_Power Costs - Comparison bx Rbtl-Staff-Jt-PC_Adj Bench DR 3 for Initial Briefs (Electric) 2 2" xfId="2856"/>
    <cellStyle name="_Costs not in AURORA 2007 Rate Case_Power Costs - Comparison bx Rbtl-Staff-Jt-PC_Adj Bench DR 3 for Initial Briefs (Electric) 2 2 2" xfId="24522"/>
    <cellStyle name="_Costs not in AURORA 2007 Rate Case_Power Costs - Comparison bx Rbtl-Staff-Jt-PC_Adj Bench DR 3 for Initial Briefs (Electric) 2 3" xfId="24523"/>
    <cellStyle name="_Costs not in AURORA 2007 Rate Case_Power Costs - Comparison bx Rbtl-Staff-Jt-PC_Adj Bench DR 3 for Initial Briefs (Electric) 3" xfId="2857"/>
    <cellStyle name="_Costs not in AURORA 2007 Rate Case_Power Costs - Comparison bx Rbtl-Staff-Jt-PC_Adj Bench DR 3 for Initial Briefs (Electric) 3 2" xfId="24524"/>
    <cellStyle name="_Costs not in AURORA 2007 Rate Case_Power Costs - Comparison bx Rbtl-Staff-Jt-PC_Adj Bench DR 3 for Initial Briefs (Electric) 4" xfId="24525"/>
    <cellStyle name="_Costs not in AURORA 2007 Rate Case_Power Costs - Comparison bx Rbtl-Staff-Jt-PC_Adj Bench DR 3 for Initial Briefs (Electric)_DEM-WP(C) ENERG10C--ctn Mid-C_042010 2010GRC" xfId="24526"/>
    <cellStyle name="_Costs not in AURORA 2007 Rate Case_Power Costs - Comparison bx Rbtl-Staff-Jt-PC_DEM-WP(C) ENERG10C--ctn Mid-C_042010 2010GRC" xfId="24527"/>
    <cellStyle name="_Costs not in AURORA 2007 Rate Case_Power Costs - Comparison bx Rbtl-Staff-Jt-PC_Electric Rev Req Model (2009 GRC) Rebuttal" xfId="2858"/>
    <cellStyle name="_Costs not in AURORA 2007 Rate Case_Power Costs - Comparison bx Rbtl-Staff-Jt-PC_Electric Rev Req Model (2009 GRC) Rebuttal 2" xfId="2859"/>
    <cellStyle name="_Costs not in AURORA 2007 Rate Case_Power Costs - Comparison bx Rbtl-Staff-Jt-PC_Electric Rev Req Model (2009 GRC) Rebuttal 2 2" xfId="2860"/>
    <cellStyle name="_Costs not in AURORA 2007 Rate Case_Power Costs - Comparison bx Rbtl-Staff-Jt-PC_Electric Rev Req Model (2009 GRC) Rebuttal 2 2 2" xfId="24528"/>
    <cellStyle name="_Costs not in AURORA 2007 Rate Case_Power Costs - Comparison bx Rbtl-Staff-Jt-PC_Electric Rev Req Model (2009 GRC) Rebuttal 2 3" xfId="24529"/>
    <cellStyle name="_Costs not in AURORA 2007 Rate Case_Power Costs - Comparison bx Rbtl-Staff-Jt-PC_Electric Rev Req Model (2009 GRC) Rebuttal 3" xfId="2861"/>
    <cellStyle name="_Costs not in AURORA 2007 Rate Case_Power Costs - Comparison bx Rbtl-Staff-Jt-PC_Electric Rev Req Model (2009 GRC) Rebuttal 3 2" xfId="24530"/>
    <cellStyle name="_Costs not in AURORA 2007 Rate Case_Power Costs - Comparison bx Rbtl-Staff-Jt-PC_Electric Rev Req Model (2009 GRC) Rebuttal 4" xfId="24531"/>
    <cellStyle name="_Costs not in AURORA 2007 Rate Case_Power Costs - Comparison bx Rbtl-Staff-Jt-PC_Electric Rev Req Model (2009 GRC) Rebuttal REmoval of New  WH Solar AdjustMI" xfId="2862"/>
    <cellStyle name="_Costs not in AURORA 2007 Rate Case_Power Costs - Comparison bx Rbtl-Staff-Jt-PC_Electric Rev Req Model (2009 GRC) Rebuttal REmoval of New  WH Solar AdjustMI 2" xfId="2863"/>
    <cellStyle name="_Costs not in AURORA 2007 Rate Case_Power Costs - Comparison bx Rbtl-Staff-Jt-PC_Electric Rev Req Model (2009 GRC) Rebuttal REmoval of New  WH Solar AdjustMI 2 2" xfId="2864"/>
    <cellStyle name="_Costs not in AURORA 2007 Rate Case_Power Costs - Comparison bx Rbtl-Staff-Jt-PC_Electric Rev Req Model (2009 GRC) Rebuttal REmoval of New  WH Solar AdjustMI 2 2 2" xfId="24532"/>
    <cellStyle name="_Costs not in AURORA 2007 Rate Case_Power Costs - Comparison bx Rbtl-Staff-Jt-PC_Electric Rev Req Model (2009 GRC) Rebuttal REmoval of New  WH Solar AdjustMI 2 3" xfId="24533"/>
    <cellStyle name="_Costs not in AURORA 2007 Rate Case_Power Costs - Comparison bx Rbtl-Staff-Jt-PC_Electric Rev Req Model (2009 GRC) Rebuttal REmoval of New  WH Solar AdjustMI 3" xfId="2865"/>
    <cellStyle name="_Costs not in AURORA 2007 Rate Case_Power Costs - Comparison bx Rbtl-Staff-Jt-PC_Electric Rev Req Model (2009 GRC) Rebuttal REmoval of New  WH Solar AdjustMI 3 2" xfId="24534"/>
    <cellStyle name="_Costs not in AURORA 2007 Rate Case_Power Costs - Comparison bx Rbtl-Staff-Jt-PC_Electric Rev Req Model (2009 GRC) Rebuttal REmoval of New  WH Solar AdjustMI 4" xfId="24535"/>
    <cellStyle name="_Costs not in AURORA 2007 Rate Case_Power Costs - Comparison bx Rbtl-Staff-Jt-PC_Electric Rev Req Model (2009 GRC) Rebuttal REmoval of New  WH Solar AdjustMI_DEM-WP(C) ENERG10C--ctn Mid-C_042010 2010GRC" xfId="24536"/>
    <cellStyle name="_Costs not in AURORA 2007 Rate Case_Power Costs - Comparison bx Rbtl-Staff-Jt-PC_Electric Rev Req Model (2009 GRC) Revised 01-18-2010" xfId="2866"/>
    <cellStyle name="_Costs not in AURORA 2007 Rate Case_Power Costs - Comparison bx Rbtl-Staff-Jt-PC_Electric Rev Req Model (2009 GRC) Revised 01-18-2010 2" xfId="2867"/>
    <cellStyle name="_Costs not in AURORA 2007 Rate Case_Power Costs - Comparison bx Rbtl-Staff-Jt-PC_Electric Rev Req Model (2009 GRC) Revised 01-18-2010 2 2" xfId="2868"/>
    <cellStyle name="_Costs not in AURORA 2007 Rate Case_Power Costs - Comparison bx Rbtl-Staff-Jt-PC_Electric Rev Req Model (2009 GRC) Revised 01-18-2010 2 2 2" xfId="24537"/>
    <cellStyle name="_Costs not in AURORA 2007 Rate Case_Power Costs - Comparison bx Rbtl-Staff-Jt-PC_Electric Rev Req Model (2009 GRC) Revised 01-18-2010 2 3" xfId="24538"/>
    <cellStyle name="_Costs not in AURORA 2007 Rate Case_Power Costs - Comparison bx Rbtl-Staff-Jt-PC_Electric Rev Req Model (2009 GRC) Revised 01-18-2010 3" xfId="2869"/>
    <cellStyle name="_Costs not in AURORA 2007 Rate Case_Power Costs - Comparison bx Rbtl-Staff-Jt-PC_Electric Rev Req Model (2009 GRC) Revised 01-18-2010 3 2" xfId="24539"/>
    <cellStyle name="_Costs not in AURORA 2007 Rate Case_Power Costs - Comparison bx Rbtl-Staff-Jt-PC_Electric Rev Req Model (2009 GRC) Revised 01-18-2010 4" xfId="24540"/>
    <cellStyle name="_Costs not in AURORA 2007 Rate Case_Power Costs - Comparison bx Rbtl-Staff-Jt-PC_Electric Rev Req Model (2009 GRC) Revised 01-18-2010_DEM-WP(C) ENERG10C--ctn Mid-C_042010 2010GRC" xfId="24541"/>
    <cellStyle name="_Costs not in AURORA 2007 Rate Case_Power Costs - Comparison bx Rbtl-Staff-Jt-PC_Final Order Electric EXHIBIT A-1" xfId="2870"/>
    <cellStyle name="_Costs not in AURORA 2007 Rate Case_Power Costs - Comparison bx Rbtl-Staff-Jt-PC_Final Order Electric EXHIBIT A-1 2" xfId="2871"/>
    <cellStyle name="_Costs not in AURORA 2007 Rate Case_Power Costs - Comparison bx Rbtl-Staff-Jt-PC_Final Order Electric EXHIBIT A-1 2 2" xfId="2872"/>
    <cellStyle name="_Costs not in AURORA 2007 Rate Case_Power Costs - Comparison bx Rbtl-Staff-Jt-PC_Final Order Electric EXHIBIT A-1 2 2 2" xfId="24542"/>
    <cellStyle name="_Costs not in AURORA 2007 Rate Case_Power Costs - Comparison bx Rbtl-Staff-Jt-PC_Final Order Electric EXHIBIT A-1 2 3" xfId="24543"/>
    <cellStyle name="_Costs not in AURORA 2007 Rate Case_Power Costs - Comparison bx Rbtl-Staff-Jt-PC_Final Order Electric EXHIBIT A-1 3" xfId="2873"/>
    <cellStyle name="_Costs not in AURORA 2007 Rate Case_Power Costs - Comparison bx Rbtl-Staff-Jt-PC_Final Order Electric EXHIBIT A-1 3 2" xfId="24544"/>
    <cellStyle name="_Costs not in AURORA 2007 Rate Case_Power Costs - Comparison bx Rbtl-Staff-Jt-PC_Final Order Electric EXHIBIT A-1 4" xfId="24545"/>
    <cellStyle name="_Costs not in AURORA 2007 Rate Case_Production Adj 4.37" xfId="2874"/>
    <cellStyle name="_Costs not in AURORA 2007 Rate Case_Production Adj 4.37 2" xfId="2875"/>
    <cellStyle name="_Costs not in AURORA 2007 Rate Case_Production Adj 4.37 2 2" xfId="2876"/>
    <cellStyle name="_Costs not in AURORA 2007 Rate Case_Production Adj 4.37 2 2 2" xfId="24546"/>
    <cellStyle name="_Costs not in AURORA 2007 Rate Case_Production Adj 4.37 2 3" xfId="24547"/>
    <cellStyle name="_Costs not in AURORA 2007 Rate Case_Production Adj 4.37 3" xfId="2877"/>
    <cellStyle name="_Costs not in AURORA 2007 Rate Case_Production Adj 4.37 3 2" xfId="24548"/>
    <cellStyle name="_Costs not in AURORA 2007 Rate Case_Production Adj 4.37 4" xfId="24549"/>
    <cellStyle name="_Costs not in AURORA 2007 Rate Case_Purchased Power Adj 4.03" xfId="2878"/>
    <cellStyle name="_Costs not in AURORA 2007 Rate Case_Purchased Power Adj 4.03 2" xfId="2879"/>
    <cellStyle name="_Costs not in AURORA 2007 Rate Case_Purchased Power Adj 4.03 2 2" xfId="2880"/>
    <cellStyle name="_Costs not in AURORA 2007 Rate Case_Purchased Power Adj 4.03 2 2 2" xfId="24550"/>
    <cellStyle name="_Costs not in AURORA 2007 Rate Case_Purchased Power Adj 4.03 2 3" xfId="24551"/>
    <cellStyle name="_Costs not in AURORA 2007 Rate Case_Purchased Power Adj 4.03 3" xfId="2881"/>
    <cellStyle name="_Costs not in AURORA 2007 Rate Case_Purchased Power Adj 4.03 3 2" xfId="24552"/>
    <cellStyle name="_Costs not in AURORA 2007 Rate Case_Purchased Power Adj 4.03 4" xfId="24553"/>
    <cellStyle name="_Costs not in AURORA 2007 Rate Case_Rebuttal Power Costs" xfId="2882"/>
    <cellStyle name="_Costs not in AURORA 2007 Rate Case_Rebuttal Power Costs 2" xfId="2883"/>
    <cellStyle name="_Costs not in AURORA 2007 Rate Case_Rebuttal Power Costs 2 2" xfId="2884"/>
    <cellStyle name="_Costs not in AURORA 2007 Rate Case_Rebuttal Power Costs 2 2 2" xfId="24554"/>
    <cellStyle name="_Costs not in AURORA 2007 Rate Case_Rebuttal Power Costs 2 3" xfId="24555"/>
    <cellStyle name="_Costs not in AURORA 2007 Rate Case_Rebuttal Power Costs 3" xfId="2885"/>
    <cellStyle name="_Costs not in AURORA 2007 Rate Case_Rebuttal Power Costs 3 2" xfId="24556"/>
    <cellStyle name="_Costs not in AURORA 2007 Rate Case_Rebuttal Power Costs 4" xfId="24557"/>
    <cellStyle name="_Costs not in AURORA 2007 Rate Case_Rebuttal Power Costs_Adj Bench DR 3 for Initial Briefs (Electric)" xfId="2886"/>
    <cellStyle name="_Costs not in AURORA 2007 Rate Case_Rebuttal Power Costs_Adj Bench DR 3 for Initial Briefs (Electric) 2" xfId="2887"/>
    <cellStyle name="_Costs not in AURORA 2007 Rate Case_Rebuttal Power Costs_Adj Bench DR 3 for Initial Briefs (Electric) 2 2" xfId="2888"/>
    <cellStyle name="_Costs not in AURORA 2007 Rate Case_Rebuttal Power Costs_Adj Bench DR 3 for Initial Briefs (Electric) 2 2 2" xfId="24558"/>
    <cellStyle name="_Costs not in AURORA 2007 Rate Case_Rebuttal Power Costs_Adj Bench DR 3 for Initial Briefs (Electric) 2 3" xfId="24559"/>
    <cellStyle name="_Costs not in AURORA 2007 Rate Case_Rebuttal Power Costs_Adj Bench DR 3 for Initial Briefs (Electric) 3" xfId="2889"/>
    <cellStyle name="_Costs not in AURORA 2007 Rate Case_Rebuttal Power Costs_Adj Bench DR 3 for Initial Briefs (Electric) 3 2" xfId="24560"/>
    <cellStyle name="_Costs not in AURORA 2007 Rate Case_Rebuttal Power Costs_Adj Bench DR 3 for Initial Briefs (Electric) 4" xfId="24561"/>
    <cellStyle name="_Costs not in AURORA 2007 Rate Case_Rebuttal Power Costs_Adj Bench DR 3 for Initial Briefs (Electric)_DEM-WP(C) ENERG10C--ctn Mid-C_042010 2010GRC" xfId="24562"/>
    <cellStyle name="_Costs not in AURORA 2007 Rate Case_Rebuttal Power Costs_DEM-WP(C) ENERG10C--ctn Mid-C_042010 2010GRC" xfId="24563"/>
    <cellStyle name="_Costs not in AURORA 2007 Rate Case_Rebuttal Power Costs_Electric Rev Req Model (2009 GRC) Rebuttal" xfId="2890"/>
    <cellStyle name="_Costs not in AURORA 2007 Rate Case_Rebuttal Power Costs_Electric Rev Req Model (2009 GRC) Rebuttal 2" xfId="2891"/>
    <cellStyle name="_Costs not in AURORA 2007 Rate Case_Rebuttal Power Costs_Electric Rev Req Model (2009 GRC) Rebuttal 2 2" xfId="2892"/>
    <cellStyle name="_Costs not in AURORA 2007 Rate Case_Rebuttal Power Costs_Electric Rev Req Model (2009 GRC) Rebuttal 2 2 2" xfId="24564"/>
    <cellStyle name="_Costs not in AURORA 2007 Rate Case_Rebuttal Power Costs_Electric Rev Req Model (2009 GRC) Rebuttal 2 3" xfId="24565"/>
    <cellStyle name="_Costs not in AURORA 2007 Rate Case_Rebuttal Power Costs_Electric Rev Req Model (2009 GRC) Rebuttal 3" xfId="2893"/>
    <cellStyle name="_Costs not in AURORA 2007 Rate Case_Rebuttal Power Costs_Electric Rev Req Model (2009 GRC) Rebuttal 3 2" xfId="24566"/>
    <cellStyle name="_Costs not in AURORA 2007 Rate Case_Rebuttal Power Costs_Electric Rev Req Model (2009 GRC) Rebuttal 4" xfId="24567"/>
    <cellStyle name="_Costs not in AURORA 2007 Rate Case_Rebuttal Power Costs_Electric Rev Req Model (2009 GRC) Rebuttal REmoval of New  WH Solar AdjustMI" xfId="2894"/>
    <cellStyle name="_Costs not in AURORA 2007 Rate Case_Rebuttal Power Costs_Electric Rev Req Model (2009 GRC) Rebuttal REmoval of New  WH Solar AdjustMI 2" xfId="2895"/>
    <cellStyle name="_Costs not in AURORA 2007 Rate Case_Rebuttal Power Costs_Electric Rev Req Model (2009 GRC) Rebuttal REmoval of New  WH Solar AdjustMI 2 2" xfId="2896"/>
    <cellStyle name="_Costs not in AURORA 2007 Rate Case_Rebuttal Power Costs_Electric Rev Req Model (2009 GRC) Rebuttal REmoval of New  WH Solar AdjustMI 2 2 2" xfId="24568"/>
    <cellStyle name="_Costs not in AURORA 2007 Rate Case_Rebuttal Power Costs_Electric Rev Req Model (2009 GRC) Rebuttal REmoval of New  WH Solar AdjustMI 2 3" xfId="24569"/>
    <cellStyle name="_Costs not in AURORA 2007 Rate Case_Rebuttal Power Costs_Electric Rev Req Model (2009 GRC) Rebuttal REmoval of New  WH Solar AdjustMI 3" xfId="2897"/>
    <cellStyle name="_Costs not in AURORA 2007 Rate Case_Rebuttal Power Costs_Electric Rev Req Model (2009 GRC) Rebuttal REmoval of New  WH Solar AdjustMI 3 2" xfId="24570"/>
    <cellStyle name="_Costs not in AURORA 2007 Rate Case_Rebuttal Power Costs_Electric Rev Req Model (2009 GRC) Rebuttal REmoval of New  WH Solar AdjustMI 4" xfId="24571"/>
    <cellStyle name="_Costs not in AURORA 2007 Rate Case_Rebuttal Power Costs_Electric Rev Req Model (2009 GRC) Rebuttal REmoval of New  WH Solar AdjustMI_DEM-WP(C) ENERG10C--ctn Mid-C_042010 2010GRC" xfId="24572"/>
    <cellStyle name="_Costs not in AURORA 2007 Rate Case_Rebuttal Power Costs_Electric Rev Req Model (2009 GRC) Revised 01-18-2010" xfId="2898"/>
    <cellStyle name="_Costs not in AURORA 2007 Rate Case_Rebuttal Power Costs_Electric Rev Req Model (2009 GRC) Revised 01-18-2010 2" xfId="2899"/>
    <cellStyle name="_Costs not in AURORA 2007 Rate Case_Rebuttal Power Costs_Electric Rev Req Model (2009 GRC) Revised 01-18-2010 2 2" xfId="2900"/>
    <cellStyle name="_Costs not in AURORA 2007 Rate Case_Rebuttal Power Costs_Electric Rev Req Model (2009 GRC) Revised 01-18-2010 2 2 2" xfId="24573"/>
    <cellStyle name="_Costs not in AURORA 2007 Rate Case_Rebuttal Power Costs_Electric Rev Req Model (2009 GRC) Revised 01-18-2010 2 3" xfId="24574"/>
    <cellStyle name="_Costs not in AURORA 2007 Rate Case_Rebuttal Power Costs_Electric Rev Req Model (2009 GRC) Revised 01-18-2010 3" xfId="2901"/>
    <cellStyle name="_Costs not in AURORA 2007 Rate Case_Rebuttal Power Costs_Electric Rev Req Model (2009 GRC) Revised 01-18-2010 3 2" xfId="24575"/>
    <cellStyle name="_Costs not in AURORA 2007 Rate Case_Rebuttal Power Costs_Electric Rev Req Model (2009 GRC) Revised 01-18-2010 4" xfId="24576"/>
    <cellStyle name="_Costs not in AURORA 2007 Rate Case_Rebuttal Power Costs_Electric Rev Req Model (2009 GRC) Revised 01-18-2010_DEM-WP(C) ENERG10C--ctn Mid-C_042010 2010GRC" xfId="24577"/>
    <cellStyle name="_Costs not in AURORA 2007 Rate Case_Rebuttal Power Costs_Final Order Electric EXHIBIT A-1" xfId="2902"/>
    <cellStyle name="_Costs not in AURORA 2007 Rate Case_Rebuttal Power Costs_Final Order Electric EXHIBIT A-1 2" xfId="2903"/>
    <cellStyle name="_Costs not in AURORA 2007 Rate Case_Rebuttal Power Costs_Final Order Electric EXHIBIT A-1 2 2" xfId="2904"/>
    <cellStyle name="_Costs not in AURORA 2007 Rate Case_Rebuttal Power Costs_Final Order Electric EXHIBIT A-1 2 2 2" xfId="24578"/>
    <cellStyle name="_Costs not in AURORA 2007 Rate Case_Rebuttal Power Costs_Final Order Electric EXHIBIT A-1 2 3" xfId="24579"/>
    <cellStyle name="_Costs not in AURORA 2007 Rate Case_Rebuttal Power Costs_Final Order Electric EXHIBIT A-1 3" xfId="2905"/>
    <cellStyle name="_Costs not in AURORA 2007 Rate Case_Rebuttal Power Costs_Final Order Electric EXHIBIT A-1 3 2" xfId="24580"/>
    <cellStyle name="_Costs not in AURORA 2007 Rate Case_Rebuttal Power Costs_Final Order Electric EXHIBIT A-1 4" xfId="24581"/>
    <cellStyle name="_Costs not in AURORA 2007 Rate Case_ROR 5.02" xfId="2906"/>
    <cellStyle name="_Costs not in AURORA 2007 Rate Case_ROR 5.02 2" xfId="2907"/>
    <cellStyle name="_Costs not in AURORA 2007 Rate Case_ROR 5.02 2 2" xfId="2908"/>
    <cellStyle name="_Costs not in AURORA 2007 Rate Case_ROR 5.02 2 2 2" xfId="24582"/>
    <cellStyle name="_Costs not in AURORA 2007 Rate Case_ROR 5.02 2 3" xfId="24583"/>
    <cellStyle name="_Costs not in AURORA 2007 Rate Case_ROR 5.02 3" xfId="2909"/>
    <cellStyle name="_Costs not in AURORA 2007 Rate Case_ROR 5.02 3 2" xfId="24584"/>
    <cellStyle name="_Costs not in AURORA 2007 Rate Case_ROR 5.02 4" xfId="24585"/>
    <cellStyle name="_Costs not in AURORA 2007 Rate Case_Transmission Workbook for May BOD" xfId="2910"/>
    <cellStyle name="_Costs not in AURORA 2007 Rate Case_Transmission Workbook for May BOD 2" xfId="2911"/>
    <cellStyle name="_Costs not in AURORA 2007 Rate Case_Transmission Workbook for May BOD 2 2" xfId="24586"/>
    <cellStyle name="_Costs not in AURORA 2007 Rate Case_Transmission Workbook for May BOD 3" xfId="24587"/>
    <cellStyle name="_Costs not in AURORA 2007 Rate Case_Transmission Workbook for May BOD_DEM-WP(C) ENERG10C--ctn Mid-C_042010 2010GRC" xfId="24588"/>
    <cellStyle name="_Costs not in AURORA 2007 Rate Case_Wind Integration 10GRC" xfId="2912"/>
    <cellStyle name="_Costs not in AURORA 2007 Rate Case_Wind Integration 10GRC 2" xfId="2913"/>
    <cellStyle name="_Costs not in AURORA 2007 Rate Case_Wind Integration 10GRC 2 2" xfId="24589"/>
    <cellStyle name="_Costs not in AURORA 2007 Rate Case_Wind Integration 10GRC 3" xfId="24590"/>
    <cellStyle name="_Costs not in AURORA 2007 Rate Case_Wind Integration 10GRC_DEM-WP(C) ENERG10C--ctn Mid-C_042010 2010GRC" xfId="24591"/>
    <cellStyle name="_Costs not in KWI3000 '06Budget" xfId="2914"/>
    <cellStyle name="_Costs not in KWI3000 '06Budget 10" xfId="2915"/>
    <cellStyle name="_Costs not in KWI3000 '06Budget 10 2" xfId="24592"/>
    <cellStyle name="_Costs not in KWI3000 '06Budget 2" xfId="2916"/>
    <cellStyle name="_Costs not in KWI3000 '06Budget 2 2" xfId="2917"/>
    <cellStyle name="_Costs not in KWI3000 '06Budget 2 2 2" xfId="2918"/>
    <cellStyle name="_Costs not in KWI3000 '06Budget 2 2 2 2" xfId="24593"/>
    <cellStyle name="_Costs not in KWI3000 '06Budget 2 2 3" xfId="24594"/>
    <cellStyle name="_Costs not in KWI3000 '06Budget 2 3" xfId="2919"/>
    <cellStyle name="_Costs not in KWI3000 '06Budget 2 3 2" xfId="24595"/>
    <cellStyle name="_Costs not in KWI3000 '06Budget 2 4" xfId="24596"/>
    <cellStyle name="_Costs not in KWI3000 '06Budget 3" xfId="2920"/>
    <cellStyle name="_Costs not in KWI3000 '06Budget 3 2" xfId="2921"/>
    <cellStyle name="_Costs not in KWI3000 '06Budget 3 2 2" xfId="2922"/>
    <cellStyle name="_Costs not in KWI3000 '06Budget 3 2 2 2" xfId="24597"/>
    <cellStyle name="_Costs not in KWI3000 '06Budget 3 2 3" xfId="24598"/>
    <cellStyle name="_Costs not in KWI3000 '06Budget 3 3" xfId="2923"/>
    <cellStyle name="_Costs not in KWI3000 '06Budget 3 3 2" xfId="2924"/>
    <cellStyle name="_Costs not in KWI3000 '06Budget 3 3 2 2" xfId="24599"/>
    <cellStyle name="_Costs not in KWI3000 '06Budget 3 3 3" xfId="24600"/>
    <cellStyle name="_Costs not in KWI3000 '06Budget 3 4" xfId="2925"/>
    <cellStyle name="_Costs not in KWI3000 '06Budget 3 4 2" xfId="2926"/>
    <cellStyle name="_Costs not in KWI3000 '06Budget 3 4 2 2" xfId="24601"/>
    <cellStyle name="_Costs not in KWI3000 '06Budget 3 4 3" xfId="24602"/>
    <cellStyle name="_Costs not in KWI3000 '06Budget 3 5" xfId="24603"/>
    <cellStyle name="_Costs not in KWI3000 '06Budget 4" xfId="2927"/>
    <cellStyle name="_Costs not in KWI3000 '06Budget 4 2" xfId="2928"/>
    <cellStyle name="_Costs not in KWI3000 '06Budget 4 2 2" xfId="24604"/>
    <cellStyle name="_Costs not in KWI3000 '06Budget 4 3" xfId="24605"/>
    <cellStyle name="_Costs not in KWI3000 '06Budget 4_2011 Operations Snapshot" xfId="2929"/>
    <cellStyle name="_Costs not in KWI3000 '06Budget 4_Department" xfId="2930"/>
    <cellStyle name="_Costs not in KWI3000 '06Budget 4_VarX" xfId="2931"/>
    <cellStyle name="_Costs not in KWI3000 '06Budget 5" xfId="2932"/>
    <cellStyle name="_Costs not in KWI3000 '06Budget 5 2" xfId="2933"/>
    <cellStyle name="_Costs not in KWI3000 '06Budget 5 2 2" xfId="2934"/>
    <cellStyle name="_Costs not in KWI3000 '06Budget 5 2 3" xfId="24606"/>
    <cellStyle name="_Costs not in KWI3000 '06Budget 5 2_County_Stop_Light_Chart_2012_02" xfId="2935"/>
    <cellStyle name="_Costs not in KWI3000 '06Budget 5 2_County_Stop_Light_Chart_2012_06" xfId="2936"/>
    <cellStyle name="_Costs not in KWI3000 '06Budget 5 2_County_Stop_Light_Chart_Template" xfId="2937"/>
    <cellStyle name="_Costs not in KWI3000 '06Budget 5 3" xfId="24607"/>
    <cellStyle name="_Costs not in KWI3000 '06Budget 5 3 2" xfId="24608"/>
    <cellStyle name="_Costs not in KWI3000 '06Budget 5_2011 OM ASM Report" xfId="2938"/>
    <cellStyle name="_Costs not in KWI3000 '06Budget 5_2011 OM ASM Report 2" xfId="2939"/>
    <cellStyle name="_Costs not in KWI3000 '06Budget 5_2011 OM ASM Report_County_Stop_Light_Chart_2012_02" xfId="2940"/>
    <cellStyle name="_Costs not in KWI3000 '06Budget 5_2011 OM ASM Report_County_Stop_Light_Chart_2012_06" xfId="2941"/>
    <cellStyle name="_Costs not in KWI3000 '06Budget 5_2011 OM ASM Report_County_Stop_Light_Chart_Template" xfId="2942"/>
    <cellStyle name="_Costs not in KWI3000 '06Budget 5_2011 Operations Snapshot" xfId="2943"/>
    <cellStyle name="_Costs not in KWI3000 '06Budget 5_2011 Operations Snapshot 2" xfId="2944"/>
    <cellStyle name="_Costs not in KWI3000 '06Budget 5_2011 Operations Snapshot_County_Stop_Light_Chart_2012_02" xfId="2945"/>
    <cellStyle name="_Costs not in KWI3000 '06Budget 5_2011 Operations Snapshot_County_Stop_Light_Chart_2012_06" xfId="2946"/>
    <cellStyle name="_Costs not in KWI3000 '06Budget 5_2011 Operations Snapshot_County_Stop_Light_Chart_Template" xfId="2947"/>
    <cellStyle name="_Costs not in KWI3000 '06Budget 5_2012 Operations Snapshot" xfId="2948"/>
    <cellStyle name="_Costs not in KWI3000 '06Budget 5_Copy of 2011 OM ASM Report" xfId="2949"/>
    <cellStyle name="_Costs not in KWI3000 '06Budget 5_Department" xfId="2950"/>
    <cellStyle name="_Costs not in KWI3000 '06Budget 5_Jan 2012 OM ASM Report" xfId="2951"/>
    <cellStyle name="_Costs not in KWI3000 '06Budget 5_VarX" xfId="2952"/>
    <cellStyle name="_Costs not in KWI3000 '06Budget 6" xfId="2953"/>
    <cellStyle name="_Costs not in KWI3000 '06Budget 6 2" xfId="2954"/>
    <cellStyle name="_Costs not in KWI3000 '06Budget 6 2 2" xfId="24609"/>
    <cellStyle name="_Costs not in KWI3000 '06Budget 6 3" xfId="24610"/>
    <cellStyle name="_Costs not in KWI3000 '06Budget 6_County_Stop_Light_Chart_2012_02" xfId="2955"/>
    <cellStyle name="_Costs not in KWI3000 '06Budget 6_County_Stop_Light_Chart_2012_06" xfId="2956"/>
    <cellStyle name="_Costs not in KWI3000 '06Budget 6_County_Stop_Light_Chart_Template" xfId="2957"/>
    <cellStyle name="_Costs not in KWI3000 '06Budget 6_Department" xfId="2958"/>
    <cellStyle name="_Costs not in KWI3000 '06Budget 6_Department 2" xfId="2959"/>
    <cellStyle name="_Costs not in KWI3000 '06Budget 6_VarX" xfId="2960"/>
    <cellStyle name="_Costs not in KWI3000 '06Budget 6_VarX 2" xfId="2961"/>
    <cellStyle name="_Costs not in KWI3000 '06Budget 7" xfId="2962"/>
    <cellStyle name="_Costs not in KWI3000 '06Budget 7 2" xfId="2963"/>
    <cellStyle name="_Costs not in KWI3000 '06Budget 7_County_Stop_Light_Chart_2012_02" xfId="2964"/>
    <cellStyle name="_Costs not in KWI3000 '06Budget 7_County_Stop_Light_Chart_2012_06" xfId="2965"/>
    <cellStyle name="_Costs not in KWI3000 '06Budget 7_County_Stop_Light_Chart_Template" xfId="2966"/>
    <cellStyle name="_Costs not in KWI3000 '06Budget 8" xfId="2967"/>
    <cellStyle name="_Costs not in KWI3000 '06Budget 8 2" xfId="24611"/>
    <cellStyle name="_Costs not in KWI3000 '06Budget 9" xfId="2968"/>
    <cellStyle name="_Costs not in KWI3000 '06Budget 9 2" xfId="24612"/>
    <cellStyle name="_Costs not in KWI3000 '06Budget_(C) WHE Proforma with ITC cash grant 10 Yr Amort_for deferral_102809" xfId="2969"/>
    <cellStyle name="_Costs not in KWI3000 '06Budget_(C) WHE Proforma with ITC cash grant 10 Yr Amort_for deferral_102809 2" xfId="2970"/>
    <cellStyle name="_Costs not in KWI3000 '06Budget_(C) WHE Proforma with ITC cash grant 10 Yr Amort_for deferral_102809 2 2" xfId="2971"/>
    <cellStyle name="_Costs not in KWI3000 '06Budget_(C) WHE Proforma with ITC cash grant 10 Yr Amort_for deferral_102809 2 2 2" xfId="24613"/>
    <cellStyle name="_Costs not in KWI3000 '06Budget_(C) WHE Proforma with ITC cash grant 10 Yr Amort_for deferral_102809 2 3" xfId="24614"/>
    <cellStyle name="_Costs not in KWI3000 '06Budget_(C) WHE Proforma with ITC cash grant 10 Yr Amort_for deferral_102809 3" xfId="2972"/>
    <cellStyle name="_Costs not in KWI3000 '06Budget_(C) WHE Proforma with ITC cash grant 10 Yr Amort_for deferral_102809 3 2" xfId="24615"/>
    <cellStyle name="_Costs not in KWI3000 '06Budget_(C) WHE Proforma with ITC cash grant 10 Yr Amort_for deferral_102809 4" xfId="24616"/>
    <cellStyle name="_Costs not in KWI3000 '06Budget_(C) WHE Proforma with ITC cash grant 10 Yr Amort_for deferral_102809_16.07E Wild Horse Wind Expansionwrkingfile" xfId="2973"/>
    <cellStyle name="_Costs not in KWI3000 '06Budget_(C) WHE Proforma with ITC cash grant 10 Yr Amort_for deferral_102809_16.07E Wild Horse Wind Expansionwrkingfile 2" xfId="2974"/>
    <cellStyle name="_Costs not in KWI3000 '06Budget_(C) WHE Proforma with ITC cash grant 10 Yr Amort_for deferral_102809_16.07E Wild Horse Wind Expansionwrkingfile 2 2" xfId="2975"/>
    <cellStyle name="_Costs not in KWI3000 '06Budget_(C) WHE Proforma with ITC cash grant 10 Yr Amort_for deferral_102809_16.07E Wild Horse Wind Expansionwrkingfile 2 2 2" xfId="24617"/>
    <cellStyle name="_Costs not in KWI3000 '06Budget_(C) WHE Proforma with ITC cash grant 10 Yr Amort_for deferral_102809_16.07E Wild Horse Wind Expansionwrkingfile 2 3" xfId="24618"/>
    <cellStyle name="_Costs not in KWI3000 '06Budget_(C) WHE Proforma with ITC cash grant 10 Yr Amort_for deferral_102809_16.07E Wild Horse Wind Expansionwrkingfile 3" xfId="2976"/>
    <cellStyle name="_Costs not in KWI3000 '06Budget_(C) WHE Proforma with ITC cash grant 10 Yr Amort_for deferral_102809_16.07E Wild Horse Wind Expansionwrkingfile 3 2" xfId="24619"/>
    <cellStyle name="_Costs not in KWI3000 '06Budget_(C) WHE Proforma with ITC cash grant 10 Yr Amort_for deferral_102809_16.07E Wild Horse Wind Expansionwrkingfile 4" xfId="24620"/>
    <cellStyle name="_Costs not in KWI3000 '06Budget_(C) WHE Proforma with ITC cash grant 10 Yr Amort_for deferral_102809_16.07E Wild Horse Wind Expansionwrkingfile SF" xfId="2977"/>
    <cellStyle name="_Costs not in KWI3000 '06Budget_(C) WHE Proforma with ITC cash grant 10 Yr Amort_for deferral_102809_16.07E Wild Horse Wind Expansionwrkingfile SF 2" xfId="2978"/>
    <cellStyle name="_Costs not in KWI3000 '06Budget_(C) WHE Proforma with ITC cash grant 10 Yr Amort_for deferral_102809_16.07E Wild Horse Wind Expansionwrkingfile SF 2 2" xfId="2979"/>
    <cellStyle name="_Costs not in KWI3000 '06Budget_(C) WHE Proforma with ITC cash grant 10 Yr Amort_for deferral_102809_16.07E Wild Horse Wind Expansionwrkingfile SF 2 2 2" xfId="24621"/>
    <cellStyle name="_Costs not in KWI3000 '06Budget_(C) WHE Proforma with ITC cash grant 10 Yr Amort_for deferral_102809_16.07E Wild Horse Wind Expansionwrkingfile SF 2 3" xfId="24622"/>
    <cellStyle name="_Costs not in KWI3000 '06Budget_(C) WHE Proforma with ITC cash grant 10 Yr Amort_for deferral_102809_16.07E Wild Horse Wind Expansionwrkingfile SF 3" xfId="2980"/>
    <cellStyle name="_Costs not in KWI3000 '06Budget_(C) WHE Proforma with ITC cash grant 10 Yr Amort_for deferral_102809_16.07E Wild Horse Wind Expansionwrkingfile SF 3 2" xfId="24623"/>
    <cellStyle name="_Costs not in KWI3000 '06Budget_(C) WHE Proforma with ITC cash grant 10 Yr Amort_for deferral_102809_16.07E Wild Horse Wind Expansionwrkingfile SF 4" xfId="24624"/>
    <cellStyle name="_Costs not in KWI3000 '06Budget_(C) WHE Proforma with ITC cash grant 10 Yr Amort_for deferral_102809_16.07E Wild Horse Wind Expansionwrkingfile SF_DEM-WP(C) ENERG10C--ctn Mid-C_042010 2010GRC" xfId="24625"/>
    <cellStyle name="_Costs not in KWI3000 '06Budget_(C) WHE Proforma with ITC cash grant 10 Yr Amort_for deferral_102809_16.07E Wild Horse Wind Expansionwrkingfile_DEM-WP(C) ENERG10C--ctn Mid-C_042010 2010GRC" xfId="24626"/>
    <cellStyle name="_Costs not in KWI3000 '06Budget_(C) WHE Proforma with ITC cash grant 10 Yr Amort_for deferral_102809_16.37E Wild Horse Expansion DeferralRevwrkingfile SF" xfId="2981"/>
    <cellStyle name="_Costs not in KWI3000 '06Budget_(C) WHE Proforma with ITC cash grant 10 Yr Amort_for deferral_102809_16.37E Wild Horse Expansion DeferralRevwrkingfile SF 2" xfId="2982"/>
    <cellStyle name="_Costs not in KWI3000 '06Budget_(C) WHE Proforma with ITC cash grant 10 Yr Amort_for deferral_102809_16.37E Wild Horse Expansion DeferralRevwrkingfile SF 2 2" xfId="2983"/>
    <cellStyle name="_Costs not in KWI3000 '06Budget_(C) WHE Proforma with ITC cash grant 10 Yr Amort_for deferral_102809_16.37E Wild Horse Expansion DeferralRevwrkingfile SF 2 2 2" xfId="24627"/>
    <cellStyle name="_Costs not in KWI3000 '06Budget_(C) WHE Proforma with ITC cash grant 10 Yr Amort_for deferral_102809_16.37E Wild Horse Expansion DeferralRevwrkingfile SF 2 3" xfId="24628"/>
    <cellStyle name="_Costs not in KWI3000 '06Budget_(C) WHE Proforma with ITC cash grant 10 Yr Amort_for deferral_102809_16.37E Wild Horse Expansion DeferralRevwrkingfile SF 3" xfId="2984"/>
    <cellStyle name="_Costs not in KWI3000 '06Budget_(C) WHE Proforma with ITC cash grant 10 Yr Amort_for deferral_102809_16.37E Wild Horse Expansion DeferralRevwrkingfile SF 3 2" xfId="24629"/>
    <cellStyle name="_Costs not in KWI3000 '06Budget_(C) WHE Proforma with ITC cash grant 10 Yr Amort_for deferral_102809_16.37E Wild Horse Expansion DeferralRevwrkingfile SF 4" xfId="24630"/>
    <cellStyle name="_Costs not in KWI3000 '06Budget_(C) WHE Proforma with ITC cash grant 10 Yr Amort_for deferral_102809_16.37E Wild Horse Expansion DeferralRevwrkingfile SF_DEM-WP(C) ENERG10C--ctn Mid-C_042010 2010GRC" xfId="24631"/>
    <cellStyle name="_Costs not in KWI3000 '06Budget_(C) WHE Proforma with ITC cash grant 10 Yr Amort_for deferral_102809_DEM-WP(C) ENERG10C--ctn Mid-C_042010 2010GRC" xfId="24632"/>
    <cellStyle name="_Costs not in KWI3000 '06Budget_(C) WHE Proforma with ITC cash grant 10 Yr Amort_for rebuttal_120709" xfId="2985"/>
    <cellStyle name="_Costs not in KWI3000 '06Budget_(C) WHE Proforma with ITC cash grant 10 Yr Amort_for rebuttal_120709 2" xfId="2986"/>
    <cellStyle name="_Costs not in KWI3000 '06Budget_(C) WHE Proforma with ITC cash grant 10 Yr Amort_for rebuttal_120709 2 2" xfId="2987"/>
    <cellStyle name="_Costs not in KWI3000 '06Budget_(C) WHE Proforma with ITC cash grant 10 Yr Amort_for rebuttal_120709 2 2 2" xfId="24633"/>
    <cellStyle name="_Costs not in KWI3000 '06Budget_(C) WHE Proforma with ITC cash grant 10 Yr Amort_for rebuttal_120709 2 3" xfId="24634"/>
    <cellStyle name="_Costs not in KWI3000 '06Budget_(C) WHE Proforma with ITC cash grant 10 Yr Amort_for rebuttal_120709 3" xfId="2988"/>
    <cellStyle name="_Costs not in KWI3000 '06Budget_(C) WHE Proforma with ITC cash grant 10 Yr Amort_for rebuttal_120709 3 2" xfId="24635"/>
    <cellStyle name="_Costs not in KWI3000 '06Budget_(C) WHE Proforma with ITC cash grant 10 Yr Amort_for rebuttal_120709 4" xfId="24636"/>
    <cellStyle name="_Costs not in KWI3000 '06Budget_(C) WHE Proforma with ITC cash grant 10 Yr Amort_for rebuttal_120709_DEM-WP(C) ENERG10C--ctn Mid-C_042010 2010GRC" xfId="24637"/>
    <cellStyle name="_Costs not in KWI3000 '06Budget_04.07E Wild Horse Wind Expansion" xfId="2989"/>
    <cellStyle name="_Costs not in KWI3000 '06Budget_04.07E Wild Horse Wind Expansion 2" xfId="2990"/>
    <cellStyle name="_Costs not in KWI3000 '06Budget_04.07E Wild Horse Wind Expansion 2 2" xfId="2991"/>
    <cellStyle name="_Costs not in KWI3000 '06Budget_04.07E Wild Horse Wind Expansion 2 2 2" xfId="24638"/>
    <cellStyle name="_Costs not in KWI3000 '06Budget_04.07E Wild Horse Wind Expansion 2 3" xfId="24639"/>
    <cellStyle name="_Costs not in KWI3000 '06Budget_04.07E Wild Horse Wind Expansion 3" xfId="2992"/>
    <cellStyle name="_Costs not in KWI3000 '06Budget_04.07E Wild Horse Wind Expansion 3 2" xfId="24640"/>
    <cellStyle name="_Costs not in KWI3000 '06Budget_04.07E Wild Horse Wind Expansion 4" xfId="24641"/>
    <cellStyle name="_Costs not in KWI3000 '06Budget_04.07E Wild Horse Wind Expansion_16.07E Wild Horse Wind Expansionwrkingfile" xfId="2993"/>
    <cellStyle name="_Costs not in KWI3000 '06Budget_04.07E Wild Horse Wind Expansion_16.07E Wild Horse Wind Expansionwrkingfile 2" xfId="2994"/>
    <cellStyle name="_Costs not in KWI3000 '06Budget_04.07E Wild Horse Wind Expansion_16.07E Wild Horse Wind Expansionwrkingfile 2 2" xfId="2995"/>
    <cellStyle name="_Costs not in KWI3000 '06Budget_04.07E Wild Horse Wind Expansion_16.07E Wild Horse Wind Expansionwrkingfile 2 2 2" xfId="24642"/>
    <cellStyle name="_Costs not in KWI3000 '06Budget_04.07E Wild Horse Wind Expansion_16.07E Wild Horse Wind Expansionwrkingfile 2 3" xfId="24643"/>
    <cellStyle name="_Costs not in KWI3000 '06Budget_04.07E Wild Horse Wind Expansion_16.07E Wild Horse Wind Expansionwrkingfile 3" xfId="2996"/>
    <cellStyle name="_Costs not in KWI3000 '06Budget_04.07E Wild Horse Wind Expansion_16.07E Wild Horse Wind Expansionwrkingfile 3 2" xfId="24644"/>
    <cellStyle name="_Costs not in KWI3000 '06Budget_04.07E Wild Horse Wind Expansion_16.07E Wild Horse Wind Expansionwrkingfile 4" xfId="24645"/>
    <cellStyle name="_Costs not in KWI3000 '06Budget_04.07E Wild Horse Wind Expansion_16.07E Wild Horse Wind Expansionwrkingfile SF" xfId="2997"/>
    <cellStyle name="_Costs not in KWI3000 '06Budget_04.07E Wild Horse Wind Expansion_16.07E Wild Horse Wind Expansionwrkingfile SF 2" xfId="2998"/>
    <cellStyle name="_Costs not in KWI3000 '06Budget_04.07E Wild Horse Wind Expansion_16.07E Wild Horse Wind Expansionwrkingfile SF 2 2" xfId="2999"/>
    <cellStyle name="_Costs not in KWI3000 '06Budget_04.07E Wild Horse Wind Expansion_16.07E Wild Horse Wind Expansionwrkingfile SF 2 2 2" xfId="24646"/>
    <cellStyle name="_Costs not in KWI3000 '06Budget_04.07E Wild Horse Wind Expansion_16.07E Wild Horse Wind Expansionwrkingfile SF 2 3" xfId="24647"/>
    <cellStyle name="_Costs not in KWI3000 '06Budget_04.07E Wild Horse Wind Expansion_16.07E Wild Horse Wind Expansionwrkingfile SF 3" xfId="3000"/>
    <cellStyle name="_Costs not in KWI3000 '06Budget_04.07E Wild Horse Wind Expansion_16.07E Wild Horse Wind Expansionwrkingfile SF 3 2" xfId="24648"/>
    <cellStyle name="_Costs not in KWI3000 '06Budget_04.07E Wild Horse Wind Expansion_16.07E Wild Horse Wind Expansionwrkingfile SF 4" xfId="24649"/>
    <cellStyle name="_Costs not in KWI3000 '06Budget_04.07E Wild Horse Wind Expansion_16.07E Wild Horse Wind Expansionwrkingfile SF_DEM-WP(C) ENERG10C--ctn Mid-C_042010 2010GRC" xfId="24650"/>
    <cellStyle name="_Costs not in KWI3000 '06Budget_04.07E Wild Horse Wind Expansion_16.07E Wild Horse Wind Expansionwrkingfile_DEM-WP(C) ENERG10C--ctn Mid-C_042010 2010GRC" xfId="24651"/>
    <cellStyle name="_Costs not in KWI3000 '06Budget_04.07E Wild Horse Wind Expansion_16.37E Wild Horse Expansion DeferralRevwrkingfile SF" xfId="3001"/>
    <cellStyle name="_Costs not in KWI3000 '06Budget_04.07E Wild Horse Wind Expansion_16.37E Wild Horse Expansion DeferralRevwrkingfile SF 2" xfId="3002"/>
    <cellStyle name="_Costs not in KWI3000 '06Budget_04.07E Wild Horse Wind Expansion_16.37E Wild Horse Expansion DeferralRevwrkingfile SF 2 2" xfId="3003"/>
    <cellStyle name="_Costs not in KWI3000 '06Budget_04.07E Wild Horse Wind Expansion_16.37E Wild Horse Expansion DeferralRevwrkingfile SF 2 2 2" xfId="24652"/>
    <cellStyle name="_Costs not in KWI3000 '06Budget_04.07E Wild Horse Wind Expansion_16.37E Wild Horse Expansion DeferralRevwrkingfile SF 2 3" xfId="24653"/>
    <cellStyle name="_Costs not in KWI3000 '06Budget_04.07E Wild Horse Wind Expansion_16.37E Wild Horse Expansion DeferralRevwrkingfile SF 3" xfId="3004"/>
    <cellStyle name="_Costs not in KWI3000 '06Budget_04.07E Wild Horse Wind Expansion_16.37E Wild Horse Expansion DeferralRevwrkingfile SF 3 2" xfId="24654"/>
    <cellStyle name="_Costs not in KWI3000 '06Budget_04.07E Wild Horse Wind Expansion_16.37E Wild Horse Expansion DeferralRevwrkingfile SF 4" xfId="24655"/>
    <cellStyle name="_Costs not in KWI3000 '06Budget_04.07E Wild Horse Wind Expansion_16.37E Wild Horse Expansion DeferralRevwrkingfile SF_DEM-WP(C) ENERG10C--ctn Mid-C_042010 2010GRC" xfId="24656"/>
    <cellStyle name="_Costs not in KWI3000 '06Budget_04.07E Wild Horse Wind Expansion_DEM-WP(C) ENERG10C--ctn Mid-C_042010 2010GRC" xfId="24657"/>
    <cellStyle name="_Costs not in KWI3000 '06Budget_16.07E Wild Horse Wind Expansionwrkingfile" xfId="3005"/>
    <cellStyle name="_Costs not in KWI3000 '06Budget_16.07E Wild Horse Wind Expansionwrkingfile 2" xfId="3006"/>
    <cellStyle name="_Costs not in KWI3000 '06Budget_16.07E Wild Horse Wind Expansionwrkingfile 2 2" xfId="3007"/>
    <cellStyle name="_Costs not in KWI3000 '06Budget_16.07E Wild Horse Wind Expansionwrkingfile 2 2 2" xfId="24658"/>
    <cellStyle name="_Costs not in KWI3000 '06Budget_16.07E Wild Horse Wind Expansionwrkingfile 2 3" xfId="24659"/>
    <cellStyle name="_Costs not in KWI3000 '06Budget_16.07E Wild Horse Wind Expansionwrkingfile 3" xfId="3008"/>
    <cellStyle name="_Costs not in KWI3000 '06Budget_16.07E Wild Horse Wind Expansionwrkingfile 3 2" xfId="24660"/>
    <cellStyle name="_Costs not in KWI3000 '06Budget_16.07E Wild Horse Wind Expansionwrkingfile 4" xfId="24661"/>
    <cellStyle name="_Costs not in KWI3000 '06Budget_16.07E Wild Horse Wind Expansionwrkingfile SF" xfId="3009"/>
    <cellStyle name="_Costs not in KWI3000 '06Budget_16.07E Wild Horse Wind Expansionwrkingfile SF 2" xfId="3010"/>
    <cellStyle name="_Costs not in KWI3000 '06Budget_16.07E Wild Horse Wind Expansionwrkingfile SF 2 2" xfId="3011"/>
    <cellStyle name="_Costs not in KWI3000 '06Budget_16.07E Wild Horse Wind Expansionwrkingfile SF 2 2 2" xfId="24662"/>
    <cellStyle name="_Costs not in KWI3000 '06Budget_16.07E Wild Horse Wind Expansionwrkingfile SF 2 3" xfId="24663"/>
    <cellStyle name="_Costs not in KWI3000 '06Budget_16.07E Wild Horse Wind Expansionwrkingfile SF 3" xfId="3012"/>
    <cellStyle name="_Costs not in KWI3000 '06Budget_16.07E Wild Horse Wind Expansionwrkingfile SF 3 2" xfId="24664"/>
    <cellStyle name="_Costs not in KWI3000 '06Budget_16.07E Wild Horse Wind Expansionwrkingfile SF 4" xfId="24665"/>
    <cellStyle name="_Costs not in KWI3000 '06Budget_16.07E Wild Horse Wind Expansionwrkingfile SF_DEM-WP(C) ENERG10C--ctn Mid-C_042010 2010GRC" xfId="24666"/>
    <cellStyle name="_Costs not in KWI3000 '06Budget_16.07E Wild Horse Wind Expansionwrkingfile_DEM-WP(C) ENERG10C--ctn Mid-C_042010 2010GRC" xfId="24667"/>
    <cellStyle name="_Costs not in KWI3000 '06Budget_16.37E Wild Horse Expansion DeferralRevwrkingfile SF" xfId="3013"/>
    <cellStyle name="_Costs not in KWI3000 '06Budget_16.37E Wild Horse Expansion DeferralRevwrkingfile SF 2" xfId="3014"/>
    <cellStyle name="_Costs not in KWI3000 '06Budget_16.37E Wild Horse Expansion DeferralRevwrkingfile SF 2 2" xfId="3015"/>
    <cellStyle name="_Costs not in KWI3000 '06Budget_16.37E Wild Horse Expansion DeferralRevwrkingfile SF 2 2 2" xfId="24668"/>
    <cellStyle name="_Costs not in KWI3000 '06Budget_16.37E Wild Horse Expansion DeferralRevwrkingfile SF 2 3" xfId="24669"/>
    <cellStyle name="_Costs not in KWI3000 '06Budget_16.37E Wild Horse Expansion DeferralRevwrkingfile SF 3" xfId="3016"/>
    <cellStyle name="_Costs not in KWI3000 '06Budget_16.37E Wild Horse Expansion DeferralRevwrkingfile SF 3 2" xfId="24670"/>
    <cellStyle name="_Costs not in KWI3000 '06Budget_16.37E Wild Horse Expansion DeferralRevwrkingfile SF 4" xfId="24671"/>
    <cellStyle name="_Costs not in KWI3000 '06Budget_16.37E Wild Horse Expansion DeferralRevwrkingfile SF_DEM-WP(C) ENERG10C--ctn Mid-C_042010 2010GRC" xfId="24672"/>
    <cellStyle name="_Costs not in KWI3000 '06Budget_2009 Compliance Filing PCA Exhibits for GRC" xfId="3017"/>
    <cellStyle name="_Costs not in KWI3000 '06Budget_2009 Compliance Filing PCA Exhibits for GRC 2" xfId="24673"/>
    <cellStyle name="_Costs not in KWI3000 '06Budget_2009 GRC Compl Filing - Exhibit D" xfId="3018"/>
    <cellStyle name="_Costs not in KWI3000 '06Budget_2009 GRC Compl Filing - Exhibit D 2" xfId="3019"/>
    <cellStyle name="_Costs not in KWI3000 '06Budget_2009 GRC Compl Filing - Exhibit D 2 2" xfId="24674"/>
    <cellStyle name="_Costs not in KWI3000 '06Budget_2009 GRC Compl Filing - Exhibit D 3" xfId="24675"/>
    <cellStyle name="_Costs not in KWI3000 '06Budget_2009 GRC Compl Filing - Exhibit D_DEM-WP(C) ENERG10C--ctn Mid-C_042010 2010GRC" xfId="24676"/>
    <cellStyle name="_Costs not in KWI3000 '06Budget_2010 PTC's July1_Dec31 2010 " xfId="3020"/>
    <cellStyle name="_Costs not in KWI3000 '06Budget_2010 PTC's Sept10_Aug11 (Version 4)" xfId="3021"/>
    <cellStyle name="_Costs not in KWI3000 '06Budget_2011 OM ASM Report" xfId="3022"/>
    <cellStyle name="_Costs not in KWI3000 '06Budget_2011 OM ASM Report 2" xfId="3023"/>
    <cellStyle name="_Costs not in KWI3000 '06Budget_2011 OM ASM Report_County_Stop_Light_Chart_2012_02" xfId="3024"/>
    <cellStyle name="_Costs not in KWI3000 '06Budget_2011 OM ASM Report_County_Stop_Light_Chart_2012_06" xfId="3025"/>
    <cellStyle name="_Costs not in KWI3000 '06Budget_2011 OM ASM Report_County_Stop_Light_Chart_Template" xfId="3026"/>
    <cellStyle name="_Costs not in KWI3000 '06Budget_3.01 Income Statement" xfId="3027"/>
    <cellStyle name="_Costs not in KWI3000 '06Budget_4 31 Regulatory Assets and Liabilities  7 06- Exhibit D" xfId="3028"/>
    <cellStyle name="_Costs not in KWI3000 '06Budget_4 31 Regulatory Assets and Liabilities  7 06- Exhibit D 2" xfId="3029"/>
    <cellStyle name="_Costs not in KWI3000 '06Budget_4 31 Regulatory Assets and Liabilities  7 06- Exhibit D 2 2" xfId="3030"/>
    <cellStyle name="_Costs not in KWI3000 '06Budget_4 31 Regulatory Assets and Liabilities  7 06- Exhibit D 2 2 2" xfId="24677"/>
    <cellStyle name="_Costs not in KWI3000 '06Budget_4 31 Regulatory Assets and Liabilities  7 06- Exhibit D 3" xfId="3031"/>
    <cellStyle name="_Costs not in KWI3000 '06Budget_4 31 Regulatory Assets and Liabilities  7 06- Exhibit D 3 2" xfId="24678"/>
    <cellStyle name="_Costs not in KWI3000 '06Budget_4 31 Regulatory Assets and Liabilities  7 06- Exhibit D_DEM-WP(C) ENERG10C--ctn Mid-C_042010 2010GRC" xfId="24679"/>
    <cellStyle name="_Costs not in KWI3000 '06Budget_4 31 Regulatory Assets and Liabilities  7 06- Exhibit D_NIM Summary" xfId="3032"/>
    <cellStyle name="_Costs not in KWI3000 '06Budget_4 31 Regulatory Assets and Liabilities  7 06- Exhibit D_NIM Summary 2" xfId="3033"/>
    <cellStyle name="_Costs not in KWI3000 '06Budget_4 31 Regulatory Assets and Liabilities  7 06- Exhibit D_NIM Summary 2 2" xfId="24680"/>
    <cellStyle name="_Costs not in KWI3000 '06Budget_4 31 Regulatory Assets and Liabilities  7 06- Exhibit D_NIM Summary 3" xfId="24681"/>
    <cellStyle name="_Costs not in KWI3000 '06Budget_4 31 Regulatory Assets and Liabilities  7 06- Exhibit D_NIM Summary_DEM-WP(C) ENERG10C--ctn Mid-C_042010 2010GRC" xfId="24682"/>
    <cellStyle name="_Costs not in KWI3000 '06Budget_4 31 Regulatory Assets and Liabilities  7 06- Exhibit D_NIM+O&amp;M" xfId="24683"/>
    <cellStyle name="_Costs not in KWI3000 '06Budget_4 31 Regulatory Assets and Liabilities  7 06- Exhibit D_NIM+O&amp;M 2" xfId="24684"/>
    <cellStyle name="_Costs not in KWI3000 '06Budget_4 31 Regulatory Assets and Liabilities  7 06- Exhibit D_NIM+O&amp;M Monthly" xfId="24685"/>
    <cellStyle name="_Costs not in KWI3000 '06Budget_4 31 Regulatory Assets and Liabilities  7 06- Exhibit D_NIM+O&amp;M Monthly 2" xfId="24686"/>
    <cellStyle name="_Costs not in KWI3000 '06Budget_4 31E Reg Asset  Liab and EXH D" xfId="24687"/>
    <cellStyle name="_Costs not in KWI3000 '06Budget_4 31E Reg Asset  Liab and EXH D _ Aug 10 Filing (2)" xfId="24688"/>
    <cellStyle name="_Costs not in KWI3000 '06Budget_4 31E Reg Asset  Liab and EXH D _ Aug 10 Filing (2) 2" xfId="24689"/>
    <cellStyle name="_Costs not in KWI3000 '06Budget_4 31E Reg Asset  Liab and EXH D 10" xfId="24690"/>
    <cellStyle name="_Costs not in KWI3000 '06Budget_4 31E Reg Asset  Liab and EXH D 11" xfId="24691"/>
    <cellStyle name="_Costs not in KWI3000 '06Budget_4 31E Reg Asset  Liab and EXH D 12" xfId="24692"/>
    <cellStyle name="_Costs not in KWI3000 '06Budget_4 31E Reg Asset  Liab and EXH D 13" xfId="24693"/>
    <cellStyle name="_Costs not in KWI3000 '06Budget_4 31E Reg Asset  Liab and EXH D 14" xfId="24694"/>
    <cellStyle name="_Costs not in KWI3000 '06Budget_4 31E Reg Asset  Liab and EXH D 15" xfId="24695"/>
    <cellStyle name="_Costs not in KWI3000 '06Budget_4 31E Reg Asset  Liab and EXH D 16" xfId="24696"/>
    <cellStyle name="_Costs not in KWI3000 '06Budget_4 31E Reg Asset  Liab and EXH D 17" xfId="24697"/>
    <cellStyle name="_Costs not in KWI3000 '06Budget_4 31E Reg Asset  Liab and EXH D 18" xfId="24698"/>
    <cellStyle name="_Costs not in KWI3000 '06Budget_4 31E Reg Asset  Liab and EXH D 19" xfId="24699"/>
    <cellStyle name="_Costs not in KWI3000 '06Budget_4 31E Reg Asset  Liab and EXH D 2" xfId="24700"/>
    <cellStyle name="_Costs not in KWI3000 '06Budget_4 31E Reg Asset  Liab and EXH D 20" xfId="24701"/>
    <cellStyle name="_Costs not in KWI3000 '06Budget_4 31E Reg Asset  Liab and EXH D 21" xfId="24702"/>
    <cellStyle name="_Costs not in KWI3000 '06Budget_4 31E Reg Asset  Liab and EXH D 22" xfId="24703"/>
    <cellStyle name="_Costs not in KWI3000 '06Budget_4 31E Reg Asset  Liab and EXH D 23" xfId="24704"/>
    <cellStyle name="_Costs not in KWI3000 '06Budget_4 31E Reg Asset  Liab and EXH D 24" xfId="24705"/>
    <cellStyle name="_Costs not in KWI3000 '06Budget_4 31E Reg Asset  Liab and EXH D 25" xfId="24706"/>
    <cellStyle name="_Costs not in KWI3000 '06Budget_4 31E Reg Asset  Liab and EXH D 26" xfId="24707"/>
    <cellStyle name="_Costs not in KWI3000 '06Budget_4 31E Reg Asset  Liab and EXH D 27" xfId="24708"/>
    <cellStyle name="_Costs not in KWI3000 '06Budget_4 31E Reg Asset  Liab and EXH D 28" xfId="24709"/>
    <cellStyle name="_Costs not in KWI3000 '06Budget_4 31E Reg Asset  Liab and EXH D 29" xfId="24710"/>
    <cellStyle name="_Costs not in KWI3000 '06Budget_4 31E Reg Asset  Liab and EXH D 3" xfId="24711"/>
    <cellStyle name="_Costs not in KWI3000 '06Budget_4 31E Reg Asset  Liab and EXH D 30" xfId="24712"/>
    <cellStyle name="_Costs not in KWI3000 '06Budget_4 31E Reg Asset  Liab and EXH D 31" xfId="24713"/>
    <cellStyle name="_Costs not in KWI3000 '06Budget_4 31E Reg Asset  Liab and EXH D 32" xfId="24714"/>
    <cellStyle name="_Costs not in KWI3000 '06Budget_4 31E Reg Asset  Liab and EXH D 33" xfId="24715"/>
    <cellStyle name="_Costs not in KWI3000 '06Budget_4 31E Reg Asset  Liab and EXH D 34" xfId="24716"/>
    <cellStyle name="_Costs not in KWI3000 '06Budget_4 31E Reg Asset  Liab and EXH D 35" xfId="24717"/>
    <cellStyle name="_Costs not in KWI3000 '06Budget_4 31E Reg Asset  Liab and EXH D 36" xfId="24718"/>
    <cellStyle name="_Costs not in KWI3000 '06Budget_4 31E Reg Asset  Liab and EXH D 4" xfId="24719"/>
    <cellStyle name="_Costs not in KWI3000 '06Budget_4 31E Reg Asset  Liab and EXH D 5" xfId="24720"/>
    <cellStyle name="_Costs not in KWI3000 '06Budget_4 31E Reg Asset  Liab and EXH D 6" xfId="24721"/>
    <cellStyle name="_Costs not in KWI3000 '06Budget_4 31E Reg Asset  Liab and EXH D 7" xfId="24722"/>
    <cellStyle name="_Costs not in KWI3000 '06Budget_4 31E Reg Asset  Liab and EXH D 8" xfId="24723"/>
    <cellStyle name="_Costs not in KWI3000 '06Budget_4 31E Reg Asset  Liab and EXH D 9" xfId="24724"/>
    <cellStyle name="_Costs not in KWI3000 '06Budget_4 32 Regulatory Assets and Liabilities  7 06- Exhibit D" xfId="3034"/>
    <cellStyle name="_Costs not in KWI3000 '06Budget_4 32 Regulatory Assets and Liabilities  7 06- Exhibit D 2" xfId="3035"/>
    <cellStyle name="_Costs not in KWI3000 '06Budget_4 32 Regulatory Assets and Liabilities  7 06- Exhibit D 2 2" xfId="3036"/>
    <cellStyle name="_Costs not in KWI3000 '06Budget_4 32 Regulatory Assets and Liabilities  7 06- Exhibit D 2 2 2" xfId="24725"/>
    <cellStyle name="_Costs not in KWI3000 '06Budget_4 32 Regulatory Assets and Liabilities  7 06- Exhibit D 3" xfId="3037"/>
    <cellStyle name="_Costs not in KWI3000 '06Budget_4 32 Regulatory Assets and Liabilities  7 06- Exhibit D 3 2" xfId="24726"/>
    <cellStyle name="_Costs not in KWI3000 '06Budget_4 32 Regulatory Assets and Liabilities  7 06- Exhibit D_DEM-WP(C) ENERG10C--ctn Mid-C_042010 2010GRC" xfId="24727"/>
    <cellStyle name="_Costs not in KWI3000 '06Budget_4 32 Regulatory Assets and Liabilities  7 06- Exhibit D_NIM Summary" xfId="3038"/>
    <cellStyle name="_Costs not in KWI3000 '06Budget_4 32 Regulatory Assets and Liabilities  7 06- Exhibit D_NIM Summary 2" xfId="3039"/>
    <cellStyle name="_Costs not in KWI3000 '06Budget_4 32 Regulatory Assets and Liabilities  7 06- Exhibit D_NIM Summary 2 2" xfId="24728"/>
    <cellStyle name="_Costs not in KWI3000 '06Budget_4 32 Regulatory Assets and Liabilities  7 06- Exhibit D_NIM Summary 3" xfId="24729"/>
    <cellStyle name="_Costs not in KWI3000 '06Budget_4 32 Regulatory Assets and Liabilities  7 06- Exhibit D_NIM Summary_DEM-WP(C) ENERG10C--ctn Mid-C_042010 2010GRC" xfId="24730"/>
    <cellStyle name="_Costs not in KWI3000 '06Budget_4 32 Regulatory Assets and Liabilities  7 06- Exhibit D_NIM+O&amp;M" xfId="24731"/>
    <cellStyle name="_Costs not in KWI3000 '06Budget_4 32 Regulatory Assets and Liabilities  7 06- Exhibit D_NIM+O&amp;M 2" xfId="24732"/>
    <cellStyle name="_Costs not in KWI3000 '06Budget_4 32 Regulatory Assets and Liabilities  7 06- Exhibit D_NIM+O&amp;M Monthly" xfId="24733"/>
    <cellStyle name="_Costs not in KWI3000 '06Budget_4 32 Regulatory Assets and Liabilities  7 06- Exhibit D_NIM+O&amp;M Monthly 2" xfId="24734"/>
    <cellStyle name="_Costs not in KWI3000 '06Budget_ACCOUNTS" xfId="3040"/>
    <cellStyle name="_Costs not in KWI3000 '06Budget_Att B to RECs proceeds proposal" xfId="3041"/>
    <cellStyle name="_Costs not in KWI3000 '06Budget_AURORA Total New" xfId="3042"/>
    <cellStyle name="_Costs not in KWI3000 '06Budget_AURORA Total New 2" xfId="3043"/>
    <cellStyle name="_Costs not in KWI3000 '06Budget_AURORA Total New 2 2" xfId="24735"/>
    <cellStyle name="_Costs not in KWI3000 '06Budget_AURORA Total New 3" xfId="24736"/>
    <cellStyle name="_Costs not in KWI3000 '06Budget_Backup for Attachment B 2010-09-09" xfId="3044"/>
    <cellStyle name="_Costs not in KWI3000 '06Budget_Bench Request - Attachment B" xfId="3045"/>
    <cellStyle name="_Costs not in KWI3000 '06Budget_Book1" xfId="24737"/>
    <cellStyle name="_Costs not in KWI3000 '06Budget_Book2" xfId="3046"/>
    <cellStyle name="_Costs not in KWI3000 '06Budget_Book2 2" xfId="3047"/>
    <cellStyle name="_Costs not in KWI3000 '06Budget_Book2 2 2" xfId="3048"/>
    <cellStyle name="_Costs not in KWI3000 '06Budget_Book2 2 2 2" xfId="24738"/>
    <cellStyle name="_Costs not in KWI3000 '06Budget_Book2 2 3" xfId="24739"/>
    <cellStyle name="_Costs not in KWI3000 '06Budget_Book2 3" xfId="3049"/>
    <cellStyle name="_Costs not in KWI3000 '06Budget_Book2 3 2" xfId="24740"/>
    <cellStyle name="_Costs not in KWI3000 '06Budget_Book2 4" xfId="24741"/>
    <cellStyle name="_Costs not in KWI3000 '06Budget_Book2_Adj Bench DR 3 for Initial Briefs (Electric)" xfId="3050"/>
    <cellStyle name="_Costs not in KWI3000 '06Budget_Book2_Adj Bench DR 3 for Initial Briefs (Electric) 2" xfId="3051"/>
    <cellStyle name="_Costs not in KWI3000 '06Budget_Book2_Adj Bench DR 3 for Initial Briefs (Electric) 2 2" xfId="3052"/>
    <cellStyle name="_Costs not in KWI3000 '06Budget_Book2_Adj Bench DR 3 for Initial Briefs (Electric) 2 2 2" xfId="24742"/>
    <cellStyle name="_Costs not in KWI3000 '06Budget_Book2_Adj Bench DR 3 for Initial Briefs (Electric) 2 3" xfId="24743"/>
    <cellStyle name="_Costs not in KWI3000 '06Budget_Book2_Adj Bench DR 3 for Initial Briefs (Electric) 3" xfId="3053"/>
    <cellStyle name="_Costs not in KWI3000 '06Budget_Book2_Adj Bench DR 3 for Initial Briefs (Electric) 3 2" xfId="24744"/>
    <cellStyle name="_Costs not in KWI3000 '06Budget_Book2_Adj Bench DR 3 for Initial Briefs (Electric) 4" xfId="24745"/>
    <cellStyle name="_Costs not in KWI3000 '06Budget_Book2_Adj Bench DR 3 for Initial Briefs (Electric)_DEM-WP(C) ENERG10C--ctn Mid-C_042010 2010GRC" xfId="24746"/>
    <cellStyle name="_Costs not in KWI3000 '06Budget_Book2_DEM-WP(C) ENERG10C--ctn Mid-C_042010 2010GRC" xfId="24747"/>
    <cellStyle name="_Costs not in KWI3000 '06Budget_Book2_Electric Rev Req Model (2009 GRC) Rebuttal" xfId="3054"/>
    <cellStyle name="_Costs not in KWI3000 '06Budget_Book2_Electric Rev Req Model (2009 GRC) Rebuttal 2" xfId="3055"/>
    <cellStyle name="_Costs not in KWI3000 '06Budget_Book2_Electric Rev Req Model (2009 GRC) Rebuttal 2 2" xfId="3056"/>
    <cellStyle name="_Costs not in KWI3000 '06Budget_Book2_Electric Rev Req Model (2009 GRC) Rebuttal 2 2 2" xfId="24748"/>
    <cellStyle name="_Costs not in KWI3000 '06Budget_Book2_Electric Rev Req Model (2009 GRC) Rebuttal 2 3" xfId="24749"/>
    <cellStyle name="_Costs not in KWI3000 '06Budget_Book2_Electric Rev Req Model (2009 GRC) Rebuttal 3" xfId="3057"/>
    <cellStyle name="_Costs not in KWI3000 '06Budget_Book2_Electric Rev Req Model (2009 GRC) Rebuttal 3 2" xfId="24750"/>
    <cellStyle name="_Costs not in KWI3000 '06Budget_Book2_Electric Rev Req Model (2009 GRC) Rebuttal 4" xfId="24751"/>
    <cellStyle name="_Costs not in KWI3000 '06Budget_Book2_Electric Rev Req Model (2009 GRC) Rebuttal REmoval of New  WH Solar AdjustMI" xfId="3058"/>
    <cellStyle name="_Costs not in KWI3000 '06Budget_Book2_Electric Rev Req Model (2009 GRC) Rebuttal REmoval of New  WH Solar AdjustMI 2" xfId="3059"/>
    <cellStyle name="_Costs not in KWI3000 '06Budget_Book2_Electric Rev Req Model (2009 GRC) Rebuttal REmoval of New  WH Solar AdjustMI 2 2" xfId="3060"/>
    <cellStyle name="_Costs not in KWI3000 '06Budget_Book2_Electric Rev Req Model (2009 GRC) Rebuttal REmoval of New  WH Solar AdjustMI 2 2 2" xfId="24752"/>
    <cellStyle name="_Costs not in KWI3000 '06Budget_Book2_Electric Rev Req Model (2009 GRC) Rebuttal REmoval of New  WH Solar AdjustMI 2 3" xfId="24753"/>
    <cellStyle name="_Costs not in KWI3000 '06Budget_Book2_Electric Rev Req Model (2009 GRC) Rebuttal REmoval of New  WH Solar AdjustMI 3" xfId="3061"/>
    <cellStyle name="_Costs not in KWI3000 '06Budget_Book2_Electric Rev Req Model (2009 GRC) Rebuttal REmoval of New  WH Solar AdjustMI 3 2" xfId="24754"/>
    <cellStyle name="_Costs not in KWI3000 '06Budget_Book2_Electric Rev Req Model (2009 GRC) Rebuttal REmoval of New  WH Solar AdjustMI 4" xfId="24755"/>
    <cellStyle name="_Costs not in KWI3000 '06Budget_Book2_Electric Rev Req Model (2009 GRC) Rebuttal REmoval of New  WH Solar AdjustMI_DEM-WP(C) ENERG10C--ctn Mid-C_042010 2010GRC" xfId="24756"/>
    <cellStyle name="_Costs not in KWI3000 '06Budget_Book2_Electric Rev Req Model (2009 GRC) Revised 01-18-2010" xfId="3062"/>
    <cellStyle name="_Costs not in KWI3000 '06Budget_Book2_Electric Rev Req Model (2009 GRC) Revised 01-18-2010 2" xfId="3063"/>
    <cellStyle name="_Costs not in KWI3000 '06Budget_Book2_Electric Rev Req Model (2009 GRC) Revised 01-18-2010 2 2" xfId="3064"/>
    <cellStyle name="_Costs not in KWI3000 '06Budget_Book2_Electric Rev Req Model (2009 GRC) Revised 01-18-2010 2 2 2" xfId="24757"/>
    <cellStyle name="_Costs not in KWI3000 '06Budget_Book2_Electric Rev Req Model (2009 GRC) Revised 01-18-2010 2 3" xfId="24758"/>
    <cellStyle name="_Costs not in KWI3000 '06Budget_Book2_Electric Rev Req Model (2009 GRC) Revised 01-18-2010 3" xfId="3065"/>
    <cellStyle name="_Costs not in KWI3000 '06Budget_Book2_Electric Rev Req Model (2009 GRC) Revised 01-18-2010 3 2" xfId="24759"/>
    <cellStyle name="_Costs not in KWI3000 '06Budget_Book2_Electric Rev Req Model (2009 GRC) Revised 01-18-2010 4" xfId="24760"/>
    <cellStyle name="_Costs not in KWI3000 '06Budget_Book2_Electric Rev Req Model (2009 GRC) Revised 01-18-2010_DEM-WP(C) ENERG10C--ctn Mid-C_042010 2010GRC" xfId="24761"/>
    <cellStyle name="_Costs not in KWI3000 '06Budget_Book2_Final Order Electric EXHIBIT A-1" xfId="3066"/>
    <cellStyle name="_Costs not in KWI3000 '06Budget_Book2_Final Order Electric EXHIBIT A-1 2" xfId="3067"/>
    <cellStyle name="_Costs not in KWI3000 '06Budget_Book2_Final Order Electric EXHIBIT A-1 2 2" xfId="3068"/>
    <cellStyle name="_Costs not in KWI3000 '06Budget_Book2_Final Order Electric EXHIBIT A-1 2 2 2" xfId="24762"/>
    <cellStyle name="_Costs not in KWI3000 '06Budget_Book2_Final Order Electric EXHIBIT A-1 2 3" xfId="24763"/>
    <cellStyle name="_Costs not in KWI3000 '06Budget_Book2_Final Order Electric EXHIBIT A-1 3" xfId="3069"/>
    <cellStyle name="_Costs not in KWI3000 '06Budget_Book2_Final Order Electric EXHIBIT A-1 3 2" xfId="24764"/>
    <cellStyle name="_Costs not in KWI3000 '06Budget_Book2_Final Order Electric EXHIBIT A-1 4" xfId="24765"/>
    <cellStyle name="_Costs not in KWI3000 '06Budget_Book4" xfId="3070"/>
    <cellStyle name="_Costs not in KWI3000 '06Budget_Book4 2" xfId="3071"/>
    <cellStyle name="_Costs not in KWI3000 '06Budget_Book4 2 2" xfId="3072"/>
    <cellStyle name="_Costs not in KWI3000 '06Budget_Book4 2 2 2" xfId="24766"/>
    <cellStyle name="_Costs not in KWI3000 '06Budget_Book4 2 3" xfId="24767"/>
    <cellStyle name="_Costs not in KWI3000 '06Budget_Book4 3" xfId="3073"/>
    <cellStyle name="_Costs not in KWI3000 '06Budget_Book4 3 2" xfId="24768"/>
    <cellStyle name="_Costs not in KWI3000 '06Budget_Book4 4" xfId="24769"/>
    <cellStyle name="_Costs not in KWI3000 '06Budget_Book4_DEM-WP(C) ENERG10C--ctn Mid-C_042010 2010GRC" xfId="24770"/>
    <cellStyle name="_Costs not in KWI3000 '06Budget_Book9" xfId="3074"/>
    <cellStyle name="_Costs not in KWI3000 '06Budget_Book9 2" xfId="3075"/>
    <cellStyle name="_Costs not in KWI3000 '06Budget_Book9 2 2" xfId="3076"/>
    <cellStyle name="_Costs not in KWI3000 '06Budget_Book9 2 2 2" xfId="24771"/>
    <cellStyle name="_Costs not in KWI3000 '06Budget_Book9 2 3" xfId="24772"/>
    <cellStyle name="_Costs not in KWI3000 '06Budget_Book9 3" xfId="3077"/>
    <cellStyle name="_Costs not in KWI3000 '06Budget_Book9 3 2" xfId="24773"/>
    <cellStyle name="_Costs not in KWI3000 '06Budget_Book9 4" xfId="24774"/>
    <cellStyle name="_Costs not in KWI3000 '06Budget_Book9_DEM-WP(C) ENERG10C--ctn Mid-C_042010 2010GRC" xfId="24775"/>
    <cellStyle name="_Costs not in KWI3000 '06Budget_Check the Interest Calculation" xfId="3078"/>
    <cellStyle name="_Costs not in KWI3000 '06Budget_Check the Interest Calculation_Scenario 1 REC vs PTC Offset" xfId="3079"/>
    <cellStyle name="_Costs not in KWI3000 '06Budget_Check the Interest Calculation_Scenario 3" xfId="3080"/>
    <cellStyle name="_Costs not in KWI3000 '06Budget_Chelan PUD Power Costs (8-10)" xfId="3081"/>
    <cellStyle name="_Costs not in KWI3000 '06Budget_Chelan PUD Power Costs (8-10) 2" xfId="24776"/>
    <cellStyle name="_Costs not in KWI3000 '06Budget_DEM-WP(C) Chelan Power Costs" xfId="24777"/>
    <cellStyle name="_Costs not in KWI3000 '06Budget_DEM-WP(C) Chelan Power Costs 2" xfId="24778"/>
    <cellStyle name="_Costs not in KWI3000 '06Budget_DEM-WP(C) ENERG10C--ctn Mid-C_042010 2010GRC" xfId="24779"/>
    <cellStyle name="_Costs not in KWI3000 '06Budget_DEM-WP(C) Gas Transport 2010GRC" xfId="24780"/>
    <cellStyle name="_Costs not in KWI3000 '06Budget_DEM-WP(C) Gas Transport 2010GRC 2" xfId="24781"/>
    <cellStyle name="_Costs not in KWI3000 '06Budget_DWH-08 (Rate Spread &amp; Design Workpapers)" xfId="3082"/>
    <cellStyle name="_Costs not in KWI3000 '06Budget_Exh A-1 resulting from UE-112050 effective Jan 1 2012" xfId="24782"/>
    <cellStyle name="_Costs not in KWI3000 '06Budget_Exh G - Klamath Peaker PPA fr C Locke 2-12" xfId="24783"/>
    <cellStyle name="_Costs not in KWI3000 '06Budget_Exhibit A-1 effective 4-1-11 fr S Free 12-11" xfId="24784"/>
    <cellStyle name="_Costs not in KWI3000 '06Budget_Exhibit D fr R Gho 12-31-08" xfId="3083"/>
    <cellStyle name="_Costs not in KWI3000 '06Budget_Exhibit D fr R Gho 12-31-08 2" xfId="3084"/>
    <cellStyle name="_Costs not in KWI3000 '06Budget_Exhibit D fr R Gho 12-31-08 2 2" xfId="24785"/>
    <cellStyle name="_Costs not in KWI3000 '06Budget_Exhibit D fr R Gho 12-31-08 3" xfId="24786"/>
    <cellStyle name="_Costs not in KWI3000 '06Budget_Exhibit D fr R Gho 12-31-08 v2" xfId="3085"/>
    <cellStyle name="_Costs not in KWI3000 '06Budget_Exhibit D fr R Gho 12-31-08 v2 2" xfId="3086"/>
    <cellStyle name="_Costs not in KWI3000 '06Budget_Exhibit D fr R Gho 12-31-08 v2 2 2" xfId="24787"/>
    <cellStyle name="_Costs not in KWI3000 '06Budget_Exhibit D fr R Gho 12-31-08 v2 3" xfId="24788"/>
    <cellStyle name="_Costs not in KWI3000 '06Budget_Exhibit D fr R Gho 12-31-08 v2_DEM-WP(C) ENERG10C--ctn Mid-C_042010 2010GRC" xfId="24789"/>
    <cellStyle name="_Costs not in KWI3000 '06Budget_Exhibit D fr R Gho 12-31-08 v2_NIM Summary" xfId="3087"/>
    <cellStyle name="_Costs not in KWI3000 '06Budget_Exhibit D fr R Gho 12-31-08 v2_NIM Summary 2" xfId="3088"/>
    <cellStyle name="_Costs not in KWI3000 '06Budget_Exhibit D fr R Gho 12-31-08 v2_NIM Summary 2 2" xfId="24790"/>
    <cellStyle name="_Costs not in KWI3000 '06Budget_Exhibit D fr R Gho 12-31-08 v2_NIM Summary 3" xfId="24791"/>
    <cellStyle name="_Costs not in KWI3000 '06Budget_Exhibit D fr R Gho 12-31-08 v2_NIM Summary_DEM-WP(C) ENERG10C--ctn Mid-C_042010 2010GRC" xfId="24792"/>
    <cellStyle name="_Costs not in KWI3000 '06Budget_Exhibit D fr R Gho 12-31-08_DEM-WP(C) ENERG10C--ctn Mid-C_042010 2010GRC" xfId="24793"/>
    <cellStyle name="_Costs not in KWI3000 '06Budget_Exhibit D fr R Gho 12-31-08_NIM Summary" xfId="3089"/>
    <cellStyle name="_Costs not in KWI3000 '06Budget_Exhibit D fr R Gho 12-31-08_NIM Summary 2" xfId="3090"/>
    <cellStyle name="_Costs not in KWI3000 '06Budget_Exhibit D fr R Gho 12-31-08_NIM Summary 2 2" xfId="24794"/>
    <cellStyle name="_Costs not in KWI3000 '06Budget_Exhibit D fr R Gho 12-31-08_NIM Summary 3" xfId="24795"/>
    <cellStyle name="_Costs not in KWI3000 '06Budget_Exhibit D fr R Gho 12-31-08_NIM Summary_DEM-WP(C) ENERG10C--ctn Mid-C_042010 2010GRC" xfId="24796"/>
    <cellStyle name="_Costs not in KWI3000 '06Budget_Final 2008 PTC Rate Design Workpapers 10.27.08" xfId="3091"/>
    <cellStyle name="_Costs not in KWI3000 '06Budget_Final 2009 Electric Low Income Workpapers" xfId="3092"/>
    <cellStyle name="_Costs not in KWI3000 '06Budget_Gas Rev Req Model (2010 GRC)" xfId="3093"/>
    <cellStyle name="_Costs not in KWI3000 '06Budget_Hopkins Ridge Prepaid Tran - Interest Earned RY 12ME Feb  '11" xfId="3094"/>
    <cellStyle name="_Costs not in KWI3000 '06Budget_Hopkins Ridge Prepaid Tran - Interest Earned RY 12ME Feb  '11 2" xfId="3095"/>
    <cellStyle name="_Costs not in KWI3000 '06Budget_Hopkins Ridge Prepaid Tran - Interest Earned RY 12ME Feb  '11 2 2" xfId="24797"/>
    <cellStyle name="_Costs not in KWI3000 '06Budget_Hopkins Ridge Prepaid Tran - Interest Earned RY 12ME Feb  '11 3" xfId="24798"/>
    <cellStyle name="_Costs not in KWI3000 '06Budget_Hopkins Ridge Prepaid Tran - Interest Earned RY 12ME Feb  '11_DEM-WP(C) ENERG10C--ctn Mid-C_042010 2010GRC" xfId="24799"/>
    <cellStyle name="_Costs not in KWI3000 '06Budget_Hopkins Ridge Prepaid Tran - Interest Earned RY 12ME Feb  '11_NIM Summary" xfId="3096"/>
    <cellStyle name="_Costs not in KWI3000 '06Budget_Hopkins Ridge Prepaid Tran - Interest Earned RY 12ME Feb  '11_NIM Summary 2" xfId="3097"/>
    <cellStyle name="_Costs not in KWI3000 '06Budget_Hopkins Ridge Prepaid Tran - Interest Earned RY 12ME Feb  '11_NIM Summary 2 2" xfId="24800"/>
    <cellStyle name="_Costs not in KWI3000 '06Budget_Hopkins Ridge Prepaid Tran - Interest Earned RY 12ME Feb  '11_NIM Summary 3" xfId="24801"/>
    <cellStyle name="_Costs not in KWI3000 '06Budget_Hopkins Ridge Prepaid Tran - Interest Earned RY 12ME Feb  '11_NIM Summary_DEM-WP(C) ENERG10C--ctn Mid-C_042010 2010GRC" xfId="24802"/>
    <cellStyle name="_Costs not in KWI3000 '06Budget_Hopkins Ridge Prepaid Tran - Interest Earned RY 12ME Feb  '11_Transmission Workbook for May BOD" xfId="3098"/>
    <cellStyle name="_Costs not in KWI3000 '06Budget_Hopkins Ridge Prepaid Tran - Interest Earned RY 12ME Feb  '11_Transmission Workbook for May BOD 2" xfId="3099"/>
    <cellStyle name="_Costs not in KWI3000 '06Budget_Hopkins Ridge Prepaid Tran - Interest Earned RY 12ME Feb  '11_Transmission Workbook for May BOD 2 2" xfId="24803"/>
    <cellStyle name="_Costs not in KWI3000 '06Budget_Hopkins Ridge Prepaid Tran - Interest Earned RY 12ME Feb  '11_Transmission Workbook for May BOD 3" xfId="24804"/>
    <cellStyle name="_Costs not in KWI3000 '06Budget_Hopkins Ridge Prepaid Tran - Interest Earned RY 12ME Feb  '11_Transmission Workbook for May BOD_DEM-WP(C) ENERG10C--ctn Mid-C_042010 2010GRC" xfId="24805"/>
    <cellStyle name="_Costs not in KWI3000 '06Budget_INPUTS" xfId="3100"/>
    <cellStyle name="_Costs not in KWI3000 '06Budget_INPUTS 2" xfId="3101"/>
    <cellStyle name="_Costs not in KWI3000 '06Budget_INPUTS 2 2" xfId="3102"/>
    <cellStyle name="_Costs not in KWI3000 '06Budget_INPUTS 2 2 2" xfId="24806"/>
    <cellStyle name="_Costs not in KWI3000 '06Budget_INPUTS 2 3" xfId="24807"/>
    <cellStyle name="_Costs not in KWI3000 '06Budget_INPUTS 3" xfId="3103"/>
    <cellStyle name="_Costs not in KWI3000 '06Budget_INPUTS 3 2" xfId="24808"/>
    <cellStyle name="_Costs not in KWI3000 '06Budget_INPUTS 4" xfId="24809"/>
    <cellStyle name="_Costs not in KWI3000 '06Budget_LSRWEP LGIA like Acctg Petition Aug 2010" xfId="24810"/>
    <cellStyle name="_Costs not in KWI3000 '06Budget_LSRWEP LGIA like Acctg Petition Aug 2010 2" xfId="24811"/>
    <cellStyle name="_Costs not in KWI3000 '06Budget_Mint Farm Generation BPA" xfId="24812"/>
    <cellStyle name="_Costs not in KWI3000 '06Budget_NIM Summary" xfId="3104"/>
    <cellStyle name="_Costs not in KWI3000 '06Budget_NIM Summary 09GRC" xfId="3105"/>
    <cellStyle name="_Costs not in KWI3000 '06Budget_NIM Summary 09GRC 2" xfId="3106"/>
    <cellStyle name="_Costs not in KWI3000 '06Budget_NIM Summary 09GRC 2 2" xfId="24813"/>
    <cellStyle name="_Costs not in KWI3000 '06Budget_NIM Summary 09GRC 3" xfId="24814"/>
    <cellStyle name="_Costs not in KWI3000 '06Budget_NIM Summary 09GRC_DEM-WP(C) ENERG10C--ctn Mid-C_042010 2010GRC" xfId="24815"/>
    <cellStyle name="_Costs not in KWI3000 '06Budget_NIM Summary 10" xfId="24816"/>
    <cellStyle name="_Costs not in KWI3000 '06Budget_NIM Summary 11" xfId="24817"/>
    <cellStyle name="_Costs not in KWI3000 '06Budget_NIM Summary 12" xfId="24818"/>
    <cellStyle name="_Costs not in KWI3000 '06Budget_NIM Summary 13" xfId="24819"/>
    <cellStyle name="_Costs not in KWI3000 '06Budget_NIM Summary 14" xfId="24820"/>
    <cellStyle name="_Costs not in KWI3000 '06Budget_NIM Summary 15" xfId="24821"/>
    <cellStyle name="_Costs not in KWI3000 '06Budget_NIM Summary 16" xfId="24822"/>
    <cellStyle name="_Costs not in KWI3000 '06Budget_NIM Summary 17" xfId="24823"/>
    <cellStyle name="_Costs not in KWI3000 '06Budget_NIM Summary 18" xfId="24824"/>
    <cellStyle name="_Costs not in KWI3000 '06Budget_NIM Summary 19" xfId="24825"/>
    <cellStyle name="_Costs not in KWI3000 '06Budget_NIM Summary 2" xfId="3107"/>
    <cellStyle name="_Costs not in KWI3000 '06Budget_NIM Summary 2 2" xfId="24826"/>
    <cellStyle name="_Costs not in KWI3000 '06Budget_NIM Summary 20" xfId="24827"/>
    <cellStyle name="_Costs not in KWI3000 '06Budget_NIM Summary 21" xfId="24828"/>
    <cellStyle name="_Costs not in KWI3000 '06Budget_NIM Summary 22" xfId="24829"/>
    <cellStyle name="_Costs not in KWI3000 '06Budget_NIM Summary 23" xfId="24830"/>
    <cellStyle name="_Costs not in KWI3000 '06Budget_NIM Summary 24" xfId="24831"/>
    <cellStyle name="_Costs not in KWI3000 '06Budget_NIM Summary 25" xfId="24832"/>
    <cellStyle name="_Costs not in KWI3000 '06Budget_NIM Summary 26" xfId="24833"/>
    <cellStyle name="_Costs not in KWI3000 '06Budget_NIM Summary 27" xfId="24834"/>
    <cellStyle name="_Costs not in KWI3000 '06Budget_NIM Summary 28" xfId="24835"/>
    <cellStyle name="_Costs not in KWI3000 '06Budget_NIM Summary 29" xfId="24836"/>
    <cellStyle name="_Costs not in KWI3000 '06Budget_NIM Summary 3" xfId="3108"/>
    <cellStyle name="_Costs not in KWI3000 '06Budget_NIM Summary 3 2" xfId="24837"/>
    <cellStyle name="_Costs not in KWI3000 '06Budget_NIM Summary 30" xfId="24838"/>
    <cellStyle name="_Costs not in KWI3000 '06Budget_NIM Summary 31" xfId="24839"/>
    <cellStyle name="_Costs not in KWI3000 '06Budget_NIM Summary 32" xfId="24840"/>
    <cellStyle name="_Costs not in KWI3000 '06Budget_NIM Summary 33" xfId="24841"/>
    <cellStyle name="_Costs not in KWI3000 '06Budget_NIM Summary 34" xfId="24842"/>
    <cellStyle name="_Costs not in KWI3000 '06Budget_NIM Summary 35" xfId="24843"/>
    <cellStyle name="_Costs not in KWI3000 '06Budget_NIM Summary 36" xfId="24844"/>
    <cellStyle name="_Costs not in KWI3000 '06Budget_NIM Summary 37" xfId="24845"/>
    <cellStyle name="_Costs not in KWI3000 '06Budget_NIM Summary 38" xfId="24846"/>
    <cellStyle name="_Costs not in KWI3000 '06Budget_NIM Summary 39" xfId="24847"/>
    <cellStyle name="_Costs not in KWI3000 '06Budget_NIM Summary 4" xfId="3109"/>
    <cellStyle name="_Costs not in KWI3000 '06Budget_NIM Summary 4 2" xfId="24848"/>
    <cellStyle name="_Costs not in KWI3000 '06Budget_NIM Summary 40" xfId="24849"/>
    <cellStyle name="_Costs not in KWI3000 '06Budget_NIM Summary 41" xfId="24850"/>
    <cellStyle name="_Costs not in KWI3000 '06Budget_NIM Summary 42" xfId="24851"/>
    <cellStyle name="_Costs not in KWI3000 '06Budget_NIM Summary 43" xfId="24852"/>
    <cellStyle name="_Costs not in KWI3000 '06Budget_NIM Summary 44" xfId="24853"/>
    <cellStyle name="_Costs not in KWI3000 '06Budget_NIM Summary 45" xfId="24854"/>
    <cellStyle name="_Costs not in KWI3000 '06Budget_NIM Summary 46" xfId="24855"/>
    <cellStyle name="_Costs not in KWI3000 '06Budget_NIM Summary 47" xfId="24856"/>
    <cellStyle name="_Costs not in KWI3000 '06Budget_NIM Summary 48" xfId="24857"/>
    <cellStyle name="_Costs not in KWI3000 '06Budget_NIM Summary 49" xfId="24858"/>
    <cellStyle name="_Costs not in KWI3000 '06Budget_NIM Summary 5" xfId="3110"/>
    <cellStyle name="_Costs not in KWI3000 '06Budget_NIM Summary 5 2" xfId="24859"/>
    <cellStyle name="_Costs not in KWI3000 '06Budget_NIM Summary 50" xfId="24860"/>
    <cellStyle name="_Costs not in KWI3000 '06Budget_NIM Summary 51" xfId="24861"/>
    <cellStyle name="_Costs not in KWI3000 '06Budget_NIM Summary 52" xfId="24862"/>
    <cellStyle name="_Costs not in KWI3000 '06Budget_NIM Summary 6" xfId="3111"/>
    <cellStyle name="_Costs not in KWI3000 '06Budget_NIM Summary 6 2" xfId="24863"/>
    <cellStyle name="_Costs not in KWI3000 '06Budget_NIM Summary 7" xfId="3112"/>
    <cellStyle name="_Costs not in KWI3000 '06Budget_NIM Summary 7 2" xfId="24864"/>
    <cellStyle name="_Costs not in KWI3000 '06Budget_NIM Summary 8" xfId="3113"/>
    <cellStyle name="_Costs not in KWI3000 '06Budget_NIM Summary 8 2" xfId="24865"/>
    <cellStyle name="_Costs not in KWI3000 '06Budget_NIM Summary 9" xfId="3114"/>
    <cellStyle name="_Costs not in KWI3000 '06Budget_NIM Summary 9 2" xfId="24866"/>
    <cellStyle name="_Costs not in KWI3000 '06Budget_NIM Summary_DEM-WP(C) ENERG10C--ctn Mid-C_042010 2010GRC" xfId="24867"/>
    <cellStyle name="_Costs not in KWI3000 '06Budget_NIM+O&amp;M" xfId="24868"/>
    <cellStyle name="_Costs not in KWI3000 '06Budget_NIM+O&amp;M 2" xfId="24869"/>
    <cellStyle name="_Costs not in KWI3000 '06Budget_NIM+O&amp;M 2 2" xfId="24870"/>
    <cellStyle name="_Costs not in KWI3000 '06Budget_NIM+O&amp;M 3" xfId="24871"/>
    <cellStyle name="_Costs not in KWI3000 '06Budget_NIM+O&amp;M Monthly" xfId="24872"/>
    <cellStyle name="_Costs not in KWI3000 '06Budget_NIM+O&amp;M Monthly 2" xfId="24873"/>
    <cellStyle name="_Costs not in KWI3000 '06Budget_NIM+O&amp;M Monthly 2 2" xfId="24874"/>
    <cellStyle name="_Costs not in KWI3000 '06Budget_NIM+O&amp;M Monthly 3" xfId="24875"/>
    <cellStyle name="_Costs not in KWI3000 '06Budget_PCA 10 -  Exhibit D Dec 2011" xfId="24876"/>
    <cellStyle name="_Costs not in KWI3000 '06Budget_PCA 10 -  Exhibit D from A Kellogg Jan 2011" xfId="3115"/>
    <cellStyle name="_Costs not in KWI3000 '06Budget_PCA 10 -  Exhibit D from A Kellogg July 2011" xfId="3116"/>
    <cellStyle name="_Costs not in KWI3000 '06Budget_PCA 10 -  Exhibit D from S Free Rcv'd 12-11" xfId="3117"/>
    <cellStyle name="_Costs not in KWI3000 '06Budget_PCA 11 -  Exhibit D Jan 2012 fr A Kellogg" xfId="24877"/>
    <cellStyle name="_Costs not in KWI3000 '06Budget_PCA 11 -  Exhibit D Jan 2012 WF" xfId="24878"/>
    <cellStyle name="_Costs not in KWI3000 '06Budget_PCA 7 - Exhibit D update 11_30_08 (2)" xfId="3118"/>
    <cellStyle name="_Costs not in KWI3000 '06Budget_PCA 7 - Exhibit D update 11_30_08 (2) 2" xfId="3119"/>
    <cellStyle name="_Costs not in KWI3000 '06Budget_PCA 7 - Exhibit D update 11_30_08 (2) 2 2" xfId="3120"/>
    <cellStyle name="_Costs not in KWI3000 '06Budget_PCA 7 - Exhibit D update 11_30_08 (2) 2 2 2" xfId="24879"/>
    <cellStyle name="_Costs not in KWI3000 '06Budget_PCA 7 - Exhibit D update 11_30_08 (2) 2 3" xfId="24880"/>
    <cellStyle name="_Costs not in KWI3000 '06Budget_PCA 7 - Exhibit D update 11_30_08 (2) 3" xfId="3121"/>
    <cellStyle name="_Costs not in KWI3000 '06Budget_PCA 7 - Exhibit D update 11_30_08 (2) 3 2" xfId="24881"/>
    <cellStyle name="_Costs not in KWI3000 '06Budget_PCA 7 - Exhibit D update 11_30_08 (2) 4" xfId="24882"/>
    <cellStyle name="_Costs not in KWI3000 '06Budget_PCA 7 - Exhibit D update 11_30_08 (2)_DEM-WP(C) ENERG10C--ctn Mid-C_042010 2010GRC" xfId="24883"/>
    <cellStyle name="_Costs not in KWI3000 '06Budget_PCA 7 - Exhibit D update 11_30_08 (2)_NIM Summary" xfId="3122"/>
    <cellStyle name="_Costs not in KWI3000 '06Budget_PCA 7 - Exhibit D update 11_30_08 (2)_NIM Summary 2" xfId="3123"/>
    <cellStyle name="_Costs not in KWI3000 '06Budget_PCA 7 - Exhibit D update 11_30_08 (2)_NIM Summary 2 2" xfId="24884"/>
    <cellStyle name="_Costs not in KWI3000 '06Budget_PCA 7 - Exhibit D update 11_30_08 (2)_NIM Summary 3" xfId="24885"/>
    <cellStyle name="_Costs not in KWI3000 '06Budget_PCA 7 - Exhibit D update 11_30_08 (2)_NIM Summary_DEM-WP(C) ENERG10C--ctn Mid-C_042010 2010GRC" xfId="24886"/>
    <cellStyle name="_Costs not in KWI3000 '06Budget_PCA 8 - Exhibit D update 12_31_09" xfId="3124"/>
    <cellStyle name="_Costs not in KWI3000 '06Budget_PCA 8 - Exhibit D update 12_31_09 2" xfId="24887"/>
    <cellStyle name="_Costs not in KWI3000 '06Budget_PCA 9 -  Exhibit D April 2010" xfId="3125"/>
    <cellStyle name="_Costs not in KWI3000 '06Budget_PCA 9 -  Exhibit D April 2010 (3)" xfId="3126"/>
    <cellStyle name="_Costs not in KWI3000 '06Budget_PCA 9 -  Exhibit D April 2010 (3) 2" xfId="3127"/>
    <cellStyle name="_Costs not in KWI3000 '06Budget_PCA 9 -  Exhibit D April 2010 (3) 2 2" xfId="24888"/>
    <cellStyle name="_Costs not in KWI3000 '06Budget_PCA 9 -  Exhibit D April 2010 (3) 3" xfId="24889"/>
    <cellStyle name="_Costs not in KWI3000 '06Budget_PCA 9 -  Exhibit D April 2010 (3)_DEM-WP(C) ENERG10C--ctn Mid-C_042010 2010GRC" xfId="24890"/>
    <cellStyle name="_Costs not in KWI3000 '06Budget_PCA 9 -  Exhibit D April 2010 2" xfId="24891"/>
    <cellStyle name="_Costs not in KWI3000 '06Budget_PCA 9 -  Exhibit D April 2010 3" xfId="24892"/>
    <cellStyle name="_Costs not in KWI3000 '06Budget_PCA 9 -  Exhibit D April 2010 4" xfId="24893"/>
    <cellStyle name="_Costs not in KWI3000 '06Budget_PCA 9 -  Exhibit D April 2010 5" xfId="24894"/>
    <cellStyle name="_Costs not in KWI3000 '06Budget_PCA 9 -  Exhibit D April 2010 6" xfId="24895"/>
    <cellStyle name="_Costs not in KWI3000 '06Budget_PCA 9 -  Exhibit D Feb 2010" xfId="3128"/>
    <cellStyle name="_Costs not in KWI3000 '06Budget_PCA 9 -  Exhibit D Feb 2010 2" xfId="24896"/>
    <cellStyle name="_Costs not in KWI3000 '06Budget_PCA 9 -  Exhibit D Feb 2010 v2" xfId="3129"/>
    <cellStyle name="_Costs not in KWI3000 '06Budget_PCA 9 -  Exhibit D Feb 2010 v2 2" xfId="24897"/>
    <cellStyle name="_Costs not in KWI3000 '06Budget_PCA 9 -  Exhibit D Feb 2010 WF" xfId="3130"/>
    <cellStyle name="_Costs not in KWI3000 '06Budget_PCA 9 -  Exhibit D Feb 2010 WF 2" xfId="24898"/>
    <cellStyle name="_Costs not in KWI3000 '06Budget_PCA 9 -  Exhibit D Jan 2010" xfId="3131"/>
    <cellStyle name="_Costs not in KWI3000 '06Budget_PCA 9 -  Exhibit D Jan 2010 2" xfId="24899"/>
    <cellStyle name="_Costs not in KWI3000 '06Budget_PCA 9 -  Exhibit D March 2010 (2)" xfId="3132"/>
    <cellStyle name="_Costs not in KWI3000 '06Budget_PCA 9 -  Exhibit D March 2010 (2) 2" xfId="24900"/>
    <cellStyle name="_Costs not in KWI3000 '06Budget_PCA 9 -  Exhibit D Nov 2010" xfId="3133"/>
    <cellStyle name="_Costs not in KWI3000 '06Budget_PCA 9 -  Exhibit D Nov 2010 2" xfId="24901"/>
    <cellStyle name="_Costs not in KWI3000 '06Budget_PCA 9 - Exhibit D at August 2010" xfId="3134"/>
    <cellStyle name="_Costs not in KWI3000 '06Budget_PCA 9 - Exhibit D at August 2010 2" xfId="24902"/>
    <cellStyle name="_Costs not in KWI3000 '06Budget_PCA 9 - Exhibit D June 2010 GRC" xfId="3135"/>
    <cellStyle name="_Costs not in KWI3000 '06Budget_PCA 9 - Exhibit D June 2010 GRC 2" xfId="24903"/>
    <cellStyle name="_Costs not in KWI3000 '06Budget_Power Costs - Comparison bx Rbtl-Staff-Jt-PC" xfId="3136"/>
    <cellStyle name="_Costs not in KWI3000 '06Budget_Power Costs - Comparison bx Rbtl-Staff-Jt-PC 2" xfId="3137"/>
    <cellStyle name="_Costs not in KWI3000 '06Budget_Power Costs - Comparison bx Rbtl-Staff-Jt-PC 2 2" xfId="3138"/>
    <cellStyle name="_Costs not in KWI3000 '06Budget_Power Costs - Comparison bx Rbtl-Staff-Jt-PC 2 2 2" xfId="24904"/>
    <cellStyle name="_Costs not in KWI3000 '06Budget_Power Costs - Comparison bx Rbtl-Staff-Jt-PC 2 3" xfId="24905"/>
    <cellStyle name="_Costs not in KWI3000 '06Budget_Power Costs - Comparison bx Rbtl-Staff-Jt-PC 3" xfId="3139"/>
    <cellStyle name="_Costs not in KWI3000 '06Budget_Power Costs - Comparison bx Rbtl-Staff-Jt-PC 3 2" xfId="24906"/>
    <cellStyle name="_Costs not in KWI3000 '06Budget_Power Costs - Comparison bx Rbtl-Staff-Jt-PC 4" xfId="24907"/>
    <cellStyle name="_Costs not in KWI3000 '06Budget_Power Costs - Comparison bx Rbtl-Staff-Jt-PC_Adj Bench DR 3 for Initial Briefs (Electric)" xfId="3140"/>
    <cellStyle name="_Costs not in KWI3000 '06Budget_Power Costs - Comparison bx Rbtl-Staff-Jt-PC_Adj Bench DR 3 for Initial Briefs (Electric) 2" xfId="3141"/>
    <cellStyle name="_Costs not in KWI3000 '06Budget_Power Costs - Comparison bx Rbtl-Staff-Jt-PC_Adj Bench DR 3 for Initial Briefs (Electric) 2 2" xfId="3142"/>
    <cellStyle name="_Costs not in KWI3000 '06Budget_Power Costs - Comparison bx Rbtl-Staff-Jt-PC_Adj Bench DR 3 for Initial Briefs (Electric) 2 2 2" xfId="24908"/>
    <cellStyle name="_Costs not in KWI3000 '06Budget_Power Costs - Comparison bx Rbtl-Staff-Jt-PC_Adj Bench DR 3 for Initial Briefs (Electric) 2 3" xfId="24909"/>
    <cellStyle name="_Costs not in KWI3000 '06Budget_Power Costs - Comparison bx Rbtl-Staff-Jt-PC_Adj Bench DR 3 for Initial Briefs (Electric) 3" xfId="3143"/>
    <cellStyle name="_Costs not in KWI3000 '06Budget_Power Costs - Comparison bx Rbtl-Staff-Jt-PC_Adj Bench DR 3 for Initial Briefs (Electric) 3 2" xfId="24910"/>
    <cellStyle name="_Costs not in KWI3000 '06Budget_Power Costs - Comparison bx Rbtl-Staff-Jt-PC_Adj Bench DR 3 for Initial Briefs (Electric) 4" xfId="24911"/>
    <cellStyle name="_Costs not in KWI3000 '06Budget_Power Costs - Comparison bx Rbtl-Staff-Jt-PC_Adj Bench DR 3 for Initial Briefs (Electric)_DEM-WP(C) ENERG10C--ctn Mid-C_042010 2010GRC" xfId="24912"/>
    <cellStyle name="_Costs not in KWI3000 '06Budget_Power Costs - Comparison bx Rbtl-Staff-Jt-PC_DEM-WP(C) ENERG10C--ctn Mid-C_042010 2010GRC" xfId="24913"/>
    <cellStyle name="_Costs not in KWI3000 '06Budget_Power Costs - Comparison bx Rbtl-Staff-Jt-PC_Electric Rev Req Model (2009 GRC) Rebuttal" xfId="3144"/>
    <cellStyle name="_Costs not in KWI3000 '06Budget_Power Costs - Comparison bx Rbtl-Staff-Jt-PC_Electric Rev Req Model (2009 GRC) Rebuttal 2" xfId="3145"/>
    <cellStyle name="_Costs not in KWI3000 '06Budget_Power Costs - Comparison bx Rbtl-Staff-Jt-PC_Electric Rev Req Model (2009 GRC) Rebuttal 2 2" xfId="3146"/>
    <cellStyle name="_Costs not in KWI3000 '06Budget_Power Costs - Comparison bx Rbtl-Staff-Jt-PC_Electric Rev Req Model (2009 GRC) Rebuttal 2 2 2" xfId="24914"/>
    <cellStyle name="_Costs not in KWI3000 '06Budget_Power Costs - Comparison bx Rbtl-Staff-Jt-PC_Electric Rev Req Model (2009 GRC) Rebuttal 2 3" xfId="24915"/>
    <cellStyle name="_Costs not in KWI3000 '06Budget_Power Costs - Comparison bx Rbtl-Staff-Jt-PC_Electric Rev Req Model (2009 GRC) Rebuttal 3" xfId="3147"/>
    <cellStyle name="_Costs not in KWI3000 '06Budget_Power Costs - Comparison bx Rbtl-Staff-Jt-PC_Electric Rev Req Model (2009 GRC) Rebuttal 3 2" xfId="24916"/>
    <cellStyle name="_Costs not in KWI3000 '06Budget_Power Costs - Comparison bx Rbtl-Staff-Jt-PC_Electric Rev Req Model (2009 GRC) Rebuttal 4" xfId="24917"/>
    <cellStyle name="_Costs not in KWI3000 '06Budget_Power Costs - Comparison bx Rbtl-Staff-Jt-PC_Electric Rev Req Model (2009 GRC) Rebuttal REmoval of New  WH Solar AdjustMI" xfId="3148"/>
    <cellStyle name="_Costs not in KWI3000 '06Budget_Power Costs - Comparison bx Rbtl-Staff-Jt-PC_Electric Rev Req Model (2009 GRC) Rebuttal REmoval of New  WH Solar AdjustMI 2" xfId="3149"/>
    <cellStyle name="_Costs not in KWI3000 '06Budget_Power Costs - Comparison bx Rbtl-Staff-Jt-PC_Electric Rev Req Model (2009 GRC) Rebuttal REmoval of New  WH Solar AdjustMI 2 2" xfId="3150"/>
    <cellStyle name="_Costs not in KWI3000 '06Budget_Power Costs - Comparison bx Rbtl-Staff-Jt-PC_Electric Rev Req Model (2009 GRC) Rebuttal REmoval of New  WH Solar AdjustMI 2 2 2" xfId="24918"/>
    <cellStyle name="_Costs not in KWI3000 '06Budget_Power Costs - Comparison bx Rbtl-Staff-Jt-PC_Electric Rev Req Model (2009 GRC) Rebuttal REmoval of New  WH Solar AdjustMI 2 3" xfId="24919"/>
    <cellStyle name="_Costs not in KWI3000 '06Budget_Power Costs - Comparison bx Rbtl-Staff-Jt-PC_Electric Rev Req Model (2009 GRC) Rebuttal REmoval of New  WH Solar AdjustMI 3" xfId="3151"/>
    <cellStyle name="_Costs not in KWI3000 '06Budget_Power Costs - Comparison bx Rbtl-Staff-Jt-PC_Electric Rev Req Model (2009 GRC) Rebuttal REmoval of New  WH Solar AdjustMI 3 2" xfId="24920"/>
    <cellStyle name="_Costs not in KWI3000 '06Budget_Power Costs - Comparison bx Rbtl-Staff-Jt-PC_Electric Rev Req Model (2009 GRC) Rebuttal REmoval of New  WH Solar AdjustMI 4" xfId="24921"/>
    <cellStyle name="_Costs not in KWI3000 '06Budget_Power Costs - Comparison bx Rbtl-Staff-Jt-PC_Electric Rev Req Model (2009 GRC) Rebuttal REmoval of New  WH Solar AdjustMI_DEM-WP(C) ENERG10C--ctn Mid-C_042010 2010GRC" xfId="24922"/>
    <cellStyle name="_Costs not in KWI3000 '06Budget_Power Costs - Comparison bx Rbtl-Staff-Jt-PC_Electric Rev Req Model (2009 GRC) Revised 01-18-2010" xfId="3152"/>
    <cellStyle name="_Costs not in KWI3000 '06Budget_Power Costs - Comparison bx Rbtl-Staff-Jt-PC_Electric Rev Req Model (2009 GRC) Revised 01-18-2010 2" xfId="3153"/>
    <cellStyle name="_Costs not in KWI3000 '06Budget_Power Costs - Comparison bx Rbtl-Staff-Jt-PC_Electric Rev Req Model (2009 GRC) Revised 01-18-2010 2 2" xfId="3154"/>
    <cellStyle name="_Costs not in KWI3000 '06Budget_Power Costs - Comparison bx Rbtl-Staff-Jt-PC_Electric Rev Req Model (2009 GRC) Revised 01-18-2010 2 2 2" xfId="24923"/>
    <cellStyle name="_Costs not in KWI3000 '06Budget_Power Costs - Comparison bx Rbtl-Staff-Jt-PC_Electric Rev Req Model (2009 GRC) Revised 01-18-2010 2 3" xfId="24924"/>
    <cellStyle name="_Costs not in KWI3000 '06Budget_Power Costs - Comparison bx Rbtl-Staff-Jt-PC_Electric Rev Req Model (2009 GRC) Revised 01-18-2010 3" xfId="3155"/>
    <cellStyle name="_Costs not in KWI3000 '06Budget_Power Costs - Comparison bx Rbtl-Staff-Jt-PC_Electric Rev Req Model (2009 GRC) Revised 01-18-2010 3 2" xfId="24925"/>
    <cellStyle name="_Costs not in KWI3000 '06Budget_Power Costs - Comparison bx Rbtl-Staff-Jt-PC_Electric Rev Req Model (2009 GRC) Revised 01-18-2010 4" xfId="24926"/>
    <cellStyle name="_Costs not in KWI3000 '06Budget_Power Costs - Comparison bx Rbtl-Staff-Jt-PC_Electric Rev Req Model (2009 GRC) Revised 01-18-2010_DEM-WP(C) ENERG10C--ctn Mid-C_042010 2010GRC" xfId="24927"/>
    <cellStyle name="_Costs not in KWI3000 '06Budget_Power Costs - Comparison bx Rbtl-Staff-Jt-PC_Final Order Electric EXHIBIT A-1" xfId="3156"/>
    <cellStyle name="_Costs not in KWI3000 '06Budget_Power Costs - Comparison bx Rbtl-Staff-Jt-PC_Final Order Electric EXHIBIT A-1 2" xfId="3157"/>
    <cellStyle name="_Costs not in KWI3000 '06Budget_Power Costs - Comparison bx Rbtl-Staff-Jt-PC_Final Order Electric EXHIBIT A-1 2 2" xfId="3158"/>
    <cellStyle name="_Costs not in KWI3000 '06Budget_Power Costs - Comparison bx Rbtl-Staff-Jt-PC_Final Order Electric EXHIBIT A-1 2 2 2" xfId="24928"/>
    <cellStyle name="_Costs not in KWI3000 '06Budget_Power Costs - Comparison bx Rbtl-Staff-Jt-PC_Final Order Electric EXHIBIT A-1 2 3" xfId="24929"/>
    <cellStyle name="_Costs not in KWI3000 '06Budget_Power Costs - Comparison bx Rbtl-Staff-Jt-PC_Final Order Electric EXHIBIT A-1 3" xfId="3159"/>
    <cellStyle name="_Costs not in KWI3000 '06Budget_Power Costs - Comparison bx Rbtl-Staff-Jt-PC_Final Order Electric EXHIBIT A-1 3 2" xfId="24930"/>
    <cellStyle name="_Costs not in KWI3000 '06Budget_Power Costs - Comparison bx Rbtl-Staff-Jt-PC_Final Order Electric EXHIBIT A-1 4" xfId="24931"/>
    <cellStyle name="_Costs not in KWI3000 '06Budget_Production Adj 4.37" xfId="3160"/>
    <cellStyle name="_Costs not in KWI3000 '06Budget_Production Adj 4.37 2" xfId="3161"/>
    <cellStyle name="_Costs not in KWI3000 '06Budget_Production Adj 4.37 2 2" xfId="3162"/>
    <cellStyle name="_Costs not in KWI3000 '06Budget_Production Adj 4.37 2 2 2" xfId="24932"/>
    <cellStyle name="_Costs not in KWI3000 '06Budget_Production Adj 4.37 2 3" xfId="24933"/>
    <cellStyle name="_Costs not in KWI3000 '06Budget_Production Adj 4.37 3" xfId="3163"/>
    <cellStyle name="_Costs not in KWI3000 '06Budget_Production Adj 4.37 3 2" xfId="24934"/>
    <cellStyle name="_Costs not in KWI3000 '06Budget_Production Adj 4.37 4" xfId="24935"/>
    <cellStyle name="_Costs not in KWI3000 '06Budget_Purchased Power Adj 4.03" xfId="3164"/>
    <cellStyle name="_Costs not in KWI3000 '06Budget_Purchased Power Adj 4.03 2" xfId="3165"/>
    <cellStyle name="_Costs not in KWI3000 '06Budget_Purchased Power Adj 4.03 2 2" xfId="3166"/>
    <cellStyle name="_Costs not in KWI3000 '06Budget_Purchased Power Adj 4.03 2 2 2" xfId="24936"/>
    <cellStyle name="_Costs not in KWI3000 '06Budget_Purchased Power Adj 4.03 2 3" xfId="24937"/>
    <cellStyle name="_Costs not in KWI3000 '06Budget_Purchased Power Adj 4.03 3" xfId="3167"/>
    <cellStyle name="_Costs not in KWI3000 '06Budget_Purchased Power Adj 4.03 3 2" xfId="24938"/>
    <cellStyle name="_Costs not in KWI3000 '06Budget_Purchased Power Adj 4.03 4" xfId="24939"/>
    <cellStyle name="_Costs not in KWI3000 '06Budget_Rebuttal Power Costs" xfId="3168"/>
    <cellStyle name="_Costs not in KWI3000 '06Budget_Rebuttal Power Costs 2" xfId="3169"/>
    <cellStyle name="_Costs not in KWI3000 '06Budget_Rebuttal Power Costs 2 2" xfId="3170"/>
    <cellStyle name="_Costs not in KWI3000 '06Budget_Rebuttal Power Costs 2 2 2" xfId="24940"/>
    <cellStyle name="_Costs not in KWI3000 '06Budget_Rebuttal Power Costs 2 3" xfId="24941"/>
    <cellStyle name="_Costs not in KWI3000 '06Budget_Rebuttal Power Costs 3" xfId="3171"/>
    <cellStyle name="_Costs not in KWI3000 '06Budget_Rebuttal Power Costs 3 2" xfId="24942"/>
    <cellStyle name="_Costs not in KWI3000 '06Budget_Rebuttal Power Costs 4" xfId="24943"/>
    <cellStyle name="_Costs not in KWI3000 '06Budget_Rebuttal Power Costs_Adj Bench DR 3 for Initial Briefs (Electric)" xfId="3172"/>
    <cellStyle name="_Costs not in KWI3000 '06Budget_Rebuttal Power Costs_Adj Bench DR 3 for Initial Briefs (Electric) 2" xfId="3173"/>
    <cellStyle name="_Costs not in KWI3000 '06Budget_Rebuttal Power Costs_Adj Bench DR 3 for Initial Briefs (Electric) 2 2" xfId="3174"/>
    <cellStyle name="_Costs not in KWI3000 '06Budget_Rebuttal Power Costs_Adj Bench DR 3 for Initial Briefs (Electric) 2 2 2" xfId="24944"/>
    <cellStyle name="_Costs not in KWI3000 '06Budget_Rebuttal Power Costs_Adj Bench DR 3 for Initial Briefs (Electric) 2 3" xfId="24945"/>
    <cellStyle name="_Costs not in KWI3000 '06Budget_Rebuttal Power Costs_Adj Bench DR 3 for Initial Briefs (Electric) 3" xfId="3175"/>
    <cellStyle name="_Costs not in KWI3000 '06Budget_Rebuttal Power Costs_Adj Bench DR 3 for Initial Briefs (Electric) 3 2" xfId="24946"/>
    <cellStyle name="_Costs not in KWI3000 '06Budget_Rebuttal Power Costs_Adj Bench DR 3 for Initial Briefs (Electric) 4" xfId="24947"/>
    <cellStyle name="_Costs not in KWI3000 '06Budget_Rebuttal Power Costs_Adj Bench DR 3 for Initial Briefs (Electric)_DEM-WP(C) ENERG10C--ctn Mid-C_042010 2010GRC" xfId="24948"/>
    <cellStyle name="_Costs not in KWI3000 '06Budget_Rebuttal Power Costs_DEM-WP(C) ENERG10C--ctn Mid-C_042010 2010GRC" xfId="24949"/>
    <cellStyle name="_Costs not in KWI3000 '06Budget_Rebuttal Power Costs_Electric Rev Req Model (2009 GRC) Rebuttal" xfId="3176"/>
    <cellStyle name="_Costs not in KWI3000 '06Budget_Rebuttal Power Costs_Electric Rev Req Model (2009 GRC) Rebuttal 2" xfId="3177"/>
    <cellStyle name="_Costs not in KWI3000 '06Budget_Rebuttal Power Costs_Electric Rev Req Model (2009 GRC) Rebuttal 2 2" xfId="3178"/>
    <cellStyle name="_Costs not in KWI3000 '06Budget_Rebuttal Power Costs_Electric Rev Req Model (2009 GRC) Rebuttal 2 2 2" xfId="24950"/>
    <cellStyle name="_Costs not in KWI3000 '06Budget_Rebuttal Power Costs_Electric Rev Req Model (2009 GRC) Rebuttal 2 3" xfId="24951"/>
    <cellStyle name="_Costs not in KWI3000 '06Budget_Rebuttal Power Costs_Electric Rev Req Model (2009 GRC) Rebuttal 3" xfId="3179"/>
    <cellStyle name="_Costs not in KWI3000 '06Budget_Rebuttal Power Costs_Electric Rev Req Model (2009 GRC) Rebuttal 3 2" xfId="24952"/>
    <cellStyle name="_Costs not in KWI3000 '06Budget_Rebuttal Power Costs_Electric Rev Req Model (2009 GRC) Rebuttal 4" xfId="24953"/>
    <cellStyle name="_Costs not in KWI3000 '06Budget_Rebuttal Power Costs_Electric Rev Req Model (2009 GRC) Rebuttal REmoval of New  WH Solar AdjustMI" xfId="3180"/>
    <cellStyle name="_Costs not in KWI3000 '06Budget_Rebuttal Power Costs_Electric Rev Req Model (2009 GRC) Rebuttal REmoval of New  WH Solar AdjustMI 2" xfId="3181"/>
    <cellStyle name="_Costs not in KWI3000 '06Budget_Rebuttal Power Costs_Electric Rev Req Model (2009 GRC) Rebuttal REmoval of New  WH Solar AdjustMI 2 2" xfId="3182"/>
    <cellStyle name="_Costs not in KWI3000 '06Budget_Rebuttal Power Costs_Electric Rev Req Model (2009 GRC) Rebuttal REmoval of New  WH Solar AdjustMI 2 2 2" xfId="24954"/>
    <cellStyle name="_Costs not in KWI3000 '06Budget_Rebuttal Power Costs_Electric Rev Req Model (2009 GRC) Rebuttal REmoval of New  WH Solar AdjustMI 2 3" xfId="24955"/>
    <cellStyle name="_Costs not in KWI3000 '06Budget_Rebuttal Power Costs_Electric Rev Req Model (2009 GRC) Rebuttal REmoval of New  WH Solar AdjustMI 3" xfId="3183"/>
    <cellStyle name="_Costs not in KWI3000 '06Budget_Rebuttal Power Costs_Electric Rev Req Model (2009 GRC) Rebuttal REmoval of New  WH Solar AdjustMI 3 2" xfId="24956"/>
    <cellStyle name="_Costs not in KWI3000 '06Budget_Rebuttal Power Costs_Electric Rev Req Model (2009 GRC) Rebuttal REmoval of New  WH Solar AdjustMI 4" xfId="24957"/>
    <cellStyle name="_Costs not in KWI3000 '06Budget_Rebuttal Power Costs_Electric Rev Req Model (2009 GRC) Rebuttal REmoval of New  WH Solar AdjustMI_DEM-WP(C) ENERG10C--ctn Mid-C_042010 2010GRC" xfId="24958"/>
    <cellStyle name="_Costs not in KWI3000 '06Budget_Rebuttal Power Costs_Electric Rev Req Model (2009 GRC) Revised 01-18-2010" xfId="3184"/>
    <cellStyle name="_Costs not in KWI3000 '06Budget_Rebuttal Power Costs_Electric Rev Req Model (2009 GRC) Revised 01-18-2010 2" xfId="3185"/>
    <cellStyle name="_Costs not in KWI3000 '06Budget_Rebuttal Power Costs_Electric Rev Req Model (2009 GRC) Revised 01-18-2010 2 2" xfId="3186"/>
    <cellStyle name="_Costs not in KWI3000 '06Budget_Rebuttal Power Costs_Electric Rev Req Model (2009 GRC) Revised 01-18-2010 2 2 2" xfId="24959"/>
    <cellStyle name="_Costs not in KWI3000 '06Budget_Rebuttal Power Costs_Electric Rev Req Model (2009 GRC) Revised 01-18-2010 2 3" xfId="24960"/>
    <cellStyle name="_Costs not in KWI3000 '06Budget_Rebuttal Power Costs_Electric Rev Req Model (2009 GRC) Revised 01-18-2010 3" xfId="3187"/>
    <cellStyle name="_Costs not in KWI3000 '06Budget_Rebuttal Power Costs_Electric Rev Req Model (2009 GRC) Revised 01-18-2010 3 2" xfId="24961"/>
    <cellStyle name="_Costs not in KWI3000 '06Budget_Rebuttal Power Costs_Electric Rev Req Model (2009 GRC) Revised 01-18-2010 4" xfId="24962"/>
    <cellStyle name="_Costs not in KWI3000 '06Budget_Rebuttal Power Costs_Electric Rev Req Model (2009 GRC) Revised 01-18-2010_DEM-WP(C) ENERG10C--ctn Mid-C_042010 2010GRC" xfId="24963"/>
    <cellStyle name="_Costs not in KWI3000 '06Budget_Rebuttal Power Costs_Final Order Electric EXHIBIT A-1" xfId="3188"/>
    <cellStyle name="_Costs not in KWI3000 '06Budget_Rebuttal Power Costs_Final Order Electric EXHIBIT A-1 2" xfId="3189"/>
    <cellStyle name="_Costs not in KWI3000 '06Budget_Rebuttal Power Costs_Final Order Electric EXHIBIT A-1 2 2" xfId="3190"/>
    <cellStyle name="_Costs not in KWI3000 '06Budget_Rebuttal Power Costs_Final Order Electric EXHIBIT A-1 2 2 2" xfId="24964"/>
    <cellStyle name="_Costs not in KWI3000 '06Budget_Rebuttal Power Costs_Final Order Electric EXHIBIT A-1 2 3" xfId="24965"/>
    <cellStyle name="_Costs not in KWI3000 '06Budget_Rebuttal Power Costs_Final Order Electric EXHIBIT A-1 3" xfId="3191"/>
    <cellStyle name="_Costs not in KWI3000 '06Budget_Rebuttal Power Costs_Final Order Electric EXHIBIT A-1 3 2" xfId="24966"/>
    <cellStyle name="_Costs not in KWI3000 '06Budget_Rebuttal Power Costs_Final Order Electric EXHIBIT A-1 4" xfId="24967"/>
    <cellStyle name="_Costs not in KWI3000 '06Budget_RECS vs PTC's w Interest 6-28-10" xfId="3192"/>
    <cellStyle name="_Costs not in KWI3000 '06Budget_ROR &amp; CONV FACTOR" xfId="3193"/>
    <cellStyle name="_Costs not in KWI3000 '06Budget_ROR &amp; CONV FACTOR 2" xfId="3194"/>
    <cellStyle name="_Costs not in KWI3000 '06Budget_ROR &amp; CONV FACTOR 2 2" xfId="3195"/>
    <cellStyle name="_Costs not in KWI3000 '06Budget_ROR &amp; CONV FACTOR 2 2 2" xfId="24968"/>
    <cellStyle name="_Costs not in KWI3000 '06Budget_ROR &amp; CONV FACTOR 2 3" xfId="24969"/>
    <cellStyle name="_Costs not in KWI3000 '06Budget_ROR &amp; CONV FACTOR 3" xfId="3196"/>
    <cellStyle name="_Costs not in KWI3000 '06Budget_ROR &amp; CONV FACTOR 3 2" xfId="24970"/>
    <cellStyle name="_Costs not in KWI3000 '06Budget_ROR &amp; CONV FACTOR 4" xfId="24971"/>
    <cellStyle name="_Costs not in KWI3000 '06Budget_ROR 5.02" xfId="3197"/>
    <cellStyle name="_Costs not in KWI3000 '06Budget_ROR 5.02 2" xfId="3198"/>
    <cellStyle name="_Costs not in KWI3000 '06Budget_ROR 5.02 2 2" xfId="3199"/>
    <cellStyle name="_Costs not in KWI3000 '06Budget_ROR 5.02 2 2 2" xfId="24972"/>
    <cellStyle name="_Costs not in KWI3000 '06Budget_ROR 5.02 2 3" xfId="24973"/>
    <cellStyle name="_Costs not in KWI3000 '06Budget_ROR 5.02 3" xfId="3200"/>
    <cellStyle name="_Costs not in KWI3000 '06Budget_ROR 5.02 3 2" xfId="24974"/>
    <cellStyle name="_Costs not in KWI3000 '06Budget_ROR 5.02 4" xfId="24975"/>
    <cellStyle name="_Costs not in KWI3000 '06Budget_Transmission Workbook for May BOD" xfId="3201"/>
    <cellStyle name="_Costs not in KWI3000 '06Budget_Transmission Workbook for May BOD 2" xfId="3202"/>
    <cellStyle name="_Costs not in KWI3000 '06Budget_Transmission Workbook for May BOD 2 2" xfId="24976"/>
    <cellStyle name="_Costs not in KWI3000 '06Budget_Transmission Workbook for May BOD 3" xfId="24977"/>
    <cellStyle name="_Costs not in KWI3000 '06Budget_Transmission Workbook for May BOD_DEM-WP(C) ENERG10C--ctn Mid-C_042010 2010GRC" xfId="24978"/>
    <cellStyle name="_Costs not in KWI3000 '06Budget_Typical Residential Impacts 10.27.08" xfId="3203"/>
    <cellStyle name="_Costs not in KWI3000 '06Budget_Wind Integration 10GRC" xfId="3204"/>
    <cellStyle name="_Costs not in KWI3000 '06Budget_Wind Integration 10GRC 2" xfId="3205"/>
    <cellStyle name="_Costs not in KWI3000 '06Budget_Wind Integration 10GRC 2 2" xfId="24979"/>
    <cellStyle name="_Costs not in KWI3000 '06Budget_Wind Integration 10GRC 3" xfId="24980"/>
    <cellStyle name="_Costs not in KWI3000 '06Budget_Wind Integration 10GRC_DEM-WP(C) ENERG10C--ctn Mid-C_042010 2010GRC" xfId="24981"/>
    <cellStyle name="_x0013__County_Stop_Light_Chart_2012_02" xfId="3206"/>
    <cellStyle name="_x0013__County_Stop_Light_Chart_2012_06" xfId="3207"/>
    <cellStyle name="_x0013__County_Stop_Light_Chart_Template" xfId="3208"/>
    <cellStyle name="_Debt" xfId="3209"/>
    <cellStyle name="_Debt 2" xfId="3210"/>
    <cellStyle name="_Debt 2 2" xfId="3211"/>
    <cellStyle name="_Debt 2_2011 Operations Snapshot" xfId="3212"/>
    <cellStyle name="_Debt 2_Department" xfId="3213"/>
    <cellStyle name="_Debt 2_VarX" xfId="3214"/>
    <cellStyle name="_Debt 3" xfId="3215"/>
    <cellStyle name="_Debt 3 2" xfId="3216"/>
    <cellStyle name="_Debt 3 2 2" xfId="3217"/>
    <cellStyle name="_Debt 3 2_County_Stop_Light_Chart_2012_02" xfId="3218"/>
    <cellStyle name="_Debt 3 2_County_Stop_Light_Chart_2012_06" xfId="3219"/>
    <cellStyle name="_Debt 3 2_County_Stop_Light_Chart_Template" xfId="3220"/>
    <cellStyle name="_Debt 3_2011 OM ASM Report" xfId="3221"/>
    <cellStyle name="_Debt 3_2011 OM ASM Report 2" xfId="3222"/>
    <cellStyle name="_Debt 3_2011 OM ASM Report_County_Stop_Light_Chart_2012_02" xfId="3223"/>
    <cellStyle name="_Debt 3_2011 OM ASM Report_County_Stop_Light_Chart_2012_06" xfId="3224"/>
    <cellStyle name="_Debt 3_2011 OM ASM Report_County_Stop_Light_Chart_Template" xfId="3225"/>
    <cellStyle name="_Debt 3_2011 Operations Snapshot" xfId="3226"/>
    <cellStyle name="_Debt 3_2012 Operations Snapshot" xfId="3227"/>
    <cellStyle name="_Debt 3_Copy of 2011 OM ASM Report" xfId="3228"/>
    <cellStyle name="_Debt 3_Jan 2012 OM ASM Report" xfId="3229"/>
    <cellStyle name="_Debt 4" xfId="3230"/>
    <cellStyle name="_Debt 4 2" xfId="3231"/>
    <cellStyle name="_Debt 4 3" xfId="3232"/>
    <cellStyle name="_Debt 4_2011 Operations Snapshot" xfId="3233"/>
    <cellStyle name="_Debt 4_2011 Operations Snapshot 2" xfId="3234"/>
    <cellStyle name="_Debt 4_2011 Operations Snapshot_County_Stop_Light_Chart_2012_02" xfId="3235"/>
    <cellStyle name="_Debt 4_2011 Operations Snapshot_County_Stop_Light_Chart_2012_06" xfId="3236"/>
    <cellStyle name="_Debt 4_2011 Operations Snapshot_County_Stop_Light_Chart_Template" xfId="3237"/>
    <cellStyle name="_Debt 4_2012 Operations Snapshot" xfId="3238"/>
    <cellStyle name="_Debt 4_County_Stop_Light_Chart_2012_02" xfId="3239"/>
    <cellStyle name="_Debt 4_County_Stop_Light_Chart_2012_06" xfId="3240"/>
    <cellStyle name="_Debt 4_County_Stop_Light_Chart_Template" xfId="3241"/>
    <cellStyle name="_Debt 4_Department" xfId="3242"/>
    <cellStyle name="_Debt 4_VarX" xfId="3243"/>
    <cellStyle name="_Debt 5" xfId="3244"/>
    <cellStyle name="_Debt 5 2" xfId="3245"/>
    <cellStyle name="_Debt 5_Department" xfId="3246"/>
    <cellStyle name="_Debt 5_Department 2" xfId="3247"/>
    <cellStyle name="_Debt 5_VarX" xfId="3248"/>
    <cellStyle name="_Debt 5_VarX 2" xfId="3249"/>
    <cellStyle name="_Debt 6" xfId="3250"/>
    <cellStyle name="_Debt_2012 Jan CAP ASM Report" xfId="3251"/>
    <cellStyle name="_Debt_County_Stop_Light_Chart_2012_02" xfId="3252"/>
    <cellStyle name="_Debt_County_Stop_Light_Chart_2012_06" xfId="3253"/>
    <cellStyle name="_Debt_County_Stop_Light_Chart_Template" xfId="3254"/>
    <cellStyle name="_DEM-08C Power Cost Comparison" xfId="3255"/>
    <cellStyle name="_DEM-08C Power Cost Comparison 2" xfId="24982"/>
    <cellStyle name="_DEM-WP (C) Costs not in AURORA 2006GRC Order 11.30.06 Gas" xfId="3256"/>
    <cellStyle name="_DEM-WP (C) Costs not in AURORA 2006GRC Order 11.30.06 Gas 2" xfId="3257"/>
    <cellStyle name="_DEM-WP (C) Costs not in AURORA 2006GRC Order 11.30.06 Gas 2 2" xfId="24983"/>
    <cellStyle name="_DEM-WP (C) Costs not in AURORA 2006GRC Order 11.30.06 Gas 3" xfId="24984"/>
    <cellStyle name="_DEM-WP (C) Costs not in AURORA 2006GRC Order 11.30.06 Gas_Chelan PUD Power Costs (8-10)" xfId="3258"/>
    <cellStyle name="_DEM-WP (C) Costs not in AURORA 2006GRC Order 11.30.06 Gas_Chelan PUD Power Costs (8-10) 2" xfId="24985"/>
    <cellStyle name="_DEM-WP (C) Costs not in AURORA 2006GRC Order 11.30.06 Gas_DEM-WP(C) ENERG10C--ctn Mid-C_042010 2010GRC" xfId="24986"/>
    <cellStyle name="_DEM-WP (C) Costs not in AURORA 2006GRC Order 11.30.06 Gas_NIM Summary" xfId="3259"/>
    <cellStyle name="_DEM-WP (C) Costs not in AURORA 2006GRC Order 11.30.06 Gas_NIM Summary 2" xfId="3260"/>
    <cellStyle name="_DEM-WP (C) Costs not in AURORA 2006GRC Order 11.30.06 Gas_NIM Summary 2 2" xfId="24987"/>
    <cellStyle name="_DEM-WP (C) Costs not in AURORA 2006GRC Order 11.30.06 Gas_NIM Summary 3" xfId="24988"/>
    <cellStyle name="_DEM-WP (C) Costs not in AURORA 2006GRC Order 11.30.06 Gas_NIM Summary_DEM-WP(C) ENERG10C--ctn Mid-C_042010 2010GRC" xfId="24989"/>
    <cellStyle name="_DEM-WP (C) Power Cost 2006GRC Order" xfId="3261"/>
    <cellStyle name="_DEM-WP (C) Power Cost 2006GRC Order 10" xfId="24990"/>
    <cellStyle name="_DEM-WP (C) Power Cost 2006GRC Order 10 2" xfId="24991"/>
    <cellStyle name="_DEM-WP (C) Power Cost 2006GRC Order 2" xfId="3262"/>
    <cellStyle name="_DEM-WP (C) Power Cost 2006GRC Order 2 2" xfId="3263"/>
    <cellStyle name="_DEM-WP (C) Power Cost 2006GRC Order 2 2 2" xfId="3264"/>
    <cellStyle name="_DEM-WP (C) Power Cost 2006GRC Order 2 2 2 2" xfId="24992"/>
    <cellStyle name="_DEM-WP (C) Power Cost 2006GRC Order 2 2 3" xfId="24993"/>
    <cellStyle name="_DEM-WP (C) Power Cost 2006GRC Order 2 3" xfId="3265"/>
    <cellStyle name="_DEM-WP (C) Power Cost 2006GRC Order 2 3 2" xfId="24994"/>
    <cellStyle name="_DEM-WP (C) Power Cost 2006GRC Order 2 4" xfId="24995"/>
    <cellStyle name="_DEM-WP (C) Power Cost 2006GRC Order 3" xfId="3266"/>
    <cellStyle name="_DEM-WP (C) Power Cost 2006GRC Order 3 2" xfId="3267"/>
    <cellStyle name="_DEM-WP (C) Power Cost 2006GRC Order 3 2 2" xfId="24996"/>
    <cellStyle name="_DEM-WP (C) Power Cost 2006GRC Order 3 3" xfId="24997"/>
    <cellStyle name="_DEM-WP (C) Power Cost 2006GRC Order 4" xfId="3268"/>
    <cellStyle name="_DEM-WP (C) Power Cost 2006GRC Order 4 2" xfId="3269"/>
    <cellStyle name="_DEM-WP (C) Power Cost 2006GRC Order 4 2 2" xfId="24998"/>
    <cellStyle name="_DEM-WP (C) Power Cost 2006GRC Order 4 3" xfId="24999"/>
    <cellStyle name="_DEM-WP (C) Power Cost 2006GRC Order 5" xfId="3270"/>
    <cellStyle name="_DEM-WP (C) Power Cost 2006GRC Order 5 2" xfId="25000"/>
    <cellStyle name="_DEM-WP (C) Power Cost 2006GRC Order 5 2 2" xfId="25001"/>
    <cellStyle name="_DEM-WP (C) Power Cost 2006GRC Order 5 2 3" xfId="25002"/>
    <cellStyle name="_DEM-WP (C) Power Cost 2006GRC Order 5 3" xfId="25003"/>
    <cellStyle name="_DEM-WP (C) Power Cost 2006GRC Order 5 3 2" xfId="25004"/>
    <cellStyle name="_DEM-WP (C) Power Cost 2006GRC Order 6" xfId="25005"/>
    <cellStyle name="_DEM-WP (C) Power Cost 2006GRC Order 6 2" xfId="25006"/>
    <cellStyle name="_DEM-WP (C) Power Cost 2006GRC Order 6 2 2" xfId="25007"/>
    <cellStyle name="_DEM-WP (C) Power Cost 2006GRC Order 6 3" xfId="25008"/>
    <cellStyle name="_DEM-WP (C) Power Cost 2006GRC Order 7" xfId="25009"/>
    <cellStyle name="_DEM-WP (C) Power Cost 2006GRC Order 7 2" xfId="25010"/>
    <cellStyle name="_DEM-WP (C) Power Cost 2006GRC Order 8" xfId="25011"/>
    <cellStyle name="_DEM-WP (C) Power Cost 2006GRC Order 8 2" xfId="25012"/>
    <cellStyle name="_DEM-WP (C) Power Cost 2006GRC Order 9" xfId="25013"/>
    <cellStyle name="_DEM-WP (C) Power Cost 2006GRC Order 9 2" xfId="25014"/>
    <cellStyle name="_DEM-WP (C) Power Cost 2006GRC Order_04 07E Wild Horse Wind Expansion (C) (2)" xfId="3271"/>
    <cellStyle name="_DEM-WP (C) Power Cost 2006GRC Order_04 07E Wild Horse Wind Expansion (C) (2) 2" xfId="3272"/>
    <cellStyle name="_DEM-WP (C) Power Cost 2006GRC Order_04 07E Wild Horse Wind Expansion (C) (2) 2 2" xfId="3273"/>
    <cellStyle name="_DEM-WP (C) Power Cost 2006GRC Order_04 07E Wild Horse Wind Expansion (C) (2) 2 2 2" xfId="25015"/>
    <cellStyle name="_DEM-WP (C) Power Cost 2006GRC Order_04 07E Wild Horse Wind Expansion (C) (2) 2 3" xfId="25016"/>
    <cellStyle name="_DEM-WP (C) Power Cost 2006GRC Order_04 07E Wild Horse Wind Expansion (C) (2) 3" xfId="3274"/>
    <cellStyle name="_DEM-WP (C) Power Cost 2006GRC Order_04 07E Wild Horse Wind Expansion (C) (2) 3 2" xfId="25017"/>
    <cellStyle name="_DEM-WP (C) Power Cost 2006GRC Order_04 07E Wild Horse Wind Expansion (C) (2) 4" xfId="25018"/>
    <cellStyle name="_DEM-WP (C) Power Cost 2006GRC Order_04 07E Wild Horse Wind Expansion (C) (2)_Adj Bench DR 3 for Initial Briefs (Electric)" xfId="3275"/>
    <cellStyle name="_DEM-WP (C) Power Cost 2006GRC Order_04 07E Wild Horse Wind Expansion (C) (2)_Adj Bench DR 3 for Initial Briefs (Electric) 2" xfId="3276"/>
    <cellStyle name="_DEM-WP (C) Power Cost 2006GRC Order_04 07E Wild Horse Wind Expansion (C) (2)_Adj Bench DR 3 for Initial Briefs (Electric) 2 2" xfId="3277"/>
    <cellStyle name="_DEM-WP (C) Power Cost 2006GRC Order_04 07E Wild Horse Wind Expansion (C) (2)_Adj Bench DR 3 for Initial Briefs (Electric) 2 2 2" xfId="25019"/>
    <cellStyle name="_DEM-WP (C) Power Cost 2006GRC Order_04 07E Wild Horse Wind Expansion (C) (2)_Adj Bench DR 3 for Initial Briefs (Electric) 2 3" xfId="25020"/>
    <cellStyle name="_DEM-WP (C) Power Cost 2006GRC Order_04 07E Wild Horse Wind Expansion (C) (2)_Adj Bench DR 3 for Initial Briefs (Electric) 3" xfId="3278"/>
    <cellStyle name="_DEM-WP (C) Power Cost 2006GRC Order_04 07E Wild Horse Wind Expansion (C) (2)_Adj Bench DR 3 for Initial Briefs (Electric) 3 2" xfId="25021"/>
    <cellStyle name="_DEM-WP (C) Power Cost 2006GRC Order_04 07E Wild Horse Wind Expansion (C) (2)_Adj Bench DR 3 for Initial Briefs (Electric) 4" xfId="25022"/>
    <cellStyle name="_DEM-WP (C) Power Cost 2006GRC Order_04 07E Wild Horse Wind Expansion (C) (2)_Adj Bench DR 3 for Initial Briefs (Electric)_DEM-WP(C) ENERG10C--ctn Mid-C_042010 2010GRC" xfId="25023"/>
    <cellStyle name="_DEM-WP (C) Power Cost 2006GRC Order_04 07E Wild Horse Wind Expansion (C) (2)_Book1" xfId="3279"/>
    <cellStyle name="_DEM-WP (C) Power Cost 2006GRC Order_04 07E Wild Horse Wind Expansion (C) (2)_DEM-WP(C) ENERG10C--ctn Mid-C_042010 2010GRC" xfId="25024"/>
    <cellStyle name="_DEM-WP (C) Power Cost 2006GRC Order_04 07E Wild Horse Wind Expansion (C) (2)_Electric Rev Req Model (2009 GRC) " xfId="3280"/>
    <cellStyle name="_DEM-WP (C) Power Cost 2006GRC Order_04 07E Wild Horse Wind Expansion (C) (2)_Electric Rev Req Model (2009 GRC)  2" xfId="3281"/>
    <cellStyle name="_DEM-WP (C) Power Cost 2006GRC Order_04 07E Wild Horse Wind Expansion (C) (2)_Electric Rev Req Model (2009 GRC)  2 2" xfId="3282"/>
    <cellStyle name="_DEM-WP (C) Power Cost 2006GRC Order_04 07E Wild Horse Wind Expansion (C) (2)_Electric Rev Req Model (2009 GRC)  2 2 2" xfId="25025"/>
    <cellStyle name="_DEM-WP (C) Power Cost 2006GRC Order_04 07E Wild Horse Wind Expansion (C) (2)_Electric Rev Req Model (2009 GRC)  2 3" xfId="25026"/>
    <cellStyle name="_DEM-WP (C) Power Cost 2006GRC Order_04 07E Wild Horse Wind Expansion (C) (2)_Electric Rev Req Model (2009 GRC)  3" xfId="3283"/>
    <cellStyle name="_DEM-WP (C) Power Cost 2006GRC Order_04 07E Wild Horse Wind Expansion (C) (2)_Electric Rev Req Model (2009 GRC)  3 2" xfId="25027"/>
    <cellStyle name="_DEM-WP (C) Power Cost 2006GRC Order_04 07E Wild Horse Wind Expansion (C) (2)_Electric Rev Req Model (2009 GRC)  4" xfId="25028"/>
    <cellStyle name="_DEM-WP (C) Power Cost 2006GRC Order_04 07E Wild Horse Wind Expansion (C) (2)_Electric Rev Req Model (2009 GRC) _DEM-WP(C) ENERG10C--ctn Mid-C_042010 2010GRC" xfId="25029"/>
    <cellStyle name="_DEM-WP (C) Power Cost 2006GRC Order_04 07E Wild Horse Wind Expansion (C) (2)_Electric Rev Req Model (2009 GRC) Rebuttal" xfId="3284"/>
    <cellStyle name="_DEM-WP (C) Power Cost 2006GRC Order_04 07E Wild Horse Wind Expansion (C) (2)_Electric Rev Req Model (2009 GRC) Rebuttal 2" xfId="3285"/>
    <cellStyle name="_DEM-WP (C) Power Cost 2006GRC Order_04 07E Wild Horse Wind Expansion (C) (2)_Electric Rev Req Model (2009 GRC) Rebuttal 2 2" xfId="3286"/>
    <cellStyle name="_DEM-WP (C) Power Cost 2006GRC Order_04 07E Wild Horse Wind Expansion (C) (2)_Electric Rev Req Model (2009 GRC) Rebuttal 2 2 2" xfId="25030"/>
    <cellStyle name="_DEM-WP (C) Power Cost 2006GRC Order_04 07E Wild Horse Wind Expansion (C) (2)_Electric Rev Req Model (2009 GRC) Rebuttal 2 3" xfId="25031"/>
    <cellStyle name="_DEM-WP (C) Power Cost 2006GRC Order_04 07E Wild Horse Wind Expansion (C) (2)_Electric Rev Req Model (2009 GRC) Rebuttal 3" xfId="3287"/>
    <cellStyle name="_DEM-WP (C) Power Cost 2006GRC Order_04 07E Wild Horse Wind Expansion (C) (2)_Electric Rev Req Model (2009 GRC) Rebuttal 3 2" xfId="25032"/>
    <cellStyle name="_DEM-WP (C) Power Cost 2006GRC Order_04 07E Wild Horse Wind Expansion (C) (2)_Electric Rev Req Model (2009 GRC) Rebuttal 4" xfId="25033"/>
    <cellStyle name="_DEM-WP (C) Power Cost 2006GRC Order_04 07E Wild Horse Wind Expansion (C) (2)_Electric Rev Req Model (2009 GRC) Rebuttal REmoval of New  WH Solar AdjustMI" xfId="3288"/>
    <cellStyle name="_DEM-WP (C) Power Cost 2006GRC Order_04 07E Wild Horse Wind Expansion (C) (2)_Electric Rev Req Model (2009 GRC) Rebuttal REmoval of New  WH Solar AdjustMI 2" xfId="3289"/>
    <cellStyle name="_DEM-WP (C) Power Cost 2006GRC Order_04 07E Wild Horse Wind Expansion (C) (2)_Electric Rev Req Model (2009 GRC) Rebuttal REmoval of New  WH Solar AdjustMI 2 2" xfId="3290"/>
    <cellStyle name="_DEM-WP (C) Power Cost 2006GRC Order_04 07E Wild Horse Wind Expansion (C) (2)_Electric Rev Req Model (2009 GRC) Rebuttal REmoval of New  WH Solar AdjustMI 2 2 2" xfId="25034"/>
    <cellStyle name="_DEM-WP (C) Power Cost 2006GRC Order_04 07E Wild Horse Wind Expansion (C) (2)_Electric Rev Req Model (2009 GRC) Rebuttal REmoval of New  WH Solar AdjustMI 2 3" xfId="25035"/>
    <cellStyle name="_DEM-WP (C) Power Cost 2006GRC Order_04 07E Wild Horse Wind Expansion (C) (2)_Electric Rev Req Model (2009 GRC) Rebuttal REmoval of New  WH Solar AdjustMI 3" xfId="3291"/>
    <cellStyle name="_DEM-WP (C) Power Cost 2006GRC Order_04 07E Wild Horse Wind Expansion (C) (2)_Electric Rev Req Model (2009 GRC) Rebuttal REmoval of New  WH Solar AdjustMI 3 2" xfId="25036"/>
    <cellStyle name="_DEM-WP (C) Power Cost 2006GRC Order_04 07E Wild Horse Wind Expansion (C) (2)_Electric Rev Req Model (2009 GRC) Rebuttal REmoval of New  WH Solar AdjustMI 4" xfId="25037"/>
    <cellStyle name="_DEM-WP (C) Power Cost 2006GRC Order_04 07E Wild Horse Wind Expansion (C) (2)_Electric Rev Req Model (2009 GRC) Rebuttal REmoval of New  WH Solar AdjustMI_DEM-WP(C) ENERG10C--ctn Mid-C_042010 2010GRC" xfId="25038"/>
    <cellStyle name="_DEM-WP (C) Power Cost 2006GRC Order_04 07E Wild Horse Wind Expansion (C) (2)_Electric Rev Req Model (2009 GRC) Revised 01-18-2010" xfId="3292"/>
    <cellStyle name="_DEM-WP (C) Power Cost 2006GRC Order_04 07E Wild Horse Wind Expansion (C) (2)_Electric Rev Req Model (2009 GRC) Revised 01-18-2010 2" xfId="3293"/>
    <cellStyle name="_DEM-WP (C) Power Cost 2006GRC Order_04 07E Wild Horse Wind Expansion (C) (2)_Electric Rev Req Model (2009 GRC) Revised 01-18-2010 2 2" xfId="3294"/>
    <cellStyle name="_DEM-WP (C) Power Cost 2006GRC Order_04 07E Wild Horse Wind Expansion (C) (2)_Electric Rev Req Model (2009 GRC) Revised 01-18-2010 2 2 2" xfId="25039"/>
    <cellStyle name="_DEM-WP (C) Power Cost 2006GRC Order_04 07E Wild Horse Wind Expansion (C) (2)_Electric Rev Req Model (2009 GRC) Revised 01-18-2010 2 3" xfId="25040"/>
    <cellStyle name="_DEM-WP (C) Power Cost 2006GRC Order_04 07E Wild Horse Wind Expansion (C) (2)_Electric Rev Req Model (2009 GRC) Revised 01-18-2010 3" xfId="3295"/>
    <cellStyle name="_DEM-WP (C) Power Cost 2006GRC Order_04 07E Wild Horse Wind Expansion (C) (2)_Electric Rev Req Model (2009 GRC) Revised 01-18-2010 3 2" xfId="25041"/>
    <cellStyle name="_DEM-WP (C) Power Cost 2006GRC Order_04 07E Wild Horse Wind Expansion (C) (2)_Electric Rev Req Model (2009 GRC) Revised 01-18-2010 4" xfId="25042"/>
    <cellStyle name="_DEM-WP (C) Power Cost 2006GRC Order_04 07E Wild Horse Wind Expansion (C) (2)_Electric Rev Req Model (2009 GRC) Revised 01-18-2010_DEM-WP(C) ENERG10C--ctn Mid-C_042010 2010GRC" xfId="25043"/>
    <cellStyle name="_DEM-WP (C) Power Cost 2006GRC Order_04 07E Wild Horse Wind Expansion (C) (2)_Electric Rev Req Model (2010 GRC)" xfId="3296"/>
    <cellStyle name="_DEM-WP (C) Power Cost 2006GRC Order_04 07E Wild Horse Wind Expansion (C) (2)_Electric Rev Req Model (2010 GRC) SF" xfId="3297"/>
    <cellStyle name="_DEM-WP (C) Power Cost 2006GRC Order_04 07E Wild Horse Wind Expansion (C) (2)_Final Order Electric EXHIBIT A-1" xfId="3298"/>
    <cellStyle name="_DEM-WP (C) Power Cost 2006GRC Order_04 07E Wild Horse Wind Expansion (C) (2)_Final Order Electric EXHIBIT A-1 2" xfId="3299"/>
    <cellStyle name="_DEM-WP (C) Power Cost 2006GRC Order_04 07E Wild Horse Wind Expansion (C) (2)_Final Order Electric EXHIBIT A-1 2 2" xfId="3300"/>
    <cellStyle name="_DEM-WP (C) Power Cost 2006GRC Order_04 07E Wild Horse Wind Expansion (C) (2)_Final Order Electric EXHIBIT A-1 2 2 2" xfId="25044"/>
    <cellStyle name="_DEM-WP (C) Power Cost 2006GRC Order_04 07E Wild Horse Wind Expansion (C) (2)_Final Order Electric EXHIBIT A-1 2 3" xfId="25045"/>
    <cellStyle name="_DEM-WP (C) Power Cost 2006GRC Order_04 07E Wild Horse Wind Expansion (C) (2)_Final Order Electric EXHIBIT A-1 3" xfId="3301"/>
    <cellStyle name="_DEM-WP (C) Power Cost 2006GRC Order_04 07E Wild Horse Wind Expansion (C) (2)_Final Order Electric EXHIBIT A-1 3 2" xfId="25046"/>
    <cellStyle name="_DEM-WP (C) Power Cost 2006GRC Order_04 07E Wild Horse Wind Expansion (C) (2)_Final Order Electric EXHIBIT A-1 4" xfId="25047"/>
    <cellStyle name="_DEM-WP (C) Power Cost 2006GRC Order_04 07E Wild Horse Wind Expansion (C) (2)_TENASKA REGULATORY ASSET" xfId="3302"/>
    <cellStyle name="_DEM-WP (C) Power Cost 2006GRC Order_04 07E Wild Horse Wind Expansion (C) (2)_TENASKA REGULATORY ASSET 2" xfId="3303"/>
    <cellStyle name="_DEM-WP (C) Power Cost 2006GRC Order_04 07E Wild Horse Wind Expansion (C) (2)_TENASKA REGULATORY ASSET 2 2" xfId="3304"/>
    <cellStyle name="_DEM-WP (C) Power Cost 2006GRC Order_04 07E Wild Horse Wind Expansion (C) (2)_TENASKA REGULATORY ASSET 2 2 2" xfId="25048"/>
    <cellStyle name="_DEM-WP (C) Power Cost 2006GRC Order_04 07E Wild Horse Wind Expansion (C) (2)_TENASKA REGULATORY ASSET 2 3" xfId="25049"/>
    <cellStyle name="_DEM-WP (C) Power Cost 2006GRC Order_04 07E Wild Horse Wind Expansion (C) (2)_TENASKA REGULATORY ASSET 3" xfId="3305"/>
    <cellStyle name="_DEM-WP (C) Power Cost 2006GRC Order_04 07E Wild Horse Wind Expansion (C) (2)_TENASKA REGULATORY ASSET 3 2" xfId="25050"/>
    <cellStyle name="_DEM-WP (C) Power Cost 2006GRC Order_04 07E Wild Horse Wind Expansion (C) (2)_TENASKA REGULATORY ASSET 4" xfId="25051"/>
    <cellStyle name="_DEM-WP (C) Power Cost 2006GRC Order_16.37E Wild Horse Expansion DeferralRevwrkingfile SF" xfId="3306"/>
    <cellStyle name="_DEM-WP (C) Power Cost 2006GRC Order_16.37E Wild Horse Expansion DeferralRevwrkingfile SF 2" xfId="3307"/>
    <cellStyle name="_DEM-WP (C) Power Cost 2006GRC Order_16.37E Wild Horse Expansion DeferralRevwrkingfile SF 2 2" xfId="3308"/>
    <cellStyle name="_DEM-WP (C) Power Cost 2006GRC Order_16.37E Wild Horse Expansion DeferralRevwrkingfile SF 2 2 2" xfId="25052"/>
    <cellStyle name="_DEM-WP (C) Power Cost 2006GRC Order_16.37E Wild Horse Expansion DeferralRevwrkingfile SF 2 3" xfId="25053"/>
    <cellStyle name="_DEM-WP (C) Power Cost 2006GRC Order_16.37E Wild Horse Expansion DeferralRevwrkingfile SF 3" xfId="3309"/>
    <cellStyle name="_DEM-WP (C) Power Cost 2006GRC Order_16.37E Wild Horse Expansion DeferralRevwrkingfile SF 3 2" xfId="25054"/>
    <cellStyle name="_DEM-WP (C) Power Cost 2006GRC Order_16.37E Wild Horse Expansion DeferralRevwrkingfile SF 4" xfId="25055"/>
    <cellStyle name="_DEM-WP (C) Power Cost 2006GRC Order_16.37E Wild Horse Expansion DeferralRevwrkingfile SF_DEM-WP(C) ENERG10C--ctn Mid-C_042010 2010GRC" xfId="25056"/>
    <cellStyle name="_DEM-WP (C) Power Cost 2006GRC Order_2009 Compliance Filing PCA Exhibits for GRC" xfId="3310"/>
    <cellStyle name="_DEM-WP (C) Power Cost 2006GRC Order_2009 Compliance Filing PCA Exhibits for GRC 2" xfId="25057"/>
    <cellStyle name="_DEM-WP (C) Power Cost 2006GRC Order_2009 GRC Compl Filing - Exhibit D" xfId="3311"/>
    <cellStyle name="_DEM-WP (C) Power Cost 2006GRC Order_2009 GRC Compl Filing - Exhibit D 2" xfId="3312"/>
    <cellStyle name="_DEM-WP (C) Power Cost 2006GRC Order_2009 GRC Compl Filing - Exhibit D 2 2" xfId="25058"/>
    <cellStyle name="_DEM-WP (C) Power Cost 2006GRC Order_2009 GRC Compl Filing - Exhibit D 3" xfId="25059"/>
    <cellStyle name="_DEM-WP (C) Power Cost 2006GRC Order_2009 GRC Compl Filing - Exhibit D_DEM-WP(C) ENERG10C--ctn Mid-C_042010 2010GRC" xfId="25060"/>
    <cellStyle name="_DEM-WP (C) Power Cost 2006GRC Order_3.01 Income Statement" xfId="3313"/>
    <cellStyle name="_DEM-WP (C) Power Cost 2006GRC Order_4 31 Regulatory Assets and Liabilities  7 06- Exhibit D" xfId="3314"/>
    <cellStyle name="_DEM-WP (C) Power Cost 2006GRC Order_4 31 Regulatory Assets and Liabilities  7 06- Exhibit D 2" xfId="3315"/>
    <cellStyle name="_DEM-WP (C) Power Cost 2006GRC Order_4 31 Regulatory Assets and Liabilities  7 06- Exhibit D 2 2" xfId="3316"/>
    <cellStyle name="_DEM-WP (C) Power Cost 2006GRC Order_4 31 Regulatory Assets and Liabilities  7 06- Exhibit D 2 2 2" xfId="25061"/>
    <cellStyle name="_DEM-WP (C) Power Cost 2006GRC Order_4 31 Regulatory Assets and Liabilities  7 06- Exhibit D 3" xfId="3317"/>
    <cellStyle name="_DEM-WP (C) Power Cost 2006GRC Order_4 31 Regulatory Assets and Liabilities  7 06- Exhibit D 3 2" xfId="25062"/>
    <cellStyle name="_DEM-WP (C) Power Cost 2006GRC Order_4 31 Regulatory Assets and Liabilities  7 06- Exhibit D_DEM-WP(C) ENERG10C--ctn Mid-C_042010 2010GRC" xfId="25063"/>
    <cellStyle name="_DEM-WP (C) Power Cost 2006GRC Order_4 31 Regulatory Assets and Liabilities  7 06- Exhibit D_NIM Summary" xfId="3318"/>
    <cellStyle name="_DEM-WP (C) Power Cost 2006GRC Order_4 31 Regulatory Assets and Liabilities  7 06- Exhibit D_NIM Summary 2" xfId="3319"/>
    <cellStyle name="_DEM-WP (C) Power Cost 2006GRC Order_4 31 Regulatory Assets and Liabilities  7 06- Exhibit D_NIM Summary 2 2" xfId="25064"/>
    <cellStyle name="_DEM-WP (C) Power Cost 2006GRC Order_4 31 Regulatory Assets and Liabilities  7 06- Exhibit D_NIM Summary 3" xfId="25065"/>
    <cellStyle name="_DEM-WP (C) Power Cost 2006GRC Order_4 31 Regulatory Assets and Liabilities  7 06- Exhibit D_NIM Summary_DEM-WP(C) ENERG10C--ctn Mid-C_042010 2010GRC" xfId="25066"/>
    <cellStyle name="_DEM-WP (C) Power Cost 2006GRC Order_4 31 Regulatory Assets and Liabilities  7 06- Exhibit D_NIM+O&amp;M" xfId="25067"/>
    <cellStyle name="_DEM-WP (C) Power Cost 2006GRC Order_4 31 Regulatory Assets and Liabilities  7 06- Exhibit D_NIM+O&amp;M 2" xfId="25068"/>
    <cellStyle name="_DEM-WP (C) Power Cost 2006GRC Order_4 31 Regulatory Assets and Liabilities  7 06- Exhibit D_NIM+O&amp;M Monthly" xfId="25069"/>
    <cellStyle name="_DEM-WP (C) Power Cost 2006GRC Order_4 31 Regulatory Assets and Liabilities  7 06- Exhibit D_NIM+O&amp;M Monthly 2" xfId="25070"/>
    <cellStyle name="_DEM-WP (C) Power Cost 2006GRC Order_4 31E Reg Asset  Liab and EXH D" xfId="25071"/>
    <cellStyle name="_DEM-WP (C) Power Cost 2006GRC Order_4 31E Reg Asset  Liab and EXH D _ Aug 10 Filing (2)" xfId="25072"/>
    <cellStyle name="_DEM-WP (C) Power Cost 2006GRC Order_4 31E Reg Asset  Liab and EXH D _ Aug 10 Filing (2) 2" xfId="25073"/>
    <cellStyle name="_DEM-WP (C) Power Cost 2006GRC Order_4 31E Reg Asset  Liab and EXH D 10" xfId="25074"/>
    <cellStyle name="_DEM-WP (C) Power Cost 2006GRC Order_4 31E Reg Asset  Liab and EXH D 11" xfId="25075"/>
    <cellStyle name="_DEM-WP (C) Power Cost 2006GRC Order_4 31E Reg Asset  Liab and EXH D 12" xfId="25076"/>
    <cellStyle name="_DEM-WP (C) Power Cost 2006GRC Order_4 31E Reg Asset  Liab and EXH D 13" xfId="25077"/>
    <cellStyle name="_DEM-WP (C) Power Cost 2006GRC Order_4 31E Reg Asset  Liab and EXH D 14" xfId="25078"/>
    <cellStyle name="_DEM-WP (C) Power Cost 2006GRC Order_4 31E Reg Asset  Liab and EXH D 15" xfId="25079"/>
    <cellStyle name="_DEM-WP (C) Power Cost 2006GRC Order_4 31E Reg Asset  Liab and EXH D 16" xfId="25080"/>
    <cellStyle name="_DEM-WP (C) Power Cost 2006GRC Order_4 31E Reg Asset  Liab and EXH D 17" xfId="25081"/>
    <cellStyle name="_DEM-WP (C) Power Cost 2006GRC Order_4 31E Reg Asset  Liab and EXH D 18" xfId="25082"/>
    <cellStyle name="_DEM-WP (C) Power Cost 2006GRC Order_4 31E Reg Asset  Liab and EXH D 19" xfId="25083"/>
    <cellStyle name="_DEM-WP (C) Power Cost 2006GRC Order_4 31E Reg Asset  Liab and EXH D 2" xfId="25084"/>
    <cellStyle name="_DEM-WP (C) Power Cost 2006GRC Order_4 31E Reg Asset  Liab and EXH D 20" xfId="25085"/>
    <cellStyle name="_DEM-WP (C) Power Cost 2006GRC Order_4 31E Reg Asset  Liab and EXH D 21" xfId="25086"/>
    <cellStyle name="_DEM-WP (C) Power Cost 2006GRC Order_4 31E Reg Asset  Liab and EXH D 22" xfId="25087"/>
    <cellStyle name="_DEM-WP (C) Power Cost 2006GRC Order_4 31E Reg Asset  Liab and EXH D 23" xfId="25088"/>
    <cellStyle name="_DEM-WP (C) Power Cost 2006GRC Order_4 31E Reg Asset  Liab and EXH D 24" xfId="25089"/>
    <cellStyle name="_DEM-WP (C) Power Cost 2006GRC Order_4 31E Reg Asset  Liab and EXH D 25" xfId="25090"/>
    <cellStyle name="_DEM-WP (C) Power Cost 2006GRC Order_4 31E Reg Asset  Liab and EXH D 26" xfId="25091"/>
    <cellStyle name="_DEM-WP (C) Power Cost 2006GRC Order_4 31E Reg Asset  Liab and EXH D 27" xfId="25092"/>
    <cellStyle name="_DEM-WP (C) Power Cost 2006GRC Order_4 31E Reg Asset  Liab and EXH D 28" xfId="25093"/>
    <cellStyle name="_DEM-WP (C) Power Cost 2006GRC Order_4 31E Reg Asset  Liab and EXH D 29" xfId="25094"/>
    <cellStyle name="_DEM-WP (C) Power Cost 2006GRC Order_4 31E Reg Asset  Liab and EXH D 3" xfId="25095"/>
    <cellStyle name="_DEM-WP (C) Power Cost 2006GRC Order_4 31E Reg Asset  Liab and EXH D 30" xfId="25096"/>
    <cellStyle name="_DEM-WP (C) Power Cost 2006GRC Order_4 31E Reg Asset  Liab and EXH D 31" xfId="25097"/>
    <cellStyle name="_DEM-WP (C) Power Cost 2006GRC Order_4 31E Reg Asset  Liab and EXH D 32" xfId="25098"/>
    <cellStyle name="_DEM-WP (C) Power Cost 2006GRC Order_4 31E Reg Asset  Liab and EXH D 33" xfId="25099"/>
    <cellStyle name="_DEM-WP (C) Power Cost 2006GRC Order_4 31E Reg Asset  Liab and EXH D 34" xfId="25100"/>
    <cellStyle name="_DEM-WP (C) Power Cost 2006GRC Order_4 31E Reg Asset  Liab and EXH D 35" xfId="25101"/>
    <cellStyle name="_DEM-WP (C) Power Cost 2006GRC Order_4 31E Reg Asset  Liab and EXH D 36" xfId="25102"/>
    <cellStyle name="_DEM-WP (C) Power Cost 2006GRC Order_4 31E Reg Asset  Liab and EXH D 4" xfId="25103"/>
    <cellStyle name="_DEM-WP (C) Power Cost 2006GRC Order_4 31E Reg Asset  Liab and EXH D 5" xfId="25104"/>
    <cellStyle name="_DEM-WP (C) Power Cost 2006GRC Order_4 31E Reg Asset  Liab and EXH D 6" xfId="25105"/>
    <cellStyle name="_DEM-WP (C) Power Cost 2006GRC Order_4 31E Reg Asset  Liab and EXH D 7" xfId="25106"/>
    <cellStyle name="_DEM-WP (C) Power Cost 2006GRC Order_4 31E Reg Asset  Liab and EXH D 8" xfId="25107"/>
    <cellStyle name="_DEM-WP (C) Power Cost 2006GRC Order_4 31E Reg Asset  Liab and EXH D 9" xfId="25108"/>
    <cellStyle name="_DEM-WP (C) Power Cost 2006GRC Order_4 32 Regulatory Assets and Liabilities  7 06- Exhibit D" xfId="3320"/>
    <cellStyle name="_DEM-WP (C) Power Cost 2006GRC Order_4 32 Regulatory Assets and Liabilities  7 06- Exhibit D 2" xfId="3321"/>
    <cellStyle name="_DEM-WP (C) Power Cost 2006GRC Order_4 32 Regulatory Assets and Liabilities  7 06- Exhibit D 2 2" xfId="3322"/>
    <cellStyle name="_DEM-WP (C) Power Cost 2006GRC Order_4 32 Regulatory Assets and Liabilities  7 06- Exhibit D 2 2 2" xfId="25109"/>
    <cellStyle name="_DEM-WP (C) Power Cost 2006GRC Order_4 32 Regulatory Assets and Liabilities  7 06- Exhibit D 3" xfId="3323"/>
    <cellStyle name="_DEM-WP (C) Power Cost 2006GRC Order_4 32 Regulatory Assets and Liabilities  7 06- Exhibit D 3 2" xfId="25110"/>
    <cellStyle name="_DEM-WP (C) Power Cost 2006GRC Order_4 32 Regulatory Assets and Liabilities  7 06- Exhibit D_DEM-WP(C) ENERG10C--ctn Mid-C_042010 2010GRC" xfId="25111"/>
    <cellStyle name="_DEM-WP (C) Power Cost 2006GRC Order_4 32 Regulatory Assets and Liabilities  7 06- Exhibit D_NIM Summary" xfId="3324"/>
    <cellStyle name="_DEM-WP (C) Power Cost 2006GRC Order_4 32 Regulatory Assets and Liabilities  7 06- Exhibit D_NIM Summary 2" xfId="3325"/>
    <cellStyle name="_DEM-WP (C) Power Cost 2006GRC Order_4 32 Regulatory Assets and Liabilities  7 06- Exhibit D_NIM Summary 2 2" xfId="25112"/>
    <cellStyle name="_DEM-WP (C) Power Cost 2006GRC Order_4 32 Regulatory Assets and Liabilities  7 06- Exhibit D_NIM Summary 3" xfId="25113"/>
    <cellStyle name="_DEM-WP (C) Power Cost 2006GRC Order_4 32 Regulatory Assets and Liabilities  7 06- Exhibit D_NIM Summary_DEM-WP(C) ENERG10C--ctn Mid-C_042010 2010GRC" xfId="25114"/>
    <cellStyle name="_DEM-WP (C) Power Cost 2006GRC Order_4 32 Regulatory Assets and Liabilities  7 06- Exhibit D_NIM+O&amp;M" xfId="25115"/>
    <cellStyle name="_DEM-WP (C) Power Cost 2006GRC Order_4 32 Regulatory Assets and Liabilities  7 06- Exhibit D_NIM+O&amp;M 2" xfId="25116"/>
    <cellStyle name="_DEM-WP (C) Power Cost 2006GRC Order_4 32 Regulatory Assets and Liabilities  7 06- Exhibit D_NIM+O&amp;M Monthly" xfId="25117"/>
    <cellStyle name="_DEM-WP (C) Power Cost 2006GRC Order_4 32 Regulatory Assets and Liabilities  7 06- Exhibit D_NIM+O&amp;M Monthly 2" xfId="25118"/>
    <cellStyle name="_DEM-WP (C) Power Cost 2006GRC Order_AURORA Total New" xfId="3326"/>
    <cellStyle name="_DEM-WP (C) Power Cost 2006GRC Order_AURORA Total New 2" xfId="3327"/>
    <cellStyle name="_DEM-WP (C) Power Cost 2006GRC Order_AURORA Total New 2 2" xfId="25119"/>
    <cellStyle name="_DEM-WP (C) Power Cost 2006GRC Order_AURORA Total New 3" xfId="25120"/>
    <cellStyle name="_DEM-WP (C) Power Cost 2006GRC Order_Book2" xfId="3328"/>
    <cellStyle name="_DEM-WP (C) Power Cost 2006GRC Order_Book2 2" xfId="3329"/>
    <cellStyle name="_DEM-WP (C) Power Cost 2006GRC Order_Book2 2 2" xfId="3330"/>
    <cellStyle name="_DEM-WP (C) Power Cost 2006GRC Order_Book2 2 2 2" xfId="25121"/>
    <cellStyle name="_DEM-WP (C) Power Cost 2006GRC Order_Book2 2 3" xfId="25122"/>
    <cellStyle name="_DEM-WP (C) Power Cost 2006GRC Order_Book2 3" xfId="3331"/>
    <cellStyle name="_DEM-WP (C) Power Cost 2006GRC Order_Book2 3 2" xfId="25123"/>
    <cellStyle name="_DEM-WP (C) Power Cost 2006GRC Order_Book2 4" xfId="25124"/>
    <cellStyle name="_DEM-WP (C) Power Cost 2006GRC Order_Book2_Adj Bench DR 3 for Initial Briefs (Electric)" xfId="3332"/>
    <cellStyle name="_DEM-WP (C) Power Cost 2006GRC Order_Book2_Adj Bench DR 3 for Initial Briefs (Electric) 2" xfId="3333"/>
    <cellStyle name="_DEM-WP (C) Power Cost 2006GRC Order_Book2_Adj Bench DR 3 for Initial Briefs (Electric) 2 2" xfId="3334"/>
    <cellStyle name="_DEM-WP (C) Power Cost 2006GRC Order_Book2_Adj Bench DR 3 for Initial Briefs (Electric) 2 2 2" xfId="25125"/>
    <cellStyle name="_DEM-WP (C) Power Cost 2006GRC Order_Book2_Adj Bench DR 3 for Initial Briefs (Electric) 2 3" xfId="25126"/>
    <cellStyle name="_DEM-WP (C) Power Cost 2006GRC Order_Book2_Adj Bench DR 3 for Initial Briefs (Electric) 3" xfId="3335"/>
    <cellStyle name="_DEM-WP (C) Power Cost 2006GRC Order_Book2_Adj Bench DR 3 for Initial Briefs (Electric) 3 2" xfId="25127"/>
    <cellStyle name="_DEM-WP (C) Power Cost 2006GRC Order_Book2_Adj Bench DR 3 for Initial Briefs (Electric) 4" xfId="25128"/>
    <cellStyle name="_DEM-WP (C) Power Cost 2006GRC Order_Book2_Adj Bench DR 3 for Initial Briefs (Electric)_DEM-WP(C) ENERG10C--ctn Mid-C_042010 2010GRC" xfId="25129"/>
    <cellStyle name="_DEM-WP (C) Power Cost 2006GRC Order_Book2_DEM-WP(C) ENERG10C--ctn Mid-C_042010 2010GRC" xfId="25130"/>
    <cellStyle name="_DEM-WP (C) Power Cost 2006GRC Order_Book2_Electric Rev Req Model (2009 GRC) Rebuttal" xfId="3336"/>
    <cellStyle name="_DEM-WP (C) Power Cost 2006GRC Order_Book2_Electric Rev Req Model (2009 GRC) Rebuttal 2" xfId="3337"/>
    <cellStyle name="_DEM-WP (C) Power Cost 2006GRC Order_Book2_Electric Rev Req Model (2009 GRC) Rebuttal 2 2" xfId="3338"/>
    <cellStyle name="_DEM-WP (C) Power Cost 2006GRC Order_Book2_Electric Rev Req Model (2009 GRC) Rebuttal 2 2 2" xfId="25131"/>
    <cellStyle name="_DEM-WP (C) Power Cost 2006GRC Order_Book2_Electric Rev Req Model (2009 GRC) Rebuttal 2 3" xfId="25132"/>
    <cellStyle name="_DEM-WP (C) Power Cost 2006GRC Order_Book2_Electric Rev Req Model (2009 GRC) Rebuttal 3" xfId="3339"/>
    <cellStyle name="_DEM-WP (C) Power Cost 2006GRC Order_Book2_Electric Rev Req Model (2009 GRC) Rebuttal 3 2" xfId="25133"/>
    <cellStyle name="_DEM-WP (C) Power Cost 2006GRC Order_Book2_Electric Rev Req Model (2009 GRC) Rebuttal 4" xfId="25134"/>
    <cellStyle name="_DEM-WP (C) Power Cost 2006GRC Order_Book2_Electric Rev Req Model (2009 GRC) Rebuttal REmoval of New  WH Solar AdjustMI" xfId="3340"/>
    <cellStyle name="_DEM-WP (C) Power Cost 2006GRC Order_Book2_Electric Rev Req Model (2009 GRC) Rebuttal REmoval of New  WH Solar AdjustMI 2" xfId="3341"/>
    <cellStyle name="_DEM-WP (C) Power Cost 2006GRC Order_Book2_Electric Rev Req Model (2009 GRC) Rebuttal REmoval of New  WH Solar AdjustMI 2 2" xfId="3342"/>
    <cellStyle name="_DEM-WP (C) Power Cost 2006GRC Order_Book2_Electric Rev Req Model (2009 GRC) Rebuttal REmoval of New  WH Solar AdjustMI 2 2 2" xfId="25135"/>
    <cellStyle name="_DEM-WP (C) Power Cost 2006GRC Order_Book2_Electric Rev Req Model (2009 GRC) Rebuttal REmoval of New  WH Solar AdjustMI 2 3" xfId="25136"/>
    <cellStyle name="_DEM-WP (C) Power Cost 2006GRC Order_Book2_Electric Rev Req Model (2009 GRC) Rebuttal REmoval of New  WH Solar AdjustMI 3" xfId="3343"/>
    <cellStyle name="_DEM-WP (C) Power Cost 2006GRC Order_Book2_Electric Rev Req Model (2009 GRC) Rebuttal REmoval of New  WH Solar AdjustMI 3 2" xfId="25137"/>
    <cellStyle name="_DEM-WP (C) Power Cost 2006GRC Order_Book2_Electric Rev Req Model (2009 GRC) Rebuttal REmoval of New  WH Solar AdjustMI 4" xfId="25138"/>
    <cellStyle name="_DEM-WP (C) Power Cost 2006GRC Order_Book2_Electric Rev Req Model (2009 GRC) Rebuttal REmoval of New  WH Solar AdjustMI_DEM-WP(C) ENERG10C--ctn Mid-C_042010 2010GRC" xfId="25139"/>
    <cellStyle name="_DEM-WP (C) Power Cost 2006GRC Order_Book2_Electric Rev Req Model (2009 GRC) Revised 01-18-2010" xfId="3344"/>
    <cellStyle name="_DEM-WP (C) Power Cost 2006GRC Order_Book2_Electric Rev Req Model (2009 GRC) Revised 01-18-2010 2" xfId="3345"/>
    <cellStyle name="_DEM-WP (C) Power Cost 2006GRC Order_Book2_Electric Rev Req Model (2009 GRC) Revised 01-18-2010 2 2" xfId="3346"/>
    <cellStyle name="_DEM-WP (C) Power Cost 2006GRC Order_Book2_Electric Rev Req Model (2009 GRC) Revised 01-18-2010 2 2 2" xfId="25140"/>
    <cellStyle name="_DEM-WP (C) Power Cost 2006GRC Order_Book2_Electric Rev Req Model (2009 GRC) Revised 01-18-2010 2 3" xfId="25141"/>
    <cellStyle name="_DEM-WP (C) Power Cost 2006GRC Order_Book2_Electric Rev Req Model (2009 GRC) Revised 01-18-2010 3" xfId="3347"/>
    <cellStyle name="_DEM-WP (C) Power Cost 2006GRC Order_Book2_Electric Rev Req Model (2009 GRC) Revised 01-18-2010 3 2" xfId="25142"/>
    <cellStyle name="_DEM-WP (C) Power Cost 2006GRC Order_Book2_Electric Rev Req Model (2009 GRC) Revised 01-18-2010 4" xfId="25143"/>
    <cellStyle name="_DEM-WP (C) Power Cost 2006GRC Order_Book2_Electric Rev Req Model (2009 GRC) Revised 01-18-2010_DEM-WP(C) ENERG10C--ctn Mid-C_042010 2010GRC" xfId="25144"/>
    <cellStyle name="_DEM-WP (C) Power Cost 2006GRC Order_Book2_Final Order Electric EXHIBIT A-1" xfId="3348"/>
    <cellStyle name="_DEM-WP (C) Power Cost 2006GRC Order_Book2_Final Order Electric EXHIBIT A-1 2" xfId="3349"/>
    <cellStyle name="_DEM-WP (C) Power Cost 2006GRC Order_Book2_Final Order Electric EXHIBIT A-1 2 2" xfId="3350"/>
    <cellStyle name="_DEM-WP (C) Power Cost 2006GRC Order_Book2_Final Order Electric EXHIBIT A-1 2 2 2" xfId="25145"/>
    <cellStyle name="_DEM-WP (C) Power Cost 2006GRC Order_Book2_Final Order Electric EXHIBIT A-1 2 3" xfId="25146"/>
    <cellStyle name="_DEM-WP (C) Power Cost 2006GRC Order_Book2_Final Order Electric EXHIBIT A-1 3" xfId="3351"/>
    <cellStyle name="_DEM-WP (C) Power Cost 2006GRC Order_Book2_Final Order Electric EXHIBIT A-1 3 2" xfId="25147"/>
    <cellStyle name="_DEM-WP (C) Power Cost 2006GRC Order_Book2_Final Order Electric EXHIBIT A-1 4" xfId="25148"/>
    <cellStyle name="_DEM-WP (C) Power Cost 2006GRC Order_Book4" xfId="3352"/>
    <cellStyle name="_DEM-WP (C) Power Cost 2006GRC Order_Book4 2" xfId="3353"/>
    <cellStyle name="_DEM-WP (C) Power Cost 2006GRC Order_Book4 2 2" xfId="3354"/>
    <cellStyle name="_DEM-WP (C) Power Cost 2006GRC Order_Book4 2 2 2" xfId="25149"/>
    <cellStyle name="_DEM-WP (C) Power Cost 2006GRC Order_Book4 2 3" xfId="25150"/>
    <cellStyle name="_DEM-WP (C) Power Cost 2006GRC Order_Book4 3" xfId="3355"/>
    <cellStyle name="_DEM-WP (C) Power Cost 2006GRC Order_Book4 3 2" xfId="25151"/>
    <cellStyle name="_DEM-WP (C) Power Cost 2006GRC Order_Book4 4" xfId="25152"/>
    <cellStyle name="_DEM-WP (C) Power Cost 2006GRC Order_Book4_DEM-WP(C) ENERG10C--ctn Mid-C_042010 2010GRC" xfId="25153"/>
    <cellStyle name="_DEM-WP (C) Power Cost 2006GRC Order_Book9" xfId="3356"/>
    <cellStyle name="_DEM-WP (C) Power Cost 2006GRC Order_Book9 2" xfId="3357"/>
    <cellStyle name="_DEM-WP (C) Power Cost 2006GRC Order_Book9 2 2" xfId="3358"/>
    <cellStyle name="_DEM-WP (C) Power Cost 2006GRC Order_Book9 2 2 2" xfId="25154"/>
    <cellStyle name="_DEM-WP (C) Power Cost 2006GRC Order_Book9 2 3" xfId="25155"/>
    <cellStyle name="_DEM-WP (C) Power Cost 2006GRC Order_Book9 3" xfId="3359"/>
    <cellStyle name="_DEM-WP (C) Power Cost 2006GRC Order_Book9 3 2" xfId="25156"/>
    <cellStyle name="_DEM-WP (C) Power Cost 2006GRC Order_Book9 4" xfId="25157"/>
    <cellStyle name="_DEM-WP (C) Power Cost 2006GRC Order_Book9_DEM-WP(C) ENERG10C--ctn Mid-C_042010 2010GRC" xfId="25158"/>
    <cellStyle name="_DEM-WP (C) Power Cost 2006GRC Order_Chelan PUD Power Costs (8-10)" xfId="3360"/>
    <cellStyle name="_DEM-WP (C) Power Cost 2006GRC Order_Chelan PUD Power Costs (8-10) 2" xfId="25159"/>
    <cellStyle name="_DEM-WP (C) Power Cost 2006GRC Order_DEM-WP(C) Chelan Power Costs" xfId="25160"/>
    <cellStyle name="_DEM-WP (C) Power Cost 2006GRC Order_DEM-WP(C) Chelan Power Costs 2" xfId="25161"/>
    <cellStyle name="_DEM-WP (C) Power Cost 2006GRC Order_DEM-WP(C) ENERG10C--ctn Mid-C_042010 2010GRC" xfId="25162"/>
    <cellStyle name="_DEM-WP (C) Power Cost 2006GRC Order_DEM-WP(C) Gas Transport 2010GRC" xfId="25163"/>
    <cellStyle name="_DEM-WP (C) Power Cost 2006GRC Order_DEM-WP(C) Gas Transport 2010GRC 2" xfId="25164"/>
    <cellStyle name="_DEM-WP (C) Power Cost 2006GRC Order_Electric COS Inputs" xfId="3361"/>
    <cellStyle name="_DEM-WP (C) Power Cost 2006GRC Order_Electric COS Inputs 2" xfId="3362"/>
    <cellStyle name="_DEM-WP (C) Power Cost 2006GRC Order_Electric COS Inputs 2 2" xfId="3363"/>
    <cellStyle name="_DEM-WP (C) Power Cost 2006GRC Order_Electric COS Inputs 2 2 2" xfId="3364"/>
    <cellStyle name="_DEM-WP (C) Power Cost 2006GRC Order_Electric COS Inputs 2 2 2 2" xfId="25165"/>
    <cellStyle name="_DEM-WP (C) Power Cost 2006GRC Order_Electric COS Inputs 2 2 3" xfId="25166"/>
    <cellStyle name="_DEM-WP (C) Power Cost 2006GRC Order_Electric COS Inputs 2 3" xfId="3365"/>
    <cellStyle name="_DEM-WP (C) Power Cost 2006GRC Order_Electric COS Inputs 2 3 2" xfId="3366"/>
    <cellStyle name="_DEM-WP (C) Power Cost 2006GRC Order_Electric COS Inputs 2 3 2 2" xfId="25167"/>
    <cellStyle name="_DEM-WP (C) Power Cost 2006GRC Order_Electric COS Inputs 2 3 3" xfId="25168"/>
    <cellStyle name="_DEM-WP (C) Power Cost 2006GRC Order_Electric COS Inputs 2 4" xfId="3367"/>
    <cellStyle name="_DEM-WP (C) Power Cost 2006GRC Order_Electric COS Inputs 2 4 2" xfId="3368"/>
    <cellStyle name="_DEM-WP (C) Power Cost 2006GRC Order_Electric COS Inputs 2 4 2 2" xfId="25169"/>
    <cellStyle name="_DEM-WP (C) Power Cost 2006GRC Order_Electric COS Inputs 2 4 3" xfId="25170"/>
    <cellStyle name="_DEM-WP (C) Power Cost 2006GRC Order_Electric COS Inputs 2 5" xfId="25171"/>
    <cellStyle name="_DEM-WP (C) Power Cost 2006GRC Order_Electric COS Inputs 3" xfId="3369"/>
    <cellStyle name="_DEM-WP (C) Power Cost 2006GRC Order_Electric COS Inputs 3 2" xfId="3370"/>
    <cellStyle name="_DEM-WP (C) Power Cost 2006GRC Order_Electric COS Inputs 3 2 2" xfId="25172"/>
    <cellStyle name="_DEM-WP (C) Power Cost 2006GRC Order_Electric COS Inputs 3 3" xfId="25173"/>
    <cellStyle name="_DEM-WP (C) Power Cost 2006GRC Order_Electric COS Inputs 4" xfId="3371"/>
    <cellStyle name="_DEM-WP (C) Power Cost 2006GRC Order_Electric COS Inputs 4 2" xfId="3372"/>
    <cellStyle name="_DEM-WP (C) Power Cost 2006GRC Order_Electric COS Inputs 4 2 2" xfId="25174"/>
    <cellStyle name="_DEM-WP (C) Power Cost 2006GRC Order_Electric COS Inputs 4 3" xfId="25175"/>
    <cellStyle name="_DEM-WP (C) Power Cost 2006GRC Order_Electric COS Inputs 5" xfId="3373"/>
    <cellStyle name="_DEM-WP (C) Power Cost 2006GRC Order_Electric COS Inputs 5 2" xfId="25176"/>
    <cellStyle name="_DEM-WP (C) Power Cost 2006GRC Order_Electric COS Inputs 6" xfId="3374"/>
    <cellStyle name="_DEM-WP (C) Power Cost 2006GRC Order_Exh A-1 resulting from UE-112050 effective Jan 1 2012" xfId="25177"/>
    <cellStyle name="_DEM-WP (C) Power Cost 2006GRC Order_Exh G - Klamath Peaker PPA fr C Locke 2-12" xfId="25178"/>
    <cellStyle name="_DEM-WP (C) Power Cost 2006GRC Order_Exhibit A-1 effective 4-1-11 fr S Free 12-11" xfId="25179"/>
    <cellStyle name="_DEM-WP (C) Power Cost 2006GRC Order_Mint Farm Generation BPA" xfId="25180"/>
    <cellStyle name="_DEM-WP (C) Power Cost 2006GRC Order_NIM Summary" xfId="3375"/>
    <cellStyle name="_DEM-WP (C) Power Cost 2006GRC Order_NIM Summary 09GRC" xfId="3376"/>
    <cellStyle name="_DEM-WP (C) Power Cost 2006GRC Order_NIM Summary 09GRC 2" xfId="3377"/>
    <cellStyle name="_DEM-WP (C) Power Cost 2006GRC Order_NIM Summary 09GRC 2 2" xfId="25181"/>
    <cellStyle name="_DEM-WP (C) Power Cost 2006GRC Order_NIM Summary 09GRC 3" xfId="25182"/>
    <cellStyle name="_DEM-WP (C) Power Cost 2006GRC Order_NIM Summary 09GRC_DEM-WP(C) ENERG10C--ctn Mid-C_042010 2010GRC" xfId="25183"/>
    <cellStyle name="_DEM-WP (C) Power Cost 2006GRC Order_NIM Summary 10" xfId="25184"/>
    <cellStyle name="_DEM-WP (C) Power Cost 2006GRC Order_NIM Summary 11" xfId="25185"/>
    <cellStyle name="_DEM-WP (C) Power Cost 2006GRC Order_NIM Summary 12" xfId="25186"/>
    <cellStyle name="_DEM-WP (C) Power Cost 2006GRC Order_NIM Summary 13" xfId="25187"/>
    <cellStyle name="_DEM-WP (C) Power Cost 2006GRC Order_NIM Summary 14" xfId="25188"/>
    <cellStyle name="_DEM-WP (C) Power Cost 2006GRC Order_NIM Summary 15" xfId="25189"/>
    <cellStyle name="_DEM-WP (C) Power Cost 2006GRC Order_NIM Summary 16" xfId="25190"/>
    <cellStyle name="_DEM-WP (C) Power Cost 2006GRC Order_NIM Summary 17" xfId="25191"/>
    <cellStyle name="_DEM-WP (C) Power Cost 2006GRC Order_NIM Summary 18" xfId="25192"/>
    <cellStyle name="_DEM-WP (C) Power Cost 2006GRC Order_NIM Summary 19" xfId="25193"/>
    <cellStyle name="_DEM-WP (C) Power Cost 2006GRC Order_NIM Summary 2" xfId="3378"/>
    <cellStyle name="_DEM-WP (C) Power Cost 2006GRC Order_NIM Summary 2 2" xfId="25194"/>
    <cellStyle name="_DEM-WP (C) Power Cost 2006GRC Order_NIM Summary 20" xfId="25195"/>
    <cellStyle name="_DEM-WP (C) Power Cost 2006GRC Order_NIM Summary 21" xfId="25196"/>
    <cellStyle name="_DEM-WP (C) Power Cost 2006GRC Order_NIM Summary 22" xfId="25197"/>
    <cellStyle name="_DEM-WP (C) Power Cost 2006GRC Order_NIM Summary 23" xfId="25198"/>
    <cellStyle name="_DEM-WP (C) Power Cost 2006GRC Order_NIM Summary 24" xfId="25199"/>
    <cellStyle name="_DEM-WP (C) Power Cost 2006GRC Order_NIM Summary 25" xfId="25200"/>
    <cellStyle name="_DEM-WP (C) Power Cost 2006GRC Order_NIM Summary 26" xfId="25201"/>
    <cellStyle name="_DEM-WP (C) Power Cost 2006GRC Order_NIM Summary 27" xfId="25202"/>
    <cellStyle name="_DEM-WP (C) Power Cost 2006GRC Order_NIM Summary 28" xfId="25203"/>
    <cellStyle name="_DEM-WP (C) Power Cost 2006GRC Order_NIM Summary 29" xfId="25204"/>
    <cellStyle name="_DEM-WP (C) Power Cost 2006GRC Order_NIM Summary 3" xfId="3379"/>
    <cellStyle name="_DEM-WP (C) Power Cost 2006GRC Order_NIM Summary 3 2" xfId="25205"/>
    <cellStyle name="_DEM-WP (C) Power Cost 2006GRC Order_NIM Summary 30" xfId="25206"/>
    <cellStyle name="_DEM-WP (C) Power Cost 2006GRC Order_NIM Summary 31" xfId="25207"/>
    <cellStyle name="_DEM-WP (C) Power Cost 2006GRC Order_NIM Summary 32" xfId="25208"/>
    <cellStyle name="_DEM-WP (C) Power Cost 2006GRC Order_NIM Summary 33" xfId="25209"/>
    <cellStyle name="_DEM-WP (C) Power Cost 2006GRC Order_NIM Summary 34" xfId="25210"/>
    <cellStyle name="_DEM-WP (C) Power Cost 2006GRC Order_NIM Summary 35" xfId="25211"/>
    <cellStyle name="_DEM-WP (C) Power Cost 2006GRC Order_NIM Summary 36" xfId="25212"/>
    <cellStyle name="_DEM-WP (C) Power Cost 2006GRC Order_NIM Summary 37" xfId="25213"/>
    <cellStyle name="_DEM-WP (C) Power Cost 2006GRC Order_NIM Summary 38" xfId="25214"/>
    <cellStyle name="_DEM-WP (C) Power Cost 2006GRC Order_NIM Summary 39" xfId="25215"/>
    <cellStyle name="_DEM-WP (C) Power Cost 2006GRC Order_NIM Summary 4" xfId="3380"/>
    <cellStyle name="_DEM-WP (C) Power Cost 2006GRC Order_NIM Summary 4 2" xfId="25216"/>
    <cellStyle name="_DEM-WP (C) Power Cost 2006GRC Order_NIM Summary 40" xfId="25217"/>
    <cellStyle name="_DEM-WP (C) Power Cost 2006GRC Order_NIM Summary 41" xfId="25218"/>
    <cellStyle name="_DEM-WP (C) Power Cost 2006GRC Order_NIM Summary 42" xfId="25219"/>
    <cellStyle name="_DEM-WP (C) Power Cost 2006GRC Order_NIM Summary 43" xfId="25220"/>
    <cellStyle name="_DEM-WP (C) Power Cost 2006GRC Order_NIM Summary 44" xfId="25221"/>
    <cellStyle name="_DEM-WP (C) Power Cost 2006GRC Order_NIM Summary 45" xfId="25222"/>
    <cellStyle name="_DEM-WP (C) Power Cost 2006GRC Order_NIM Summary 46" xfId="25223"/>
    <cellStyle name="_DEM-WP (C) Power Cost 2006GRC Order_NIM Summary 47" xfId="25224"/>
    <cellStyle name="_DEM-WP (C) Power Cost 2006GRC Order_NIM Summary 48" xfId="25225"/>
    <cellStyle name="_DEM-WP (C) Power Cost 2006GRC Order_NIM Summary 49" xfId="25226"/>
    <cellStyle name="_DEM-WP (C) Power Cost 2006GRC Order_NIM Summary 5" xfId="3381"/>
    <cellStyle name="_DEM-WP (C) Power Cost 2006GRC Order_NIM Summary 5 2" xfId="25227"/>
    <cellStyle name="_DEM-WP (C) Power Cost 2006GRC Order_NIM Summary 50" xfId="25228"/>
    <cellStyle name="_DEM-WP (C) Power Cost 2006GRC Order_NIM Summary 51" xfId="25229"/>
    <cellStyle name="_DEM-WP (C) Power Cost 2006GRC Order_NIM Summary 52" xfId="25230"/>
    <cellStyle name="_DEM-WP (C) Power Cost 2006GRC Order_NIM Summary 6" xfId="3382"/>
    <cellStyle name="_DEM-WP (C) Power Cost 2006GRC Order_NIM Summary 6 2" xfId="25231"/>
    <cellStyle name="_DEM-WP (C) Power Cost 2006GRC Order_NIM Summary 7" xfId="3383"/>
    <cellStyle name="_DEM-WP (C) Power Cost 2006GRC Order_NIM Summary 7 2" xfId="25232"/>
    <cellStyle name="_DEM-WP (C) Power Cost 2006GRC Order_NIM Summary 8" xfId="3384"/>
    <cellStyle name="_DEM-WP (C) Power Cost 2006GRC Order_NIM Summary 8 2" xfId="25233"/>
    <cellStyle name="_DEM-WP (C) Power Cost 2006GRC Order_NIM Summary 9" xfId="3385"/>
    <cellStyle name="_DEM-WP (C) Power Cost 2006GRC Order_NIM Summary 9 2" xfId="25234"/>
    <cellStyle name="_DEM-WP (C) Power Cost 2006GRC Order_NIM Summary_DEM-WP(C) ENERG10C--ctn Mid-C_042010 2010GRC" xfId="25235"/>
    <cellStyle name="_DEM-WP (C) Power Cost 2006GRC Order_NIM+O&amp;M" xfId="25236"/>
    <cellStyle name="_DEM-WP (C) Power Cost 2006GRC Order_NIM+O&amp;M 2" xfId="25237"/>
    <cellStyle name="_DEM-WP (C) Power Cost 2006GRC Order_NIM+O&amp;M 2 2" xfId="25238"/>
    <cellStyle name="_DEM-WP (C) Power Cost 2006GRC Order_NIM+O&amp;M 3" xfId="25239"/>
    <cellStyle name="_DEM-WP (C) Power Cost 2006GRC Order_NIM+O&amp;M Monthly" xfId="25240"/>
    <cellStyle name="_DEM-WP (C) Power Cost 2006GRC Order_NIM+O&amp;M Monthly 2" xfId="25241"/>
    <cellStyle name="_DEM-WP (C) Power Cost 2006GRC Order_NIM+O&amp;M Monthly 2 2" xfId="25242"/>
    <cellStyle name="_DEM-WP (C) Power Cost 2006GRC Order_NIM+O&amp;M Monthly 3" xfId="25243"/>
    <cellStyle name="_DEM-WP (C) Power Cost 2006GRC Order_PCA 10 -  Exhibit D Dec 2011" xfId="25244"/>
    <cellStyle name="_DEM-WP (C) Power Cost 2006GRC Order_PCA 10 -  Exhibit D from A Kellogg Jan 2011" xfId="3386"/>
    <cellStyle name="_DEM-WP (C) Power Cost 2006GRC Order_PCA 10 -  Exhibit D from A Kellogg July 2011" xfId="3387"/>
    <cellStyle name="_DEM-WP (C) Power Cost 2006GRC Order_PCA 10 -  Exhibit D from S Free Rcv'd 12-11" xfId="3388"/>
    <cellStyle name="_DEM-WP (C) Power Cost 2006GRC Order_PCA 11 -  Exhibit D Jan 2012 fr A Kellogg" xfId="25245"/>
    <cellStyle name="_DEM-WP (C) Power Cost 2006GRC Order_PCA 11 -  Exhibit D Jan 2012 WF" xfId="25246"/>
    <cellStyle name="_DEM-WP (C) Power Cost 2006GRC Order_PCA 9 -  Exhibit D April 2010" xfId="3389"/>
    <cellStyle name="_DEM-WP (C) Power Cost 2006GRC Order_PCA 9 -  Exhibit D April 2010 (3)" xfId="3390"/>
    <cellStyle name="_DEM-WP (C) Power Cost 2006GRC Order_PCA 9 -  Exhibit D April 2010 (3) 2" xfId="3391"/>
    <cellStyle name="_DEM-WP (C) Power Cost 2006GRC Order_PCA 9 -  Exhibit D April 2010 (3) 2 2" xfId="25247"/>
    <cellStyle name="_DEM-WP (C) Power Cost 2006GRC Order_PCA 9 -  Exhibit D April 2010 (3) 3" xfId="25248"/>
    <cellStyle name="_DEM-WP (C) Power Cost 2006GRC Order_PCA 9 -  Exhibit D April 2010 (3)_DEM-WP(C) ENERG10C--ctn Mid-C_042010 2010GRC" xfId="25249"/>
    <cellStyle name="_DEM-WP (C) Power Cost 2006GRC Order_PCA 9 -  Exhibit D April 2010 2" xfId="25250"/>
    <cellStyle name="_DEM-WP (C) Power Cost 2006GRC Order_PCA 9 -  Exhibit D April 2010 3" xfId="25251"/>
    <cellStyle name="_DEM-WP (C) Power Cost 2006GRC Order_PCA 9 -  Exhibit D April 2010 4" xfId="25252"/>
    <cellStyle name="_DEM-WP (C) Power Cost 2006GRC Order_PCA 9 -  Exhibit D April 2010 5" xfId="25253"/>
    <cellStyle name="_DEM-WP (C) Power Cost 2006GRC Order_PCA 9 -  Exhibit D April 2010 6" xfId="25254"/>
    <cellStyle name="_DEM-WP (C) Power Cost 2006GRC Order_PCA 9 -  Exhibit D Nov 2010" xfId="3392"/>
    <cellStyle name="_DEM-WP (C) Power Cost 2006GRC Order_PCA 9 -  Exhibit D Nov 2010 2" xfId="25255"/>
    <cellStyle name="_DEM-WP (C) Power Cost 2006GRC Order_PCA 9 - Exhibit D at August 2010" xfId="3393"/>
    <cellStyle name="_DEM-WP (C) Power Cost 2006GRC Order_PCA 9 - Exhibit D at August 2010 2" xfId="25256"/>
    <cellStyle name="_DEM-WP (C) Power Cost 2006GRC Order_PCA 9 - Exhibit D June 2010 GRC" xfId="3394"/>
    <cellStyle name="_DEM-WP (C) Power Cost 2006GRC Order_PCA 9 - Exhibit D June 2010 GRC 2" xfId="25257"/>
    <cellStyle name="_DEM-WP (C) Power Cost 2006GRC Order_Power Costs - Comparison bx Rbtl-Staff-Jt-PC" xfId="3395"/>
    <cellStyle name="_DEM-WP (C) Power Cost 2006GRC Order_Power Costs - Comparison bx Rbtl-Staff-Jt-PC 2" xfId="3396"/>
    <cellStyle name="_DEM-WP (C) Power Cost 2006GRC Order_Power Costs - Comparison bx Rbtl-Staff-Jt-PC 2 2" xfId="3397"/>
    <cellStyle name="_DEM-WP (C) Power Cost 2006GRC Order_Power Costs - Comparison bx Rbtl-Staff-Jt-PC 2 2 2" xfId="25258"/>
    <cellStyle name="_DEM-WP (C) Power Cost 2006GRC Order_Power Costs - Comparison bx Rbtl-Staff-Jt-PC 2 3" xfId="25259"/>
    <cellStyle name="_DEM-WP (C) Power Cost 2006GRC Order_Power Costs - Comparison bx Rbtl-Staff-Jt-PC 3" xfId="3398"/>
    <cellStyle name="_DEM-WP (C) Power Cost 2006GRC Order_Power Costs - Comparison bx Rbtl-Staff-Jt-PC 3 2" xfId="25260"/>
    <cellStyle name="_DEM-WP (C) Power Cost 2006GRC Order_Power Costs - Comparison bx Rbtl-Staff-Jt-PC 4" xfId="25261"/>
    <cellStyle name="_DEM-WP (C) Power Cost 2006GRC Order_Power Costs - Comparison bx Rbtl-Staff-Jt-PC_Adj Bench DR 3 for Initial Briefs (Electric)" xfId="3399"/>
    <cellStyle name="_DEM-WP (C) Power Cost 2006GRC Order_Power Costs - Comparison bx Rbtl-Staff-Jt-PC_Adj Bench DR 3 for Initial Briefs (Electric) 2" xfId="3400"/>
    <cellStyle name="_DEM-WP (C) Power Cost 2006GRC Order_Power Costs - Comparison bx Rbtl-Staff-Jt-PC_Adj Bench DR 3 for Initial Briefs (Electric) 2 2" xfId="3401"/>
    <cellStyle name="_DEM-WP (C) Power Cost 2006GRC Order_Power Costs - Comparison bx Rbtl-Staff-Jt-PC_Adj Bench DR 3 for Initial Briefs (Electric) 2 2 2" xfId="25262"/>
    <cellStyle name="_DEM-WP (C) Power Cost 2006GRC Order_Power Costs - Comparison bx Rbtl-Staff-Jt-PC_Adj Bench DR 3 for Initial Briefs (Electric) 2 3" xfId="25263"/>
    <cellStyle name="_DEM-WP (C) Power Cost 2006GRC Order_Power Costs - Comparison bx Rbtl-Staff-Jt-PC_Adj Bench DR 3 for Initial Briefs (Electric) 3" xfId="3402"/>
    <cellStyle name="_DEM-WP (C) Power Cost 2006GRC Order_Power Costs - Comparison bx Rbtl-Staff-Jt-PC_Adj Bench DR 3 for Initial Briefs (Electric) 3 2" xfId="25264"/>
    <cellStyle name="_DEM-WP (C) Power Cost 2006GRC Order_Power Costs - Comparison bx Rbtl-Staff-Jt-PC_Adj Bench DR 3 for Initial Briefs (Electric) 4" xfId="25265"/>
    <cellStyle name="_DEM-WP (C) Power Cost 2006GRC Order_Power Costs - Comparison bx Rbtl-Staff-Jt-PC_Adj Bench DR 3 for Initial Briefs (Electric)_DEM-WP(C) ENERG10C--ctn Mid-C_042010 2010GRC" xfId="25266"/>
    <cellStyle name="_DEM-WP (C) Power Cost 2006GRC Order_Power Costs - Comparison bx Rbtl-Staff-Jt-PC_DEM-WP(C) ENERG10C--ctn Mid-C_042010 2010GRC" xfId="25267"/>
    <cellStyle name="_DEM-WP (C) Power Cost 2006GRC Order_Power Costs - Comparison bx Rbtl-Staff-Jt-PC_Electric Rev Req Model (2009 GRC) Rebuttal" xfId="3403"/>
    <cellStyle name="_DEM-WP (C) Power Cost 2006GRC Order_Power Costs - Comparison bx Rbtl-Staff-Jt-PC_Electric Rev Req Model (2009 GRC) Rebuttal 2" xfId="3404"/>
    <cellStyle name="_DEM-WP (C) Power Cost 2006GRC Order_Power Costs - Comparison bx Rbtl-Staff-Jt-PC_Electric Rev Req Model (2009 GRC) Rebuttal 2 2" xfId="3405"/>
    <cellStyle name="_DEM-WP (C) Power Cost 2006GRC Order_Power Costs - Comparison bx Rbtl-Staff-Jt-PC_Electric Rev Req Model (2009 GRC) Rebuttal 2 2 2" xfId="25268"/>
    <cellStyle name="_DEM-WP (C) Power Cost 2006GRC Order_Power Costs - Comparison bx Rbtl-Staff-Jt-PC_Electric Rev Req Model (2009 GRC) Rebuttal 2 3" xfId="25269"/>
    <cellStyle name="_DEM-WP (C) Power Cost 2006GRC Order_Power Costs - Comparison bx Rbtl-Staff-Jt-PC_Electric Rev Req Model (2009 GRC) Rebuttal 3" xfId="3406"/>
    <cellStyle name="_DEM-WP (C) Power Cost 2006GRC Order_Power Costs - Comparison bx Rbtl-Staff-Jt-PC_Electric Rev Req Model (2009 GRC) Rebuttal 3 2" xfId="25270"/>
    <cellStyle name="_DEM-WP (C) Power Cost 2006GRC Order_Power Costs - Comparison bx Rbtl-Staff-Jt-PC_Electric Rev Req Model (2009 GRC) Rebuttal 4" xfId="25271"/>
    <cellStyle name="_DEM-WP (C) Power Cost 2006GRC Order_Power Costs - Comparison bx Rbtl-Staff-Jt-PC_Electric Rev Req Model (2009 GRC) Rebuttal REmoval of New  WH Solar AdjustMI" xfId="3407"/>
    <cellStyle name="_DEM-WP (C) Power Cost 2006GRC Order_Power Costs - Comparison bx Rbtl-Staff-Jt-PC_Electric Rev Req Model (2009 GRC) Rebuttal REmoval of New  WH Solar AdjustMI 2" xfId="3408"/>
    <cellStyle name="_DEM-WP (C) Power Cost 2006GRC Order_Power Costs - Comparison bx Rbtl-Staff-Jt-PC_Electric Rev Req Model (2009 GRC) Rebuttal REmoval of New  WH Solar AdjustMI 2 2" xfId="3409"/>
    <cellStyle name="_DEM-WP (C) Power Cost 2006GRC Order_Power Costs - Comparison bx Rbtl-Staff-Jt-PC_Electric Rev Req Model (2009 GRC) Rebuttal REmoval of New  WH Solar AdjustMI 2 2 2" xfId="25272"/>
    <cellStyle name="_DEM-WP (C) Power Cost 2006GRC Order_Power Costs - Comparison bx Rbtl-Staff-Jt-PC_Electric Rev Req Model (2009 GRC) Rebuttal REmoval of New  WH Solar AdjustMI 2 3" xfId="25273"/>
    <cellStyle name="_DEM-WP (C) Power Cost 2006GRC Order_Power Costs - Comparison bx Rbtl-Staff-Jt-PC_Electric Rev Req Model (2009 GRC) Rebuttal REmoval of New  WH Solar AdjustMI 3" xfId="3410"/>
    <cellStyle name="_DEM-WP (C) Power Cost 2006GRC Order_Power Costs - Comparison bx Rbtl-Staff-Jt-PC_Electric Rev Req Model (2009 GRC) Rebuttal REmoval of New  WH Solar AdjustMI 3 2" xfId="25274"/>
    <cellStyle name="_DEM-WP (C) Power Cost 2006GRC Order_Power Costs - Comparison bx Rbtl-Staff-Jt-PC_Electric Rev Req Model (2009 GRC) Rebuttal REmoval of New  WH Solar AdjustMI 4" xfId="25275"/>
    <cellStyle name="_DEM-WP (C) Power Cost 2006GRC Order_Power Costs - Comparison bx Rbtl-Staff-Jt-PC_Electric Rev Req Model (2009 GRC) Rebuttal REmoval of New  WH Solar AdjustMI_DEM-WP(C) ENERG10C--ctn Mid-C_042010 2010GRC" xfId="25276"/>
    <cellStyle name="_DEM-WP (C) Power Cost 2006GRC Order_Power Costs - Comparison bx Rbtl-Staff-Jt-PC_Electric Rev Req Model (2009 GRC) Revised 01-18-2010" xfId="3411"/>
    <cellStyle name="_DEM-WP (C) Power Cost 2006GRC Order_Power Costs - Comparison bx Rbtl-Staff-Jt-PC_Electric Rev Req Model (2009 GRC) Revised 01-18-2010 2" xfId="3412"/>
    <cellStyle name="_DEM-WP (C) Power Cost 2006GRC Order_Power Costs - Comparison bx Rbtl-Staff-Jt-PC_Electric Rev Req Model (2009 GRC) Revised 01-18-2010 2 2" xfId="3413"/>
    <cellStyle name="_DEM-WP (C) Power Cost 2006GRC Order_Power Costs - Comparison bx Rbtl-Staff-Jt-PC_Electric Rev Req Model (2009 GRC) Revised 01-18-2010 2 2 2" xfId="25277"/>
    <cellStyle name="_DEM-WP (C) Power Cost 2006GRC Order_Power Costs - Comparison bx Rbtl-Staff-Jt-PC_Electric Rev Req Model (2009 GRC) Revised 01-18-2010 2 3" xfId="25278"/>
    <cellStyle name="_DEM-WP (C) Power Cost 2006GRC Order_Power Costs - Comparison bx Rbtl-Staff-Jt-PC_Electric Rev Req Model (2009 GRC) Revised 01-18-2010 3" xfId="3414"/>
    <cellStyle name="_DEM-WP (C) Power Cost 2006GRC Order_Power Costs - Comparison bx Rbtl-Staff-Jt-PC_Electric Rev Req Model (2009 GRC) Revised 01-18-2010 3 2" xfId="25279"/>
    <cellStyle name="_DEM-WP (C) Power Cost 2006GRC Order_Power Costs - Comparison bx Rbtl-Staff-Jt-PC_Electric Rev Req Model (2009 GRC) Revised 01-18-2010 4" xfId="25280"/>
    <cellStyle name="_DEM-WP (C) Power Cost 2006GRC Order_Power Costs - Comparison bx Rbtl-Staff-Jt-PC_Electric Rev Req Model (2009 GRC) Revised 01-18-2010_DEM-WP(C) ENERG10C--ctn Mid-C_042010 2010GRC" xfId="25281"/>
    <cellStyle name="_DEM-WP (C) Power Cost 2006GRC Order_Power Costs - Comparison bx Rbtl-Staff-Jt-PC_Final Order Electric EXHIBIT A-1" xfId="3415"/>
    <cellStyle name="_DEM-WP (C) Power Cost 2006GRC Order_Power Costs - Comparison bx Rbtl-Staff-Jt-PC_Final Order Electric EXHIBIT A-1 2" xfId="3416"/>
    <cellStyle name="_DEM-WP (C) Power Cost 2006GRC Order_Power Costs - Comparison bx Rbtl-Staff-Jt-PC_Final Order Electric EXHIBIT A-1 2 2" xfId="3417"/>
    <cellStyle name="_DEM-WP (C) Power Cost 2006GRC Order_Power Costs - Comparison bx Rbtl-Staff-Jt-PC_Final Order Electric EXHIBIT A-1 2 2 2" xfId="25282"/>
    <cellStyle name="_DEM-WP (C) Power Cost 2006GRC Order_Power Costs - Comparison bx Rbtl-Staff-Jt-PC_Final Order Electric EXHIBIT A-1 2 3" xfId="25283"/>
    <cellStyle name="_DEM-WP (C) Power Cost 2006GRC Order_Power Costs - Comparison bx Rbtl-Staff-Jt-PC_Final Order Electric EXHIBIT A-1 3" xfId="3418"/>
    <cellStyle name="_DEM-WP (C) Power Cost 2006GRC Order_Power Costs - Comparison bx Rbtl-Staff-Jt-PC_Final Order Electric EXHIBIT A-1 3 2" xfId="25284"/>
    <cellStyle name="_DEM-WP (C) Power Cost 2006GRC Order_Power Costs - Comparison bx Rbtl-Staff-Jt-PC_Final Order Electric EXHIBIT A-1 4" xfId="25285"/>
    <cellStyle name="_DEM-WP (C) Power Cost 2006GRC Order_Production Adj 4.37" xfId="3419"/>
    <cellStyle name="_DEM-WP (C) Power Cost 2006GRC Order_Production Adj 4.37 2" xfId="3420"/>
    <cellStyle name="_DEM-WP (C) Power Cost 2006GRC Order_Production Adj 4.37 2 2" xfId="3421"/>
    <cellStyle name="_DEM-WP (C) Power Cost 2006GRC Order_Production Adj 4.37 2 2 2" xfId="25286"/>
    <cellStyle name="_DEM-WP (C) Power Cost 2006GRC Order_Production Adj 4.37 2 3" xfId="25287"/>
    <cellStyle name="_DEM-WP (C) Power Cost 2006GRC Order_Production Adj 4.37 3" xfId="3422"/>
    <cellStyle name="_DEM-WP (C) Power Cost 2006GRC Order_Production Adj 4.37 3 2" xfId="25288"/>
    <cellStyle name="_DEM-WP (C) Power Cost 2006GRC Order_Production Adj 4.37 4" xfId="25289"/>
    <cellStyle name="_DEM-WP (C) Power Cost 2006GRC Order_Purchased Power Adj 4.03" xfId="3423"/>
    <cellStyle name="_DEM-WP (C) Power Cost 2006GRC Order_Purchased Power Adj 4.03 2" xfId="3424"/>
    <cellStyle name="_DEM-WP (C) Power Cost 2006GRC Order_Purchased Power Adj 4.03 2 2" xfId="3425"/>
    <cellStyle name="_DEM-WP (C) Power Cost 2006GRC Order_Purchased Power Adj 4.03 2 2 2" xfId="25290"/>
    <cellStyle name="_DEM-WP (C) Power Cost 2006GRC Order_Purchased Power Adj 4.03 2 3" xfId="25291"/>
    <cellStyle name="_DEM-WP (C) Power Cost 2006GRC Order_Purchased Power Adj 4.03 3" xfId="3426"/>
    <cellStyle name="_DEM-WP (C) Power Cost 2006GRC Order_Purchased Power Adj 4.03 3 2" xfId="25292"/>
    <cellStyle name="_DEM-WP (C) Power Cost 2006GRC Order_Purchased Power Adj 4.03 4" xfId="25293"/>
    <cellStyle name="_DEM-WP (C) Power Cost 2006GRC Order_Rebuttal Power Costs" xfId="3427"/>
    <cellStyle name="_DEM-WP (C) Power Cost 2006GRC Order_Rebuttal Power Costs 2" xfId="3428"/>
    <cellStyle name="_DEM-WP (C) Power Cost 2006GRC Order_Rebuttal Power Costs 2 2" xfId="3429"/>
    <cellStyle name="_DEM-WP (C) Power Cost 2006GRC Order_Rebuttal Power Costs 2 2 2" xfId="25294"/>
    <cellStyle name="_DEM-WP (C) Power Cost 2006GRC Order_Rebuttal Power Costs 2 3" xfId="25295"/>
    <cellStyle name="_DEM-WP (C) Power Cost 2006GRC Order_Rebuttal Power Costs 3" xfId="3430"/>
    <cellStyle name="_DEM-WP (C) Power Cost 2006GRC Order_Rebuttal Power Costs 3 2" xfId="25296"/>
    <cellStyle name="_DEM-WP (C) Power Cost 2006GRC Order_Rebuttal Power Costs 4" xfId="25297"/>
    <cellStyle name="_DEM-WP (C) Power Cost 2006GRC Order_Rebuttal Power Costs_Adj Bench DR 3 for Initial Briefs (Electric)" xfId="3431"/>
    <cellStyle name="_DEM-WP (C) Power Cost 2006GRC Order_Rebuttal Power Costs_Adj Bench DR 3 for Initial Briefs (Electric) 2" xfId="3432"/>
    <cellStyle name="_DEM-WP (C) Power Cost 2006GRC Order_Rebuttal Power Costs_Adj Bench DR 3 for Initial Briefs (Electric) 2 2" xfId="3433"/>
    <cellStyle name="_DEM-WP (C) Power Cost 2006GRC Order_Rebuttal Power Costs_Adj Bench DR 3 for Initial Briefs (Electric) 2 2 2" xfId="25298"/>
    <cellStyle name="_DEM-WP (C) Power Cost 2006GRC Order_Rebuttal Power Costs_Adj Bench DR 3 for Initial Briefs (Electric) 2 3" xfId="25299"/>
    <cellStyle name="_DEM-WP (C) Power Cost 2006GRC Order_Rebuttal Power Costs_Adj Bench DR 3 for Initial Briefs (Electric) 3" xfId="3434"/>
    <cellStyle name="_DEM-WP (C) Power Cost 2006GRC Order_Rebuttal Power Costs_Adj Bench DR 3 for Initial Briefs (Electric) 3 2" xfId="25300"/>
    <cellStyle name="_DEM-WP (C) Power Cost 2006GRC Order_Rebuttal Power Costs_Adj Bench DR 3 for Initial Briefs (Electric) 4" xfId="25301"/>
    <cellStyle name="_DEM-WP (C) Power Cost 2006GRC Order_Rebuttal Power Costs_Adj Bench DR 3 for Initial Briefs (Electric)_DEM-WP(C) ENERG10C--ctn Mid-C_042010 2010GRC" xfId="25302"/>
    <cellStyle name="_DEM-WP (C) Power Cost 2006GRC Order_Rebuttal Power Costs_DEM-WP(C) ENERG10C--ctn Mid-C_042010 2010GRC" xfId="25303"/>
    <cellStyle name="_DEM-WP (C) Power Cost 2006GRC Order_Rebuttal Power Costs_Electric Rev Req Model (2009 GRC) Rebuttal" xfId="3435"/>
    <cellStyle name="_DEM-WP (C) Power Cost 2006GRC Order_Rebuttal Power Costs_Electric Rev Req Model (2009 GRC) Rebuttal 2" xfId="3436"/>
    <cellStyle name="_DEM-WP (C) Power Cost 2006GRC Order_Rebuttal Power Costs_Electric Rev Req Model (2009 GRC) Rebuttal 2 2" xfId="3437"/>
    <cellStyle name="_DEM-WP (C) Power Cost 2006GRC Order_Rebuttal Power Costs_Electric Rev Req Model (2009 GRC) Rebuttal 2 2 2" xfId="25304"/>
    <cellStyle name="_DEM-WP (C) Power Cost 2006GRC Order_Rebuttal Power Costs_Electric Rev Req Model (2009 GRC) Rebuttal 2 3" xfId="25305"/>
    <cellStyle name="_DEM-WP (C) Power Cost 2006GRC Order_Rebuttal Power Costs_Electric Rev Req Model (2009 GRC) Rebuttal 3" xfId="3438"/>
    <cellStyle name="_DEM-WP (C) Power Cost 2006GRC Order_Rebuttal Power Costs_Electric Rev Req Model (2009 GRC) Rebuttal 3 2" xfId="25306"/>
    <cellStyle name="_DEM-WP (C) Power Cost 2006GRC Order_Rebuttal Power Costs_Electric Rev Req Model (2009 GRC) Rebuttal 4" xfId="25307"/>
    <cellStyle name="_DEM-WP (C) Power Cost 2006GRC Order_Rebuttal Power Costs_Electric Rev Req Model (2009 GRC) Rebuttal REmoval of New  WH Solar AdjustMI" xfId="3439"/>
    <cellStyle name="_DEM-WP (C) Power Cost 2006GRC Order_Rebuttal Power Costs_Electric Rev Req Model (2009 GRC) Rebuttal REmoval of New  WH Solar AdjustMI 2" xfId="3440"/>
    <cellStyle name="_DEM-WP (C) Power Cost 2006GRC Order_Rebuttal Power Costs_Electric Rev Req Model (2009 GRC) Rebuttal REmoval of New  WH Solar AdjustMI 2 2" xfId="3441"/>
    <cellStyle name="_DEM-WP (C) Power Cost 2006GRC Order_Rebuttal Power Costs_Electric Rev Req Model (2009 GRC) Rebuttal REmoval of New  WH Solar AdjustMI 2 2 2" xfId="25308"/>
    <cellStyle name="_DEM-WP (C) Power Cost 2006GRC Order_Rebuttal Power Costs_Electric Rev Req Model (2009 GRC) Rebuttal REmoval of New  WH Solar AdjustMI 2 3" xfId="25309"/>
    <cellStyle name="_DEM-WP (C) Power Cost 2006GRC Order_Rebuttal Power Costs_Electric Rev Req Model (2009 GRC) Rebuttal REmoval of New  WH Solar AdjustMI 3" xfId="3442"/>
    <cellStyle name="_DEM-WP (C) Power Cost 2006GRC Order_Rebuttal Power Costs_Electric Rev Req Model (2009 GRC) Rebuttal REmoval of New  WH Solar AdjustMI 3 2" xfId="25310"/>
    <cellStyle name="_DEM-WP (C) Power Cost 2006GRC Order_Rebuttal Power Costs_Electric Rev Req Model (2009 GRC) Rebuttal REmoval of New  WH Solar AdjustMI 4" xfId="25311"/>
    <cellStyle name="_DEM-WP (C) Power Cost 2006GRC Order_Rebuttal Power Costs_Electric Rev Req Model (2009 GRC) Rebuttal REmoval of New  WH Solar AdjustMI_DEM-WP(C) ENERG10C--ctn Mid-C_042010 2010GRC" xfId="25312"/>
    <cellStyle name="_DEM-WP (C) Power Cost 2006GRC Order_Rebuttal Power Costs_Electric Rev Req Model (2009 GRC) Revised 01-18-2010" xfId="3443"/>
    <cellStyle name="_DEM-WP (C) Power Cost 2006GRC Order_Rebuttal Power Costs_Electric Rev Req Model (2009 GRC) Revised 01-18-2010 2" xfId="3444"/>
    <cellStyle name="_DEM-WP (C) Power Cost 2006GRC Order_Rebuttal Power Costs_Electric Rev Req Model (2009 GRC) Revised 01-18-2010 2 2" xfId="3445"/>
    <cellStyle name="_DEM-WP (C) Power Cost 2006GRC Order_Rebuttal Power Costs_Electric Rev Req Model (2009 GRC) Revised 01-18-2010 2 2 2" xfId="25313"/>
    <cellStyle name="_DEM-WP (C) Power Cost 2006GRC Order_Rebuttal Power Costs_Electric Rev Req Model (2009 GRC) Revised 01-18-2010 2 3" xfId="25314"/>
    <cellStyle name="_DEM-WP (C) Power Cost 2006GRC Order_Rebuttal Power Costs_Electric Rev Req Model (2009 GRC) Revised 01-18-2010 3" xfId="3446"/>
    <cellStyle name="_DEM-WP (C) Power Cost 2006GRC Order_Rebuttal Power Costs_Electric Rev Req Model (2009 GRC) Revised 01-18-2010 3 2" xfId="25315"/>
    <cellStyle name="_DEM-WP (C) Power Cost 2006GRC Order_Rebuttal Power Costs_Electric Rev Req Model (2009 GRC) Revised 01-18-2010 4" xfId="25316"/>
    <cellStyle name="_DEM-WP (C) Power Cost 2006GRC Order_Rebuttal Power Costs_Electric Rev Req Model (2009 GRC) Revised 01-18-2010_DEM-WP(C) ENERG10C--ctn Mid-C_042010 2010GRC" xfId="25317"/>
    <cellStyle name="_DEM-WP (C) Power Cost 2006GRC Order_Rebuttal Power Costs_Final Order Electric EXHIBIT A-1" xfId="3447"/>
    <cellStyle name="_DEM-WP (C) Power Cost 2006GRC Order_Rebuttal Power Costs_Final Order Electric EXHIBIT A-1 2" xfId="3448"/>
    <cellStyle name="_DEM-WP (C) Power Cost 2006GRC Order_Rebuttal Power Costs_Final Order Electric EXHIBIT A-1 2 2" xfId="3449"/>
    <cellStyle name="_DEM-WP (C) Power Cost 2006GRC Order_Rebuttal Power Costs_Final Order Electric EXHIBIT A-1 2 2 2" xfId="25318"/>
    <cellStyle name="_DEM-WP (C) Power Cost 2006GRC Order_Rebuttal Power Costs_Final Order Electric EXHIBIT A-1 2 3" xfId="25319"/>
    <cellStyle name="_DEM-WP (C) Power Cost 2006GRC Order_Rebuttal Power Costs_Final Order Electric EXHIBIT A-1 3" xfId="3450"/>
    <cellStyle name="_DEM-WP (C) Power Cost 2006GRC Order_Rebuttal Power Costs_Final Order Electric EXHIBIT A-1 3 2" xfId="25320"/>
    <cellStyle name="_DEM-WP (C) Power Cost 2006GRC Order_Rebuttal Power Costs_Final Order Electric EXHIBIT A-1 4" xfId="25321"/>
    <cellStyle name="_DEM-WP (C) Power Cost 2006GRC Order_ROR 5.02" xfId="3451"/>
    <cellStyle name="_DEM-WP (C) Power Cost 2006GRC Order_ROR 5.02 2" xfId="3452"/>
    <cellStyle name="_DEM-WP (C) Power Cost 2006GRC Order_ROR 5.02 2 2" xfId="3453"/>
    <cellStyle name="_DEM-WP (C) Power Cost 2006GRC Order_ROR 5.02 2 2 2" xfId="25322"/>
    <cellStyle name="_DEM-WP (C) Power Cost 2006GRC Order_ROR 5.02 2 3" xfId="25323"/>
    <cellStyle name="_DEM-WP (C) Power Cost 2006GRC Order_ROR 5.02 3" xfId="3454"/>
    <cellStyle name="_DEM-WP (C) Power Cost 2006GRC Order_ROR 5.02 3 2" xfId="25324"/>
    <cellStyle name="_DEM-WP (C) Power Cost 2006GRC Order_ROR 5.02 4" xfId="25325"/>
    <cellStyle name="_DEM-WP (C) Power Cost 2006GRC Order_Scenario 1 REC vs PTC Offset" xfId="3455"/>
    <cellStyle name="_DEM-WP (C) Power Cost 2006GRC Order_Scenario 3" xfId="3456"/>
    <cellStyle name="_DEM-WP (C) Power Cost 2006GRC Order_Wind Integration 10GRC" xfId="3457"/>
    <cellStyle name="_DEM-WP (C) Power Cost 2006GRC Order_Wind Integration 10GRC 2" xfId="3458"/>
    <cellStyle name="_DEM-WP (C) Power Cost 2006GRC Order_Wind Integration 10GRC 2 2" xfId="25326"/>
    <cellStyle name="_DEM-WP (C) Power Cost 2006GRC Order_Wind Integration 10GRC 3" xfId="25327"/>
    <cellStyle name="_DEM-WP (C) Power Cost 2006GRC Order_Wind Integration 10GRC_DEM-WP(C) ENERG10C--ctn Mid-C_042010 2010GRC" xfId="25328"/>
    <cellStyle name="_DEM-WP Revised (HC) Wild Horse 2006GRC" xfId="3459"/>
    <cellStyle name="_DEM-WP Revised (HC) Wild Horse 2006GRC 2" xfId="3460"/>
    <cellStyle name="_DEM-WP Revised (HC) Wild Horse 2006GRC 2 2" xfId="3461"/>
    <cellStyle name="_DEM-WP Revised (HC) Wild Horse 2006GRC 2 2 2" xfId="25329"/>
    <cellStyle name="_DEM-WP Revised (HC) Wild Horse 2006GRC 2 3" xfId="25330"/>
    <cellStyle name="_DEM-WP Revised (HC) Wild Horse 2006GRC 3" xfId="3462"/>
    <cellStyle name="_DEM-WP Revised (HC) Wild Horse 2006GRC 3 2" xfId="25331"/>
    <cellStyle name="_DEM-WP Revised (HC) Wild Horse 2006GRC 4" xfId="25332"/>
    <cellStyle name="_DEM-WP Revised (HC) Wild Horse 2006GRC_16.37E Wild Horse Expansion DeferralRevwrkingfile SF" xfId="3463"/>
    <cellStyle name="_DEM-WP Revised (HC) Wild Horse 2006GRC_16.37E Wild Horse Expansion DeferralRevwrkingfile SF 2" xfId="3464"/>
    <cellStyle name="_DEM-WP Revised (HC) Wild Horse 2006GRC_16.37E Wild Horse Expansion DeferralRevwrkingfile SF 2 2" xfId="3465"/>
    <cellStyle name="_DEM-WP Revised (HC) Wild Horse 2006GRC_16.37E Wild Horse Expansion DeferralRevwrkingfile SF 2 2 2" xfId="25333"/>
    <cellStyle name="_DEM-WP Revised (HC) Wild Horse 2006GRC_16.37E Wild Horse Expansion DeferralRevwrkingfile SF 2 3" xfId="25334"/>
    <cellStyle name="_DEM-WP Revised (HC) Wild Horse 2006GRC_16.37E Wild Horse Expansion DeferralRevwrkingfile SF 3" xfId="3466"/>
    <cellStyle name="_DEM-WP Revised (HC) Wild Horse 2006GRC_16.37E Wild Horse Expansion DeferralRevwrkingfile SF 3 2" xfId="25335"/>
    <cellStyle name="_DEM-WP Revised (HC) Wild Horse 2006GRC_16.37E Wild Horse Expansion DeferralRevwrkingfile SF 4" xfId="25336"/>
    <cellStyle name="_DEM-WP Revised (HC) Wild Horse 2006GRC_16.37E Wild Horse Expansion DeferralRevwrkingfile SF_DEM-WP(C) ENERG10C--ctn Mid-C_042010 2010GRC" xfId="25337"/>
    <cellStyle name="_DEM-WP Revised (HC) Wild Horse 2006GRC_2009 GRC Compl Filing - Exhibit D" xfId="3467"/>
    <cellStyle name="_DEM-WP Revised (HC) Wild Horse 2006GRC_2009 GRC Compl Filing - Exhibit D 2" xfId="3468"/>
    <cellStyle name="_DEM-WP Revised (HC) Wild Horse 2006GRC_2009 GRC Compl Filing - Exhibit D 2 2" xfId="25338"/>
    <cellStyle name="_DEM-WP Revised (HC) Wild Horse 2006GRC_2009 GRC Compl Filing - Exhibit D 3" xfId="25339"/>
    <cellStyle name="_DEM-WP Revised (HC) Wild Horse 2006GRC_2009 GRC Compl Filing - Exhibit D_DEM-WP(C) ENERG10C--ctn Mid-C_042010 2010GRC" xfId="25340"/>
    <cellStyle name="_DEM-WP Revised (HC) Wild Horse 2006GRC_Adj Bench DR 3 for Initial Briefs (Electric)" xfId="3469"/>
    <cellStyle name="_DEM-WP Revised (HC) Wild Horse 2006GRC_Adj Bench DR 3 for Initial Briefs (Electric) 2" xfId="3470"/>
    <cellStyle name="_DEM-WP Revised (HC) Wild Horse 2006GRC_Adj Bench DR 3 for Initial Briefs (Electric) 2 2" xfId="3471"/>
    <cellStyle name="_DEM-WP Revised (HC) Wild Horse 2006GRC_Adj Bench DR 3 for Initial Briefs (Electric) 2 2 2" xfId="25341"/>
    <cellStyle name="_DEM-WP Revised (HC) Wild Horse 2006GRC_Adj Bench DR 3 for Initial Briefs (Electric) 2 3" xfId="25342"/>
    <cellStyle name="_DEM-WP Revised (HC) Wild Horse 2006GRC_Adj Bench DR 3 for Initial Briefs (Electric) 3" xfId="3472"/>
    <cellStyle name="_DEM-WP Revised (HC) Wild Horse 2006GRC_Adj Bench DR 3 for Initial Briefs (Electric) 3 2" xfId="25343"/>
    <cellStyle name="_DEM-WP Revised (HC) Wild Horse 2006GRC_Adj Bench DR 3 for Initial Briefs (Electric) 4" xfId="25344"/>
    <cellStyle name="_DEM-WP Revised (HC) Wild Horse 2006GRC_Adj Bench DR 3 for Initial Briefs (Electric)_DEM-WP(C) ENERG10C--ctn Mid-C_042010 2010GRC" xfId="25345"/>
    <cellStyle name="_DEM-WP Revised (HC) Wild Horse 2006GRC_Book1" xfId="3473"/>
    <cellStyle name="_DEM-WP Revised (HC) Wild Horse 2006GRC_Book2" xfId="3474"/>
    <cellStyle name="_DEM-WP Revised (HC) Wild Horse 2006GRC_Book2 2" xfId="3475"/>
    <cellStyle name="_DEM-WP Revised (HC) Wild Horse 2006GRC_Book2 2 2" xfId="3476"/>
    <cellStyle name="_DEM-WP Revised (HC) Wild Horse 2006GRC_Book2 2 2 2" xfId="25346"/>
    <cellStyle name="_DEM-WP Revised (HC) Wild Horse 2006GRC_Book2 2 3" xfId="25347"/>
    <cellStyle name="_DEM-WP Revised (HC) Wild Horse 2006GRC_Book2 3" xfId="3477"/>
    <cellStyle name="_DEM-WP Revised (HC) Wild Horse 2006GRC_Book2 3 2" xfId="25348"/>
    <cellStyle name="_DEM-WP Revised (HC) Wild Horse 2006GRC_Book2 4" xfId="25349"/>
    <cellStyle name="_DEM-WP Revised (HC) Wild Horse 2006GRC_Book2_DEM-WP(C) ENERG10C--ctn Mid-C_042010 2010GRC" xfId="25350"/>
    <cellStyle name="_DEM-WP Revised (HC) Wild Horse 2006GRC_Book4" xfId="3478"/>
    <cellStyle name="_DEM-WP Revised (HC) Wild Horse 2006GRC_Book4 2" xfId="3479"/>
    <cellStyle name="_DEM-WP Revised (HC) Wild Horse 2006GRC_Book4 2 2" xfId="3480"/>
    <cellStyle name="_DEM-WP Revised (HC) Wild Horse 2006GRC_Book4 2 2 2" xfId="25351"/>
    <cellStyle name="_DEM-WP Revised (HC) Wild Horse 2006GRC_Book4 2 3" xfId="25352"/>
    <cellStyle name="_DEM-WP Revised (HC) Wild Horse 2006GRC_Book4 3" xfId="3481"/>
    <cellStyle name="_DEM-WP Revised (HC) Wild Horse 2006GRC_Book4 3 2" xfId="25353"/>
    <cellStyle name="_DEM-WP Revised (HC) Wild Horse 2006GRC_Book4 4" xfId="25354"/>
    <cellStyle name="_DEM-WP Revised (HC) Wild Horse 2006GRC_Book4_DEM-WP(C) ENERG10C--ctn Mid-C_042010 2010GRC" xfId="25355"/>
    <cellStyle name="_DEM-WP Revised (HC) Wild Horse 2006GRC_DEM-WP(C) ENERG10C--ctn Mid-C_042010 2010GRC" xfId="25356"/>
    <cellStyle name="_DEM-WP Revised (HC) Wild Horse 2006GRC_Electric Rev Req Model (2009 GRC) " xfId="3482"/>
    <cellStyle name="_DEM-WP Revised (HC) Wild Horse 2006GRC_Electric Rev Req Model (2009 GRC)  2" xfId="3483"/>
    <cellStyle name="_DEM-WP Revised (HC) Wild Horse 2006GRC_Electric Rev Req Model (2009 GRC)  2 2" xfId="3484"/>
    <cellStyle name="_DEM-WP Revised (HC) Wild Horse 2006GRC_Electric Rev Req Model (2009 GRC)  2 2 2" xfId="25357"/>
    <cellStyle name="_DEM-WP Revised (HC) Wild Horse 2006GRC_Electric Rev Req Model (2009 GRC)  2 3" xfId="25358"/>
    <cellStyle name="_DEM-WP Revised (HC) Wild Horse 2006GRC_Electric Rev Req Model (2009 GRC)  3" xfId="3485"/>
    <cellStyle name="_DEM-WP Revised (HC) Wild Horse 2006GRC_Electric Rev Req Model (2009 GRC)  3 2" xfId="25359"/>
    <cellStyle name="_DEM-WP Revised (HC) Wild Horse 2006GRC_Electric Rev Req Model (2009 GRC)  4" xfId="25360"/>
    <cellStyle name="_DEM-WP Revised (HC) Wild Horse 2006GRC_Electric Rev Req Model (2009 GRC) _DEM-WP(C) ENERG10C--ctn Mid-C_042010 2010GRC" xfId="25361"/>
    <cellStyle name="_DEM-WP Revised (HC) Wild Horse 2006GRC_Electric Rev Req Model (2009 GRC) Rebuttal" xfId="3486"/>
    <cellStyle name="_DEM-WP Revised (HC) Wild Horse 2006GRC_Electric Rev Req Model (2009 GRC) Rebuttal 2" xfId="3487"/>
    <cellStyle name="_DEM-WP Revised (HC) Wild Horse 2006GRC_Electric Rev Req Model (2009 GRC) Rebuttal 2 2" xfId="3488"/>
    <cellStyle name="_DEM-WP Revised (HC) Wild Horse 2006GRC_Electric Rev Req Model (2009 GRC) Rebuttal 2 2 2" xfId="25362"/>
    <cellStyle name="_DEM-WP Revised (HC) Wild Horse 2006GRC_Electric Rev Req Model (2009 GRC) Rebuttal 2 3" xfId="25363"/>
    <cellStyle name="_DEM-WP Revised (HC) Wild Horse 2006GRC_Electric Rev Req Model (2009 GRC) Rebuttal 3" xfId="3489"/>
    <cellStyle name="_DEM-WP Revised (HC) Wild Horse 2006GRC_Electric Rev Req Model (2009 GRC) Rebuttal 3 2" xfId="25364"/>
    <cellStyle name="_DEM-WP Revised (HC) Wild Horse 2006GRC_Electric Rev Req Model (2009 GRC) Rebuttal 4" xfId="25365"/>
    <cellStyle name="_DEM-WP Revised (HC) Wild Horse 2006GRC_Electric Rev Req Model (2009 GRC) Rebuttal REmoval of New  WH Solar AdjustMI" xfId="3490"/>
    <cellStyle name="_DEM-WP Revised (HC) Wild Horse 2006GRC_Electric Rev Req Model (2009 GRC) Rebuttal REmoval of New  WH Solar AdjustMI 2" xfId="3491"/>
    <cellStyle name="_DEM-WP Revised (HC) Wild Horse 2006GRC_Electric Rev Req Model (2009 GRC) Rebuttal REmoval of New  WH Solar AdjustMI 2 2" xfId="3492"/>
    <cellStyle name="_DEM-WP Revised (HC) Wild Horse 2006GRC_Electric Rev Req Model (2009 GRC) Rebuttal REmoval of New  WH Solar AdjustMI 2 2 2" xfId="25366"/>
    <cellStyle name="_DEM-WP Revised (HC) Wild Horse 2006GRC_Electric Rev Req Model (2009 GRC) Rebuttal REmoval of New  WH Solar AdjustMI 2 3" xfId="25367"/>
    <cellStyle name="_DEM-WP Revised (HC) Wild Horse 2006GRC_Electric Rev Req Model (2009 GRC) Rebuttal REmoval of New  WH Solar AdjustMI 3" xfId="3493"/>
    <cellStyle name="_DEM-WP Revised (HC) Wild Horse 2006GRC_Electric Rev Req Model (2009 GRC) Rebuttal REmoval of New  WH Solar AdjustMI 3 2" xfId="25368"/>
    <cellStyle name="_DEM-WP Revised (HC) Wild Horse 2006GRC_Electric Rev Req Model (2009 GRC) Rebuttal REmoval of New  WH Solar AdjustMI 4" xfId="25369"/>
    <cellStyle name="_DEM-WP Revised (HC) Wild Horse 2006GRC_Electric Rev Req Model (2009 GRC) Rebuttal REmoval of New  WH Solar AdjustMI_DEM-WP(C) ENERG10C--ctn Mid-C_042010 2010GRC" xfId="25370"/>
    <cellStyle name="_DEM-WP Revised (HC) Wild Horse 2006GRC_Electric Rev Req Model (2009 GRC) Revised 01-18-2010" xfId="3494"/>
    <cellStyle name="_DEM-WP Revised (HC) Wild Horse 2006GRC_Electric Rev Req Model (2009 GRC) Revised 01-18-2010 2" xfId="3495"/>
    <cellStyle name="_DEM-WP Revised (HC) Wild Horse 2006GRC_Electric Rev Req Model (2009 GRC) Revised 01-18-2010 2 2" xfId="3496"/>
    <cellStyle name="_DEM-WP Revised (HC) Wild Horse 2006GRC_Electric Rev Req Model (2009 GRC) Revised 01-18-2010 2 2 2" xfId="25371"/>
    <cellStyle name="_DEM-WP Revised (HC) Wild Horse 2006GRC_Electric Rev Req Model (2009 GRC) Revised 01-18-2010 2 3" xfId="25372"/>
    <cellStyle name="_DEM-WP Revised (HC) Wild Horse 2006GRC_Electric Rev Req Model (2009 GRC) Revised 01-18-2010 3" xfId="3497"/>
    <cellStyle name="_DEM-WP Revised (HC) Wild Horse 2006GRC_Electric Rev Req Model (2009 GRC) Revised 01-18-2010 3 2" xfId="25373"/>
    <cellStyle name="_DEM-WP Revised (HC) Wild Horse 2006GRC_Electric Rev Req Model (2009 GRC) Revised 01-18-2010 4" xfId="25374"/>
    <cellStyle name="_DEM-WP Revised (HC) Wild Horse 2006GRC_Electric Rev Req Model (2009 GRC) Revised 01-18-2010_DEM-WP(C) ENERG10C--ctn Mid-C_042010 2010GRC" xfId="25375"/>
    <cellStyle name="_DEM-WP Revised (HC) Wild Horse 2006GRC_Electric Rev Req Model (2010 GRC)" xfId="3498"/>
    <cellStyle name="_DEM-WP Revised (HC) Wild Horse 2006GRC_Electric Rev Req Model (2010 GRC) SF" xfId="3499"/>
    <cellStyle name="_DEM-WP Revised (HC) Wild Horse 2006GRC_Final Order Electric" xfId="3500"/>
    <cellStyle name="_DEM-WP Revised (HC) Wild Horse 2006GRC_Final Order Electric EXHIBIT A-1" xfId="3501"/>
    <cellStyle name="_DEM-WP Revised (HC) Wild Horse 2006GRC_Final Order Electric EXHIBIT A-1 2" xfId="3502"/>
    <cellStyle name="_DEM-WP Revised (HC) Wild Horse 2006GRC_Final Order Electric EXHIBIT A-1 2 2" xfId="3503"/>
    <cellStyle name="_DEM-WP Revised (HC) Wild Horse 2006GRC_Final Order Electric EXHIBIT A-1 2 2 2" xfId="25376"/>
    <cellStyle name="_DEM-WP Revised (HC) Wild Horse 2006GRC_Final Order Electric EXHIBIT A-1 2 3" xfId="25377"/>
    <cellStyle name="_DEM-WP Revised (HC) Wild Horse 2006GRC_Final Order Electric EXHIBIT A-1 3" xfId="3504"/>
    <cellStyle name="_DEM-WP Revised (HC) Wild Horse 2006GRC_Final Order Electric EXHIBIT A-1 3 2" xfId="25378"/>
    <cellStyle name="_DEM-WP Revised (HC) Wild Horse 2006GRC_Final Order Electric EXHIBIT A-1 4" xfId="25379"/>
    <cellStyle name="_DEM-WP Revised (HC) Wild Horse 2006GRC_NIM Summary" xfId="3505"/>
    <cellStyle name="_DEM-WP Revised (HC) Wild Horse 2006GRC_NIM Summary 2" xfId="3506"/>
    <cellStyle name="_DEM-WP Revised (HC) Wild Horse 2006GRC_NIM Summary 2 2" xfId="25380"/>
    <cellStyle name="_DEM-WP Revised (HC) Wild Horse 2006GRC_NIM Summary 3" xfId="25381"/>
    <cellStyle name="_DEM-WP Revised (HC) Wild Horse 2006GRC_NIM Summary_DEM-WP(C) ENERG10C--ctn Mid-C_042010 2010GRC" xfId="25382"/>
    <cellStyle name="_DEM-WP Revised (HC) Wild Horse 2006GRC_Power Costs - Comparison bx Rbtl-Staff-Jt-PC" xfId="3507"/>
    <cellStyle name="_DEM-WP Revised (HC) Wild Horse 2006GRC_Power Costs - Comparison bx Rbtl-Staff-Jt-PC 2" xfId="3508"/>
    <cellStyle name="_DEM-WP Revised (HC) Wild Horse 2006GRC_Power Costs - Comparison bx Rbtl-Staff-Jt-PC 2 2" xfId="3509"/>
    <cellStyle name="_DEM-WP Revised (HC) Wild Horse 2006GRC_Power Costs - Comparison bx Rbtl-Staff-Jt-PC 2 2 2" xfId="25383"/>
    <cellStyle name="_DEM-WP Revised (HC) Wild Horse 2006GRC_Power Costs - Comparison bx Rbtl-Staff-Jt-PC 2 3" xfId="25384"/>
    <cellStyle name="_DEM-WP Revised (HC) Wild Horse 2006GRC_Power Costs - Comparison bx Rbtl-Staff-Jt-PC 3" xfId="3510"/>
    <cellStyle name="_DEM-WP Revised (HC) Wild Horse 2006GRC_Power Costs - Comparison bx Rbtl-Staff-Jt-PC 3 2" xfId="25385"/>
    <cellStyle name="_DEM-WP Revised (HC) Wild Horse 2006GRC_Power Costs - Comparison bx Rbtl-Staff-Jt-PC 4" xfId="25386"/>
    <cellStyle name="_DEM-WP Revised (HC) Wild Horse 2006GRC_Power Costs - Comparison bx Rbtl-Staff-Jt-PC_DEM-WP(C) ENERG10C--ctn Mid-C_042010 2010GRC" xfId="25387"/>
    <cellStyle name="_DEM-WP Revised (HC) Wild Horse 2006GRC_Rebuttal Power Costs" xfId="3511"/>
    <cellStyle name="_DEM-WP Revised (HC) Wild Horse 2006GRC_Rebuttal Power Costs 2" xfId="3512"/>
    <cellStyle name="_DEM-WP Revised (HC) Wild Horse 2006GRC_Rebuttal Power Costs 2 2" xfId="3513"/>
    <cellStyle name="_DEM-WP Revised (HC) Wild Horse 2006GRC_Rebuttal Power Costs 2 2 2" xfId="25388"/>
    <cellStyle name="_DEM-WP Revised (HC) Wild Horse 2006GRC_Rebuttal Power Costs 2 3" xfId="25389"/>
    <cellStyle name="_DEM-WP Revised (HC) Wild Horse 2006GRC_Rebuttal Power Costs 3" xfId="3514"/>
    <cellStyle name="_DEM-WP Revised (HC) Wild Horse 2006GRC_Rebuttal Power Costs 3 2" xfId="25390"/>
    <cellStyle name="_DEM-WP Revised (HC) Wild Horse 2006GRC_Rebuttal Power Costs 4" xfId="25391"/>
    <cellStyle name="_DEM-WP Revised (HC) Wild Horse 2006GRC_Rebuttal Power Costs_DEM-WP(C) ENERG10C--ctn Mid-C_042010 2010GRC" xfId="25392"/>
    <cellStyle name="_DEM-WP Revised (HC) Wild Horse 2006GRC_TENASKA REGULATORY ASSET" xfId="3515"/>
    <cellStyle name="_DEM-WP Revised (HC) Wild Horse 2006GRC_TENASKA REGULATORY ASSET 2" xfId="3516"/>
    <cellStyle name="_DEM-WP Revised (HC) Wild Horse 2006GRC_TENASKA REGULATORY ASSET 2 2" xfId="3517"/>
    <cellStyle name="_DEM-WP Revised (HC) Wild Horse 2006GRC_TENASKA REGULATORY ASSET 2 2 2" xfId="25393"/>
    <cellStyle name="_DEM-WP Revised (HC) Wild Horse 2006GRC_TENASKA REGULATORY ASSET 2 3" xfId="25394"/>
    <cellStyle name="_DEM-WP Revised (HC) Wild Horse 2006GRC_TENASKA REGULATORY ASSET 3" xfId="3518"/>
    <cellStyle name="_DEM-WP Revised (HC) Wild Horse 2006GRC_TENASKA REGULATORY ASSET 3 2" xfId="25395"/>
    <cellStyle name="_DEM-WP Revised (HC) Wild Horse 2006GRC_TENASKA REGULATORY ASSET 4" xfId="25396"/>
    <cellStyle name="_x0013__DEM-WP(C) Colstrip 12 Coal Cost Forecast 2010GRC" xfId="3519"/>
    <cellStyle name="_x0013__DEM-WP(C) Colstrip 12 Coal Cost Forecast 2010GRC 2" xfId="25397"/>
    <cellStyle name="_DEM-WP(C) Colstrip FOR" xfId="3520"/>
    <cellStyle name="_DEM-WP(C) Colstrip FOR 2" xfId="3521"/>
    <cellStyle name="_DEM-WP(C) Colstrip FOR 2 2" xfId="3522"/>
    <cellStyle name="_DEM-WP(C) Colstrip FOR 2 2 2" xfId="25398"/>
    <cellStyle name="_DEM-WP(C) Colstrip FOR 2 3" xfId="25399"/>
    <cellStyle name="_DEM-WP(C) Colstrip FOR 3" xfId="3523"/>
    <cellStyle name="_DEM-WP(C) Colstrip FOR 3 2" xfId="25400"/>
    <cellStyle name="_DEM-WP(C) Colstrip FOR 4" xfId="25401"/>
    <cellStyle name="_DEM-WP(C) Colstrip FOR 4 2" xfId="25402"/>
    <cellStyle name="_DEM-WP(C) Colstrip FOR 5" xfId="25403"/>
    <cellStyle name="_DEM-WP(C) Colstrip FOR 5 2" xfId="25404"/>
    <cellStyle name="_DEM-WP(C) Colstrip FOR 6" xfId="25405"/>
    <cellStyle name="_DEM-WP(C) Colstrip FOR 6 2" xfId="25406"/>
    <cellStyle name="_DEM-WP(C) Colstrip FOR Apr08 update" xfId="3524"/>
    <cellStyle name="_DEM-WP(C) Colstrip FOR_(C) WHE Proforma with ITC cash grant 10 Yr Amort_for rebuttal_120709" xfId="3525"/>
    <cellStyle name="_DEM-WP(C) Colstrip FOR_(C) WHE Proforma with ITC cash grant 10 Yr Amort_for rebuttal_120709 2" xfId="3526"/>
    <cellStyle name="_DEM-WP(C) Colstrip FOR_(C) WHE Proforma with ITC cash grant 10 Yr Amort_for rebuttal_120709 2 2" xfId="3527"/>
    <cellStyle name="_DEM-WP(C) Colstrip FOR_(C) WHE Proforma with ITC cash grant 10 Yr Amort_for rebuttal_120709 2 2 2" xfId="25407"/>
    <cellStyle name="_DEM-WP(C) Colstrip FOR_(C) WHE Proforma with ITC cash grant 10 Yr Amort_for rebuttal_120709 2 3" xfId="25408"/>
    <cellStyle name="_DEM-WP(C) Colstrip FOR_(C) WHE Proforma with ITC cash grant 10 Yr Amort_for rebuttal_120709 3" xfId="3528"/>
    <cellStyle name="_DEM-WP(C) Colstrip FOR_(C) WHE Proforma with ITC cash grant 10 Yr Amort_for rebuttal_120709 3 2" xfId="25409"/>
    <cellStyle name="_DEM-WP(C) Colstrip FOR_(C) WHE Proforma with ITC cash grant 10 Yr Amort_for rebuttal_120709 4" xfId="25410"/>
    <cellStyle name="_DEM-WP(C) Colstrip FOR_(C) WHE Proforma with ITC cash grant 10 Yr Amort_for rebuttal_120709_DEM-WP(C) ENERG10C--ctn Mid-C_042010 2010GRC" xfId="25411"/>
    <cellStyle name="_DEM-WP(C) Colstrip FOR_16.07E Wild Horse Wind Expansionwrkingfile" xfId="3529"/>
    <cellStyle name="_DEM-WP(C) Colstrip FOR_16.07E Wild Horse Wind Expansionwrkingfile 2" xfId="3530"/>
    <cellStyle name="_DEM-WP(C) Colstrip FOR_16.07E Wild Horse Wind Expansionwrkingfile 2 2" xfId="3531"/>
    <cellStyle name="_DEM-WP(C) Colstrip FOR_16.07E Wild Horse Wind Expansionwrkingfile 2 2 2" xfId="25412"/>
    <cellStyle name="_DEM-WP(C) Colstrip FOR_16.07E Wild Horse Wind Expansionwrkingfile 2 3" xfId="25413"/>
    <cellStyle name="_DEM-WP(C) Colstrip FOR_16.07E Wild Horse Wind Expansionwrkingfile 3" xfId="3532"/>
    <cellStyle name="_DEM-WP(C) Colstrip FOR_16.07E Wild Horse Wind Expansionwrkingfile 3 2" xfId="25414"/>
    <cellStyle name="_DEM-WP(C) Colstrip FOR_16.07E Wild Horse Wind Expansionwrkingfile 4" xfId="25415"/>
    <cellStyle name="_DEM-WP(C) Colstrip FOR_16.07E Wild Horse Wind Expansionwrkingfile SF" xfId="3533"/>
    <cellStyle name="_DEM-WP(C) Colstrip FOR_16.07E Wild Horse Wind Expansionwrkingfile SF 2" xfId="3534"/>
    <cellStyle name="_DEM-WP(C) Colstrip FOR_16.07E Wild Horse Wind Expansionwrkingfile SF 2 2" xfId="3535"/>
    <cellStyle name="_DEM-WP(C) Colstrip FOR_16.07E Wild Horse Wind Expansionwrkingfile SF 2 2 2" xfId="25416"/>
    <cellStyle name="_DEM-WP(C) Colstrip FOR_16.07E Wild Horse Wind Expansionwrkingfile SF 2 3" xfId="25417"/>
    <cellStyle name="_DEM-WP(C) Colstrip FOR_16.07E Wild Horse Wind Expansionwrkingfile SF 3" xfId="3536"/>
    <cellStyle name="_DEM-WP(C) Colstrip FOR_16.07E Wild Horse Wind Expansionwrkingfile SF 3 2" xfId="25418"/>
    <cellStyle name="_DEM-WP(C) Colstrip FOR_16.07E Wild Horse Wind Expansionwrkingfile SF 4" xfId="25419"/>
    <cellStyle name="_DEM-WP(C) Colstrip FOR_16.07E Wild Horse Wind Expansionwrkingfile SF_DEM-WP(C) ENERG10C--ctn Mid-C_042010 2010GRC" xfId="25420"/>
    <cellStyle name="_DEM-WP(C) Colstrip FOR_16.07E Wild Horse Wind Expansionwrkingfile_DEM-WP(C) ENERG10C--ctn Mid-C_042010 2010GRC" xfId="25421"/>
    <cellStyle name="_DEM-WP(C) Colstrip FOR_16.37E Wild Horse Expansion DeferralRevwrkingfile SF" xfId="3537"/>
    <cellStyle name="_DEM-WP(C) Colstrip FOR_16.37E Wild Horse Expansion DeferralRevwrkingfile SF 2" xfId="3538"/>
    <cellStyle name="_DEM-WP(C) Colstrip FOR_16.37E Wild Horse Expansion DeferralRevwrkingfile SF 2 2" xfId="3539"/>
    <cellStyle name="_DEM-WP(C) Colstrip FOR_16.37E Wild Horse Expansion DeferralRevwrkingfile SF 2 2 2" xfId="25422"/>
    <cellStyle name="_DEM-WP(C) Colstrip FOR_16.37E Wild Horse Expansion DeferralRevwrkingfile SF 2 3" xfId="25423"/>
    <cellStyle name="_DEM-WP(C) Colstrip FOR_16.37E Wild Horse Expansion DeferralRevwrkingfile SF 3" xfId="3540"/>
    <cellStyle name="_DEM-WP(C) Colstrip FOR_16.37E Wild Horse Expansion DeferralRevwrkingfile SF 3 2" xfId="25424"/>
    <cellStyle name="_DEM-WP(C) Colstrip FOR_16.37E Wild Horse Expansion DeferralRevwrkingfile SF 4" xfId="25425"/>
    <cellStyle name="_DEM-WP(C) Colstrip FOR_16.37E Wild Horse Expansion DeferralRevwrkingfile SF_DEM-WP(C) ENERG10C--ctn Mid-C_042010 2010GRC" xfId="25426"/>
    <cellStyle name="_DEM-WP(C) Colstrip FOR_Adj Bench DR 3 for Initial Briefs (Electric)" xfId="3541"/>
    <cellStyle name="_DEM-WP(C) Colstrip FOR_Adj Bench DR 3 for Initial Briefs (Electric) 2" xfId="3542"/>
    <cellStyle name="_DEM-WP(C) Colstrip FOR_Adj Bench DR 3 for Initial Briefs (Electric) 2 2" xfId="3543"/>
    <cellStyle name="_DEM-WP(C) Colstrip FOR_Adj Bench DR 3 for Initial Briefs (Electric) 2 2 2" xfId="25427"/>
    <cellStyle name="_DEM-WP(C) Colstrip FOR_Adj Bench DR 3 for Initial Briefs (Electric) 2 3" xfId="25428"/>
    <cellStyle name="_DEM-WP(C) Colstrip FOR_Adj Bench DR 3 for Initial Briefs (Electric) 3" xfId="3544"/>
    <cellStyle name="_DEM-WP(C) Colstrip FOR_Adj Bench DR 3 for Initial Briefs (Electric) 3 2" xfId="25429"/>
    <cellStyle name="_DEM-WP(C) Colstrip FOR_Adj Bench DR 3 for Initial Briefs (Electric) 4" xfId="25430"/>
    <cellStyle name="_DEM-WP(C) Colstrip FOR_Adj Bench DR 3 for Initial Briefs (Electric)_DEM-WP(C) ENERG10C--ctn Mid-C_042010 2010GRC" xfId="25431"/>
    <cellStyle name="_DEM-WP(C) Colstrip FOR_Book2" xfId="3545"/>
    <cellStyle name="_DEM-WP(C) Colstrip FOR_Book2 2" xfId="3546"/>
    <cellStyle name="_DEM-WP(C) Colstrip FOR_Book2 2 2" xfId="3547"/>
    <cellStyle name="_DEM-WP(C) Colstrip FOR_Book2 2 2 2" xfId="25432"/>
    <cellStyle name="_DEM-WP(C) Colstrip FOR_Book2 2 3" xfId="25433"/>
    <cellStyle name="_DEM-WP(C) Colstrip FOR_Book2 3" xfId="3548"/>
    <cellStyle name="_DEM-WP(C) Colstrip FOR_Book2 3 2" xfId="25434"/>
    <cellStyle name="_DEM-WP(C) Colstrip FOR_Book2 4" xfId="25435"/>
    <cellStyle name="_DEM-WP(C) Colstrip FOR_Book2_Adj Bench DR 3 for Initial Briefs (Electric)" xfId="3549"/>
    <cellStyle name="_DEM-WP(C) Colstrip FOR_Book2_Adj Bench DR 3 for Initial Briefs (Electric) 2" xfId="3550"/>
    <cellStyle name="_DEM-WP(C) Colstrip FOR_Book2_Adj Bench DR 3 for Initial Briefs (Electric) 2 2" xfId="3551"/>
    <cellStyle name="_DEM-WP(C) Colstrip FOR_Book2_Adj Bench DR 3 for Initial Briefs (Electric) 2 2 2" xfId="25436"/>
    <cellStyle name="_DEM-WP(C) Colstrip FOR_Book2_Adj Bench DR 3 for Initial Briefs (Electric) 2 3" xfId="25437"/>
    <cellStyle name="_DEM-WP(C) Colstrip FOR_Book2_Adj Bench DR 3 for Initial Briefs (Electric) 3" xfId="3552"/>
    <cellStyle name="_DEM-WP(C) Colstrip FOR_Book2_Adj Bench DR 3 for Initial Briefs (Electric) 3 2" xfId="25438"/>
    <cellStyle name="_DEM-WP(C) Colstrip FOR_Book2_Adj Bench DR 3 for Initial Briefs (Electric) 4" xfId="25439"/>
    <cellStyle name="_DEM-WP(C) Colstrip FOR_Book2_Adj Bench DR 3 for Initial Briefs (Electric)_DEM-WP(C) ENERG10C--ctn Mid-C_042010 2010GRC" xfId="25440"/>
    <cellStyle name="_DEM-WP(C) Colstrip FOR_Book2_DEM-WP(C) ENERG10C--ctn Mid-C_042010 2010GRC" xfId="25441"/>
    <cellStyle name="_DEM-WP(C) Colstrip FOR_Book2_Electric Rev Req Model (2009 GRC) Rebuttal" xfId="3553"/>
    <cellStyle name="_DEM-WP(C) Colstrip FOR_Book2_Electric Rev Req Model (2009 GRC) Rebuttal 2" xfId="3554"/>
    <cellStyle name="_DEM-WP(C) Colstrip FOR_Book2_Electric Rev Req Model (2009 GRC) Rebuttal 2 2" xfId="3555"/>
    <cellStyle name="_DEM-WP(C) Colstrip FOR_Book2_Electric Rev Req Model (2009 GRC) Rebuttal 2 2 2" xfId="25442"/>
    <cellStyle name="_DEM-WP(C) Colstrip FOR_Book2_Electric Rev Req Model (2009 GRC) Rebuttal 2 3" xfId="25443"/>
    <cellStyle name="_DEM-WP(C) Colstrip FOR_Book2_Electric Rev Req Model (2009 GRC) Rebuttal 3" xfId="3556"/>
    <cellStyle name="_DEM-WP(C) Colstrip FOR_Book2_Electric Rev Req Model (2009 GRC) Rebuttal 3 2" xfId="25444"/>
    <cellStyle name="_DEM-WP(C) Colstrip FOR_Book2_Electric Rev Req Model (2009 GRC) Rebuttal 4" xfId="25445"/>
    <cellStyle name="_DEM-WP(C) Colstrip FOR_Book2_Electric Rev Req Model (2009 GRC) Rebuttal REmoval of New  WH Solar AdjustMI" xfId="3557"/>
    <cellStyle name="_DEM-WP(C) Colstrip FOR_Book2_Electric Rev Req Model (2009 GRC) Rebuttal REmoval of New  WH Solar AdjustMI 2" xfId="3558"/>
    <cellStyle name="_DEM-WP(C) Colstrip FOR_Book2_Electric Rev Req Model (2009 GRC) Rebuttal REmoval of New  WH Solar AdjustMI 2 2" xfId="3559"/>
    <cellStyle name="_DEM-WP(C) Colstrip FOR_Book2_Electric Rev Req Model (2009 GRC) Rebuttal REmoval of New  WH Solar AdjustMI 2 2 2" xfId="25446"/>
    <cellStyle name="_DEM-WP(C) Colstrip FOR_Book2_Electric Rev Req Model (2009 GRC) Rebuttal REmoval of New  WH Solar AdjustMI 2 3" xfId="25447"/>
    <cellStyle name="_DEM-WP(C) Colstrip FOR_Book2_Electric Rev Req Model (2009 GRC) Rebuttal REmoval of New  WH Solar AdjustMI 3" xfId="3560"/>
    <cellStyle name="_DEM-WP(C) Colstrip FOR_Book2_Electric Rev Req Model (2009 GRC) Rebuttal REmoval of New  WH Solar AdjustMI 3 2" xfId="25448"/>
    <cellStyle name="_DEM-WP(C) Colstrip FOR_Book2_Electric Rev Req Model (2009 GRC) Rebuttal REmoval of New  WH Solar AdjustMI 4" xfId="25449"/>
    <cellStyle name="_DEM-WP(C) Colstrip FOR_Book2_Electric Rev Req Model (2009 GRC) Rebuttal REmoval of New  WH Solar AdjustMI_DEM-WP(C) ENERG10C--ctn Mid-C_042010 2010GRC" xfId="25450"/>
    <cellStyle name="_DEM-WP(C) Colstrip FOR_Book2_Electric Rev Req Model (2009 GRC) Revised 01-18-2010" xfId="3561"/>
    <cellStyle name="_DEM-WP(C) Colstrip FOR_Book2_Electric Rev Req Model (2009 GRC) Revised 01-18-2010 2" xfId="3562"/>
    <cellStyle name="_DEM-WP(C) Colstrip FOR_Book2_Electric Rev Req Model (2009 GRC) Revised 01-18-2010 2 2" xfId="3563"/>
    <cellStyle name="_DEM-WP(C) Colstrip FOR_Book2_Electric Rev Req Model (2009 GRC) Revised 01-18-2010 2 2 2" xfId="25451"/>
    <cellStyle name="_DEM-WP(C) Colstrip FOR_Book2_Electric Rev Req Model (2009 GRC) Revised 01-18-2010 2 3" xfId="25452"/>
    <cellStyle name="_DEM-WP(C) Colstrip FOR_Book2_Electric Rev Req Model (2009 GRC) Revised 01-18-2010 3" xfId="3564"/>
    <cellStyle name="_DEM-WP(C) Colstrip FOR_Book2_Electric Rev Req Model (2009 GRC) Revised 01-18-2010 3 2" xfId="25453"/>
    <cellStyle name="_DEM-WP(C) Colstrip FOR_Book2_Electric Rev Req Model (2009 GRC) Revised 01-18-2010 4" xfId="25454"/>
    <cellStyle name="_DEM-WP(C) Colstrip FOR_Book2_Electric Rev Req Model (2009 GRC) Revised 01-18-2010_DEM-WP(C) ENERG10C--ctn Mid-C_042010 2010GRC" xfId="25455"/>
    <cellStyle name="_DEM-WP(C) Colstrip FOR_Book2_Final Order Electric EXHIBIT A-1" xfId="3565"/>
    <cellStyle name="_DEM-WP(C) Colstrip FOR_Book2_Final Order Electric EXHIBIT A-1 2" xfId="3566"/>
    <cellStyle name="_DEM-WP(C) Colstrip FOR_Book2_Final Order Electric EXHIBIT A-1 2 2" xfId="3567"/>
    <cellStyle name="_DEM-WP(C) Colstrip FOR_Book2_Final Order Electric EXHIBIT A-1 2 2 2" xfId="25456"/>
    <cellStyle name="_DEM-WP(C) Colstrip FOR_Book2_Final Order Electric EXHIBIT A-1 2 3" xfId="25457"/>
    <cellStyle name="_DEM-WP(C) Colstrip FOR_Book2_Final Order Electric EXHIBIT A-1 3" xfId="3568"/>
    <cellStyle name="_DEM-WP(C) Colstrip FOR_Book2_Final Order Electric EXHIBIT A-1 3 2" xfId="25458"/>
    <cellStyle name="_DEM-WP(C) Colstrip FOR_Book2_Final Order Electric EXHIBIT A-1 4" xfId="25459"/>
    <cellStyle name="_DEM-WP(C) Colstrip FOR_Colstrip 1&amp;2 Annual O&amp;M Budgets" xfId="25460"/>
    <cellStyle name="_DEM-WP(C) Colstrip FOR_Colstrip 1&amp;2 Annual O&amp;M Budgets 2" xfId="25461"/>
    <cellStyle name="_DEM-WP(C) Colstrip FOR_Colstrip 1&amp;2 Annual O&amp;M Budgets 3" xfId="25462"/>
    <cellStyle name="_DEM-WP(C) Colstrip FOR_Confidential Material" xfId="3569"/>
    <cellStyle name="_DEM-WP(C) Colstrip FOR_Confidential Material 2" xfId="25463"/>
    <cellStyle name="_DEM-WP(C) Colstrip FOR_DEM-WP(C) Colstrip 12 Coal Cost Forecast 2010GRC" xfId="3570"/>
    <cellStyle name="_DEM-WP(C) Colstrip FOR_DEM-WP(C) Colstrip 12 Coal Cost Forecast 2010GRC 2" xfId="25464"/>
    <cellStyle name="_DEM-WP(C) Colstrip FOR_DEM-WP(C) ENERG10C--ctn Mid-C_042010 2010GRC" xfId="25465"/>
    <cellStyle name="_DEM-WP(C) Colstrip FOR_DEM-WP(C) Production O&amp;M 2010GRC As-Filed" xfId="3571"/>
    <cellStyle name="_DEM-WP(C) Colstrip FOR_DEM-WP(C) Production O&amp;M 2010GRC As-Filed 2" xfId="3572"/>
    <cellStyle name="_DEM-WP(C) Colstrip FOR_DEM-WP(C) Production O&amp;M 2010GRC As-Filed 2 2" xfId="25466"/>
    <cellStyle name="_DEM-WP(C) Colstrip FOR_DEM-WP(C) Production O&amp;M 2010GRC As-Filed 2 3" xfId="25467"/>
    <cellStyle name="_DEM-WP(C) Colstrip FOR_DEM-WP(C) Production O&amp;M 2010GRC As-Filed 3" xfId="25468"/>
    <cellStyle name="_DEM-WP(C) Colstrip FOR_DEM-WP(C) Production O&amp;M 2010GRC As-Filed 3 2" xfId="25469"/>
    <cellStyle name="_DEM-WP(C) Colstrip FOR_DEM-WP(C) Production O&amp;M 2010GRC As-Filed 4" xfId="25470"/>
    <cellStyle name="_DEM-WP(C) Colstrip FOR_DEM-WP(C) Production O&amp;M 2010GRC As-Filed 4 2" xfId="25471"/>
    <cellStyle name="_DEM-WP(C) Colstrip FOR_DEM-WP(C) Production O&amp;M 2010GRC As-Filed 5" xfId="25472"/>
    <cellStyle name="_DEM-WP(C) Colstrip FOR_DEM-WP(C) Production O&amp;M 2010GRC As-Filed 5 2" xfId="25473"/>
    <cellStyle name="_DEM-WP(C) Colstrip FOR_DEM-WP(C) Production O&amp;M 2010GRC As-Filed 6" xfId="25474"/>
    <cellStyle name="_DEM-WP(C) Colstrip FOR_DEM-WP(C) Production O&amp;M 2010GRC As-Filed 6 2" xfId="25475"/>
    <cellStyle name="_DEM-WP(C) Colstrip FOR_Electric Rev Req Model (2009 GRC) Rebuttal" xfId="3573"/>
    <cellStyle name="_DEM-WP(C) Colstrip FOR_Electric Rev Req Model (2009 GRC) Rebuttal 2" xfId="3574"/>
    <cellStyle name="_DEM-WP(C) Colstrip FOR_Electric Rev Req Model (2009 GRC) Rebuttal 2 2" xfId="3575"/>
    <cellStyle name="_DEM-WP(C) Colstrip FOR_Electric Rev Req Model (2009 GRC) Rebuttal 2 2 2" xfId="25476"/>
    <cellStyle name="_DEM-WP(C) Colstrip FOR_Electric Rev Req Model (2009 GRC) Rebuttal 2 3" xfId="25477"/>
    <cellStyle name="_DEM-WP(C) Colstrip FOR_Electric Rev Req Model (2009 GRC) Rebuttal 3" xfId="3576"/>
    <cellStyle name="_DEM-WP(C) Colstrip FOR_Electric Rev Req Model (2009 GRC) Rebuttal 3 2" xfId="25478"/>
    <cellStyle name="_DEM-WP(C) Colstrip FOR_Electric Rev Req Model (2009 GRC) Rebuttal 4" xfId="25479"/>
    <cellStyle name="_DEM-WP(C) Colstrip FOR_Electric Rev Req Model (2009 GRC) Rebuttal REmoval of New  WH Solar AdjustMI" xfId="3577"/>
    <cellStyle name="_DEM-WP(C) Colstrip FOR_Electric Rev Req Model (2009 GRC) Rebuttal REmoval of New  WH Solar AdjustMI 2" xfId="3578"/>
    <cellStyle name="_DEM-WP(C) Colstrip FOR_Electric Rev Req Model (2009 GRC) Rebuttal REmoval of New  WH Solar AdjustMI 2 2" xfId="3579"/>
    <cellStyle name="_DEM-WP(C) Colstrip FOR_Electric Rev Req Model (2009 GRC) Rebuttal REmoval of New  WH Solar AdjustMI 2 2 2" xfId="25480"/>
    <cellStyle name="_DEM-WP(C) Colstrip FOR_Electric Rev Req Model (2009 GRC) Rebuttal REmoval of New  WH Solar AdjustMI 2 3" xfId="25481"/>
    <cellStyle name="_DEM-WP(C) Colstrip FOR_Electric Rev Req Model (2009 GRC) Rebuttal REmoval of New  WH Solar AdjustMI 3" xfId="3580"/>
    <cellStyle name="_DEM-WP(C) Colstrip FOR_Electric Rev Req Model (2009 GRC) Rebuttal REmoval of New  WH Solar AdjustMI 3 2" xfId="25482"/>
    <cellStyle name="_DEM-WP(C) Colstrip FOR_Electric Rev Req Model (2009 GRC) Rebuttal REmoval of New  WH Solar AdjustMI 4" xfId="25483"/>
    <cellStyle name="_DEM-WP(C) Colstrip FOR_Electric Rev Req Model (2009 GRC) Rebuttal REmoval of New  WH Solar AdjustMI_DEM-WP(C) ENERG10C--ctn Mid-C_042010 2010GRC" xfId="25484"/>
    <cellStyle name="_DEM-WP(C) Colstrip FOR_Electric Rev Req Model (2009 GRC) Revised 01-18-2010" xfId="3581"/>
    <cellStyle name="_DEM-WP(C) Colstrip FOR_Electric Rev Req Model (2009 GRC) Revised 01-18-2010 2" xfId="3582"/>
    <cellStyle name="_DEM-WP(C) Colstrip FOR_Electric Rev Req Model (2009 GRC) Revised 01-18-2010 2 2" xfId="3583"/>
    <cellStyle name="_DEM-WP(C) Colstrip FOR_Electric Rev Req Model (2009 GRC) Revised 01-18-2010 2 2 2" xfId="25485"/>
    <cellStyle name="_DEM-WP(C) Colstrip FOR_Electric Rev Req Model (2009 GRC) Revised 01-18-2010 2 3" xfId="25486"/>
    <cellStyle name="_DEM-WP(C) Colstrip FOR_Electric Rev Req Model (2009 GRC) Revised 01-18-2010 3" xfId="3584"/>
    <cellStyle name="_DEM-WP(C) Colstrip FOR_Electric Rev Req Model (2009 GRC) Revised 01-18-2010 3 2" xfId="25487"/>
    <cellStyle name="_DEM-WP(C) Colstrip FOR_Electric Rev Req Model (2009 GRC) Revised 01-18-2010 4" xfId="25488"/>
    <cellStyle name="_DEM-WP(C) Colstrip FOR_Electric Rev Req Model (2009 GRC) Revised 01-18-2010_DEM-WP(C) ENERG10C--ctn Mid-C_042010 2010GRC" xfId="25489"/>
    <cellStyle name="_DEM-WP(C) Colstrip FOR_Final Order Electric EXHIBIT A-1" xfId="3585"/>
    <cellStyle name="_DEM-WP(C) Colstrip FOR_Final Order Electric EXHIBIT A-1 2" xfId="3586"/>
    <cellStyle name="_DEM-WP(C) Colstrip FOR_Final Order Electric EXHIBIT A-1 2 2" xfId="3587"/>
    <cellStyle name="_DEM-WP(C) Colstrip FOR_Final Order Electric EXHIBIT A-1 2 2 2" xfId="25490"/>
    <cellStyle name="_DEM-WP(C) Colstrip FOR_Final Order Electric EXHIBIT A-1 2 3" xfId="25491"/>
    <cellStyle name="_DEM-WP(C) Colstrip FOR_Final Order Electric EXHIBIT A-1 3" xfId="3588"/>
    <cellStyle name="_DEM-WP(C) Colstrip FOR_Final Order Electric EXHIBIT A-1 3 2" xfId="25492"/>
    <cellStyle name="_DEM-WP(C) Colstrip FOR_Final Order Electric EXHIBIT A-1 4" xfId="25493"/>
    <cellStyle name="_DEM-WP(C) Colstrip FOR_Rebuttal Power Costs" xfId="3589"/>
    <cellStyle name="_DEM-WP(C) Colstrip FOR_Rebuttal Power Costs 2" xfId="3590"/>
    <cellStyle name="_DEM-WP(C) Colstrip FOR_Rebuttal Power Costs 2 2" xfId="3591"/>
    <cellStyle name="_DEM-WP(C) Colstrip FOR_Rebuttal Power Costs 2 2 2" xfId="25494"/>
    <cellStyle name="_DEM-WP(C) Colstrip FOR_Rebuttal Power Costs 2 3" xfId="25495"/>
    <cellStyle name="_DEM-WP(C) Colstrip FOR_Rebuttal Power Costs 3" xfId="3592"/>
    <cellStyle name="_DEM-WP(C) Colstrip FOR_Rebuttal Power Costs 3 2" xfId="25496"/>
    <cellStyle name="_DEM-WP(C) Colstrip FOR_Rebuttal Power Costs 4" xfId="25497"/>
    <cellStyle name="_DEM-WP(C) Colstrip FOR_Rebuttal Power Costs_Adj Bench DR 3 for Initial Briefs (Electric)" xfId="3593"/>
    <cellStyle name="_DEM-WP(C) Colstrip FOR_Rebuttal Power Costs_Adj Bench DR 3 for Initial Briefs (Electric) 2" xfId="3594"/>
    <cellStyle name="_DEM-WP(C) Colstrip FOR_Rebuttal Power Costs_Adj Bench DR 3 for Initial Briefs (Electric) 2 2" xfId="3595"/>
    <cellStyle name="_DEM-WP(C) Colstrip FOR_Rebuttal Power Costs_Adj Bench DR 3 for Initial Briefs (Electric) 2 2 2" xfId="25498"/>
    <cellStyle name="_DEM-WP(C) Colstrip FOR_Rebuttal Power Costs_Adj Bench DR 3 for Initial Briefs (Electric) 2 3" xfId="25499"/>
    <cellStyle name="_DEM-WP(C) Colstrip FOR_Rebuttal Power Costs_Adj Bench DR 3 for Initial Briefs (Electric) 3" xfId="3596"/>
    <cellStyle name="_DEM-WP(C) Colstrip FOR_Rebuttal Power Costs_Adj Bench DR 3 for Initial Briefs (Electric) 3 2" xfId="25500"/>
    <cellStyle name="_DEM-WP(C) Colstrip FOR_Rebuttal Power Costs_Adj Bench DR 3 for Initial Briefs (Electric) 4" xfId="25501"/>
    <cellStyle name="_DEM-WP(C) Colstrip FOR_Rebuttal Power Costs_Adj Bench DR 3 for Initial Briefs (Electric)_DEM-WP(C) ENERG10C--ctn Mid-C_042010 2010GRC" xfId="25502"/>
    <cellStyle name="_DEM-WP(C) Colstrip FOR_Rebuttal Power Costs_DEM-WP(C) ENERG10C--ctn Mid-C_042010 2010GRC" xfId="25503"/>
    <cellStyle name="_DEM-WP(C) Colstrip FOR_Rebuttal Power Costs_Electric Rev Req Model (2009 GRC) Rebuttal" xfId="3597"/>
    <cellStyle name="_DEM-WP(C) Colstrip FOR_Rebuttal Power Costs_Electric Rev Req Model (2009 GRC) Rebuttal 2" xfId="3598"/>
    <cellStyle name="_DEM-WP(C) Colstrip FOR_Rebuttal Power Costs_Electric Rev Req Model (2009 GRC) Rebuttal 2 2" xfId="3599"/>
    <cellStyle name="_DEM-WP(C) Colstrip FOR_Rebuttal Power Costs_Electric Rev Req Model (2009 GRC) Rebuttal 2 2 2" xfId="25504"/>
    <cellStyle name="_DEM-WP(C) Colstrip FOR_Rebuttal Power Costs_Electric Rev Req Model (2009 GRC) Rebuttal 2 3" xfId="25505"/>
    <cellStyle name="_DEM-WP(C) Colstrip FOR_Rebuttal Power Costs_Electric Rev Req Model (2009 GRC) Rebuttal 3" xfId="3600"/>
    <cellStyle name="_DEM-WP(C) Colstrip FOR_Rebuttal Power Costs_Electric Rev Req Model (2009 GRC) Rebuttal 3 2" xfId="25506"/>
    <cellStyle name="_DEM-WP(C) Colstrip FOR_Rebuttal Power Costs_Electric Rev Req Model (2009 GRC) Rebuttal 4" xfId="25507"/>
    <cellStyle name="_DEM-WP(C) Colstrip FOR_Rebuttal Power Costs_Electric Rev Req Model (2009 GRC) Rebuttal REmoval of New  WH Solar AdjustMI" xfId="3601"/>
    <cellStyle name="_DEM-WP(C) Colstrip FOR_Rebuttal Power Costs_Electric Rev Req Model (2009 GRC) Rebuttal REmoval of New  WH Solar AdjustMI 2" xfId="3602"/>
    <cellStyle name="_DEM-WP(C) Colstrip FOR_Rebuttal Power Costs_Electric Rev Req Model (2009 GRC) Rebuttal REmoval of New  WH Solar AdjustMI 2 2" xfId="3603"/>
    <cellStyle name="_DEM-WP(C) Colstrip FOR_Rebuttal Power Costs_Electric Rev Req Model (2009 GRC) Rebuttal REmoval of New  WH Solar AdjustMI 2 2 2" xfId="25508"/>
    <cellStyle name="_DEM-WP(C) Colstrip FOR_Rebuttal Power Costs_Electric Rev Req Model (2009 GRC) Rebuttal REmoval of New  WH Solar AdjustMI 2 3" xfId="25509"/>
    <cellStyle name="_DEM-WP(C) Colstrip FOR_Rebuttal Power Costs_Electric Rev Req Model (2009 GRC) Rebuttal REmoval of New  WH Solar AdjustMI 3" xfId="3604"/>
    <cellStyle name="_DEM-WP(C) Colstrip FOR_Rebuttal Power Costs_Electric Rev Req Model (2009 GRC) Rebuttal REmoval of New  WH Solar AdjustMI 3 2" xfId="25510"/>
    <cellStyle name="_DEM-WP(C) Colstrip FOR_Rebuttal Power Costs_Electric Rev Req Model (2009 GRC) Rebuttal REmoval of New  WH Solar AdjustMI 4" xfId="25511"/>
    <cellStyle name="_DEM-WP(C) Colstrip FOR_Rebuttal Power Costs_Electric Rev Req Model (2009 GRC) Rebuttal REmoval of New  WH Solar AdjustMI_DEM-WP(C) ENERG10C--ctn Mid-C_042010 2010GRC" xfId="25512"/>
    <cellStyle name="_DEM-WP(C) Colstrip FOR_Rebuttal Power Costs_Electric Rev Req Model (2009 GRC) Revised 01-18-2010" xfId="3605"/>
    <cellStyle name="_DEM-WP(C) Colstrip FOR_Rebuttal Power Costs_Electric Rev Req Model (2009 GRC) Revised 01-18-2010 2" xfId="3606"/>
    <cellStyle name="_DEM-WP(C) Colstrip FOR_Rebuttal Power Costs_Electric Rev Req Model (2009 GRC) Revised 01-18-2010 2 2" xfId="3607"/>
    <cellStyle name="_DEM-WP(C) Colstrip FOR_Rebuttal Power Costs_Electric Rev Req Model (2009 GRC) Revised 01-18-2010 2 2 2" xfId="25513"/>
    <cellStyle name="_DEM-WP(C) Colstrip FOR_Rebuttal Power Costs_Electric Rev Req Model (2009 GRC) Revised 01-18-2010 2 3" xfId="25514"/>
    <cellStyle name="_DEM-WP(C) Colstrip FOR_Rebuttal Power Costs_Electric Rev Req Model (2009 GRC) Revised 01-18-2010 3" xfId="3608"/>
    <cellStyle name="_DEM-WP(C) Colstrip FOR_Rebuttal Power Costs_Electric Rev Req Model (2009 GRC) Revised 01-18-2010 3 2" xfId="25515"/>
    <cellStyle name="_DEM-WP(C) Colstrip FOR_Rebuttal Power Costs_Electric Rev Req Model (2009 GRC) Revised 01-18-2010 4" xfId="25516"/>
    <cellStyle name="_DEM-WP(C) Colstrip FOR_Rebuttal Power Costs_Electric Rev Req Model (2009 GRC) Revised 01-18-2010_DEM-WP(C) ENERG10C--ctn Mid-C_042010 2010GRC" xfId="25517"/>
    <cellStyle name="_DEM-WP(C) Colstrip FOR_Rebuttal Power Costs_Final Order Electric EXHIBIT A-1" xfId="3609"/>
    <cellStyle name="_DEM-WP(C) Colstrip FOR_Rebuttal Power Costs_Final Order Electric EXHIBIT A-1 2" xfId="3610"/>
    <cellStyle name="_DEM-WP(C) Colstrip FOR_Rebuttal Power Costs_Final Order Electric EXHIBIT A-1 2 2" xfId="3611"/>
    <cellStyle name="_DEM-WP(C) Colstrip FOR_Rebuttal Power Costs_Final Order Electric EXHIBIT A-1 2 2 2" xfId="25518"/>
    <cellStyle name="_DEM-WP(C) Colstrip FOR_Rebuttal Power Costs_Final Order Electric EXHIBIT A-1 2 3" xfId="25519"/>
    <cellStyle name="_DEM-WP(C) Colstrip FOR_Rebuttal Power Costs_Final Order Electric EXHIBIT A-1 3" xfId="3612"/>
    <cellStyle name="_DEM-WP(C) Colstrip FOR_Rebuttal Power Costs_Final Order Electric EXHIBIT A-1 3 2" xfId="25520"/>
    <cellStyle name="_DEM-WP(C) Colstrip FOR_Rebuttal Power Costs_Final Order Electric EXHIBIT A-1 4" xfId="25521"/>
    <cellStyle name="_DEM-WP(C) Colstrip FOR_TENASKA REGULATORY ASSET" xfId="3613"/>
    <cellStyle name="_DEM-WP(C) Colstrip FOR_TENASKA REGULATORY ASSET 2" xfId="3614"/>
    <cellStyle name="_DEM-WP(C) Colstrip FOR_TENASKA REGULATORY ASSET 2 2" xfId="3615"/>
    <cellStyle name="_DEM-WP(C) Colstrip FOR_TENASKA REGULATORY ASSET 2 2 2" xfId="25522"/>
    <cellStyle name="_DEM-WP(C) Colstrip FOR_TENASKA REGULATORY ASSET 2 3" xfId="25523"/>
    <cellStyle name="_DEM-WP(C) Colstrip FOR_TENASKA REGULATORY ASSET 3" xfId="3616"/>
    <cellStyle name="_DEM-WP(C) Colstrip FOR_TENASKA REGULATORY ASSET 3 2" xfId="25524"/>
    <cellStyle name="_DEM-WP(C) Colstrip FOR_TENASKA REGULATORY ASSET 4" xfId="25525"/>
    <cellStyle name="_DEM-WP(C) Costs not in AURORA 2006GRC" xfId="3617"/>
    <cellStyle name="_DEM-WP(C) Costs not in AURORA 2006GRC 10" xfId="3618"/>
    <cellStyle name="_DEM-WP(C) Costs not in AURORA 2006GRC 2" xfId="3619"/>
    <cellStyle name="_DEM-WP(C) Costs not in AURORA 2006GRC 2 2" xfId="3620"/>
    <cellStyle name="_DEM-WP(C) Costs not in AURORA 2006GRC 2 2 2" xfId="3621"/>
    <cellStyle name="_DEM-WP(C) Costs not in AURORA 2006GRC 2 2 2 2" xfId="25526"/>
    <cellStyle name="_DEM-WP(C) Costs not in AURORA 2006GRC 2 2 3" xfId="25527"/>
    <cellStyle name="_DEM-WP(C) Costs not in AURORA 2006GRC 2 3" xfId="3622"/>
    <cellStyle name="_DEM-WP(C) Costs not in AURORA 2006GRC 2 3 2" xfId="25528"/>
    <cellStyle name="_DEM-WP(C) Costs not in AURORA 2006GRC 2 4" xfId="25529"/>
    <cellStyle name="_DEM-WP(C) Costs not in AURORA 2006GRC 3" xfId="3623"/>
    <cellStyle name="_DEM-WP(C) Costs not in AURORA 2006GRC 3 2" xfId="3624"/>
    <cellStyle name="_DEM-WP(C) Costs not in AURORA 2006GRC 3 2 2" xfId="25530"/>
    <cellStyle name="_DEM-WP(C) Costs not in AURORA 2006GRC 3 3" xfId="25531"/>
    <cellStyle name="_DEM-WP(C) Costs not in AURORA 2006GRC 4" xfId="3625"/>
    <cellStyle name="_DEM-WP(C) Costs not in AURORA 2006GRC 4 2" xfId="3626"/>
    <cellStyle name="_DEM-WP(C) Costs not in AURORA 2006GRC 4 2 2" xfId="25532"/>
    <cellStyle name="_DEM-WP(C) Costs not in AURORA 2006GRC 4 3" xfId="25533"/>
    <cellStyle name="_DEM-WP(C) Costs not in AURORA 2006GRC 4_2011 Operations Snapshot" xfId="3627"/>
    <cellStyle name="_DEM-WP(C) Costs not in AURORA 2006GRC 4_Department" xfId="3628"/>
    <cellStyle name="_DEM-WP(C) Costs not in AURORA 2006GRC 4_VarX" xfId="3629"/>
    <cellStyle name="_DEM-WP(C) Costs not in AURORA 2006GRC 5" xfId="3630"/>
    <cellStyle name="_DEM-WP(C) Costs not in AURORA 2006GRC 5 2" xfId="3631"/>
    <cellStyle name="_DEM-WP(C) Costs not in AURORA 2006GRC 5 2 2" xfId="3632"/>
    <cellStyle name="_DEM-WP(C) Costs not in AURORA 2006GRC 5 2_County_Stop_Light_Chart_2012_02" xfId="3633"/>
    <cellStyle name="_DEM-WP(C) Costs not in AURORA 2006GRC 5 2_County_Stop_Light_Chart_2012_06" xfId="3634"/>
    <cellStyle name="_DEM-WP(C) Costs not in AURORA 2006GRC 5 2_County_Stop_Light_Chart_Template" xfId="3635"/>
    <cellStyle name="_DEM-WP(C) Costs not in AURORA 2006GRC 5 3" xfId="25534"/>
    <cellStyle name="_DEM-WP(C) Costs not in AURORA 2006GRC 5_2011 OM ASM Report" xfId="3636"/>
    <cellStyle name="_DEM-WP(C) Costs not in AURORA 2006GRC 5_2011 OM ASM Report 2" xfId="3637"/>
    <cellStyle name="_DEM-WP(C) Costs not in AURORA 2006GRC 5_2011 OM ASM Report_County_Stop_Light_Chart_2012_02" xfId="3638"/>
    <cellStyle name="_DEM-WP(C) Costs not in AURORA 2006GRC 5_2011 OM ASM Report_County_Stop_Light_Chart_2012_06" xfId="3639"/>
    <cellStyle name="_DEM-WP(C) Costs not in AURORA 2006GRC 5_2011 OM ASM Report_County_Stop_Light_Chart_Template" xfId="3640"/>
    <cellStyle name="_DEM-WP(C) Costs not in AURORA 2006GRC 5_2011 Operations Snapshot" xfId="3641"/>
    <cellStyle name="_DEM-WP(C) Costs not in AURORA 2006GRC 5_2011 Operations Snapshot 2" xfId="3642"/>
    <cellStyle name="_DEM-WP(C) Costs not in AURORA 2006GRC 5_2011 Operations Snapshot_County_Stop_Light_Chart_2012_02" xfId="3643"/>
    <cellStyle name="_DEM-WP(C) Costs not in AURORA 2006GRC 5_2011 Operations Snapshot_County_Stop_Light_Chart_2012_06" xfId="3644"/>
    <cellStyle name="_DEM-WP(C) Costs not in AURORA 2006GRC 5_2011 Operations Snapshot_County_Stop_Light_Chart_Template" xfId="3645"/>
    <cellStyle name="_DEM-WP(C) Costs not in AURORA 2006GRC 5_2012 Operations Snapshot" xfId="3646"/>
    <cellStyle name="_DEM-WP(C) Costs not in AURORA 2006GRC 5_Copy of 2011 OM ASM Report" xfId="3647"/>
    <cellStyle name="_DEM-WP(C) Costs not in AURORA 2006GRC 5_Department" xfId="3648"/>
    <cellStyle name="_DEM-WP(C) Costs not in AURORA 2006GRC 5_Jan 2012 OM ASM Report" xfId="3649"/>
    <cellStyle name="_DEM-WP(C) Costs not in AURORA 2006GRC 5_VarX" xfId="3650"/>
    <cellStyle name="_DEM-WP(C) Costs not in AURORA 2006GRC 6" xfId="3651"/>
    <cellStyle name="_DEM-WP(C) Costs not in AURORA 2006GRC 6 2" xfId="3652"/>
    <cellStyle name="_DEM-WP(C) Costs not in AURORA 2006GRC 6_County_Stop_Light_Chart_2012_02" xfId="3653"/>
    <cellStyle name="_DEM-WP(C) Costs not in AURORA 2006GRC 6_County_Stop_Light_Chart_2012_06" xfId="3654"/>
    <cellStyle name="_DEM-WP(C) Costs not in AURORA 2006GRC 6_County_Stop_Light_Chart_Template" xfId="3655"/>
    <cellStyle name="_DEM-WP(C) Costs not in AURORA 2006GRC 6_Department" xfId="3656"/>
    <cellStyle name="_DEM-WP(C) Costs not in AURORA 2006GRC 6_Department 2" xfId="3657"/>
    <cellStyle name="_DEM-WP(C) Costs not in AURORA 2006GRC 6_VarX" xfId="3658"/>
    <cellStyle name="_DEM-WP(C) Costs not in AURORA 2006GRC 6_VarX 2" xfId="3659"/>
    <cellStyle name="_DEM-WP(C) Costs not in AURORA 2006GRC 7" xfId="3660"/>
    <cellStyle name="_DEM-WP(C) Costs not in AURORA 2006GRC 7 2" xfId="3661"/>
    <cellStyle name="_DEM-WP(C) Costs not in AURORA 2006GRC 7_County_Stop_Light_Chart_2012_02" xfId="3662"/>
    <cellStyle name="_DEM-WP(C) Costs not in AURORA 2006GRC 7_County_Stop_Light_Chart_2012_06" xfId="3663"/>
    <cellStyle name="_DEM-WP(C) Costs not in AURORA 2006GRC 7_County_Stop_Light_Chart_Template" xfId="3664"/>
    <cellStyle name="_DEM-WP(C) Costs not in AURORA 2006GRC 8" xfId="3665"/>
    <cellStyle name="_DEM-WP(C) Costs not in AURORA 2006GRC 8 2" xfId="25535"/>
    <cellStyle name="_DEM-WP(C) Costs not in AURORA 2006GRC 9" xfId="3666"/>
    <cellStyle name="_DEM-WP(C) Costs not in AURORA 2006GRC 9 2" xfId="25536"/>
    <cellStyle name="_DEM-WP(C) Costs not in AURORA 2006GRC_(C) WHE Proforma with ITC cash grant 10 Yr Amort_for deferral_102809" xfId="3667"/>
    <cellStyle name="_DEM-WP(C) Costs not in AURORA 2006GRC_(C) WHE Proforma with ITC cash grant 10 Yr Amort_for deferral_102809 2" xfId="3668"/>
    <cellStyle name="_DEM-WP(C) Costs not in AURORA 2006GRC_(C) WHE Proforma with ITC cash grant 10 Yr Amort_for deferral_102809 2 2" xfId="3669"/>
    <cellStyle name="_DEM-WP(C) Costs not in AURORA 2006GRC_(C) WHE Proforma with ITC cash grant 10 Yr Amort_for deferral_102809 2 2 2" xfId="25537"/>
    <cellStyle name="_DEM-WP(C) Costs not in AURORA 2006GRC_(C) WHE Proforma with ITC cash grant 10 Yr Amort_for deferral_102809 2 3" xfId="25538"/>
    <cellStyle name="_DEM-WP(C) Costs not in AURORA 2006GRC_(C) WHE Proforma with ITC cash grant 10 Yr Amort_for deferral_102809 3" xfId="3670"/>
    <cellStyle name="_DEM-WP(C) Costs not in AURORA 2006GRC_(C) WHE Proforma with ITC cash grant 10 Yr Amort_for deferral_102809 3 2" xfId="25539"/>
    <cellStyle name="_DEM-WP(C) Costs not in AURORA 2006GRC_(C) WHE Proforma with ITC cash grant 10 Yr Amort_for deferral_102809 4" xfId="25540"/>
    <cellStyle name="_DEM-WP(C) Costs not in AURORA 2006GRC_(C) WHE Proforma with ITC cash grant 10 Yr Amort_for deferral_102809_16.07E Wild Horse Wind Expansionwrkingfile" xfId="3671"/>
    <cellStyle name="_DEM-WP(C) Costs not in AURORA 2006GRC_(C) WHE Proforma with ITC cash grant 10 Yr Amort_for deferral_102809_16.07E Wild Horse Wind Expansionwrkingfile 2" xfId="3672"/>
    <cellStyle name="_DEM-WP(C) Costs not in AURORA 2006GRC_(C) WHE Proforma with ITC cash grant 10 Yr Amort_for deferral_102809_16.07E Wild Horse Wind Expansionwrkingfile 2 2" xfId="3673"/>
    <cellStyle name="_DEM-WP(C) Costs not in AURORA 2006GRC_(C) WHE Proforma with ITC cash grant 10 Yr Amort_for deferral_102809_16.07E Wild Horse Wind Expansionwrkingfile 2 2 2" xfId="25541"/>
    <cellStyle name="_DEM-WP(C) Costs not in AURORA 2006GRC_(C) WHE Proforma with ITC cash grant 10 Yr Amort_for deferral_102809_16.07E Wild Horse Wind Expansionwrkingfile 2 3" xfId="25542"/>
    <cellStyle name="_DEM-WP(C) Costs not in AURORA 2006GRC_(C) WHE Proforma with ITC cash grant 10 Yr Amort_for deferral_102809_16.07E Wild Horse Wind Expansionwrkingfile 3" xfId="3674"/>
    <cellStyle name="_DEM-WP(C) Costs not in AURORA 2006GRC_(C) WHE Proforma with ITC cash grant 10 Yr Amort_for deferral_102809_16.07E Wild Horse Wind Expansionwrkingfile 3 2" xfId="25543"/>
    <cellStyle name="_DEM-WP(C) Costs not in AURORA 2006GRC_(C) WHE Proforma with ITC cash grant 10 Yr Amort_for deferral_102809_16.07E Wild Horse Wind Expansionwrkingfile 4" xfId="25544"/>
    <cellStyle name="_DEM-WP(C) Costs not in AURORA 2006GRC_(C) WHE Proforma with ITC cash grant 10 Yr Amort_for deferral_102809_16.07E Wild Horse Wind Expansionwrkingfile SF" xfId="3675"/>
    <cellStyle name="_DEM-WP(C) Costs not in AURORA 2006GRC_(C) WHE Proforma with ITC cash grant 10 Yr Amort_for deferral_102809_16.07E Wild Horse Wind Expansionwrkingfile SF 2" xfId="3676"/>
    <cellStyle name="_DEM-WP(C) Costs not in AURORA 2006GRC_(C) WHE Proforma with ITC cash grant 10 Yr Amort_for deferral_102809_16.07E Wild Horse Wind Expansionwrkingfile SF 2 2" xfId="3677"/>
    <cellStyle name="_DEM-WP(C) Costs not in AURORA 2006GRC_(C) WHE Proforma with ITC cash grant 10 Yr Amort_for deferral_102809_16.07E Wild Horse Wind Expansionwrkingfile SF 2 2 2" xfId="25545"/>
    <cellStyle name="_DEM-WP(C) Costs not in AURORA 2006GRC_(C) WHE Proforma with ITC cash grant 10 Yr Amort_for deferral_102809_16.07E Wild Horse Wind Expansionwrkingfile SF 2 3" xfId="25546"/>
    <cellStyle name="_DEM-WP(C) Costs not in AURORA 2006GRC_(C) WHE Proforma with ITC cash grant 10 Yr Amort_for deferral_102809_16.07E Wild Horse Wind Expansionwrkingfile SF 3" xfId="3678"/>
    <cellStyle name="_DEM-WP(C) Costs not in AURORA 2006GRC_(C) WHE Proforma with ITC cash grant 10 Yr Amort_for deferral_102809_16.07E Wild Horse Wind Expansionwrkingfile SF 3 2" xfId="25547"/>
    <cellStyle name="_DEM-WP(C) Costs not in AURORA 2006GRC_(C) WHE Proforma with ITC cash grant 10 Yr Amort_for deferral_102809_16.07E Wild Horse Wind Expansionwrkingfile SF 4" xfId="25548"/>
    <cellStyle name="_DEM-WP(C) Costs not in AURORA 2006GRC_(C) WHE Proforma with ITC cash grant 10 Yr Amort_for deferral_102809_16.07E Wild Horse Wind Expansionwrkingfile SF_DEM-WP(C) ENERG10C--ctn Mid-C_042010 2010GRC" xfId="25549"/>
    <cellStyle name="_DEM-WP(C) Costs not in AURORA 2006GRC_(C) WHE Proforma with ITC cash grant 10 Yr Amort_for deferral_102809_16.07E Wild Horse Wind Expansionwrkingfile_DEM-WP(C) ENERG10C--ctn Mid-C_042010 2010GRC" xfId="25550"/>
    <cellStyle name="_DEM-WP(C) Costs not in AURORA 2006GRC_(C) WHE Proforma with ITC cash grant 10 Yr Amort_for deferral_102809_16.37E Wild Horse Expansion DeferralRevwrkingfile SF" xfId="3679"/>
    <cellStyle name="_DEM-WP(C) Costs not in AURORA 2006GRC_(C) WHE Proforma with ITC cash grant 10 Yr Amort_for deferral_102809_16.37E Wild Horse Expansion DeferralRevwrkingfile SF 2" xfId="3680"/>
    <cellStyle name="_DEM-WP(C) Costs not in AURORA 2006GRC_(C) WHE Proforma with ITC cash grant 10 Yr Amort_for deferral_102809_16.37E Wild Horse Expansion DeferralRevwrkingfile SF 2 2" xfId="3681"/>
    <cellStyle name="_DEM-WP(C) Costs not in AURORA 2006GRC_(C) WHE Proforma with ITC cash grant 10 Yr Amort_for deferral_102809_16.37E Wild Horse Expansion DeferralRevwrkingfile SF 2 2 2" xfId="25551"/>
    <cellStyle name="_DEM-WP(C) Costs not in AURORA 2006GRC_(C) WHE Proforma with ITC cash grant 10 Yr Amort_for deferral_102809_16.37E Wild Horse Expansion DeferralRevwrkingfile SF 2 3" xfId="25552"/>
    <cellStyle name="_DEM-WP(C) Costs not in AURORA 2006GRC_(C) WHE Proforma with ITC cash grant 10 Yr Amort_for deferral_102809_16.37E Wild Horse Expansion DeferralRevwrkingfile SF 3" xfId="3682"/>
    <cellStyle name="_DEM-WP(C) Costs not in AURORA 2006GRC_(C) WHE Proforma with ITC cash grant 10 Yr Amort_for deferral_102809_16.37E Wild Horse Expansion DeferralRevwrkingfile SF 3 2" xfId="25553"/>
    <cellStyle name="_DEM-WP(C) Costs not in AURORA 2006GRC_(C) WHE Proforma with ITC cash grant 10 Yr Amort_for deferral_102809_16.37E Wild Horse Expansion DeferralRevwrkingfile SF 4" xfId="25554"/>
    <cellStyle name="_DEM-WP(C) Costs not in AURORA 2006GRC_(C) WHE Proforma with ITC cash grant 10 Yr Amort_for deferral_102809_16.37E Wild Horse Expansion DeferralRevwrkingfile SF_DEM-WP(C) ENERG10C--ctn Mid-C_042010 2010GRC" xfId="25555"/>
    <cellStyle name="_DEM-WP(C) Costs not in AURORA 2006GRC_(C) WHE Proforma with ITC cash grant 10 Yr Amort_for deferral_102809_DEM-WP(C) ENERG10C--ctn Mid-C_042010 2010GRC" xfId="25556"/>
    <cellStyle name="_DEM-WP(C) Costs not in AURORA 2006GRC_(C) WHE Proforma with ITC cash grant 10 Yr Amort_for rebuttal_120709" xfId="3683"/>
    <cellStyle name="_DEM-WP(C) Costs not in AURORA 2006GRC_(C) WHE Proforma with ITC cash grant 10 Yr Amort_for rebuttal_120709 2" xfId="3684"/>
    <cellStyle name="_DEM-WP(C) Costs not in AURORA 2006GRC_(C) WHE Proforma with ITC cash grant 10 Yr Amort_for rebuttal_120709 2 2" xfId="3685"/>
    <cellStyle name="_DEM-WP(C) Costs not in AURORA 2006GRC_(C) WHE Proforma with ITC cash grant 10 Yr Amort_for rebuttal_120709 2 2 2" xfId="25557"/>
    <cellStyle name="_DEM-WP(C) Costs not in AURORA 2006GRC_(C) WHE Proforma with ITC cash grant 10 Yr Amort_for rebuttal_120709 2 3" xfId="25558"/>
    <cellStyle name="_DEM-WP(C) Costs not in AURORA 2006GRC_(C) WHE Proforma with ITC cash grant 10 Yr Amort_for rebuttal_120709 3" xfId="3686"/>
    <cellStyle name="_DEM-WP(C) Costs not in AURORA 2006GRC_(C) WHE Proforma with ITC cash grant 10 Yr Amort_for rebuttal_120709 3 2" xfId="25559"/>
    <cellStyle name="_DEM-WP(C) Costs not in AURORA 2006GRC_(C) WHE Proforma with ITC cash grant 10 Yr Amort_for rebuttal_120709 4" xfId="25560"/>
    <cellStyle name="_DEM-WP(C) Costs not in AURORA 2006GRC_(C) WHE Proforma with ITC cash grant 10 Yr Amort_for rebuttal_120709_DEM-WP(C) ENERG10C--ctn Mid-C_042010 2010GRC" xfId="25561"/>
    <cellStyle name="_DEM-WP(C) Costs not in AURORA 2006GRC_04.07E Wild Horse Wind Expansion" xfId="3687"/>
    <cellStyle name="_DEM-WP(C) Costs not in AURORA 2006GRC_04.07E Wild Horse Wind Expansion 2" xfId="3688"/>
    <cellStyle name="_DEM-WP(C) Costs not in AURORA 2006GRC_04.07E Wild Horse Wind Expansion 2 2" xfId="3689"/>
    <cellStyle name="_DEM-WP(C) Costs not in AURORA 2006GRC_04.07E Wild Horse Wind Expansion 2 2 2" xfId="25562"/>
    <cellStyle name="_DEM-WP(C) Costs not in AURORA 2006GRC_04.07E Wild Horse Wind Expansion 2 3" xfId="25563"/>
    <cellStyle name="_DEM-WP(C) Costs not in AURORA 2006GRC_04.07E Wild Horse Wind Expansion 3" xfId="3690"/>
    <cellStyle name="_DEM-WP(C) Costs not in AURORA 2006GRC_04.07E Wild Horse Wind Expansion 3 2" xfId="25564"/>
    <cellStyle name="_DEM-WP(C) Costs not in AURORA 2006GRC_04.07E Wild Horse Wind Expansion 4" xfId="25565"/>
    <cellStyle name="_DEM-WP(C) Costs not in AURORA 2006GRC_04.07E Wild Horse Wind Expansion_16.07E Wild Horse Wind Expansionwrkingfile" xfId="3691"/>
    <cellStyle name="_DEM-WP(C) Costs not in AURORA 2006GRC_04.07E Wild Horse Wind Expansion_16.07E Wild Horse Wind Expansionwrkingfile 2" xfId="3692"/>
    <cellStyle name="_DEM-WP(C) Costs not in AURORA 2006GRC_04.07E Wild Horse Wind Expansion_16.07E Wild Horse Wind Expansionwrkingfile 2 2" xfId="3693"/>
    <cellStyle name="_DEM-WP(C) Costs not in AURORA 2006GRC_04.07E Wild Horse Wind Expansion_16.07E Wild Horse Wind Expansionwrkingfile 2 2 2" xfId="25566"/>
    <cellStyle name="_DEM-WP(C) Costs not in AURORA 2006GRC_04.07E Wild Horse Wind Expansion_16.07E Wild Horse Wind Expansionwrkingfile 2 3" xfId="25567"/>
    <cellStyle name="_DEM-WP(C) Costs not in AURORA 2006GRC_04.07E Wild Horse Wind Expansion_16.07E Wild Horse Wind Expansionwrkingfile 3" xfId="3694"/>
    <cellStyle name="_DEM-WP(C) Costs not in AURORA 2006GRC_04.07E Wild Horse Wind Expansion_16.07E Wild Horse Wind Expansionwrkingfile 3 2" xfId="25568"/>
    <cellStyle name="_DEM-WP(C) Costs not in AURORA 2006GRC_04.07E Wild Horse Wind Expansion_16.07E Wild Horse Wind Expansionwrkingfile 4" xfId="25569"/>
    <cellStyle name="_DEM-WP(C) Costs not in AURORA 2006GRC_04.07E Wild Horse Wind Expansion_16.07E Wild Horse Wind Expansionwrkingfile SF" xfId="3695"/>
    <cellStyle name="_DEM-WP(C) Costs not in AURORA 2006GRC_04.07E Wild Horse Wind Expansion_16.07E Wild Horse Wind Expansionwrkingfile SF 2" xfId="3696"/>
    <cellStyle name="_DEM-WP(C) Costs not in AURORA 2006GRC_04.07E Wild Horse Wind Expansion_16.07E Wild Horse Wind Expansionwrkingfile SF 2 2" xfId="3697"/>
    <cellStyle name="_DEM-WP(C) Costs not in AURORA 2006GRC_04.07E Wild Horse Wind Expansion_16.07E Wild Horse Wind Expansionwrkingfile SF 2 2 2" xfId="25570"/>
    <cellStyle name="_DEM-WP(C) Costs not in AURORA 2006GRC_04.07E Wild Horse Wind Expansion_16.07E Wild Horse Wind Expansionwrkingfile SF 2 3" xfId="25571"/>
    <cellStyle name="_DEM-WP(C) Costs not in AURORA 2006GRC_04.07E Wild Horse Wind Expansion_16.07E Wild Horse Wind Expansionwrkingfile SF 3" xfId="3698"/>
    <cellStyle name="_DEM-WP(C) Costs not in AURORA 2006GRC_04.07E Wild Horse Wind Expansion_16.07E Wild Horse Wind Expansionwrkingfile SF 3 2" xfId="25572"/>
    <cellStyle name="_DEM-WP(C) Costs not in AURORA 2006GRC_04.07E Wild Horse Wind Expansion_16.07E Wild Horse Wind Expansionwrkingfile SF 4" xfId="25573"/>
    <cellStyle name="_DEM-WP(C) Costs not in AURORA 2006GRC_04.07E Wild Horse Wind Expansion_16.07E Wild Horse Wind Expansionwrkingfile SF_DEM-WP(C) ENERG10C--ctn Mid-C_042010 2010GRC" xfId="25574"/>
    <cellStyle name="_DEM-WP(C) Costs not in AURORA 2006GRC_04.07E Wild Horse Wind Expansion_16.07E Wild Horse Wind Expansionwrkingfile_DEM-WP(C) ENERG10C--ctn Mid-C_042010 2010GRC" xfId="25575"/>
    <cellStyle name="_DEM-WP(C) Costs not in AURORA 2006GRC_04.07E Wild Horse Wind Expansion_16.37E Wild Horse Expansion DeferralRevwrkingfile SF" xfId="3699"/>
    <cellStyle name="_DEM-WP(C) Costs not in AURORA 2006GRC_04.07E Wild Horse Wind Expansion_16.37E Wild Horse Expansion DeferralRevwrkingfile SF 2" xfId="3700"/>
    <cellStyle name="_DEM-WP(C) Costs not in AURORA 2006GRC_04.07E Wild Horse Wind Expansion_16.37E Wild Horse Expansion DeferralRevwrkingfile SF 2 2" xfId="3701"/>
    <cellStyle name="_DEM-WP(C) Costs not in AURORA 2006GRC_04.07E Wild Horse Wind Expansion_16.37E Wild Horse Expansion DeferralRevwrkingfile SF 2 2 2" xfId="25576"/>
    <cellStyle name="_DEM-WP(C) Costs not in AURORA 2006GRC_04.07E Wild Horse Wind Expansion_16.37E Wild Horse Expansion DeferralRevwrkingfile SF 2 3" xfId="25577"/>
    <cellStyle name="_DEM-WP(C) Costs not in AURORA 2006GRC_04.07E Wild Horse Wind Expansion_16.37E Wild Horse Expansion DeferralRevwrkingfile SF 3" xfId="3702"/>
    <cellStyle name="_DEM-WP(C) Costs not in AURORA 2006GRC_04.07E Wild Horse Wind Expansion_16.37E Wild Horse Expansion DeferralRevwrkingfile SF 3 2" xfId="25578"/>
    <cellStyle name="_DEM-WP(C) Costs not in AURORA 2006GRC_04.07E Wild Horse Wind Expansion_16.37E Wild Horse Expansion DeferralRevwrkingfile SF 4" xfId="25579"/>
    <cellStyle name="_DEM-WP(C) Costs not in AURORA 2006GRC_04.07E Wild Horse Wind Expansion_16.37E Wild Horse Expansion DeferralRevwrkingfile SF_DEM-WP(C) ENERG10C--ctn Mid-C_042010 2010GRC" xfId="25580"/>
    <cellStyle name="_DEM-WP(C) Costs not in AURORA 2006GRC_04.07E Wild Horse Wind Expansion_DEM-WP(C) ENERG10C--ctn Mid-C_042010 2010GRC" xfId="25581"/>
    <cellStyle name="_DEM-WP(C) Costs not in AURORA 2006GRC_16.07E Wild Horse Wind Expansionwrkingfile" xfId="3703"/>
    <cellStyle name="_DEM-WP(C) Costs not in AURORA 2006GRC_16.07E Wild Horse Wind Expansionwrkingfile 2" xfId="3704"/>
    <cellStyle name="_DEM-WP(C) Costs not in AURORA 2006GRC_16.07E Wild Horse Wind Expansionwrkingfile 2 2" xfId="3705"/>
    <cellStyle name="_DEM-WP(C) Costs not in AURORA 2006GRC_16.07E Wild Horse Wind Expansionwrkingfile 2 2 2" xfId="25582"/>
    <cellStyle name="_DEM-WP(C) Costs not in AURORA 2006GRC_16.07E Wild Horse Wind Expansionwrkingfile 2 3" xfId="25583"/>
    <cellStyle name="_DEM-WP(C) Costs not in AURORA 2006GRC_16.07E Wild Horse Wind Expansionwrkingfile 3" xfId="3706"/>
    <cellStyle name="_DEM-WP(C) Costs not in AURORA 2006GRC_16.07E Wild Horse Wind Expansionwrkingfile 3 2" xfId="25584"/>
    <cellStyle name="_DEM-WP(C) Costs not in AURORA 2006GRC_16.07E Wild Horse Wind Expansionwrkingfile 4" xfId="25585"/>
    <cellStyle name="_DEM-WP(C) Costs not in AURORA 2006GRC_16.07E Wild Horse Wind Expansionwrkingfile SF" xfId="3707"/>
    <cellStyle name="_DEM-WP(C) Costs not in AURORA 2006GRC_16.07E Wild Horse Wind Expansionwrkingfile SF 2" xfId="3708"/>
    <cellStyle name="_DEM-WP(C) Costs not in AURORA 2006GRC_16.07E Wild Horse Wind Expansionwrkingfile SF 2 2" xfId="3709"/>
    <cellStyle name="_DEM-WP(C) Costs not in AURORA 2006GRC_16.07E Wild Horse Wind Expansionwrkingfile SF 2 2 2" xfId="25586"/>
    <cellStyle name="_DEM-WP(C) Costs not in AURORA 2006GRC_16.07E Wild Horse Wind Expansionwrkingfile SF 2 3" xfId="25587"/>
    <cellStyle name="_DEM-WP(C) Costs not in AURORA 2006GRC_16.07E Wild Horse Wind Expansionwrkingfile SF 3" xfId="3710"/>
    <cellStyle name="_DEM-WP(C) Costs not in AURORA 2006GRC_16.07E Wild Horse Wind Expansionwrkingfile SF 3 2" xfId="25588"/>
    <cellStyle name="_DEM-WP(C) Costs not in AURORA 2006GRC_16.07E Wild Horse Wind Expansionwrkingfile SF 4" xfId="25589"/>
    <cellStyle name="_DEM-WP(C) Costs not in AURORA 2006GRC_16.07E Wild Horse Wind Expansionwrkingfile SF_DEM-WP(C) ENERG10C--ctn Mid-C_042010 2010GRC" xfId="25590"/>
    <cellStyle name="_DEM-WP(C) Costs not in AURORA 2006GRC_16.07E Wild Horse Wind Expansionwrkingfile_DEM-WP(C) ENERG10C--ctn Mid-C_042010 2010GRC" xfId="25591"/>
    <cellStyle name="_DEM-WP(C) Costs not in AURORA 2006GRC_16.37E Wild Horse Expansion DeferralRevwrkingfile SF" xfId="3711"/>
    <cellStyle name="_DEM-WP(C) Costs not in AURORA 2006GRC_16.37E Wild Horse Expansion DeferralRevwrkingfile SF 2" xfId="3712"/>
    <cellStyle name="_DEM-WP(C) Costs not in AURORA 2006GRC_16.37E Wild Horse Expansion DeferralRevwrkingfile SF 2 2" xfId="3713"/>
    <cellStyle name="_DEM-WP(C) Costs not in AURORA 2006GRC_16.37E Wild Horse Expansion DeferralRevwrkingfile SF 2 2 2" xfId="25592"/>
    <cellStyle name="_DEM-WP(C) Costs not in AURORA 2006GRC_16.37E Wild Horse Expansion DeferralRevwrkingfile SF 2 3" xfId="25593"/>
    <cellStyle name="_DEM-WP(C) Costs not in AURORA 2006GRC_16.37E Wild Horse Expansion DeferralRevwrkingfile SF 3" xfId="3714"/>
    <cellStyle name="_DEM-WP(C) Costs not in AURORA 2006GRC_16.37E Wild Horse Expansion DeferralRevwrkingfile SF 3 2" xfId="25594"/>
    <cellStyle name="_DEM-WP(C) Costs not in AURORA 2006GRC_16.37E Wild Horse Expansion DeferralRevwrkingfile SF 4" xfId="25595"/>
    <cellStyle name="_DEM-WP(C) Costs not in AURORA 2006GRC_16.37E Wild Horse Expansion DeferralRevwrkingfile SF_DEM-WP(C) ENERG10C--ctn Mid-C_042010 2010GRC" xfId="25596"/>
    <cellStyle name="_DEM-WP(C) Costs not in AURORA 2006GRC_2009 Compliance Filing PCA Exhibits for GRC" xfId="3715"/>
    <cellStyle name="_DEM-WP(C) Costs not in AURORA 2006GRC_2009 Compliance Filing PCA Exhibits for GRC 2" xfId="25597"/>
    <cellStyle name="_DEM-WP(C) Costs not in AURORA 2006GRC_2009 GRC Compl Filing - Exhibit D" xfId="3716"/>
    <cellStyle name="_DEM-WP(C) Costs not in AURORA 2006GRC_2009 GRC Compl Filing - Exhibit D 2" xfId="3717"/>
    <cellStyle name="_DEM-WP(C) Costs not in AURORA 2006GRC_2009 GRC Compl Filing - Exhibit D 2 2" xfId="25598"/>
    <cellStyle name="_DEM-WP(C) Costs not in AURORA 2006GRC_2009 GRC Compl Filing - Exhibit D 3" xfId="25599"/>
    <cellStyle name="_DEM-WP(C) Costs not in AURORA 2006GRC_2009 GRC Compl Filing - Exhibit D_DEM-WP(C) ENERG10C--ctn Mid-C_042010 2010GRC" xfId="25600"/>
    <cellStyle name="_DEM-WP(C) Costs not in AURORA 2006GRC_2011 OM ASM Report" xfId="3718"/>
    <cellStyle name="_DEM-WP(C) Costs not in AURORA 2006GRC_2011 OM ASM Report 2" xfId="3719"/>
    <cellStyle name="_DEM-WP(C) Costs not in AURORA 2006GRC_2011 OM ASM Report_County_Stop_Light_Chart_2012_02" xfId="3720"/>
    <cellStyle name="_DEM-WP(C) Costs not in AURORA 2006GRC_2011 OM ASM Report_County_Stop_Light_Chart_2012_06" xfId="3721"/>
    <cellStyle name="_DEM-WP(C) Costs not in AURORA 2006GRC_2011 OM ASM Report_County_Stop_Light_Chart_Template" xfId="3722"/>
    <cellStyle name="_DEM-WP(C) Costs not in AURORA 2006GRC_3.01 Income Statement" xfId="3723"/>
    <cellStyle name="_DEM-WP(C) Costs not in AURORA 2006GRC_4 31 Regulatory Assets and Liabilities  7 06- Exhibit D" xfId="3724"/>
    <cellStyle name="_DEM-WP(C) Costs not in AURORA 2006GRC_4 31 Regulatory Assets and Liabilities  7 06- Exhibit D 2" xfId="3725"/>
    <cellStyle name="_DEM-WP(C) Costs not in AURORA 2006GRC_4 31 Regulatory Assets and Liabilities  7 06- Exhibit D 2 2" xfId="3726"/>
    <cellStyle name="_DEM-WP(C) Costs not in AURORA 2006GRC_4 31 Regulatory Assets and Liabilities  7 06- Exhibit D 2 2 2" xfId="25601"/>
    <cellStyle name="_DEM-WP(C) Costs not in AURORA 2006GRC_4 31 Regulatory Assets and Liabilities  7 06- Exhibit D 2 3" xfId="25602"/>
    <cellStyle name="_DEM-WP(C) Costs not in AURORA 2006GRC_4 31 Regulatory Assets and Liabilities  7 06- Exhibit D 3" xfId="3727"/>
    <cellStyle name="_DEM-WP(C) Costs not in AURORA 2006GRC_4 31 Regulatory Assets and Liabilities  7 06- Exhibit D 3 2" xfId="25603"/>
    <cellStyle name="_DEM-WP(C) Costs not in AURORA 2006GRC_4 31 Regulatory Assets and Liabilities  7 06- Exhibit D 4" xfId="25604"/>
    <cellStyle name="_DEM-WP(C) Costs not in AURORA 2006GRC_4 31 Regulatory Assets and Liabilities  7 06- Exhibit D_DEM-WP(C) ENERG10C--ctn Mid-C_042010 2010GRC" xfId="25605"/>
    <cellStyle name="_DEM-WP(C) Costs not in AURORA 2006GRC_4 31 Regulatory Assets and Liabilities  7 06- Exhibit D_NIM Summary" xfId="3728"/>
    <cellStyle name="_DEM-WP(C) Costs not in AURORA 2006GRC_4 31 Regulatory Assets and Liabilities  7 06- Exhibit D_NIM Summary 2" xfId="3729"/>
    <cellStyle name="_DEM-WP(C) Costs not in AURORA 2006GRC_4 31 Regulatory Assets and Liabilities  7 06- Exhibit D_NIM Summary 2 2" xfId="25606"/>
    <cellStyle name="_DEM-WP(C) Costs not in AURORA 2006GRC_4 31 Regulatory Assets and Liabilities  7 06- Exhibit D_NIM Summary 3" xfId="25607"/>
    <cellStyle name="_DEM-WP(C) Costs not in AURORA 2006GRC_4 31 Regulatory Assets and Liabilities  7 06- Exhibit D_NIM Summary_DEM-WP(C) ENERG10C--ctn Mid-C_042010 2010GRC" xfId="25608"/>
    <cellStyle name="_DEM-WP(C) Costs not in AURORA 2006GRC_4 31E Reg Asset  Liab and EXH D" xfId="25609"/>
    <cellStyle name="_DEM-WP(C) Costs not in AURORA 2006GRC_4 31E Reg Asset  Liab and EXH D _ Aug 10 Filing (2)" xfId="25610"/>
    <cellStyle name="_DEM-WP(C) Costs not in AURORA 2006GRC_4 31E Reg Asset  Liab and EXH D _ Aug 10 Filing (2) 2" xfId="25611"/>
    <cellStyle name="_DEM-WP(C) Costs not in AURORA 2006GRC_4 31E Reg Asset  Liab and EXH D 10" xfId="25612"/>
    <cellStyle name="_DEM-WP(C) Costs not in AURORA 2006GRC_4 31E Reg Asset  Liab and EXH D 11" xfId="25613"/>
    <cellStyle name="_DEM-WP(C) Costs not in AURORA 2006GRC_4 31E Reg Asset  Liab and EXH D 12" xfId="25614"/>
    <cellStyle name="_DEM-WP(C) Costs not in AURORA 2006GRC_4 31E Reg Asset  Liab and EXH D 13" xfId="25615"/>
    <cellStyle name="_DEM-WP(C) Costs not in AURORA 2006GRC_4 31E Reg Asset  Liab and EXH D 14" xfId="25616"/>
    <cellStyle name="_DEM-WP(C) Costs not in AURORA 2006GRC_4 31E Reg Asset  Liab and EXH D 15" xfId="25617"/>
    <cellStyle name="_DEM-WP(C) Costs not in AURORA 2006GRC_4 31E Reg Asset  Liab and EXH D 16" xfId="25618"/>
    <cellStyle name="_DEM-WP(C) Costs not in AURORA 2006GRC_4 31E Reg Asset  Liab and EXH D 17" xfId="25619"/>
    <cellStyle name="_DEM-WP(C) Costs not in AURORA 2006GRC_4 31E Reg Asset  Liab and EXH D 18" xfId="25620"/>
    <cellStyle name="_DEM-WP(C) Costs not in AURORA 2006GRC_4 31E Reg Asset  Liab and EXH D 19" xfId="25621"/>
    <cellStyle name="_DEM-WP(C) Costs not in AURORA 2006GRC_4 31E Reg Asset  Liab and EXH D 2" xfId="25622"/>
    <cellStyle name="_DEM-WP(C) Costs not in AURORA 2006GRC_4 31E Reg Asset  Liab and EXH D 20" xfId="25623"/>
    <cellStyle name="_DEM-WP(C) Costs not in AURORA 2006GRC_4 31E Reg Asset  Liab and EXH D 21" xfId="25624"/>
    <cellStyle name="_DEM-WP(C) Costs not in AURORA 2006GRC_4 31E Reg Asset  Liab and EXH D 22" xfId="25625"/>
    <cellStyle name="_DEM-WP(C) Costs not in AURORA 2006GRC_4 31E Reg Asset  Liab and EXH D 23" xfId="25626"/>
    <cellStyle name="_DEM-WP(C) Costs not in AURORA 2006GRC_4 31E Reg Asset  Liab and EXH D 24" xfId="25627"/>
    <cellStyle name="_DEM-WP(C) Costs not in AURORA 2006GRC_4 31E Reg Asset  Liab and EXH D 25" xfId="25628"/>
    <cellStyle name="_DEM-WP(C) Costs not in AURORA 2006GRC_4 31E Reg Asset  Liab and EXH D 26" xfId="25629"/>
    <cellStyle name="_DEM-WP(C) Costs not in AURORA 2006GRC_4 31E Reg Asset  Liab and EXH D 27" xfId="25630"/>
    <cellStyle name="_DEM-WP(C) Costs not in AURORA 2006GRC_4 31E Reg Asset  Liab and EXH D 28" xfId="25631"/>
    <cellStyle name="_DEM-WP(C) Costs not in AURORA 2006GRC_4 31E Reg Asset  Liab and EXH D 29" xfId="25632"/>
    <cellStyle name="_DEM-WP(C) Costs not in AURORA 2006GRC_4 31E Reg Asset  Liab and EXH D 3" xfId="25633"/>
    <cellStyle name="_DEM-WP(C) Costs not in AURORA 2006GRC_4 31E Reg Asset  Liab and EXH D 30" xfId="25634"/>
    <cellStyle name="_DEM-WP(C) Costs not in AURORA 2006GRC_4 31E Reg Asset  Liab and EXH D 31" xfId="25635"/>
    <cellStyle name="_DEM-WP(C) Costs not in AURORA 2006GRC_4 31E Reg Asset  Liab and EXH D 32" xfId="25636"/>
    <cellStyle name="_DEM-WP(C) Costs not in AURORA 2006GRC_4 31E Reg Asset  Liab and EXH D 33" xfId="25637"/>
    <cellStyle name="_DEM-WP(C) Costs not in AURORA 2006GRC_4 31E Reg Asset  Liab and EXH D 34" xfId="25638"/>
    <cellStyle name="_DEM-WP(C) Costs not in AURORA 2006GRC_4 31E Reg Asset  Liab and EXH D 35" xfId="25639"/>
    <cellStyle name="_DEM-WP(C) Costs not in AURORA 2006GRC_4 31E Reg Asset  Liab and EXH D 36" xfId="25640"/>
    <cellStyle name="_DEM-WP(C) Costs not in AURORA 2006GRC_4 31E Reg Asset  Liab and EXH D 4" xfId="25641"/>
    <cellStyle name="_DEM-WP(C) Costs not in AURORA 2006GRC_4 31E Reg Asset  Liab and EXH D 5" xfId="25642"/>
    <cellStyle name="_DEM-WP(C) Costs not in AURORA 2006GRC_4 31E Reg Asset  Liab and EXH D 6" xfId="25643"/>
    <cellStyle name="_DEM-WP(C) Costs not in AURORA 2006GRC_4 31E Reg Asset  Liab and EXH D 7" xfId="25644"/>
    <cellStyle name="_DEM-WP(C) Costs not in AURORA 2006GRC_4 31E Reg Asset  Liab and EXH D 8" xfId="25645"/>
    <cellStyle name="_DEM-WP(C) Costs not in AURORA 2006GRC_4 31E Reg Asset  Liab and EXH D 9" xfId="25646"/>
    <cellStyle name="_DEM-WP(C) Costs not in AURORA 2006GRC_4 32 Regulatory Assets and Liabilities  7 06- Exhibit D" xfId="3730"/>
    <cellStyle name="_DEM-WP(C) Costs not in AURORA 2006GRC_4 32 Regulatory Assets and Liabilities  7 06- Exhibit D 2" xfId="3731"/>
    <cellStyle name="_DEM-WP(C) Costs not in AURORA 2006GRC_4 32 Regulatory Assets and Liabilities  7 06- Exhibit D 2 2" xfId="3732"/>
    <cellStyle name="_DEM-WP(C) Costs not in AURORA 2006GRC_4 32 Regulatory Assets and Liabilities  7 06- Exhibit D 2 2 2" xfId="25647"/>
    <cellStyle name="_DEM-WP(C) Costs not in AURORA 2006GRC_4 32 Regulatory Assets and Liabilities  7 06- Exhibit D 2 3" xfId="25648"/>
    <cellStyle name="_DEM-WP(C) Costs not in AURORA 2006GRC_4 32 Regulatory Assets and Liabilities  7 06- Exhibit D 3" xfId="3733"/>
    <cellStyle name="_DEM-WP(C) Costs not in AURORA 2006GRC_4 32 Regulatory Assets and Liabilities  7 06- Exhibit D 3 2" xfId="25649"/>
    <cellStyle name="_DEM-WP(C) Costs not in AURORA 2006GRC_4 32 Regulatory Assets and Liabilities  7 06- Exhibit D 4" xfId="25650"/>
    <cellStyle name="_DEM-WP(C) Costs not in AURORA 2006GRC_4 32 Regulatory Assets and Liabilities  7 06- Exhibit D_DEM-WP(C) ENERG10C--ctn Mid-C_042010 2010GRC" xfId="25651"/>
    <cellStyle name="_DEM-WP(C) Costs not in AURORA 2006GRC_4 32 Regulatory Assets and Liabilities  7 06- Exhibit D_DEM-WP(C) ENERG10C--ctn Mid-C_042010 2010GRC 2" xfId="25652"/>
    <cellStyle name="_DEM-WP(C) Costs not in AURORA 2006GRC_4 32 Regulatory Assets and Liabilities  7 06- Exhibit D_NIM Summary" xfId="3734"/>
    <cellStyle name="_DEM-WP(C) Costs not in AURORA 2006GRC_4 32 Regulatory Assets and Liabilities  7 06- Exhibit D_NIM Summary 2" xfId="3735"/>
    <cellStyle name="_DEM-WP(C) Costs not in AURORA 2006GRC_4 32 Regulatory Assets and Liabilities  7 06- Exhibit D_NIM Summary 2 2" xfId="25653"/>
    <cellStyle name="_DEM-WP(C) Costs not in AURORA 2006GRC_4 32 Regulatory Assets and Liabilities  7 06- Exhibit D_NIM Summary 2 2 2" xfId="25654"/>
    <cellStyle name="_DEM-WP(C) Costs not in AURORA 2006GRC_4 32 Regulatory Assets and Liabilities  7 06- Exhibit D_NIM Summary 2 3" xfId="25655"/>
    <cellStyle name="_DEM-WP(C) Costs not in AURORA 2006GRC_4 32 Regulatory Assets and Liabilities  7 06- Exhibit D_NIM Summary 3" xfId="25656"/>
    <cellStyle name="_DEM-WP(C) Costs not in AURORA 2006GRC_4 32 Regulatory Assets and Liabilities  7 06- Exhibit D_NIM Summary 3 2" xfId="25657"/>
    <cellStyle name="_DEM-WP(C) Costs not in AURORA 2006GRC_4 32 Regulatory Assets and Liabilities  7 06- Exhibit D_NIM Summary 4" xfId="25658"/>
    <cellStyle name="_DEM-WP(C) Costs not in AURORA 2006GRC_4 32 Regulatory Assets and Liabilities  7 06- Exhibit D_NIM Summary_DEM-WP(C) ENERG10C--ctn Mid-C_042010 2010GRC" xfId="25659"/>
    <cellStyle name="_DEM-WP(C) Costs not in AURORA 2006GRC_4 32 Regulatory Assets and Liabilities  7 06- Exhibit D_NIM Summary_DEM-WP(C) ENERG10C--ctn Mid-C_042010 2010GRC 2" xfId="25660"/>
    <cellStyle name="_DEM-WP(C) Costs not in AURORA 2006GRC_AURORA Total New" xfId="3736"/>
    <cellStyle name="_DEM-WP(C) Costs not in AURORA 2006GRC_AURORA Total New 2" xfId="3737"/>
    <cellStyle name="_DEM-WP(C) Costs not in AURORA 2006GRC_AURORA Total New 2 2" xfId="25661"/>
    <cellStyle name="_DEM-WP(C) Costs not in AURORA 2006GRC_AURORA Total New 2 2 2" xfId="25662"/>
    <cellStyle name="_DEM-WP(C) Costs not in AURORA 2006GRC_AURORA Total New 2 3" xfId="25663"/>
    <cellStyle name="_DEM-WP(C) Costs not in AURORA 2006GRC_AURORA Total New 3" xfId="25664"/>
    <cellStyle name="_DEM-WP(C) Costs not in AURORA 2006GRC_AURORA Total New 3 2" xfId="25665"/>
    <cellStyle name="_DEM-WP(C) Costs not in AURORA 2006GRC_AURORA Total New 4" xfId="25666"/>
    <cellStyle name="_DEM-WP(C) Costs not in AURORA 2006GRC_Book1" xfId="25667"/>
    <cellStyle name="_DEM-WP(C) Costs not in AURORA 2006GRC_Book2" xfId="3738"/>
    <cellStyle name="_DEM-WP(C) Costs not in AURORA 2006GRC_Book2 2" xfId="3739"/>
    <cellStyle name="_DEM-WP(C) Costs not in AURORA 2006GRC_Book2 2 2" xfId="3740"/>
    <cellStyle name="_DEM-WP(C) Costs not in AURORA 2006GRC_Book2 2 2 2" xfId="25668"/>
    <cellStyle name="_DEM-WP(C) Costs not in AURORA 2006GRC_Book2 2 3" xfId="25669"/>
    <cellStyle name="_DEM-WP(C) Costs not in AURORA 2006GRC_Book2 3" xfId="3741"/>
    <cellStyle name="_DEM-WP(C) Costs not in AURORA 2006GRC_Book2 3 2" xfId="25670"/>
    <cellStyle name="_DEM-WP(C) Costs not in AURORA 2006GRC_Book2 4" xfId="25671"/>
    <cellStyle name="_DEM-WP(C) Costs not in AURORA 2006GRC_Book2_Adj Bench DR 3 for Initial Briefs (Electric)" xfId="3742"/>
    <cellStyle name="_DEM-WP(C) Costs not in AURORA 2006GRC_Book2_Adj Bench DR 3 for Initial Briefs (Electric) 2" xfId="3743"/>
    <cellStyle name="_DEM-WP(C) Costs not in AURORA 2006GRC_Book2_Adj Bench DR 3 for Initial Briefs (Electric) 2 2" xfId="3744"/>
    <cellStyle name="_DEM-WP(C) Costs not in AURORA 2006GRC_Book2_Adj Bench DR 3 for Initial Briefs (Electric) 2 2 2" xfId="25672"/>
    <cellStyle name="_DEM-WP(C) Costs not in AURORA 2006GRC_Book2_Adj Bench DR 3 for Initial Briefs (Electric) 2 3" xfId="25673"/>
    <cellStyle name="_DEM-WP(C) Costs not in AURORA 2006GRC_Book2_Adj Bench DR 3 for Initial Briefs (Electric) 3" xfId="3745"/>
    <cellStyle name="_DEM-WP(C) Costs not in AURORA 2006GRC_Book2_Adj Bench DR 3 for Initial Briefs (Electric) 3 2" xfId="25674"/>
    <cellStyle name="_DEM-WP(C) Costs not in AURORA 2006GRC_Book2_Adj Bench DR 3 for Initial Briefs (Electric) 4" xfId="25675"/>
    <cellStyle name="_DEM-WP(C) Costs not in AURORA 2006GRC_Book2_Adj Bench DR 3 for Initial Briefs (Electric)_DEM-WP(C) ENERG10C--ctn Mid-C_042010 2010GRC" xfId="25676"/>
    <cellStyle name="_DEM-WP(C) Costs not in AURORA 2006GRC_Book2_Adj Bench DR 3 for Initial Briefs (Electric)_DEM-WP(C) ENERG10C--ctn Mid-C_042010 2010GRC 2" xfId="25677"/>
    <cellStyle name="_DEM-WP(C) Costs not in AURORA 2006GRC_Book2_DEM-WP(C) ENERG10C--ctn Mid-C_042010 2010GRC" xfId="25678"/>
    <cellStyle name="_DEM-WP(C) Costs not in AURORA 2006GRC_Book2_DEM-WP(C) ENERG10C--ctn Mid-C_042010 2010GRC 2" xfId="25679"/>
    <cellStyle name="_DEM-WP(C) Costs not in AURORA 2006GRC_Book2_Electric Rev Req Model (2009 GRC) Rebuttal" xfId="3746"/>
    <cellStyle name="_DEM-WP(C) Costs not in AURORA 2006GRC_Book2_Electric Rev Req Model (2009 GRC) Rebuttal 2" xfId="3747"/>
    <cellStyle name="_DEM-WP(C) Costs not in AURORA 2006GRC_Book2_Electric Rev Req Model (2009 GRC) Rebuttal 2 2" xfId="3748"/>
    <cellStyle name="_DEM-WP(C) Costs not in AURORA 2006GRC_Book2_Electric Rev Req Model (2009 GRC) Rebuttal 2 2 2" xfId="25680"/>
    <cellStyle name="_DEM-WP(C) Costs not in AURORA 2006GRC_Book2_Electric Rev Req Model (2009 GRC) Rebuttal 2 3" xfId="25681"/>
    <cellStyle name="_DEM-WP(C) Costs not in AURORA 2006GRC_Book2_Electric Rev Req Model (2009 GRC) Rebuttal 3" xfId="3749"/>
    <cellStyle name="_DEM-WP(C) Costs not in AURORA 2006GRC_Book2_Electric Rev Req Model (2009 GRC) Rebuttal 3 2" xfId="25682"/>
    <cellStyle name="_DEM-WP(C) Costs not in AURORA 2006GRC_Book2_Electric Rev Req Model (2009 GRC) Rebuttal 4" xfId="25683"/>
    <cellStyle name="_DEM-WP(C) Costs not in AURORA 2006GRC_Book2_Electric Rev Req Model (2009 GRC) Rebuttal REmoval of New  WH Solar AdjustMI" xfId="3750"/>
    <cellStyle name="_DEM-WP(C) Costs not in AURORA 2006GRC_Book2_Electric Rev Req Model (2009 GRC) Rebuttal REmoval of New  WH Solar AdjustMI 2" xfId="3751"/>
    <cellStyle name="_DEM-WP(C) Costs not in AURORA 2006GRC_Book2_Electric Rev Req Model (2009 GRC) Rebuttal REmoval of New  WH Solar AdjustMI 2 2" xfId="3752"/>
    <cellStyle name="_DEM-WP(C) Costs not in AURORA 2006GRC_Book2_Electric Rev Req Model (2009 GRC) Rebuttal REmoval of New  WH Solar AdjustMI 2 2 2" xfId="25684"/>
    <cellStyle name="_DEM-WP(C) Costs not in AURORA 2006GRC_Book2_Electric Rev Req Model (2009 GRC) Rebuttal REmoval of New  WH Solar AdjustMI 2 3" xfId="25685"/>
    <cellStyle name="_DEM-WP(C) Costs not in AURORA 2006GRC_Book2_Electric Rev Req Model (2009 GRC) Rebuttal REmoval of New  WH Solar AdjustMI 3" xfId="3753"/>
    <cellStyle name="_DEM-WP(C) Costs not in AURORA 2006GRC_Book2_Electric Rev Req Model (2009 GRC) Rebuttal REmoval of New  WH Solar AdjustMI 3 2" xfId="25686"/>
    <cellStyle name="_DEM-WP(C) Costs not in AURORA 2006GRC_Book2_Electric Rev Req Model (2009 GRC) Rebuttal REmoval of New  WH Solar AdjustMI 4" xfId="25687"/>
    <cellStyle name="_DEM-WP(C) Costs not in AURORA 2006GRC_Book2_Electric Rev Req Model (2009 GRC) Rebuttal REmoval of New  WH Solar AdjustMI_DEM-WP(C) ENERG10C--ctn Mid-C_042010 2010GRC" xfId="25688"/>
    <cellStyle name="_DEM-WP(C) Costs not in AURORA 2006GRC_Book2_Electric Rev Req Model (2009 GRC) Rebuttal REmoval of New  WH Solar AdjustMI_DEM-WP(C) ENERG10C--ctn Mid-C_042010 2010GRC 2" xfId="25689"/>
    <cellStyle name="_DEM-WP(C) Costs not in AURORA 2006GRC_Book2_Electric Rev Req Model (2009 GRC) Revised 01-18-2010" xfId="3754"/>
    <cellStyle name="_DEM-WP(C) Costs not in AURORA 2006GRC_Book2_Electric Rev Req Model (2009 GRC) Revised 01-18-2010 2" xfId="3755"/>
    <cellStyle name="_DEM-WP(C) Costs not in AURORA 2006GRC_Book2_Electric Rev Req Model (2009 GRC) Revised 01-18-2010 2 2" xfId="3756"/>
    <cellStyle name="_DEM-WP(C) Costs not in AURORA 2006GRC_Book2_Electric Rev Req Model (2009 GRC) Revised 01-18-2010 2 2 2" xfId="25690"/>
    <cellStyle name="_DEM-WP(C) Costs not in AURORA 2006GRC_Book2_Electric Rev Req Model (2009 GRC) Revised 01-18-2010 2 3" xfId="25691"/>
    <cellStyle name="_DEM-WP(C) Costs not in AURORA 2006GRC_Book2_Electric Rev Req Model (2009 GRC) Revised 01-18-2010 3" xfId="3757"/>
    <cellStyle name="_DEM-WP(C) Costs not in AURORA 2006GRC_Book2_Electric Rev Req Model (2009 GRC) Revised 01-18-2010 3 2" xfId="25692"/>
    <cellStyle name="_DEM-WP(C) Costs not in AURORA 2006GRC_Book2_Electric Rev Req Model (2009 GRC) Revised 01-18-2010 4" xfId="25693"/>
    <cellStyle name="_DEM-WP(C) Costs not in AURORA 2006GRC_Book2_Electric Rev Req Model (2009 GRC) Revised 01-18-2010_DEM-WP(C) ENERG10C--ctn Mid-C_042010 2010GRC" xfId="25694"/>
    <cellStyle name="_DEM-WP(C) Costs not in AURORA 2006GRC_Book2_Electric Rev Req Model (2009 GRC) Revised 01-18-2010_DEM-WP(C) ENERG10C--ctn Mid-C_042010 2010GRC 2" xfId="25695"/>
    <cellStyle name="_DEM-WP(C) Costs not in AURORA 2006GRC_Book2_Final Order Electric EXHIBIT A-1" xfId="3758"/>
    <cellStyle name="_DEM-WP(C) Costs not in AURORA 2006GRC_Book2_Final Order Electric EXHIBIT A-1 2" xfId="3759"/>
    <cellStyle name="_DEM-WP(C) Costs not in AURORA 2006GRC_Book2_Final Order Electric EXHIBIT A-1 2 2" xfId="3760"/>
    <cellStyle name="_DEM-WP(C) Costs not in AURORA 2006GRC_Book2_Final Order Electric EXHIBIT A-1 2 2 2" xfId="25696"/>
    <cellStyle name="_DEM-WP(C) Costs not in AURORA 2006GRC_Book2_Final Order Electric EXHIBIT A-1 2 3" xfId="25697"/>
    <cellStyle name="_DEM-WP(C) Costs not in AURORA 2006GRC_Book2_Final Order Electric EXHIBIT A-1 3" xfId="3761"/>
    <cellStyle name="_DEM-WP(C) Costs not in AURORA 2006GRC_Book2_Final Order Electric EXHIBIT A-1 3 2" xfId="25698"/>
    <cellStyle name="_DEM-WP(C) Costs not in AURORA 2006GRC_Book2_Final Order Electric EXHIBIT A-1 4" xfId="25699"/>
    <cellStyle name="_DEM-WP(C) Costs not in AURORA 2006GRC_Book4" xfId="3762"/>
    <cellStyle name="_DEM-WP(C) Costs not in AURORA 2006GRC_Book4 2" xfId="3763"/>
    <cellStyle name="_DEM-WP(C) Costs not in AURORA 2006GRC_Book4 2 2" xfId="3764"/>
    <cellStyle name="_DEM-WP(C) Costs not in AURORA 2006GRC_Book4 2 2 2" xfId="25700"/>
    <cellStyle name="_DEM-WP(C) Costs not in AURORA 2006GRC_Book4 2 3" xfId="25701"/>
    <cellStyle name="_DEM-WP(C) Costs not in AURORA 2006GRC_Book4 3" xfId="3765"/>
    <cellStyle name="_DEM-WP(C) Costs not in AURORA 2006GRC_Book4 3 2" xfId="25702"/>
    <cellStyle name="_DEM-WP(C) Costs not in AURORA 2006GRC_Book4 4" xfId="25703"/>
    <cellStyle name="_DEM-WP(C) Costs not in AURORA 2006GRC_Book4_DEM-WP(C) ENERG10C--ctn Mid-C_042010 2010GRC" xfId="25704"/>
    <cellStyle name="_DEM-WP(C) Costs not in AURORA 2006GRC_Book4_DEM-WP(C) ENERG10C--ctn Mid-C_042010 2010GRC 2" xfId="25705"/>
    <cellStyle name="_DEM-WP(C) Costs not in AURORA 2006GRC_Book9" xfId="3766"/>
    <cellStyle name="_DEM-WP(C) Costs not in AURORA 2006GRC_Book9 2" xfId="3767"/>
    <cellStyle name="_DEM-WP(C) Costs not in AURORA 2006GRC_Book9 2 2" xfId="3768"/>
    <cellStyle name="_DEM-WP(C) Costs not in AURORA 2006GRC_Book9 2 2 2" xfId="25706"/>
    <cellStyle name="_DEM-WP(C) Costs not in AURORA 2006GRC_Book9 2 3" xfId="25707"/>
    <cellStyle name="_DEM-WP(C) Costs not in AURORA 2006GRC_Book9 3" xfId="3769"/>
    <cellStyle name="_DEM-WP(C) Costs not in AURORA 2006GRC_Book9 3 2" xfId="25708"/>
    <cellStyle name="_DEM-WP(C) Costs not in AURORA 2006GRC_Book9 4" xfId="25709"/>
    <cellStyle name="_DEM-WP(C) Costs not in AURORA 2006GRC_Book9_DEM-WP(C) ENERG10C--ctn Mid-C_042010 2010GRC" xfId="25710"/>
    <cellStyle name="_DEM-WP(C) Costs not in AURORA 2006GRC_Book9_DEM-WP(C) ENERG10C--ctn Mid-C_042010 2010GRC 2" xfId="25711"/>
    <cellStyle name="_DEM-WP(C) Costs not in AURORA 2006GRC_Chelan PUD Power Costs (8-10)" xfId="3770"/>
    <cellStyle name="_DEM-WP(C) Costs not in AURORA 2006GRC_Chelan PUD Power Costs (8-10) 2" xfId="25712"/>
    <cellStyle name="_DEM-WP(C) Costs not in AURORA 2006GRC_DEM-WP(C) Chelan Power Costs" xfId="25713"/>
    <cellStyle name="_DEM-WP(C) Costs not in AURORA 2006GRC_DEM-WP(C) Chelan Power Costs 2" xfId="25714"/>
    <cellStyle name="_DEM-WP(C) Costs not in AURORA 2006GRC_DEM-WP(C) ENERG10C--ctn Mid-C_042010 2010GRC" xfId="25715"/>
    <cellStyle name="_DEM-WP(C) Costs not in AURORA 2006GRC_DEM-WP(C) ENERG10C--ctn Mid-C_042010 2010GRC 2" xfId="25716"/>
    <cellStyle name="_DEM-WP(C) Costs not in AURORA 2006GRC_DEM-WP(C) Gas Transport 2010GRC" xfId="25717"/>
    <cellStyle name="_DEM-WP(C) Costs not in AURORA 2006GRC_DEM-WP(C) Gas Transport 2010GRC 2" xfId="25718"/>
    <cellStyle name="_DEM-WP(C) Costs not in AURORA 2006GRC_Electric COS Inputs" xfId="3771"/>
    <cellStyle name="_DEM-WP(C) Costs not in AURORA 2006GRC_Electric COS Inputs 2" xfId="3772"/>
    <cellStyle name="_DEM-WP(C) Costs not in AURORA 2006GRC_Electric COS Inputs 2 2" xfId="3773"/>
    <cellStyle name="_DEM-WP(C) Costs not in AURORA 2006GRC_Electric COS Inputs 2 2 2" xfId="3774"/>
    <cellStyle name="_DEM-WP(C) Costs not in AURORA 2006GRC_Electric COS Inputs 2 2 2 2" xfId="25719"/>
    <cellStyle name="_DEM-WP(C) Costs not in AURORA 2006GRC_Electric COS Inputs 2 2 3" xfId="25720"/>
    <cellStyle name="_DEM-WP(C) Costs not in AURORA 2006GRC_Electric COS Inputs 2 3" xfId="3775"/>
    <cellStyle name="_DEM-WP(C) Costs not in AURORA 2006GRC_Electric COS Inputs 2 3 2" xfId="3776"/>
    <cellStyle name="_DEM-WP(C) Costs not in AURORA 2006GRC_Electric COS Inputs 2 3 2 2" xfId="25721"/>
    <cellStyle name="_DEM-WP(C) Costs not in AURORA 2006GRC_Electric COS Inputs 2 3 3" xfId="25722"/>
    <cellStyle name="_DEM-WP(C) Costs not in AURORA 2006GRC_Electric COS Inputs 2 4" xfId="3777"/>
    <cellStyle name="_DEM-WP(C) Costs not in AURORA 2006GRC_Electric COS Inputs 2 4 2" xfId="3778"/>
    <cellStyle name="_DEM-WP(C) Costs not in AURORA 2006GRC_Electric COS Inputs 2 4 2 2" xfId="25723"/>
    <cellStyle name="_DEM-WP(C) Costs not in AURORA 2006GRC_Electric COS Inputs 2 4 3" xfId="25724"/>
    <cellStyle name="_DEM-WP(C) Costs not in AURORA 2006GRC_Electric COS Inputs 2 5" xfId="25725"/>
    <cellStyle name="_DEM-WP(C) Costs not in AURORA 2006GRC_Electric COS Inputs 3" xfId="3779"/>
    <cellStyle name="_DEM-WP(C) Costs not in AURORA 2006GRC_Electric COS Inputs 3 2" xfId="3780"/>
    <cellStyle name="_DEM-WP(C) Costs not in AURORA 2006GRC_Electric COS Inputs 3 2 2" xfId="25726"/>
    <cellStyle name="_DEM-WP(C) Costs not in AURORA 2006GRC_Electric COS Inputs 3 3" xfId="25727"/>
    <cellStyle name="_DEM-WP(C) Costs not in AURORA 2006GRC_Electric COS Inputs 4" xfId="3781"/>
    <cellStyle name="_DEM-WP(C) Costs not in AURORA 2006GRC_Electric COS Inputs 4 2" xfId="3782"/>
    <cellStyle name="_DEM-WP(C) Costs not in AURORA 2006GRC_Electric COS Inputs 4 2 2" xfId="25728"/>
    <cellStyle name="_DEM-WP(C) Costs not in AURORA 2006GRC_Electric COS Inputs 4 3" xfId="25729"/>
    <cellStyle name="_DEM-WP(C) Costs not in AURORA 2006GRC_Electric COS Inputs 5" xfId="3783"/>
    <cellStyle name="_DEM-WP(C) Costs not in AURORA 2006GRC_Electric COS Inputs 5 2" xfId="25730"/>
    <cellStyle name="_DEM-WP(C) Costs not in AURORA 2006GRC_Electric COS Inputs 6" xfId="3784"/>
    <cellStyle name="_DEM-WP(C) Costs not in AURORA 2006GRC_Exh A-1 resulting from UE-112050 effective Jan 1 2012" xfId="25731"/>
    <cellStyle name="_DEM-WP(C) Costs not in AURORA 2006GRC_Exh A-1 resulting from UE-112050 effective Jan 1 2012 2" xfId="25732"/>
    <cellStyle name="_DEM-WP(C) Costs not in AURORA 2006GRC_Exh G - Klamath Peaker PPA fr C Locke 2-12" xfId="25733"/>
    <cellStyle name="_DEM-WP(C) Costs not in AURORA 2006GRC_Exh G - Klamath Peaker PPA fr C Locke 2-12 2" xfId="25734"/>
    <cellStyle name="_DEM-WP(C) Costs not in AURORA 2006GRC_Exhibit A-1 effective 4-1-11 fr S Free 12-11" xfId="25735"/>
    <cellStyle name="_DEM-WP(C) Costs not in AURORA 2006GRC_Exhibit A-1 effective 4-1-11 fr S Free 12-11 2" xfId="25736"/>
    <cellStyle name="_DEM-WP(C) Costs not in AURORA 2006GRC_LSRWEP LGIA like Acctg Petition Aug 2010" xfId="25737"/>
    <cellStyle name="_DEM-WP(C) Costs not in AURORA 2006GRC_LSRWEP LGIA like Acctg Petition Aug 2010 2" xfId="25738"/>
    <cellStyle name="_DEM-WP(C) Costs not in AURORA 2006GRC_Mint Farm Generation BPA" xfId="25739"/>
    <cellStyle name="_DEM-WP(C) Costs not in AURORA 2006GRC_NIM Summary" xfId="3785"/>
    <cellStyle name="_DEM-WP(C) Costs not in AURORA 2006GRC_NIM Summary 09GRC" xfId="3786"/>
    <cellStyle name="_DEM-WP(C) Costs not in AURORA 2006GRC_NIM Summary 09GRC 2" xfId="3787"/>
    <cellStyle name="_DEM-WP(C) Costs not in AURORA 2006GRC_NIM Summary 09GRC 2 2" xfId="25740"/>
    <cellStyle name="_DEM-WP(C) Costs not in AURORA 2006GRC_NIM Summary 09GRC 2 2 2" xfId="25741"/>
    <cellStyle name="_DEM-WP(C) Costs not in AURORA 2006GRC_NIM Summary 09GRC 2 3" xfId="25742"/>
    <cellStyle name="_DEM-WP(C) Costs not in AURORA 2006GRC_NIM Summary 09GRC 3" xfId="25743"/>
    <cellStyle name="_DEM-WP(C) Costs not in AURORA 2006GRC_NIM Summary 09GRC 3 2" xfId="25744"/>
    <cellStyle name="_DEM-WP(C) Costs not in AURORA 2006GRC_NIM Summary 09GRC 4" xfId="25745"/>
    <cellStyle name="_DEM-WP(C) Costs not in AURORA 2006GRC_NIM Summary 09GRC_DEM-WP(C) ENERG10C--ctn Mid-C_042010 2010GRC" xfId="25746"/>
    <cellStyle name="_DEM-WP(C) Costs not in AURORA 2006GRC_NIM Summary 09GRC_DEM-WP(C) ENERG10C--ctn Mid-C_042010 2010GRC 2" xfId="25747"/>
    <cellStyle name="_DEM-WP(C) Costs not in AURORA 2006GRC_NIM Summary 10" xfId="25748"/>
    <cellStyle name="_DEM-WP(C) Costs not in AURORA 2006GRC_NIM Summary 10 2" xfId="25749"/>
    <cellStyle name="_DEM-WP(C) Costs not in AURORA 2006GRC_NIM Summary 11" xfId="25750"/>
    <cellStyle name="_DEM-WP(C) Costs not in AURORA 2006GRC_NIM Summary 11 2" xfId="25751"/>
    <cellStyle name="_DEM-WP(C) Costs not in AURORA 2006GRC_NIM Summary 12" xfId="25752"/>
    <cellStyle name="_DEM-WP(C) Costs not in AURORA 2006GRC_NIM Summary 12 2" xfId="25753"/>
    <cellStyle name="_DEM-WP(C) Costs not in AURORA 2006GRC_NIM Summary 13" xfId="25754"/>
    <cellStyle name="_DEM-WP(C) Costs not in AURORA 2006GRC_NIM Summary 13 2" xfId="25755"/>
    <cellStyle name="_DEM-WP(C) Costs not in AURORA 2006GRC_NIM Summary 14" xfId="25756"/>
    <cellStyle name="_DEM-WP(C) Costs not in AURORA 2006GRC_NIM Summary 14 2" xfId="25757"/>
    <cellStyle name="_DEM-WP(C) Costs not in AURORA 2006GRC_NIM Summary 15" xfId="25758"/>
    <cellStyle name="_DEM-WP(C) Costs not in AURORA 2006GRC_NIM Summary 15 2" xfId="25759"/>
    <cellStyle name="_DEM-WP(C) Costs not in AURORA 2006GRC_NIM Summary 16" xfId="25760"/>
    <cellStyle name="_DEM-WP(C) Costs not in AURORA 2006GRC_NIM Summary 16 2" xfId="25761"/>
    <cellStyle name="_DEM-WP(C) Costs not in AURORA 2006GRC_NIM Summary 17" xfId="25762"/>
    <cellStyle name="_DEM-WP(C) Costs not in AURORA 2006GRC_NIM Summary 17 2" xfId="25763"/>
    <cellStyle name="_DEM-WP(C) Costs not in AURORA 2006GRC_NIM Summary 18" xfId="25764"/>
    <cellStyle name="_DEM-WP(C) Costs not in AURORA 2006GRC_NIM Summary 18 2" xfId="25765"/>
    <cellStyle name="_DEM-WP(C) Costs not in AURORA 2006GRC_NIM Summary 19" xfId="25766"/>
    <cellStyle name="_DEM-WP(C) Costs not in AURORA 2006GRC_NIM Summary 19 2" xfId="25767"/>
    <cellStyle name="_DEM-WP(C) Costs not in AURORA 2006GRC_NIM Summary 2" xfId="3788"/>
    <cellStyle name="_DEM-WP(C) Costs not in AURORA 2006GRC_NIM Summary 2 2" xfId="25768"/>
    <cellStyle name="_DEM-WP(C) Costs not in AURORA 2006GRC_NIM Summary 2 2 2" xfId="25769"/>
    <cellStyle name="_DEM-WP(C) Costs not in AURORA 2006GRC_NIM Summary 2 3" xfId="25770"/>
    <cellStyle name="_DEM-WP(C) Costs not in AURORA 2006GRC_NIM Summary 20" xfId="25771"/>
    <cellStyle name="_DEM-WP(C) Costs not in AURORA 2006GRC_NIM Summary 20 2" xfId="25772"/>
    <cellStyle name="_DEM-WP(C) Costs not in AURORA 2006GRC_NIM Summary 21" xfId="25773"/>
    <cellStyle name="_DEM-WP(C) Costs not in AURORA 2006GRC_NIM Summary 21 2" xfId="25774"/>
    <cellStyle name="_DEM-WP(C) Costs not in AURORA 2006GRC_NIM Summary 22" xfId="25775"/>
    <cellStyle name="_DEM-WP(C) Costs not in AURORA 2006GRC_NIM Summary 22 2" xfId="25776"/>
    <cellStyle name="_DEM-WP(C) Costs not in AURORA 2006GRC_NIM Summary 23" xfId="25777"/>
    <cellStyle name="_DEM-WP(C) Costs not in AURORA 2006GRC_NIM Summary 23 2" xfId="25778"/>
    <cellStyle name="_DEM-WP(C) Costs not in AURORA 2006GRC_NIM Summary 24" xfId="25779"/>
    <cellStyle name="_DEM-WP(C) Costs not in AURORA 2006GRC_NIM Summary 24 2" xfId="25780"/>
    <cellStyle name="_DEM-WP(C) Costs not in AURORA 2006GRC_NIM Summary 25" xfId="25781"/>
    <cellStyle name="_DEM-WP(C) Costs not in AURORA 2006GRC_NIM Summary 25 2" xfId="25782"/>
    <cellStyle name="_DEM-WP(C) Costs not in AURORA 2006GRC_NIM Summary 26" xfId="25783"/>
    <cellStyle name="_DEM-WP(C) Costs not in AURORA 2006GRC_NIM Summary 26 2" xfId="25784"/>
    <cellStyle name="_DEM-WP(C) Costs not in AURORA 2006GRC_NIM Summary 27" xfId="25785"/>
    <cellStyle name="_DEM-WP(C) Costs not in AURORA 2006GRC_NIM Summary 27 2" xfId="25786"/>
    <cellStyle name="_DEM-WP(C) Costs not in AURORA 2006GRC_NIM Summary 28" xfId="25787"/>
    <cellStyle name="_DEM-WP(C) Costs not in AURORA 2006GRC_NIM Summary 28 2" xfId="25788"/>
    <cellStyle name="_DEM-WP(C) Costs not in AURORA 2006GRC_NIM Summary 29" xfId="25789"/>
    <cellStyle name="_DEM-WP(C) Costs not in AURORA 2006GRC_NIM Summary 29 2" xfId="25790"/>
    <cellStyle name="_DEM-WP(C) Costs not in AURORA 2006GRC_NIM Summary 3" xfId="3789"/>
    <cellStyle name="_DEM-WP(C) Costs not in AURORA 2006GRC_NIM Summary 3 2" xfId="25791"/>
    <cellStyle name="_DEM-WP(C) Costs not in AURORA 2006GRC_NIM Summary 30" xfId="25792"/>
    <cellStyle name="_DEM-WP(C) Costs not in AURORA 2006GRC_NIM Summary 30 2" xfId="25793"/>
    <cellStyle name="_DEM-WP(C) Costs not in AURORA 2006GRC_NIM Summary 31" xfId="25794"/>
    <cellStyle name="_DEM-WP(C) Costs not in AURORA 2006GRC_NIM Summary 31 2" xfId="25795"/>
    <cellStyle name="_DEM-WP(C) Costs not in AURORA 2006GRC_NIM Summary 32" xfId="25796"/>
    <cellStyle name="_DEM-WP(C) Costs not in AURORA 2006GRC_NIM Summary 32 2" xfId="25797"/>
    <cellStyle name="_DEM-WP(C) Costs not in AURORA 2006GRC_NIM Summary 33" xfId="25798"/>
    <cellStyle name="_DEM-WP(C) Costs not in AURORA 2006GRC_NIM Summary 33 2" xfId="25799"/>
    <cellStyle name="_DEM-WP(C) Costs not in AURORA 2006GRC_NIM Summary 34" xfId="25800"/>
    <cellStyle name="_DEM-WP(C) Costs not in AURORA 2006GRC_NIM Summary 34 2" xfId="25801"/>
    <cellStyle name="_DEM-WP(C) Costs not in AURORA 2006GRC_NIM Summary 35" xfId="25802"/>
    <cellStyle name="_DEM-WP(C) Costs not in AURORA 2006GRC_NIM Summary 35 2" xfId="25803"/>
    <cellStyle name="_DEM-WP(C) Costs not in AURORA 2006GRC_NIM Summary 36" xfId="25804"/>
    <cellStyle name="_DEM-WP(C) Costs not in AURORA 2006GRC_NIM Summary 36 2" xfId="25805"/>
    <cellStyle name="_DEM-WP(C) Costs not in AURORA 2006GRC_NIM Summary 37" xfId="25806"/>
    <cellStyle name="_DEM-WP(C) Costs not in AURORA 2006GRC_NIM Summary 37 2" xfId="25807"/>
    <cellStyle name="_DEM-WP(C) Costs not in AURORA 2006GRC_NIM Summary 38" xfId="25808"/>
    <cellStyle name="_DEM-WP(C) Costs not in AURORA 2006GRC_NIM Summary 38 2" xfId="25809"/>
    <cellStyle name="_DEM-WP(C) Costs not in AURORA 2006GRC_NIM Summary 39" xfId="25810"/>
    <cellStyle name="_DEM-WP(C) Costs not in AURORA 2006GRC_NIM Summary 39 2" xfId="25811"/>
    <cellStyle name="_DEM-WP(C) Costs not in AURORA 2006GRC_NIM Summary 4" xfId="3790"/>
    <cellStyle name="_DEM-WP(C) Costs not in AURORA 2006GRC_NIM Summary 4 2" xfId="25812"/>
    <cellStyle name="_DEM-WP(C) Costs not in AURORA 2006GRC_NIM Summary 40" xfId="25813"/>
    <cellStyle name="_DEM-WP(C) Costs not in AURORA 2006GRC_NIM Summary 40 2" xfId="25814"/>
    <cellStyle name="_DEM-WP(C) Costs not in AURORA 2006GRC_NIM Summary 41" xfId="25815"/>
    <cellStyle name="_DEM-WP(C) Costs not in AURORA 2006GRC_NIM Summary 41 2" xfId="25816"/>
    <cellStyle name="_DEM-WP(C) Costs not in AURORA 2006GRC_NIM Summary 42" xfId="25817"/>
    <cellStyle name="_DEM-WP(C) Costs not in AURORA 2006GRC_NIM Summary 42 2" xfId="25818"/>
    <cellStyle name="_DEM-WP(C) Costs not in AURORA 2006GRC_NIM Summary 43" xfId="25819"/>
    <cellStyle name="_DEM-WP(C) Costs not in AURORA 2006GRC_NIM Summary 43 2" xfId="25820"/>
    <cellStyle name="_DEM-WP(C) Costs not in AURORA 2006GRC_NIM Summary 44" xfId="25821"/>
    <cellStyle name="_DEM-WP(C) Costs not in AURORA 2006GRC_NIM Summary 44 2" xfId="25822"/>
    <cellStyle name="_DEM-WP(C) Costs not in AURORA 2006GRC_NIM Summary 45" xfId="25823"/>
    <cellStyle name="_DEM-WP(C) Costs not in AURORA 2006GRC_NIM Summary 45 2" xfId="25824"/>
    <cellStyle name="_DEM-WP(C) Costs not in AURORA 2006GRC_NIM Summary 46" xfId="25825"/>
    <cellStyle name="_DEM-WP(C) Costs not in AURORA 2006GRC_NIM Summary 46 2" xfId="25826"/>
    <cellStyle name="_DEM-WP(C) Costs not in AURORA 2006GRC_NIM Summary 47" xfId="25827"/>
    <cellStyle name="_DEM-WP(C) Costs not in AURORA 2006GRC_NIM Summary 47 2" xfId="25828"/>
    <cellStyle name="_DEM-WP(C) Costs not in AURORA 2006GRC_NIM Summary 48" xfId="25829"/>
    <cellStyle name="_DEM-WP(C) Costs not in AURORA 2006GRC_NIM Summary 49" xfId="25830"/>
    <cellStyle name="_DEM-WP(C) Costs not in AURORA 2006GRC_NIM Summary 5" xfId="3791"/>
    <cellStyle name="_DEM-WP(C) Costs not in AURORA 2006GRC_NIM Summary 5 2" xfId="25831"/>
    <cellStyle name="_DEM-WP(C) Costs not in AURORA 2006GRC_NIM Summary 50" xfId="25832"/>
    <cellStyle name="_DEM-WP(C) Costs not in AURORA 2006GRC_NIM Summary 51" xfId="25833"/>
    <cellStyle name="_DEM-WP(C) Costs not in AURORA 2006GRC_NIM Summary 52" xfId="25834"/>
    <cellStyle name="_DEM-WP(C) Costs not in AURORA 2006GRC_NIM Summary 6" xfId="3792"/>
    <cellStyle name="_DEM-WP(C) Costs not in AURORA 2006GRC_NIM Summary 6 2" xfId="25835"/>
    <cellStyle name="_DEM-WP(C) Costs not in AURORA 2006GRC_NIM Summary 7" xfId="3793"/>
    <cellStyle name="_DEM-WP(C) Costs not in AURORA 2006GRC_NIM Summary 7 2" xfId="25836"/>
    <cellStyle name="_DEM-WP(C) Costs not in AURORA 2006GRC_NIM Summary 8" xfId="3794"/>
    <cellStyle name="_DEM-WP(C) Costs not in AURORA 2006GRC_NIM Summary 8 2" xfId="25837"/>
    <cellStyle name="_DEM-WP(C) Costs not in AURORA 2006GRC_NIM Summary 9" xfId="3795"/>
    <cellStyle name="_DEM-WP(C) Costs not in AURORA 2006GRC_NIM Summary 9 2" xfId="25838"/>
    <cellStyle name="_DEM-WP(C) Costs not in AURORA 2006GRC_NIM Summary_DEM-WP(C) ENERG10C--ctn Mid-C_042010 2010GRC" xfId="25839"/>
    <cellStyle name="_DEM-WP(C) Costs not in AURORA 2006GRC_NIM Summary_DEM-WP(C) ENERG10C--ctn Mid-C_042010 2010GRC 2" xfId="25840"/>
    <cellStyle name="_DEM-WP(C) Costs not in AURORA 2006GRC_PCA 10 -  Exhibit D Dec 2011" xfId="25841"/>
    <cellStyle name="_DEM-WP(C) Costs not in AURORA 2006GRC_PCA 10 -  Exhibit D Dec 2011 2" xfId="25842"/>
    <cellStyle name="_DEM-WP(C) Costs not in AURORA 2006GRC_PCA 10 -  Exhibit D from A Kellogg Jan 2011" xfId="3796"/>
    <cellStyle name="_DEM-WP(C) Costs not in AURORA 2006GRC_PCA 10 -  Exhibit D from A Kellogg Jan 2011 2" xfId="25843"/>
    <cellStyle name="_DEM-WP(C) Costs not in AURORA 2006GRC_PCA 10 -  Exhibit D from A Kellogg July 2011" xfId="3797"/>
    <cellStyle name="_DEM-WP(C) Costs not in AURORA 2006GRC_PCA 10 -  Exhibit D from A Kellogg July 2011 2" xfId="25844"/>
    <cellStyle name="_DEM-WP(C) Costs not in AURORA 2006GRC_PCA 10 -  Exhibit D from S Free Rcv'd 12-11" xfId="3798"/>
    <cellStyle name="_DEM-WP(C) Costs not in AURORA 2006GRC_PCA 10 -  Exhibit D from S Free Rcv'd 12-11 2" xfId="25845"/>
    <cellStyle name="_DEM-WP(C) Costs not in AURORA 2006GRC_PCA 11 -  Exhibit D Jan 2012 fr A Kellogg" xfId="25846"/>
    <cellStyle name="_DEM-WP(C) Costs not in AURORA 2006GRC_PCA 11 -  Exhibit D Jan 2012 fr A Kellogg 2" xfId="25847"/>
    <cellStyle name="_DEM-WP(C) Costs not in AURORA 2006GRC_PCA 11 -  Exhibit D Jan 2012 WF" xfId="25848"/>
    <cellStyle name="_DEM-WP(C) Costs not in AURORA 2006GRC_PCA 11 -  Exhibit D Jan 2012 WF 2" xfId="25849"/>
    <cellStyle name="_DEM-WP(C) Costs not in AURORA 2006GRC_PCA 9 -  Exhibit D April 2010" xfId="3799"/>
    <cellStyle name="_DEM-WP(C) Costs not in AURORA 2006GRC_PCA 9 -  Exhibit D April 2010 (3)" xfId="3800"/>
    <cellStyle name="_DEM-WP(C) Costs not in AURORA 2006GRC_PCA 9 -  Exhibit D April 2010 (3) 2" xfId="3801"/>
    <cellStyle name="_DEM-WP(C) Costs not in AURORA 2006GRC_PCA 9 -  Exhibit D April 2010 (3) 2 2" xfId="25850"/>
    <cellStyle name="_DEM-WP(C) Costs not in AURORA 2006GRC_PCA 9 -  Exhibit D April 2010 (3) 2 2 2" xfId="25851"/>
    <cellStyle name="_DEM-WP(C) Costs not in AURORA 2006GRC_PCA 9 -  Exhibit D April 2010 (3) 2 3" xfId="25852"/>
    <cellStyle name="_DEM-WP(C) Costs not in AURORA 2006GRC_PCA 9 -  Exhibit D April 2010 (3) 3" xfId="25853"/>
    <cellStyle name="_DEM-WP(C) Costs not in AURORA 2006GRC_PCA 9 -  Exhibit D April 2010 (3) 3 2" xfId="25854"/>
    <cellStyle name="_DEM-WP(C) Costs not in AURORA 2006GRC_PCA 9 -  Exhibit D April 2010 (3) 4" xfId="25855"/>
    <cellStyle name="_DEM-WP(C) Costs not in AURORA 2006GRC_PCA 9 -  Exhibit D April 2010 (3)_DEM-WP(C) ENERG10C--ctn Mid-C_042010 2010GRC" xfId="25856"/>
    <cellStyle name="_DEM-WP(C) Costs not in AURORA 2006GRC_PCA 9 -  Exhibit D April 2010 (3)_DEM-WP(C) ENERG10C--ctn Mid-C_042010 2010GRC 2" xfId="25857"/>
    <cellStyle name="_DEM-WP(C) Costs not in AURORA 2006GRC_PCA 9 -  Exhibit D April 2010 2" xfId="25858"/>
    <cellStyle name="_DEM-WP(C) Costs not in AURORA 2006GRC_PCA 9 -  Exhibit D April 2010 2 2" xfId="25859"/>
    <cellStyle name="_DEM-WP(C) Costs not in AURORA 2006GRC_PCA 9 -  Exhibit D April 2010 3" xfId="25860"/>
    <cellStyle name="_DEM-WP(C) Costs not in AURORA 2006GRC_PCA 9 -  Exhibit D April 2010 3 2" xfId="25861"/>
    <cellStyle name="_DEM-WP(C) Costs not in AURORA 2006GRC_PCA 9 -  Exhibit D April 2010 4" xfId="25862"/>
    <cellStyle name="_DEM-WP(C) Costs not in AURORA 2006GRC_PCA 9 -  Exhibit D April 2010 4 2" xfId="25863"/>
    <cellStyle name="_DEM-WP(C) Costs not in AURORA 2006GRC_PCA 9 -  Exhibit D April 2010 5" xfId="25864"/>
    <cellStyle name="_DEM-WP(C) Costs not in AURORA 2006GRC_PCA 9 -  Exhibit D April 2010 5 2" xfId="25865"/>
    <cellStyle name="_DEM-WP(C) Costs not in AURORA 2006GRC_PCA 9 -  Exhibit D April 2010 6" xfId="25866"/>
    <cellStyle name="_DEM-WP(C) Costs not in AURORA 2006GRC_PCA 9 -  Exhibit D April 2010 6 2" xfId="25867"/>
    <cellStyle name="_DEM-WP(C) Costs not in AURORA 2006GRC_PCA 9 -  Exhibit D April 2010 7" xfId="25868"/>
    <cellStyle name="_DEM-WP(C) Costs not in AURORA 2006GRC_PCA 9 -  Exhibit D Nov 2010" xfId="3802"/>
    <cellStyle name="_DEM-WP(C) Costs not in AURORA 2006GRC_PCA 9 -  Exhibit D Nov 2010 2" xfId="25869"/>
    <cellStyle name="_DEM-WP(C) Costs not in AURORA 2006GRC_PCA 9 -  Exhibit D Nov 2010 2 2" xfId="25870"/>
    <cellStyle name="_DEM-WP(C) Costs not in AURORA 2006GRC_PCA 9 -  Exhibit D Nov 2010 3" xfId="25871"/>
    <cellStyle name="_DEM-WP(C) Costs not in AURORA 2006GRC_PCA 9 - Exhibit D at August 2010" xfId="3803"/>
    <cellStyle name="_DEM-WP(C) Costs not in AURORA 2006GRC_PCA 9 - Exhibit D at August 2010 2" xfId="25872"/>
    <cellStyle name="_DEM-WP(C) Costs not in AURORA 2006GRC_PCA 9 - Exhibit D at August 2010 2 2" xfId="25873"/>
    <cellStyle name="_DEM-WP(C) Costs not in AURORA 2006GRC_PCA 9 - Exhibit D at August 2010 3" xfId="25874"/>
    <cellStyle name="_DEM-WP(C) Costs not in AURORA 2006GRC_PCA 9 - Exhibit D June 2010 GRC" xfId="3804"/>
    <cellStyle name="_DEM-WP(C) Costs not in AURORA 2006GRC_PCA 9 - Exhibit D June 2010 GRC 2" xfId="25875"/>
    <cellStyle name="_DEM-WP(C) Costs not in AURORA 2006GRC_PCA 9 - Exhibit D June 2010 GRC 2 2" xfId="25876"/>
    <cellStyle name="_DEM-WP(C) Costs not in AURORA 2006GRC_PCA 9 - Exhibit D June 2010 GRC 3" xfId="25877"/>
    <cellStyle name="_DEM-WP(C) Costs not in AURORA 2006GRC_Power Costs - Comparison bx Rbtl-Staff-Jt-PC" xfId="3805"/>
    <cellStyle name="_DEM-WP(C) Costs not in AURORA 2006GRC_Power Costs - Comparison bx Rbtl-Staff-Jt-PC 2" xfId="3806"/>
    <cellStyle name="_DEM-WP(C) Costs not in AURORA 2006GRC_Power Costs - Comparison bx Rbtl-Staff-Jt-PC 2 2" xfId="3807"/>
    <cellStyle name="_DEM-WP(C) Costs not in AURORA 2006GRC_Power Costs - Comparison bx Rbtl-Staff-Jt-PC 2 2 2" xfId="25878"/>
    <cellStyle name="_DEM-WP(C) Costs not in AURORA 2006GRC_Power Costs - Comparison bx Rbtl-Staff-Jt-PC 2 3" xfId="25879"/>
    <cellStyle name="_DEM-WP(C) Costs not in AURORA 2006GRC_Power Costs - Comparison bx Rbtl-Staff-Jt-PC 3" xfId="3808"/>
    <cellStyle name="_DEM-WP(C) Costs not in AURORA 2006GRC_Power Costs - Comparison bx Rbtl-Staff-Jt-PC 3 2" xfId="25880"/>
    <cellStyle name="_DEM-WP(C) Costs not in AURORA 2006GRC_Power Costs - Comparison bx Rbtl-Staff-Jt-PC 4" xfId="25881"/>
    <cellStyle name="_DEM-WP(C) Costs not in AURORA 2006GRC_Power Costs - Comparison bx Rbtl-Staff-Jt-PC_Adj Bench DR 3 for Initial Briefs (Electric)" xfId="3809"/>
    <cellStyle name="_DEM-WP(C) Costs not in AURORA 2006GRC_Power Costs - Comparison bx Rbtl-Staff-Jt-PC_Adj Bench DR 3 for Initial Briefs (Electric) 2" xfId="3810"/>
    <cellStyle name="_DEM-WP(C) Costs not in AURORA 2006GRC_Power Costs - Comparison bx Rbtl-Staff-Jt-PC_Adj Bench DR 3 for Initial Briefs (Electric) 2 2" xfId="3811"/>
    <cellStyle name="_DEM-WP(C) Costs not in AURORA 2006GRC_Power Costs - Comparison bx Rbtl-Staff-Jt-PC_Adj Bench DR 3 for Initial Briefs (Electric) 2 2 2" xfId="25882"/>
    <cellStyle name="_DEM-WP(C) Costs not in AURORA 2006GRC_Power Costs - Comparison bx Rbtl-Staff-Jt-PC_Adj Bench DR 3 for Initial Briefs (Electric) 2 3" xfId="25883"/>
    <cellStyle name="_DEM-WP(C) Costs not in AURORA 2006GRC_Power Costs - Comparison bx Rbtl-Staff-Jt-PC_Adj Bench DR 3 for Initial Briefs (Electric) 3" xfId="3812"/>
    <cellStyle name="_DEM-WP(C) Costs not in AURORA 2006GRC_Power Costs - Comparison bx Rbtl-Staff-Jt-PC_Adj Bench DR 3 for Initial Briefs (Electric) 3 2" xfId="25884"/>
    <cellStyle name="_DEM-WP(C) Costs not in AURORA 2006GRC_Power Costs - Comparison bx Rbtl-Staff-Jt-PC_Adj Bench DR 3 for Initial Briefs (Electric) 4" xfId="25885"/>
    <cellStyle name="_DEM-WP(C) Costs not in AURORA 2006GRC_Power Costs - Comparison bx Rbtl-Staff-Jt-PC_Adj Bench DR 3 for Initial Briefs (Electric)_DEM-WP(C) ENERG10C--ctn Mid-C_042010 2010GRC" xfId="25886"/>
    <cellStyle name="_DEM-WP(C) Costs not in AURORA 2006GRC_Power Costs - Comparison bx Rbtl-Staff-Jt-PC_Adj Bench DR 3 for Initial Briefs (Electric)_DEM-WP(C) ENERG10C--ctn Mid-C_042010 2010GRC 2" xfId="25887"/>
    <cellStyle name="_DEM-WP(C) Costs not in AURORA 2006GRC_Power Costs - Comparison bx Rbtl-Staff-Jt-PC_DEM-WP(C) ENERG10C--ctn Mid-C_042010 2010GRC" xfId="25888"/>
    <cellStyle name="_DEM-WP(C) Costs not in AURORA 2006GRC_Power Costs - Comparison bx Rbtl-Staff-Jt-PC_DEM-WP(C) ENERG10C--ctn Mid-C_042010 2010GRC 2" xfId="25889"/>
    <cellStyle name="_DEM-WP(C) Costs not in AURORA 2006GRC_Power Costs - Comparison bx Rbtl-Staff-Jt-PC_Electric Rev Req Model (2009 GRC) Rebuttal" xfId="3813"/>
    <cellStyle name="_DEM-WP(C) Costs not in AURORA 2006GRC_Power Costs - Comparison bx Rbtl-Staff-Jt-PC_Electric Rev Req Model (2009 GRC) Rebuttal 2" xfId="3814"/>
    <cellStyle name="_DEM-WP(C) Costs not in AURORA 2006GRC_Power Costs - Comparison bx Rbtl-Staff-Jt-PC_Electric Rev Req Model (2009 GRC) Rebuttal 2 2" xfId="3815"/>
    <cellStyle name="_DEM-WP(C) Costs not in AURORA 2006GRC_Power Costs - Comparison bx Rbtl-Staff-Jt-PC_Electric Rev Req Model (2009 GRC) Rebuttal 2 2 2" xfId="25890"/>
    <cellStyle name="_DEM-WP(C) Costs not in AURORA 2006GRC_Power Costs - Comparison bx Rbtl-Staff-Jt-PC_Electric Rev Req Model (2009 GRC) Rebuttal 2 3" xfId="25891"/>
    <cellStyle name="_DEM-WP(C) Costs not in AURORA 2006GRC_Power Costs - Comparison bx Rbtl-Staff-Jt-PC_Electric Rev Req Model (2009 GRC) Rebuttal 3" xfId="3816"/>
    <cellStyle name="_DEM-WP(C) Costs not in AURORA 2006GRC_Power Costs - Comparison bx Rbtl-Staff-Jt-PC_Electric Rev Req Model (2009 GRC) Rebuttal 3 2" xfId="25892"/>
    <cellStyle name="_DEM-WP(C) Costs not in AURORA 2006GRC_Power Costs - Comparison bx Rbtl-Staff-Jt-PC_Electric Rev Req Model (2009 GRC) Rebuttal 4" xfId="25893"/>
    <cellStyle name="_DEM-WP(C) Costs not in AURORA 2006GRC_Power Costs - Comparison bx Rbtl-Staff-Jt-PC_Electric Rev Req Model (2009 GRC) Rebuttal REmoval of New  WH Solar AdjustMI" xfId="3817"/>
    <cellStyle name="_DEM-WP(C) Costs not in AURORA 2006GRC_Power Costs - Comparison bx Rbtl-Staff-Jt-PC_Electric Rev Req Model (2009 GRC) Rebuttal REmoval of New  WH Solar AdjustMI 2" xfId="3818"/>
    <cellStyle name="_DEM-WP(C) Costs not in AURORA 2006GRC_Power Costs - Comparison bx Rbtl-Staff-Jt-PC_Electric Rev Req Model (2009 GRC) Rebuttal REmoval of New  WH Solar AdjustMI 2 2" xfId="3819"/>
    <cellStyle name="_DEM-WP(C) Costs not in AURORA 2006GRC_Power Costs - Comparison bx Rbtl-Staff-Jt-PC_Electric Rev Req Model (2009 GRC) Rebuttal REmoval of New  WH Solar AdjustMI 2 2 2" xfId="25894"/>
    <cellStyle name="_DEM-WP(C) Costs not in AURORA 2006GRC_Power Costs - Comparison bx Rbtl-Staff-Jt-PC_Electric Rev Req Model (2009 GRC) Rebuttal REmoval of New  WH Solar AdjustMI 2 3" xfId="25895"/>
    <cellStyle name="_DEM-WP(C) Costs not in AURORA 2006GRC_Power Costs - Comparison bx Rbtl-Staff-Jt-PC_Electric Rev Req Model (2009 GRC) Rebuttal REmoval of New  WH Solar AdjustMI 3" xfId="3820"/>
    <cellStyle name="_DEM-WP(C) Costs not in AURORA 2006GRC_Power Costs - Comparison bx Rbtl-Staff-Jt-PC_Electric Rev Req Model (2009 GRC) Rebuttal REmoval of New  WH Solar AdjustMI 3 2" xfId="25896"/>
    <cellStyle name="_DEM-WP(C) Costs not in AURORA 2006GRC_Power Costs - Comparison bx Rbtl-Staff-Jt-PC_Electric Rev Req Model (2009 GRC) Rebuttal REmoval of New  WH Solar AdjustMI 4" xfId="25897"/>
    <cellStyle name="_DEM-WP(C) Costs not in AURORA 2006GRC_Power Costs - Comparison bx Rbtl-Staff-Jt-PC_Electric Rev Req Model (2009 GRC) Rebuttal REmoval of New  WH Solar AdjustMI_DEM-WP(C) ENERG10C--ctn Mid-C_042010 2010GRC" xfId="25898"/>
    <cellStyle name="_DEM-WP(C) Costs not in AURORA 2006GRC_Power Costs - Comparison bx Rbtl-Staff-Jt-PC_Electric Rev Req Model (2009 GRC) Rebuttal REmoval of New  WH Solar AdjustMI_DEM-WP(C) ENERG10C--ctn Mid-C_042010 2010GRC 2" xfId="25899"/>
    <cellStyle name="_DEM-WP(C) Costs not in AURORA 2006GRC_Power Costs - Comparison bx Rbtl-Staff-Jt-PC_Electric Rev Req Model (2009 GRC) Revised 01-18-2010" xfId="3821"/>
    <cellStyle name="_DEM-WP(C) Costs not in AURORA 2006GRC_Power Costs - Comparison bx Rbtl-Staff-Jt-PC_Electric Rev Req Model (2009 GRC) Revised 01-18-2010 2" xfId="3822"/>
    <cellStyle name="_DEM-WP(C) Costs not in AURORA 2006GRC_Power Costs - Comparison bx Rbtl-Staff-Jt-PC_Electric Rev Req Model (2009 GRC) Revised 01-18-2010 2 2" xfId="3823"/>
    <cellStyle name="_DEM-WP(C) Costs not in AURORA 2006GRC_Power Costs - Comparison bx Rbtl-Staff-Jt-PC_Electric Rev Req Model (2009 GRC) Revised 01-18-2010 2 2 2" xfId="25900"/>
    <cellStyle name="_DEM-WP(C) Costs not in AURORA 2006GRC_Power Costs - Comparison bx Rbtl-Staff-Jt-PC_Electric Rev Req Model (2009 GRC) Revised 01-18-2010 2 3" xfId="25901"/>
    <cellStyle name="_DEM-WP(C) Costs not in AURORA 2006GRC_Power Costs - Comparison bx Rbtl-Staff-Jt-PC_Electric Rev Req Model (2009 GRC) Revised 01-18-2010 3" xfId="3824"/>
    <cellStyle name="_DEM-WP(C) Costs not in AURORA 2006GRC_Power Costs - Comparison bx Rbtl-Staff-Jt-PC_Electric Rev Req Model (2009 GRC) Revised 01-18-2010 3 2" xfId="25902"/>
    <cellStyle name="_DEM-WP(C) Costs not in AURORA 2006GRC_Power Costs - Comparison bx Rbtl-Staff-Jt-PC_Electric Rev Req Model (2009 GRC) Revised 01-18-2010 4" xfId="25903"/>
    <cellStyle name="_DEM-WP(C) Costs not in AURORA 2006GRC_Power Costs - Comparison bx Rbtl-Staff-Jt-PC_Electric Rev Req Model (2009 GRC) Revised 01-18-2010_DEM-WP(C) ENERG10C--ctn Mid-C_042010 2010GRC" xfId="25904"/>
    <cellStyle name="_DEM-WP(C) Costs not in AURORA 2006GRC_Power Costs - Comparison bx Rbtl-Staff-Jt-PC_Electric Rev Req Model (2009 GRC) Revised 01-18-2010_DEM-WP(C) ENERG10C--ctn Mid-C_042010 2010GRC 2" xfId="25905"/>
    <cellStyle name="_DEM-WP(C) Costs not in AURORA 2006GRC_Power Costs - Comparison bx Rbtl-Staff-Jt-PC_Final Order Electric EXHIBIT A-1" xfId="3825"/>
    <cellStyle name="_DEM-WP(C) Costs not in AURORA 2006GRC_Power Costs - Comparison bx Rbtl-Staff-Jt-PC_Final Order Electric EXHIBIT A-1 2" xfId="3826"/>
    <cellStyle name="_DEM-WP(C) Costs not in AURORA 2006GRC_Power Costs - Comparison bx Rbtl-Staff-Jt-PC_Final Order Electric EXHIBIT A-1 2 2" xfId="3827"/>
    <cellStyle name="_DEM-WP(C) Costs not in AURORA 2006GRC_Power Costs - Comparison bx Rbtl-Staff-Jt-PC_Final Order Electric EXHIBIT A-1 2 2 2" xfId="25906"/>
    <cellStyle name="_DEM-WP(C) Costs not in AURORA 2006GRC_Power Costs - Comparison bx Rbtl-Staff-Jt-PC_Final Order Electric EXHIBIT A-1 2 3" xfId="25907"/>
    <cellStyle name="_DEM-WP(C) Costs not in AURORA 2006GRC_Power Costs - Comparison bx Rbtl-Staff-Jt-PC_Final Order Electric EXHIBIT A-1 3" xfId="3828"/>
    <cellStyle name="_DEM-WP(C) Costs not in AURORA 2006GRC_Power Costs - Comparison bx Rbtl-Staff-Jt-PC_Final Order Electric EXHIBIT A-1 3 2" xfId="25908"/>
    <cellStyle name="_DEM-WP(C) Costs not in AURORA 2006GRC_Power Costs - Comparison bx Rbtl-Staff-Jt-PC_Final Order Electric EXHIBIT A-1 4" xfId="25909"/>
    <cellStyle name="_DEM-WP(C) Costs not in AURORA 2006GRC_Production Adj 4.37" xfId="3829"/>
    <cellStyle name="_DEM-WP(C) Costs not in AURORA 2006GRC_Production Adj 4.37 2" xfId="3830"/>
    <cellStyle name="_DEM-WP(C) Costs not in AURORA 2006GRC_Production Adj 4.37 2 2" xfId="3831"/>
    <cellStyle name="_DEM-WP(C) Costs not in AURORA 2006GRC_Production Adj 4.37 2 2 2" xfId="25910"/>
    <cellStyle name="_DEM-WP(C) Costs not in AURORA 2006GRC_Production Adj 4.37 2 3" xfId="25911"/>
    <cellStyle name="_DEM-WP(C) Costs not in AURORA 2006GRC_Production Adj 4.37 3" xfId="3832"/>
    <cellStyle name="_DEM-WP(C) Costs not in AURORA 2006GRC_Production Adj 4.37 3 2" xfId="25912"/>
    <cellStyle name="_DEM-WP(C) Costs not in AURORA 2006GRC_Production Adj 4.37 4" xfId="25913"/>
    <cellStyle name="_DEM-WP(C) Costs not in AURORA 2006GRC_Purchased Power Adj 4.03" xfId="3833"/>
    <cellStyle name="_DEM-WP(C) Costs not in AURORA 2006GRC_Purchased Power Adj 4.03 2" xfId="3834"/>
    <cellStyle name="_DEM-WP(C) Costs not in AURORA 2006GRC_Purchased Power Adj 4.03 2 2" xfId="3835"/>
    <cellStyle name="_DEM-WP(C) Costs not in AURORA 2006GRC_Purchased Power Adj 4.03 2 2 2" xfId="25914"/>
    <cellStyle name="_DEM-WP(C) Costs not in AURORA 2006GRC_Purchased Power Adj 4.03 2 3" xfId="25915"/>
    <cellStyle name="_DEM-WP(C) Costs not in AURORA 2006GRC_Purchased Power Adj 4.03 3" xfId="3836"/>
    <cellStyle name="_DEM-WP(C) Costs not in AURORA 2006GRC_Purchased Power Adj 4.03 3 2" xfId="25916"/>
    <cellStyle name="_DEM-WP(C) Costs not in AURORA 2006GRC_Purchased Power Adj 4.03 4" xfId="25917"/>
    <cellStyle name="_DEM-WP(C) Costs not in AURORA 2006GRC_Rebuttal Power Costs" xfId="3837"/>
    <cellStyle name="_DEM-WP(C) Costs not in AURORA 2006GRC_Rebuttal Power Costs 2" xfId="3838"/>
    <cellStyle name="_DEM-WP(C) Costs not in AURORA 2006GRC_Rebuttal Power Costs 2 2" xfId="3839"/>
    <cellStyle name="_DEM-WP(C) Costs not in AURORA 2006GRC_Rebuttal Power Costs 2 2 2" xfId="25918"/>
    <cellStyle name="_DEM-WP(C) Costs not in AURORA 2006GRC_Rebuttal Power Costs 2 3" xfId="25919"/>
    <cellStyle name="_DEM-WP(C) Costs not in AURORA 2006GRC_Rebuttal Power Costs 3" xfId="3840"/>
    <cellStyle name="_DEM-WP(C) Costs not in AURORA 2006GRC_Rebuttal Power Costs 3 2" xfId="25920"/>
    <cellStyle name="_DEM-WP(C) Costs not in AURORA 2006GRC_Rebuttal Power Costs 4" xfId="25921"/>
    <cellStyle name="_DEM-WP(C) Costs not in AURORA 2006GRC_Rebuttal Power Costs_Adj Bench DR 3 for Initial Briefs (Electric)" xfId="3841"/>
    <cellStyle name="_DEM-WP(C) Costs not in AURORA 2006GRC_Rebuttal Power Costs_Adj Bench DR 3 for Initial Briefs (Electric) 2" xfId="3842"/>
    <cellStyle name="_DEM-WP(C) Costs not in AURORA 2006GRC_Rebuttal Power Costs_Adj Bench DR 3 for Initial Briefs (Electric) 2 2" xfId="3843"/>
    <cellStyle name="_DEM-WP(C) Costs not in AURORA 2006GRC_Rebuttal Power Costs_Adj Bench DR 3 for Initial Briefs (Electric) 2 2 2" xfId="25922"/>
    <cellStyle name="_DEM-WP(C) Costs not in AURORA 2006GRC_Rebuttal Power Costs_Adj Bench DR 3 for Initial Briefs (Electric) 2 3" xfId="25923"/>
    <cellStyle name="_DEM-WP(C) Costs not in AURORA 2006GRC_Rebuttal Power Costs_Adj Bench DR 3 for Initial Briefs (Electric) 3" xfId="3844"/>
    <cellStyle name="_DEM-WP(C) Costs not in AURORA 2006GRC_Rebuttal Power Costs_Adj Bench DR 3 for Initial Briefs (Electric) 3 2" xfId="25924"/>
    <cellStyle name="_DEM-WP(C) Costs not in AURORA 2006GRC_Rebuttal Power Costs_Adj Bench DR 3 for Initial Briefs (Electric) 4" xfId="25925"/>
    <cellStyle name="_DEM-WP(C) Costs not in AURORA 2006GRC_Rebuttal Power Costs_Adj Bench DR 3 for Initial Briefs (Electric)_DEM-WP(C) ENERG10C--ctn Mid-C_042010 2010GRC" xfId="25926"/>
    <cellStyle name="_DEM-WP(C) Costs not in AURORA 2006GRC_Rebuttal Power Costs_Adj Bench DR 3 for Initial Briefs (Electric)_DEM-WP(C) ENERG10C--ctn Mid-C_042010 2010GRC 2" xfId="25927"/>
    <cellStyle name="_DEM-WP(C) Costs not in AURORA 2006GRC_Rebuttal Power Costs_DEM-WP(C) ENERG10C--ctn Mid-C_042010 2010GRC" xfId="25928"/>
    <cellStyle name="_DEM-WP(C) Costs not in AURORA 2006GRC_Rebuttal Power Costs_DEM-WP(C) ENERG10C--ctn Mid-C_042010 2010GRC 2" xfId="25929"/>
    <cellStyle name="_DEM-WP(C) Costs not in AURORA 2006GRC_Rebuttal Power Costs_Electric Rev Req Model (2009 GRC) Rebuttal" xfId="3845"/>
    <cellStyle name="_DEM-WP(C) Costs not in AURORA 2006GRC_Rebuttal Power Costs_Electric Rev Req Model (2009 GRC) Rebuttal 2" xfId="3846"/>
    <cellStyle name="_DEM-WP(C) Costs not in AURORA 2006GRC_Rebuttal Power Costs_Electric Rev Req Model (2009 GRC) Rebuttal 2 2" xfId="3847"/>
    <cellStyle name="_DEM-WP(C) Costs not in AURORA 2006GRC_Rebuttal Power Costs_Electric Rev Req Model (2009 GRC) Rebuttal 2 2 2" xfId="25930"/>
    <cellStyle name="_DEM-WP(C) Costs not in AURORA 2006GRC_Rebuttal Power Costs_Electric Rev Req Model (2009 GRC) Rebuttal 2 3" xfId="25931"/>
    <cellStyle name="_DEM-WP(C) Costs not in AURORA 2006GRC_Rebuttal Power Costs_Electric Rev Req Model (2009 GRC) Rebuttal 3" xfId="3848"/>
    <cellStyle name="_DEM-WP(C) Costs not in AURORA 2006GRC_Rebuttal Power Costs_Electric Rev Req Model (2009 GRC) Rebuttal 3 2" xfId="25932"/>
    <cellStyle name="_DEM-WP(C) Costs not in AURORA 2006GRC_Rebuttal Power Costs_Electric Rev Req Model (2009 GRC) Rebuttal 4" xfId="25933"/>
    <cellStyle name="_DEM-WP(C) Costs not in AURORA 2006GRC_Rebuttal Power Costs_Electric Rev Req Model (2009 GRC) Rebuttal REmoval of New  WH Solar AdjustMI" xfId="3849"/>
    <cellStyle name="_DEM-WP(C) Costs not in AURORA 2006GRC_Rebuttal Power Costs_Electric Rev Req Model (2009 GRC) Rebuttal REmoval of New  WH Solar AdjustMI 2" xfId="3850"/>
    <cellStyle name="_DEM-WP(C) Costs not in AURORA 2006GRC_Rebuttal Power Costs_Electric Rev Req Model (2009 GRC) Rebuttal REmoval of New  WH Solar AdjustMI 2 2" xfId="3851"/>
    <cellStyle name="_DEM-WP(C) Costs not in AURORA 2006GRC_Rebuttal Power Costs_Electric Rev Req Model (2009 GRC) Rebuttal REmoval of New  WH Solar AdjustMI 2 2 2" xfId="25934"/>
    <cellStyle name="_DEM-WP(C) Costs not in AURORA 2006GRC_Rebuttal Power Costs_Electric Rev Req Model (2009 GRC) Rebuttal REmoval of New  WH Solar AdjustMI 2 3" xfId="25935"/>
    <cellStyle name="_DEM-WP(C) Costs not in AURORA 2006GRC_Rebuttal Power Costs_Electric Rev Req Model (2009 GRC) Rebuttal REmoval of New  WH Solar AdjustMI 3" xfId="3852"/>
    <cellStyle name="_DEM-WP(C) Costs not in AURORA 2006GRC_Rebuttal Power Costs_Electric Rev Req Model (2009 GRC) Rebuttal REmoval of New  WH Solar AdjustMI 3 2" xfId="25936"/>
    <cellStyle name="_DEM-WP(C) Costs not in AURORA 2006GRC_Rebuttal Power Costs_Electric Rev Req Model (2009 GRC) Rebuttal REmoval of New  WH Solar AdjustMI 4" xfId="25937"/>
    <cellStyle name="_DEM-WP(C) Costs not in AURORA 2006GRC_Rebuttal Power Costs_Electric Rev Req Model (2009 GRC) Rebuttal REmoval of New  WH Solar AdjustMI_DEM-WP(C) ENERG10C--ctn Mid-C_042010 2010GRC" xfId="25938"/>
    <cellStyle name="_DEM-WP(C) Costs not in AURORA 2006GRC_Rebuttal Power Costs_Electric Rev Req Model (2009 GRC) Rebuttal REmoval of New  WH Solar AdjustMI_DEM-WP(C) ENERG10C--ctn Mid-C_042010 2010GRC 2" xfId="25939"/>
    <cellStyle name="_DEM-WP(C) Costs not in AURORA 2006GRC_Rebuttal Power Costs_Electric Rev Req Model (2009 GRC) Revised 01-18-2010" xfId="3853"/>
    <cellStyle name="_DEM-WP(C) Costs not in AURORA 2006GRC_Rebuttal Power Costs_Electric Rev Req Model (2009 GRC) Revised 01-18-2010 2" xfId="3854"/>
    <cellStyle name="_DEM-WP(C) Costs not in AURORA 2006GRC_Rebuttal Power Costs_Electric Rev Req Model (2009 GRC) Revised 01-18-2010 2 2" xfId="3855"/>
    <cellStyle name="_DEM-WP(C) Costs not in AURORA 2006GRC_Rebuttal Power Costs_Electric Rev Req Model (2009 GRC) Revised 01-18-2010 2 2 2" xfId="25940"/>
    <cellStyle name="_DEM-WP(C) Costs not in AURORA 2006GRC_Rebuttal Power Costs_Electric Rev Req Model (2009 GRC) Revised 01-18-2010 2 3" xfId="25941"/>
    <cellStyle name="_DEM-WP(C) Costs not in AURORA 2006GRC_Rebuttal Power Costs_Electric Rev Req Model (2009 GRC) Revised 01-18-2010 3" xfId="3856"/>
    <cellStyle name="_DEM-WP(C) Costs not in AURORA 2006GRC_Rebuttal Power Costs_Electric Rev Req Model (2009 GRC) Revised 01-18-2010 3 2" xfId="25942"/>
    <cellStyle name="_DEM-WP(C) Costs not in AURORA 2006GRC_Rebuttal Power Costs_Electric Rev Req Model (2009 GRC) Revised 01-18-2010 4" xfId="25943"/>
    <cellStyle name="_DEM-WP(C) Costs not in AURORA 2006GRC_Rebuttal Power Costs_Electric Rev Req Model (2009 GRC) Revised 01-18-2010_DEM-WP(C) ENERG10C--ctn Mid-C_042010 2010GRC" xfId="25944"/>
    <cellStyle name="_DEM-WP(C) Costs not in AURORA 2006GRC_Rebuttal Power Costs_Electric Rev Req Model (2009 GRC) Revised 01-18-2010_DEM-WP(C) ENERG10C--ctn Mid-C_042010 2010GRC 2" xfId="25945"/>
    <cellStyle name="_DEM-WP(C) Costs not in AURORA 2006GRC_Rebuttal Power Costs_Final Order Electric EXHIBIT A-1" xfId="3857"/>
    <cellStyle name="_DEM-WP(C) Costs not in AURORA 2006GRC_Rebuttal Power Costs_Final Order Electric EXHIBIT A-1 2" xfId="3858"/>
    <cellStyle name="_DEM-WP(C) Costs not in AURORA 2006GRC_Rebuttal Power Costs_Final Order Electric EXHIBIT A-1 2 2" xfId="3859"/>
    <cellStyle name="_DEM-WP(C) Costs not in AURORA 2006GRC_Rebuttal Power Costs_Final Order Electric EXHIBIT A-1 2 2 2" xfId="25946"/>
    <cellStyle name="_DEM-WP(C) Costs not in AURORA 2006GRC_Rebuttal Power Costs_Final Order Electric EXHIBIT A-1 2 3" xfId="25947"/>
    <cellStyle name="_DEM-WP(C) Costs not in AURORA 2006GRC_Rebuttal Power Costs_Final Order Electric EXHIBIT A-1 3" xfId="3860"/>
    <cellStyle name="_DEM-WP(C) Costs not in AURORA 2006GRC_Rebuttal Power Costs_Final Order Electric EXHIBIT A-1 3 2" xfId="25948"/>
    <cellStyle name="_DEM-WP(C) Costs not in AURORA 2006GRC_Rebuttal Power Costs_Final Order Electric EXHIBIT A-1 4" xfId="25949"/>
    <cellStyle name="_DEM-WP(C) Costs not in AURORA 2006GRC_ROR 5.02" xfId="3861"/>
    <cellStyle name="_DEM-WP(C) Costs not in AURORA 2006GRC_ROR 5.02 2" xfId="3862"/>
    <cellStyle name="_DEM-WP(C) Costs not in AURORA 2006GRC_ROR 5.02 2 2" xfId="3863"/>
    <cellStyle name="_DEM-WP(C) Costs not in AURORA 2006GRC_ROR 5.02 2 2 2" xfId="25950"/>
    <cellStyle name="_DEM-WP(C) Costs not in AURORA 2006GRC_ROR 5.02 2 3" xfId="25951"/>
    <cellStyle name="_DEM-WP(C) Costs not in AURORA 2006GRC_ROR 5.02 3" xfId="3864"/>
    <cellStyle name="_DEM-WP(C) Costs not in AURORA 2006GRC_ROR 5.02 3 2" xfId="25952"/>
    <cellStyle name="_DEM-WP(C) Costs not in AURORA 2006GRC_ROR 5.02 4" xfId="25953"/>
    <cellStyle name="_DEM-WP(C) Costs not in AURORA 2006GRC_Transmission Workbook for May BOD" xfId="3865"/>
    <cellStyle name="_DEM-WP(C) Costs not in AURORA 2006GRC_Transmission Workbook for May BOD 2" xfId="3866"/>
    <cellStyle name="_DEM-WP(C) Costs not in AURORA 2006GRC_Transmission Workbook for May BOD 2 2" xfId="25954"/>
    <cellStyle name="_DEM-WP(C) Costs not in AURORA 2006GRC_Transmission Workbook for May BOD 2 2 2" xfId="25955"/>
    <cellStyle name="_DEM-WP(C) Costs not in AURORA 2006GRC_Transmission Workbook for May BOD 2 3" xfId="25956"/>
    <cellStyle name="_DEM-WP(C) Costs not in AURORA 2006GRC_Transmission Workbook for May BOD 3" xfId="25957"/>
    <cellStyle name="_DEM-WP(C) Costs not in AURORA 2006GRC_Transmission Workbook for May BOD 3 2" xfId="25958"/>
    <cellStyle name="_DEM-WP(C) Costs not in AURORA 2006GRC_Transmission Workbook for May BOD 4" xfId="25959"/>
    <cellStyle name="_DEM-WP(C) Costs not in AURORA 2006GRC_Transmission Workbook for May BOD_DEM-WP(C) ENERG10C--ctn Mid-C_042010 2010GRC" xfId="25960"/>
    <cellStyle name="_DEM-WP(C) Costs not in AURORA 2006GRC_Transmission Workbook for May BOD_DEM-WP(C) ENERG10C--ctn Mid-C_042010 2010GRC 2" xfId="25961"/>
    <cellStyle name="_DEM-WP(C) Costs not in AURORA 2006GRC_Wind Integration 10GRC" xfId="3867"/>
    <cellStyle name="_DEM-WP(C) Costs not in AURORA 2006GRC_Wind Integration 10GRC 2" xfId="3868"/>
    <cellStyle name="_DEM-WP(C) Costs not in AURORA 2006GRC_Wind Integration 10GRC 2 2" xfId="25962"/>
    <cellStyle name="_DEM-WP(C) Costs not in AURORA 2006GRC_Wind Integration 10GRC 2 2 2" xfId="25963"/>
    <cellStyle name="_DEM-WP(C) Costs not in AURORA 2006GRC_Wind Integration 10GRC 2 3" xfId="25964"/>
    <cellStyle name="_DEM-WP(C) Costs not in AURORA 2006GRC_Wind Integration 10GRC 3" xfId="25965"/>
    <cellStyle name="_DEM-WP(C) Costs not in AURORA 2006GRC_Wind Integration 10GRC 3 2" xfId="25966"/>
    <cellStyle name="_DEM-WP(C) Costs not in AURORA 2006GRC_Wind Integration 10GRC 4" xfId="25967"/>
    <cellStyle name="_DEM-WP(C) Costs not in AURORA 2006GRC_Wind Integration 10GRC_DEM-WP(C) ENERG10C--ctn Mid-C_042010 2010GRC" xfId="25968"/>
    <cellStyle name="_DEM-WP(C) Costs not in AURORA 2006GRC_Wind Integration 10GRC_DEM-WP(C) ENERG10C--ctn Mid-C_042010 2010GRC 2" xfId="25969"/>
    <cellStyle name="_DEM-WP(C) Costs not in AURORA 2007GRC" xfId="3869"/>
    <cellStyle name="_DEM-WP(C) Costs not in AURORA 2007GRC 2" xfId="3870"/>
    <cellStyle name="_DEM-WP(C) Costs not in AURORA 2007GRC 2 2" xfId="3871"/>
    <cellStyle name="_DEM-WP(C) Costs not in AURORA 2007GRC 2 2 2" xfId="25970"/>
    <cellStyle name="_DEM-WP(C) Costs not in AURORA 2007GRC 2 2 2 2" xfId="25971"/>
    <cellStyle name="_DEM-WP(C) Costs not in AURORA 2007GRC 2 2 3" xfId="25972"/>
    <cellStyle name="_DEM-WP(C) Costs not in AURORA 2007GRC 2 3" xfId="25973"/>
    <cellStyle name="_DEM-WP(C) Costs not in AURORA 2007GRC 2 3 2" xfId="25974"/>
    <cellStyle name="_DEM-WP(C) Costs not in AURORA 2007GRC 2 4" xfId="25975"/>
    <cellStyle name="_DEM-WP(C) Costs not in AURORA 2007GRC 3" xfId="3872"/>
    <cellStyle name="_DEM-WP(C) Costs not in AURORA 2007GRC 3 2" xfId="25976"/>
    <cellStyle name="_DEM-WP(C) Costs not in AURORA 2007GRC 4" xfId="25977"/>
    <cellStyle name="_DEM-WP(C) Costs not in AURORA 2007GRC Update" xfId="3873"/>
    <cellStyle name="_DEM-WP(C) Costs not in AURORA 2007GRC Update 2" xfId="3874"/>
    <cellStyle name="_DEM-WP(C) Costs not in AURORA 2007GRC Update 2 2" xfId="25978"/>
    <cellStyle name="_DEM-WP(C) Costs not in AURORA 2007GRC Update 2 2 2" xfId="25979"/>
    <cellStyle name="_DEM-WP(C) Costs not in AURORA 2007GRC Update 2 3" xfId="25980"/>
    <cellStyle name="_DEM-WP(C) Costs not in AURORA 2007GRC Update 3" xfId="25981"/>
    <cellStyle name="_DEM-WP(C) Costs not in AURORA 2007GRC Update 3 2" xfId="25982"/>
    <cellStyle name="_DEM-WP(C) Costs not in AURORA 2007GRC Update 4" xfId="25983"/>
    <cellStyle name="_DEM-WP(C) Costs not in AURORA 2007GRC Update_DEM-WP(C) ENERG10C--ctn Mid-C_042010 2010GRC" xfId="25984"/>
    <cellStyle name="_DEM-WP(C) Costs not in AURORA 2007GRC Update_DEM-WP(C) ENERG10C--ctn Mid-C_042010 2010GRC 2" xfId="25985"/>
    <cellStyle name="_DEM-WP(C) Costs not in AURORA 2007GRC Update_NIM Summary" xfId="3875"/>
    <cellStyle name="_DEM-WP(C) Costs not in AURORA 2007GRC Update_NIM Summary 2" xfId="3876"/>
    <cellStyle name="_DEM-WP(C) Costs not in AURORA 2007GRC Update_NIM Summary 2 2" xfId="25986"/>
    <cellStyle name="_DEM-WP(C) Costs not in AURORA 2007GRC Update_NIM Summary 2 2 2" xfId="25987"/>
    <cellStyle name="_DEM-WP(C) Costs not in AURORA 2007GRC Update_NIM Summary 2 3" xfId="25988"/>
    <cellStyle name="_DEM-WP(C) Costs not in AURORA 2007GRC Update_NIM Summary 3" xfId="25989"/>
    <cellStyle name="_DEM-WP(C) Costs not in AURORA 2007GRC Update_NIM Summary 3 2" xfId="25990"/>
    <cellStyle name="_DEM-WP(C) Costs not in AURORA 2007GRC Update_NIM Summary 4" xfId="25991"/>
    <cellStyle name="_DEM-WP(C) Costs not in AURORA 2007GRC Update_NIM Summary_DEM-WP(C) ENERG10C--ctn Mid-C_042010 2010GRC" xfId="25992"/>
    <cellStyle name="_DEM-WP(C) Costs not in AURORA 2007GRC Update_NIM Summary_DEM-WP(C) ENERG10C--ctn Mid-C_042010 2010GRC 2" xfId="25993"/>
    <cellStyle name="_DEM-WP(C) Costs not in AURORA 2007GRC_16.37E Wild Horse Expansion DeferralRevwrkingfile SF" xfId="3877"/>
    <cellStyle name="_DEM-WP(C) Costs not in AURORA 2007GRC_16.37E Wild Horse Expansion DeferralRevwrkingfile SF 2" xfId="3878"/>
    <cellStyle name="_DEM-WP(C) Costs not in AURORA 2007GRC_16.37E Wild Horse Expansion DeferralRevwrkingfile SF 2 2" xfId="3879"/>
    <cellStyle name="_DEM-WP(C) Costs not in AURORA 2007GRC_16.37E Wild Horse Expansion DeferralRevwrkingfile SF 2 2 2" xfId="25994"/>
    <cellStyle name="_DEM-WP(C) Costs not in AURORA 2007GRC_16.37E Wild Horse Expansion DeferralRevwrkingfile SF 2 3" xfId="25995"/>
    <cellStyle name="_DEM-WP(C) Costs not in AURORA 2007GRC_16.37E Wild Horse Expansion DeferralRevwrkingfile SF 3" xfId="3880"/>
    <cellStyle name="_DEM-WP(C) Costs not in AURORA 2007GRC_16.37E Wild Horse Expansion DeferralRevwrkingfile SF 3 2" xfId="25996"/>
    <cellStyle name="_DEM-WP(C) Costs not in AURORA 2007GRC_16.37E Wild Horse Expansion DeferralRevwrkingfile SF 4" xfId="25997"/>
    <cellStyle name="_DEM-WP(C) Costs not in AURORA 2007GRC_16.37E Wild Horse Expansion DeferralRevwrkingfile SF_DEM-WP(C) ENERG10C--ctn Mid-C_042010 2010GRC" xfId="25998"/>
    <cellStyle name="_DEM-WP(C) Costs not in AURORA 2007GRC_16.37E Wild Horse Expansion DeferralRevwrkingfile SF_DEM-WP(C) ENERG10C--ctn Mid-C_042010 2010GRC 2" xfId="25999"/>
    <cellStyle name="_DEM-WP(C) Costs not in AURORA 2007GRC_2009 GRC Compl Filing - Exhibit D" xfId="3881"/>
    <cellStyle name="_DEM-WP(C) Costs not in AURORA 2007GRC_2009 GRC Compl Filing - Exhibit D 2" xfId="3882"/>
    <cellStyle name="_DEM-WP(C) Costs not in AURORA 2007GRC_2009 GRC Compl Filing - Exhibit D 2 2" xfId="26000"/>
    <cellStyle name="_DEM-WP(C) Costs not in AURORA 2007GRC_2009 GRC Compl Filing - Exhibit D 2 2 2" xfId="26001"/>
    <cellStyle name="_DEM-WP(C) Costs not in AURORA 2007GRC_2009 GRC Compl Filing - Exhibit D 2 3" xfId="26002"/>
    <cellStyle name="_DEM-WP(C) Costs not in AURORA 2007GRC_2009 GRC Compl Filing - Exhibit D 3" xfId="26003"/>
    <cellStyle name="_DEM-WP(C) Costs not in AURORA 2007GRC_2009 GRC Compl Filing - Exhibit D 3 2" xfId="26004"/>
    <cellStyle name="_DEM-WP(C) Costs not in AURORA 2007GRC_2009 GRC Compl Filing - Exhibit D 4" xfId="26005"/>
    <cellStyle name="_DEM-WP(C) Costs not in AURORA 2007GRC_2009 GRC Compl Filing - Exhibit D_DEM-WP(C) ENERG10C--ctn Mid-C_042010 2010GRC" xfId="26006"/>
    <cellStyle name="_DEM-WP(C) Costs not in AURORA 2007GRC_2009 GRC Compl Filing - Exhibit D_DEM-WP(C) ENERG10C--ctn Mid-C_042010 2010GRC 2" xfId="26007"/>
    <cellStyle name="_DEM-WP(C) Costs not in AURORA 2007GRC_Adj Bench DR 3 for Initial Briefs (Electric)" xfId="3883"/>
    <cellStyle name="_DEM-WP(C) Costs not in AURORA 2007GRC_Adj Bench DR 3 for Initial Briefs (Electric) 2" xfId="3884"/>
    <cellStyle name="_DEM-WP(C) Costs not in AURORA 2007GRC_Adj Bench DR 3 for Initial Briefs (Electric) 2 2" xfId="3885"/>
    <cellStyle name="_DEM-WP(C) Costs not in AURORA 2007GRC_Adj Bench DR 3 for Initial Briefs (Electric) 2 2 2" xfId="26008"/>
    <cellStyle name="_DEM-WP(C) Costs not in AURORA 2007GRC_Adj Bench DR 3 for Initial Briefs (Electric) 2 3" xfId="26009"/>
    <cellStyle name="_DEM-WP(C) Costs not in AURORA 2007GRC_Adj Bench DR 3 for Initial Briefs (Electric) 3" xfId="3886"/>
    <cellStyle name="_DEM-WP(C) Costs not in AURORA 2007GRC_Adj Bench DR 3 for Initial Briefs (Electric) 3 2" xfId="26010"/>
    <cellStyle name="_DEM-WP(C) Costs not in AURORA 2007GRC_Adj Bench DR 3 for Initial Briefs (Electric) 4" xfId="26011"/>
    <cellStyle name="_DEM-WP(C) Costs not in AURORA 2007GRC_Adj Bench DR 3 for Initial Briefs (Electric)_DEM-WP(C) ENERG10C--ctn Mid-C_042010 2010GRC" xfId="26012"/>
    <cellStyle name="_DEM-WP(C) Costs not in AURORA 2007GRC_Adj Bench DR 3 for Initial Briefs (Electric)_DEM-WP(C) ENERG10C--ctn Mid-C_042010 2010GRC 2" xfId="26013"/>
    <cellStyle name="_DEM-WP(C) Costs not in AURORA 2007GRC_Book1" xfId="3887"/>
    <cellStyle name="_DEM-WP(C) Costs not in AURORA 2007GRC_Book1 2" xfId="26014"/>
    <cellStyle name="_DEM-WP(C) Costs not in AURORA 2007GRC_Book2" xfId="3888"/>
    <cellStyle name="_DEM-WP(C) Costs not in AURORA 2007GRC_Book2 2" xfId="3889"/>
    <cellStyle name="_DEM-WP(C) Costs not in AURORA 2007GRC_Book2 2 2" xfId="3890"/>
    <cellStyle name="_DEM-WP(C) Costs not in AURORA 2007GRC_Book2 2 2 2" xfId="26015"/>
    <cellStyle name="_DEM-WP(C) Costs not in AURORA 2007GRC_Book2 2 3" xfId="26016"/>
    <cellStyle name="_DEM-WP(C) Costs not in AURORA 2007GRC_Book2 3" xfId="3891"/>
    <cellStyle name="_DEM-WP(C) Costs not in AURORA 2007GRC_Book2 3 2" xfId="26017"/>
    <cellStyle name="_DEM-WP(C) Costs not in AURORA 2007GRC_Book2 4" xfId="26018"/>
    <cellStyle name="_DEM-WP(C) Costs not in AURORA 2007GRC_Book2_DEM-WP(C) ENERG10C--ctn Mid-C_042010 2010GRC" xfId="26019"/>
    <cellStyle name="_DEM-WP(C) Costs not in AURORA 2007GRC_Book2_DEM-WP(C) ENERG10C--ctn Mid-C_042010 2010GRC 2" xfId="26020"/>
    <cellStyle name="_DEM-WP(C) Costs not in AURORA 2007GRC_Book4" xfId="3892"/>
    <cellStyle name="_DEM-WP(C) Costs not in AURORA 2007GRC_Book4 2" xfId="3893"/>
    <cellStyle name="_DEM-WP(C) Costs not in AURORA 2007GRC_Book4 2 2" xfId="3894"/>
    <cellStyle name="_DEM-WP(C) Costs not in AURORA 2007GRC_Book4 2 2 2" xfId="26021"/>
    <cellStyle name="_DEM-WP(C) Costs not in AURORA 2007GRC_Book4 2 3" xfId="26022"/>
    <cellStyle name="_DEM-WP(C) Costs not in AURORA 2007GRC_Book4 3" xfId="3895"/>
    <cellStyle name="_DEM-WP(C) Costs not in AURORA 2007GRC_Book4 3 2" xfId="26023"/>
    <cellStyle name="_DEM-WP(C) Costs not in AURORA 2007GRC_Book4 4" xfId="26024"/>
    <cellStyle name="_DEM-WP(C) Costs not in AURORA 2007GRC_Book4_DEM-WP(C) ENERG10C--ctn Mid-C_042010 2010GRC" xfId="26025"/>
    <cellStyle name="_DEM-WP(C) Costs not in AURORA 2007GRC_Book4_DEM-WP(C) ENERG10C--ctn Mid-C_042010 2010GRC 2" xfId="26026"/>
    <cellStyle name="_DEM-WP(C) Costs not in AURORA 2007GRC_DEM-WP(C) ENERG10C--ctn Mid-C_042010 2010GRC" xfId="26027"/>
    <cellStyle name="_DEM-WP(C) Costs not in AURORA 2007GRC_DEM-WP(C) ENERG10C--ctn Mid-C_042010 2010GRC 2" xfId="26028"/>
    <cellStyle name="_DEM-WP(C) Costs not in AURORA 2007GRC_Electric Rev Req Model (2009 GRC) " xfId="3896"/>
    <cellStyle name="_DEM-WP(C) Costs not in AURORA 2007GRC_Electric Rev Req Model (2009 GRC)  2" xfId="3897"/>
    <cellStyle name="_DEM-WP(C) Costs not in AURORA 2007GRC_Electric Rev Req Model (2009 GRC)  2 2" xfId="3898"/>
    <cellStyle name="_DEM-WP(C) Costs not in AURORA 2007GRC_Electric Rev Req Model (2009 GRC)  2 2 2" xfId="26029"/>
    <cellStyle name="_DEM-WP(C) Costs not in AURORA 2007GRC_Electric Rev Req Model (2009 GRC)  2 3" xfId="26030"/>
    <cellStyle name="_DEM-WP(C) Costs not in AURORA 2007GRC_Electric Rev Req Model (2009 GRC)  3" xfId="3899"/>
    <cellStyle name="_DEM-WP(C) Costs not in AURORA 2007GRC_Electric Rev Req Model (2009 GRC)  3 2" xfId="26031"/>
    <cellStyle name="_DEM-WP(C) Costs not in AURORA 2007GRC_Electric Rev Req Model (2009 GRC)  4" xfId="26032"/>
    <cellStyle name="_DEM-WP(C) Costs not in AURORA 2007GRC_Electric Rev Req Model (2009 GRC) _DEM-WP(C) ENERG10C--ctn Mid-C_042010 2010GRC" xfId="26033"/>
    <cellStyle name="_DEM-WP(C) Costs not in AURORA 2007GRC_Electric Rev Req Model (2009 GRC) _DEM-WP(C) ENERG10C--ctn Mid-C_042010 2010GRC 2" xfId="26034"/>
    <cellStyle name="_DEM-WP(C) Costs not in AURORA 2007GRC_Electric Rev Req Model (2009 GRC) Rebuttal" xfId="3900"/>
    <cellStyle name="_DEM-WP(C) Costs not in AURORA 2007GRC_Electric Rev Req Model (2009 GRC) Rebuttal 2" xfId="3901"/>
    <cellStyle name="_DEM-WP(C) Costs not in AURORA 2007GRC_Electric Rev Req Model (2009 GRC) Rebuttal 2 2" xfId="3902"/>
    <cellStyle name="_DEM-WP(C) Costs not in AURORA 2007GRC_Electric Rev Req Model (2009 GRC) Rebuttal 2 2 2" xfId="26035"/>
    <cellStyle name="_DEM-WP(C) Costs not in AURORA 2007GRC_Electric Rev Req Model (2009 GRC) Rebuttal 2 3" xfId="26036"/>
    <cellStyle name="_DEM-WP(C) Costs not in AURORA 2007GRC_Electric Rev Req Model (2009 GRC) Rebuttal 3" xfId="3903"/>
    <cellStyle name="_DEM-WP(C) Costs not in AURORA 2007GRC_Electric Rev Req Model (2009 GRC) Rebuttal 3 2" xfId="26037"/>
    <cellStyle name="_DEM-WP(C) Costs not in AURORA 2007GRC_Electric Rev Req Model (2009 GRC) Rebuttal 4" xfId="26038"/>
    <cellStyle name="_DEM-WP(C) Costs not in AURORA 2007GRC_Electric Rev Req Model (2009 GRC) Rebuttal REmoval of New  WH Solar AdjustMI" xfId="3904"/>
    <cellStyle name="_DEM-WP(C) Costs not in AURORA 2007GRC_Electric Rev Req Model (2009 GRC) Rebuttal REmoval of New  WH Solar AdjustMI 2" xfId="3905"/>
    <cellStyle name="_DEM-WP(C) Costs not in AURORA 2007GRC_Electric Rev Req Model (2009 GRC) Rebuttal REmoval of New  WH Solar AdjustMI 2 2" xfId="3906"/>
    <cellStyle name="_DEM-WP(C) Costs not in AURORA 2007GRC_Electric Rev Req Model (2009 GRC) Rebuttal REmoval of New  WH Solar AdjustMI 2 2 2" xfId="26039"/>
    <cellStyle name="_DEM-WP(C) Costs not in AURORA 2007GRC_Electric Rev Req Model (2009 GRC) Rebuttal REmoval of New  WH Solar AdjustMI 2 3" xfId="26040"/>
    <cellStyle name="_DEM-WP(C) Costs not in AURORA 2007GRC_Electric Rev Req Model (2009 GRC) Rebuttal REmoval of New  WH Solar AdjustMI 3" xfId="3907"/>
    <cellStyle name="_DEM-WP(C) Costs not in AURORA 2007GRC_Electric Rev Req Model (2009 GRC) Rebuttal REmoval of New  WH Solar AdjustMI 3 2" xfId="26041"/>
    <cellStyle name="_DEM-WP(C) Costs not in AURORA 2007GRC_Electric Rev Req Model (2009 GRC) Rebuttal REmoval of New  WH Solar AdjustMI 4" xfId="26042"/>
    <cellStyle name="_DEM-WP(C) Costs not in AURORA 2007GRC_Electric Rev Req Model (2009 GRC) Rebuttal REmoval of New  WH Solar AdjustMI_DEM-WP(C) ENERG10C--ctn Mid-C_042010 2010GRC" xfId="26043"/>
    <cellStyle name="_DEM-WP(C) Costs not in AURORA 2007GRC_Electric Rev Req Model (2009 GRC) Rebuttal REmoval of New  WH Solar AdjustMI_DEM-WP(C) ENERG10C--ctn Mid-C_042010 2010GRC 2" xfId="26044"/>
    <cellStyle name="_DEM-WP(C) Costs not in AURORA 2007GRC_Electric Rev Req Model (2009 GRC) Revised 01-18-2010" xfId="3908"/>
    <cellStyle name="_DEM-WP(C) Costs not in AURORA 2007GRC_Electric Rev Req Model (2009 GRC) Revised 01-18-2010 2" xfId="3909"/>
    <cellStyle name="_DEM-WP(C) Costs not in AURORA 2007GRC_Electric Rev Req Model (2009 GRC) Revised 01-18-2010 2 2" xfId="3910"/>
    <cellStyle name="_DEM-WP(C) Costs not in AURORA 2007GRC_Electric Rev Req Model (2009 GRC) Revised 01-18-2010 2 2 2" xfId="26045"/>
    <cellStyle name="_DEM-WP(C) Costs not in AURORA 2007GRC_Electric Rev Req Model (2009 GRC) Revised 01-18-2010 2 3" xfId="26046"/>
    <cellStyle name="_DEM-WP(C) Costs not in AURORA 2007GRC_Electric Rev Req Model (2009 GRC) Revised 01-18-2010 3" xfId="3911"/>
    <cellStyle name="_DEM-WP(C) Costs not in AURORA 2007GRC_Electric Rev Req Model (2009 GRC) Revised 01-18-2010 3 2" xfId="26047"/>
    <cellStyle name="_DEM-WP(C) Costs not in AURORA 2007GRC_Electric Rev Req Model (2009 GRC) Revised 01-18-2010 4" xfId="26048"/>
    <cellStyle name="_DEM-WP(C) Costs not in AURORA 2007GRC_Electric Rev Req Model (2009 GRC) Revised 01-18-2010_DEM-WP(C) ENERG10C--ctn Mid-C_042010 2010GRC" xfId="26049"/>
    <cellStyle name="_DEM-WP(C) Costs not in AURORA 2007GRC_Electric Rev Req Model (2009 GRC) Revised 01-18-2010_DEM-WP(C) ENERG10C--ctn Mid-C_042010 2010GRC 2" xfId="26050"/>
    <cellStyle name="_DEM-WP(C) Costs not in AURORA 2007GRC_Electric Rev Req Model (2010 GRC)" xfId="3912"/>
    <cellStyle name="_DEM-WP(C) Costs not in AURORA 2007GRC_Electric Rev Req Model (2010 GRC) 2" xfId="26051"/>
    <cellStyle name="_DEM-WP(C) Costs not in AURORA 2007GRC_Electric Rev Req Model (2010 GRC) SF" xfId="3913"/>
    <cellStyle name="_DEM-WP(C) Costs not in AURORA 2007GRC_Electric Rev Req Model (2010 GRC) SF 2" xfId="26052"/>
    <cellStyle name="_DEM-WP(C) Costs not in AURORA 2007GRC_Final Order Electric" xfId="3914"/>
    <cellStyle name="_DEM-WP(C) Costs not in AURORA 2007GRC_Final Order Electric EXHIBIT A-1" xfId="3915"/>
    <cellStyle name="_DEM-WP(C) Costs not in AURORA 2007GRC_Final Order Electric EXHIBIT A-1 2" xfId="3916"/>
    <cellStyle name="_DEM-WP(C) Costs not in AURORA 2007GRC_Final Order Electric EXHIBIT A-1 2 2" xfId="3917"/>
    <cellStyle name="_DEM-WP(C) Costs not in AURORA 2007GRC_Final Order Electric EXHIBIT A-1 2 2 2" xfId="26053"/>
    <cellStyle name="_DEM-WP(C) Costs not in AURORA 2007GRC_Final Order Electric EXHIBIT A-1 2 3" xfId="26054"/>
    <cellStyle name="_DEM-WP(C) Costs not in AURORA 2007GRC_Final Order Electric EXHIBIT A-1 3" xfId="3918"/>
    <cellStyle name="_DEM-WP(C) Costs not in AURORA 2007GRC_Final Order Electric EXHIBIT A-1 3 2" xfId="26055"/>
    <cellStyle name="_DEM-WP(C) Costs not in AURORA 2007GRC_Final Order Electric EXHIBIT A-1 4" xfId="26056"/>
    <cellStyle name="_DEM-WP(C) Costs not in AURORA 2007GRC_NIM Summary" xfId="3919"/>
    <cellStyle name="_DEM-WP(C) Costs not in AURORA 2007GRC_NIM Summary 2" xfId="3920"/>
    <cellStyle name="_DEM-WP(C) Costs not in AURORA 2007GRC_NIM Summary 2 2" xfId="26057"/>
    <cellStyle name="_DEM-WP(C) Costs not in AURORA 2007GRC_NIM Summary 2 2 2" xfId="26058"/>
    <cellStyle name="_DEM-WP(C) Costs not in AURORA 2007GRC_NIM Summary 2 3" xfId="26059"/>
    <cellStyle name="_DEM-WP(C) Costs not in AURORA 2007GRC_NIM Summary 3" xfId="26060"/>
    <cellStyle name="_DEM-WP(C) Costs not in AURORA 2007GRC_NIM Summary 3 2" xfId="26061"/>
    <cellStyle name="_DEM-WP(C) Costs not in AURORA 2007GRC_NIM Summary 4" xfId="26062"/>
    <cellStyle name="_DEM-WP(C) Costs not in AURORA 2007GRC_NIM Summary_DEM-WP(C) ENERG10C--ctn Mid-C_042010 2010GRC" xfId="26063"/>
    <cellStyle name="_DEM-WP(C) Costs not in AURORA 2007GRC_NIM Summary_DEM-WP(C) ENERG10C--ctn Mid-C_042010 2010GRC 2" xfId="26064"/>
    <cellStyle name="_DEM-WP(C) Costs not in AURORA 2007GRC_NIM+O&amp;M Monthly" xfId="26065"/>
    <cellStyle name="_DEM-WP(C) Costs not in AURORA 2007GRC_NIM+O&amp;M Monthly 2" xfId="26066"/>
    <cellStyle name="_DEM-WP(C) Costs not in AURORA 2007GRC_NIM+O&amp;M Monthly 2 2" xfId="26067"/>
    <cellStyle name="_DEM-WP(C) Costs not in AURORA 2007GRC_NIM+O&amp;M Monthly 3" xfId="26068"/>
    <cellStyle name="_DEM-WP(C) Costs not in AURORA 2007GRC_Power Costs - Comparison bx Rbtl-Staff-Jt-PC" xfId="3921"/>
    <cellStyle name="_DEM-WP(C) Costs not in AURORA 2007GRC_Power Costs - Comparison bx Rbtl-Staff-Jt-PC 2" xfId="3922"/>
    <cellStyle name="_DEM-WP(C) Costs not in AURORA 2007GRC_Power Costs - Comparison bx Rbtl-Staff-Jt-PC 2 2" xfId="3923"/>
    <cellStyle name="_DEM-WP(C) Costs not in AURORA 2007GRC_Power Costs - Comparison bx Rbtl-Staff-Jt-PC 2 2 2" xfId="26069"/>
    <cellStyle name="_DEM-WP(C) Costs not in AURORA 2007GRC_Power Costs - Comparison bx Rbtl-Staff-Jt-PC 2 3" xfId="26070"/>
    <cellStyle name="_DEM-WP(C) Costs not in AURORA 2007GRC_Power Costs - Comparison bx Rbtl-Staff-Jt-PC 3" xfId="3924"/>
    <cellStyle name="_DEM-WP(C) Costs not in AURORA 2007GRC_Power Costs - Comparison bx Rbtl-Staff-Jt-PC 3 2" xfId="26071"/>
    <cellStyle name="_DEM-WP(C) Costs not in AURORA 2007GRC_Power Costs - Comparison bx Rbtl-Staff-Jt-PC 4" xfId="26072"/>
    <cellStyle name="_DEM-WP(C) Costs not in AURORA 2007GRC_Power Costs - Comparison bx Rbtl-Staff-Jt-PC_DEM-WP(C) ENERG10C--ctn Mid-C_042010 2010GRC" xfId="26073"/>
    <cellStyle name="_DEM-WP(C) Costs not in AURORA 2007GRC_Power Costs - Comparison bx Rbtl-Staff-Jt-PC_DEM-WP(C) ENERG10C--ctn Mid-C_042010 2010GRC 2" xfId="26074"/>
    <cellStyle name="_DEM-WP(C) Costs not in AURORA 2007GRC_Rebuttal Power Costs" xfId="3925"/>
    <cellStyle name="_DEM-WP(C) Costs not in AURORA 2007GRC_Rebuttal Power Costs 2" xfId="3926"/>
    <cellStyle name="_DEM-WP(C) Costs not in AURORA 2007GRC_Rebuttal Power Costs 2 2" xfId="3927"/>
    <cellStyle name="_DEM-WP(C) Costs not in AURORA 2007GRC_Rebuttal Power Costs 2 2 2" xfId="26075"/>
    <cellStyle name="_DEM-WP(C) Costs not in AURORA 2007GRC_Rebuttal Power Costs 2 3" xfId="26076"/>
    <cellStyle name="_DEM-WP(C) Costs not in AURORA 2007GRC_Rebuttal Power Costs 3" xfId="3928"/>
    <cellStyle name="_DEM-WP(C) Costs not in AURORA 2007GRC_Rebuttal Power Costs 3 2" xfId="26077"/>
    <cellStyle name="_DEM-WP(C) Costs not in AURORA 2007GRC_Rebuttal Power Costs 4" xfId="26078"/>
    <cellStyle name="_DEM-WP(C) Costs not in AURORA 2007GRC_Rebuttal Power Costs_DEM-WP(C) ENERG10C--ctn Mid-C_042010 2010GRC" xfId="26079"/>
    <cellStyle name="_DEM-WP(C) Costs not in AURORA 2007GRC_Rebuttal Power Costs_DEM-WP(C) ENERG10C--ctn Mid-C_042010 2010GRC 2" xfId="26080"/>
    <cellStyle name="_DEM-WP(C) Costs not in AURORA 2007GRC_TENASKA REGULATORY ASSET" xfId="3929"/>
    <cellStyle name="_DEM-WP(C) Costs not in AURORA 2007GRC_TENASKA REGULATORY ASSET 2" xfId="3930"/>
    <cellStyle name="_DEM-WP(C) Costs not in AURORA 2007GRC_TENASKA REGULATORY ASSET 2 2" xfId="3931"/>
    <cellStyle name="_DEM-WP(C) Costs not in AURORA 2007GRC_TENASKA REGULATORY ASSET 2 2 2" xfId="26081"/>
    <cellStyle name="_DEM-WP(C) Costs not in AURORA 2007GRC_TENASKA REGULATORY ASSET 2 3" xfId="26082"/>
    <cellStyle name="_DEM-WP(C) Costs not in AURORA 2007GRC_TENASKA REGULATORY ASSET 3" xfId="3932"/>
    <cellStyle name="_DEM-WP(C) Costs not in AURORA 2007GRC_TENASKA REGULATORY ASSET 3 2" xfId="26083"/>
    <cellStyle name="_DEM-WP(C) Costs not in AURORA 2007GRC_TENASKA REGULATORY ASSET 4" xfId="26084"/>
    <cellStyle name="_DEM-WP(C) Costs not in AURORA 2007PCORC" xfId="3933"/>
    <cellStyle name="_DEM-WP(C) Costs not in AURORA 2007PCORC 2" xfId="3934"/>
    <cellStyle name="_DEM-WP(C) Costs not in AURORA 2007PCORC 2 2" xfId="26085"/>
    <cellStyle name="_DEM-WP(C) Costs not in AURORA 2007PCORC 2 2 2" xfId="26086"/>
    <cellStyle name="_DEM-WP(C) Costs not in AURORA 2007PCORC 2 3" xfId="26087"/>
    <cellStyle name="_DEM-WP(C) Costs not in AURORA 2007PCORC 3" xfId="26088"/>
    <cellStyle name="_DEM-WP(C) Costs not in AURORA 2007PCORC 3 2" xfId="26089"/>
    <cellStyle name="_DEM-WP(C) Costs not in AURORA 2007PCORC 4" xfId="26090"/>
    <cellStyle name="_DEM-WP(C) Costs not in AURORA 2007PCORC_Chelan PUD Power Costs (8-10)" xfId="3935"/>
    <cellStyle name="_DEM-WP(C) Costs not in AURORA 2007PCORC_Chelan PUD Power Costs (8-10) 2" xfId="26091"/>
    <cellStyle name="_DEM-WP(C) Costs not in AURORA 2007PCORC_DEM-WP(C) ENERG10C--ctn Mid-C_042010 2010GRC" xfId="26092"/>
    <cellStyle name="_DEM-WP(C) Costs not in AURORA 2007PCORC_DEM-WP(C) ENERG10C--ctn Mid-C_042010 2010GRC 2" xfId="26093"/>
    <cellStyle name="_DEM-WP(C) Costs not in AURORA 2007PCORC_NIM Summary" xfId="3936"/>
    <cellStyle name="_DEM-WP(C) Costs not in AURORA 2007PCORC_NIM Summary 2" xfId="3937"/>
    <cellStyle name="_DEM-WP(C) Costs not in AURORA 2007PCORC_NIM Summary 2 2" xfId="26094"/>
    <cellStyle name="_DEM-WP(C) Costs not in AURORA 2007PCORC_NIM Summary 2 2 2" xfId="26095"/>
    <cellStyle name="_DEM-WP(C) Costs not in AURORA 2007PCORC_NIM Summary 2 3" xfId="26096"/>
    <cellStyle name="_DEM-WP(C) Costs not in AURORA 2007PCORC_NIM Summary 3" xfId="26097"/>
    <cellStyle name="_DEM-WP(C) Costs not in AURORA 2007PCORC_NIM Summary 3 2" xfId="26098"/>
    <cellStyle name="_DEM-WP(C) Costs not in AURORA 2007PCORC_NIM Summary 4" xfId="26099"/>
    <cellStyle name="_DEM-WP(C) Costs not in AURORA 2007PCORC_NIM Summary_DEM-WP(C) ENERG10C--ctn Mid-C_042010 2010GRC" xfId="26100"/>
    <cellStyle name="_DEM-WP(C) Costs not in AURORA 2007PCORC_NIM Summary_DEM-WP(C) ENERG10C--ctn Mid-C_042010 2010GRC 2" xfId="26101"/>
    <cellStyle name="_DEM-WP(C) Costs not in AURORA 2007PCORC-5.07Update" xfId="3938"/>
    <cellStyle name="_DEM-WP(C) Costs not in AURORA 2007PCORC-5.07Update 10" xfId="3939"/>
    <cellStyle name="_DEM-WP(C) Costs not in AURORA 2007PCORC-5.07Update 2" xfId="3940"/>
    <cellStyle name="_DEM-WP(C) Costs not in AURORA 2007PCORC-5.07Update 2 2" xfId="3941"/>
    <cellStyle name="_DEM-WP(C) Costs not in AURORA 2007PCORC-5.07Update 2 2 2" xfId="26102"/>
    <cellStyle name="_DEM-WP(C) Costs not in AURORA 2007PCORC-5.07Update 2 2 2 2" xfId="26103"/>
    <cellStyle name="_DEM-WP(C) Costs not in AURORA 2007PCORC-5.07Update 2 2 3" xfId="26104"/>
    <cellStyle name="_DEM-WP(C) Costs not in AURORA 2007PCORC-5.07Update 2 3" xfId="26105"/>
    <cellStyle name="_DEM-WP(C) Costs not in AURORA 2007PCORC-5.07Update 2 3 2" xfId="26106"/>
    <cellStyle name="_DEM-WP(C) Costs not in AURORA 2007PCORC-5.07Update 2 4" xfId="26107"/>
    <cellStyle name="_DEM-WP(C) Costs not in AURORA 2007PCORC-5.07Update 3" xfId="3942"/>
    <cellStyle name="_DEM-WP(C) Costs not in AURORA 2007PCORC-5.07Update 3 2" xfId="3943"/>
    <cellStyle name="_DEM-WP(C) Costs not in AURORA 2007PCORC-5.07Update 3 2 2" xfId="26108"/>
    <cellStyle name="_DEM-WP(C) Costs not in AURORA 2007PCORC-5.07Update 4" xfId="3944"/>
    <cellStyle name="_DEM-WP(C) Costs not in AURORA 2007PCORC-5.07Update 4 2" xfId="3945"/>
    <cellStyle name="_DEM-WP(C) Costs not in AURORA 2007PCORC-5.07Update 4 3" xfId="26109"/>
    <cellStyle name="_DEM-WP(C) Costs not in AURORA 2007PCORC-5.07Update 4_2011 Operations Snapshot" xfId="3946"/>
    <cellStyle name="_DEM-WP(C) Costs not in AURORA 2007PCORC-5.07Update 4_Department" xfId="3947"/>
    <cellStyle name="_DEM-WP(C) Costs not in AURORA 2007PCORC-5.07Update 4_VarX" xfId="3948"/>
    <cellStyle name="_DEM-WP(C) Costs not in AURORA 2007PCORC-5.07Update 5" xfId="3949"/>
    <cellStyle name="_DEM-WP(C) Costs not in AURORA 2007PCORC-5.07Update 5 2" xfId="3950"/>
    <cellStyle name="_DEM-WP(C) Costs not in AURORA 2007PCORC-5.07Update 5 2 2" xfId="3951"/>
    <cellStyle name="_DEM-WP(C) Costs not in AURORA 2007PCORC-5.07Update 5 2_County_Stop_Light_Chart_2012_02" xfId="3952"/>
    <cellStyle name="_DEM-WP(C) Costs not in AURORA 2007PCORC-5.07Update 5 2_County_Stop_Light_Chart_2012_06" xfId="3953"/>
    <cellStyle name="_DEM-WP(C) Costs not in AURORA 2007PCORC-5.07Update 5 2_County_Stop_Light_Chart_Template" xfId="3954"/>
    <cellStyle name="_DEM-WP(C) Costs not in AURORA 2007PCORC-5.07Update 5_2011 OM ASM Report" xfId="3955"/>
    <cellStyle name="_DEM-WP(C) Costs not in AURORA 2007PCORC-5.07Update 5_2011 OM ASM Report 2" xfId="3956"/>
    <cellStyle name="_DEM-WP(C) Costs not in AURORA 2007PCORC-5.07Update 5_2011 OM ASM Report_County_Stop_Light_Chart_2012_02" xfId="3957"/>
    <cellStyle name="_DEM-WP(C) Costs not in AURORA 2007PCORC-5.07Update 5_2011 OM ASM Report_County_Stop_Light_Chart_2012_06" xfId="3958"/>
    <cellStyle name="_DEM-WP(C) Costs not in AURORA 2007PCORC-5.07Update 5_2011 OM ASM Report_County_Stop_Light_Chart_Template" xfId="3959"/>
    <cellStyle name="_DEM-WP(C) Costs not in AURORA 2007PCORC-5.07Update 5_2011 Operations Snapshot" xfId="3960"/>
    <cellStyle name="_DEM-WP(C) Costs not in AURORA 2007PCORC-5.07Update 5_2011 Operations Snapshot 2" xfId="3961"/>
    <cellStyle name="_DEM-WP(C) Costs not in AURORA 2007PCORC-5.07Update 5_2011 Operations Snapshot_County_Stop_Light_Chart_2012_02" xfId="3962"/>
    <cellStyle name="_DEM-WP(C) Costs not in AURORA 2007PCORC-5.07Update 5_2011 Operations Snapshot_County_Stop_Light_Chart_2012_06" xfId="3963"/>
    <cellStyle name="_DEM-WP(C) Costs not in AURORA 2007PCORC-5.07Update 5_2011 Operations Snapshot_County_Stop_Light_Chart_Template" xfId="3964"/>
    <cellStyle name="_DEM-WP(C) Costs not in AURORA 2007PCORC-5.07Update 5_2012 Operations Snapshot" xfId="3965"/>
    <cellStyle name="_DEM-WP(C) Costs not in AURORA 2007PCORC-5.07Update 5_Copy of 2011 OM ASM Report" xfId="3966"/>
    <cellStyle name="_DEM-WP(C) Costs not in AURORA 2007PCORC-5.07Update 5_Department" xfId="3967"/>
    <cellStyle name="_DEM-WP(C) Costs not in AURORA 2007PCORC-5.07Update 5_Jan 2012 OM ASM Report" xfId="3968"/>
    <cellStyle name="_DEM-WP(C) Costs not in AURORA 2007PCORC-5.07Update 5_VarX" xfId="3969"/>
    <cellStyle name="_DEM-WP(C) Costs not in AURORA 2007PCORC-5.07Update 6" xfId="3970"/>
    <cellStyle name="_DEM-WP(C) Costs not in AURORA 2007PCORC-5.07Update 6 2" xfId="3971"/>
    <cellStyle name="_DEM-WP(C) Costs not in AURORA 2007PCORC-5.07Update 6_County_Stop_Light_Chart_2012_02" xfId="3972"/>
    <cellStyle name="_DEM-WP(C) Costs not in AURORA 2007PCORC-5.07Update 6_County_Stop_Light_Chart_2012_06" xfId="3973"/>
    <cellStyle name="_DEM-WP(C) Costs not in AURORA 2007PCORC-5.07Update 6_County_Stop_Light_Chart_Template" xfId="3974"/>
    <cellStyle name="_DEM-WP(C) Costs not in AURORA 2007PCORC-5.07Update 6_Department" xfId="3975"/>
    <cellStyle name="_DEM-WP(C) Costs not in AURORA 2007PCORC-5.07Update 6_Department 2" xfId="3976"/>
    <cellStyle name="_DEM-WP(C) Costs not in AURORA 2007PCORC-5.07Update 6_VarX" xfId="3977"/>
    <cellStyle name="_DEM-WP(C) Costs not in AURORA 2007PCORC-5.07Update 6_VarX 2" xfId="3978"/>
    <cellStyle name="_DEM-WP(C) Costs not in AURORA 2007PCORC-5.07Update 7" xfId="3979"/>
    <cellStyle name="_DEM-WP(C) Costs not in AURORA 2007PCORC-5.07Update 7 2" xfId="3980"/>
    <cellStyle name="_DEM-WP(C) Costs not in AURORA 2007PCORC-5.07Update 7_County_Stop_Light_Chart_2012_02" xfId="3981"/>
    <cellStyle name="_DEM-WP(C) Costs not in AURORA 2007PCORC-5.07Update 7_County_Stop_Light_Chart_2012_06" xfId="3982"/>
    <cellStyle name="_DEM-WP(C) Costs not in AURORA 2007PCORC-5.07Update 7_County_Stop_Light_Chart_Template" xfId="3983"/>
    <cellStyle name="_DEM-WP(C) Costs not in AURORA 2007PCORC-5.07Update 8" xfId="3984"/>
    <cellStyle name="_DEM-WP(C) Costs not in AURORA 2007PCORC-5.07Update 9" xfId="3985"/>
    <cellStyle name="_DEM-WP(C) Costs not in AURORA 2007PCORC-5.07Update_16.37E Wild Horse Expansion DeferralRevwrkingfile SF" xfId="3986"/>
    <cellStyle name="_DEM-WP(C) Costs not in AURORA 2007PCORC-5.07Update_16.37E Wild Horse Expansion DeferralRevwrkingfile SF 2" xfId="3987"/>
    <cellStyle name="_DEM-WP(C) Costs not in AURORA 2007PCORC-5.07Update_16.37E Wild Horse Expansion DeferralRevwrkingfile SF 2 2" xfId="3988"/>
    <cellStyle name="_DEM-WP(C) Costs not in AURORA 2007PCORC-5.07Update_16.37E Wild Horse Expansion DeferralRevwrkingfile SF 2 2 2" xfId="26110"/>
    <cellStyle name="_DEM-WP(C) Costs not in AURORA 2007PCORC-5.07Update_16.37E Wild Horse Expansion DeferralRevwrkingfile SF 2 3" xfId="26111"/>
    <cellStyle name="_DEM-WP(C) Costs not in AURORA 2007PCORC-5.07Update_16.37E Wild Horse Expansion DeferralRevwrkingfile SF 3" xfId="3989"/>
    <cellStyle name="_DEM-WP(C) Costs not in AURORA 2007PCORC-5.07Update_16.37E Wild Horse Expansion DeferralRevwrkingfile SF 3 2" xfId="26112"/>
    <cellStyle name="_DEM-WP(C) Costs not in AURORA 2007PCORC-5.07Update_16.37E Wild Horse Expansion DeferralRevwrkingfile SF 4" xfId="26113"/>
    <cellStyle name="_DEM-WP(C) Costs not in AURORA 2007PCORC-5.07Update_16.37E Wild Horse Expansion DeferralRevwrkingfile SF_DEM-WP(C) ENERG10C--ctn Mid-C_042010 2010GRC" xfId="26114"/>
    <cellStyle name="_DEM-WP(C) Costs not in AURORA 2007PCORC-5.07Update_16.37E Wild Horse Expansion DeferralRevwrkingfile SF_DEM-WP(C) ENERG10C--ctn Mid-C_042010 2010GRC 2" xfId="26115"/>
    <cellStyle name="_DEM-WP(C) Costs not in AURORA 2007PCORC-5.07Update_2009 GRC Compl Filing - Exhibit D" xfId="3990"/>
    <cellStyle name="_DEM-WP(C) Costs not in AURORA 2007PCORC-5.07Update_2009 GRC Compl Filing - Exhibit D 2" xfId="3991"/>
    <cellStyle name="_DEM-WP(C) Costs not in AURORA 2007PCORC-5.07Update_2009 GRC Compl Filing - Exhibit D 2 2" xfId="26116"/>
    <cellStyle name="_DEM-WP(C) Costs not in AURORA 2007PCORC-5.07Update_2009 GRC Compl Filing - Exhibit D 2 2 2" xfId="26117"/>
    <cellStyle name="_DEM-WP(C) Costs not in AURORA 2007PCORC-5.07Update_2009 GRC Compl Filing - Exhibit D 2 3" xfId="26118"/>
    <cellStyle name="_DEM-WP(C) Costs not in AURORA 2007PCORC-5.07Update_2009 GRC Compl Filing - Exhibit D 3" xfId="26119"/>
    <cellStyle name="_DEM-WP(C) Costs not in AURORA 2007PCORC-5.07Update_2009 GRC Compl Filing - Exhibit D 3 2" xfId="26120"/>
    <cellStyle name="_DEM-WP(C) Costs not in AURORA 2007PCORC-5.07Update_2009 GRC Compl Filing - Exhibit D 4" xfId="26121"/>
    <cellStyle name="_DEM-WP(C) Costs not in AURORA 2007PCORC-5.07Update_2009 GRC Compl Filing - Exhibit D_DEM-WP(C) ENERG10C--ctn Mid-C_042010 2010GRC" xfId="26122"/>
    <cellStyle name="_DEM-WP(C) Costs not in AURORA 2007PCORC-5.07Update_2009 GRC Compl Filing - Exhibit D_DEM-WP(C) ENERG10C--ctn Mid-C_042010 2010GRC 2" xfId="26123"/>
    <cellStyle name="_DEM-WP(C) Costs not in AURORA 2007PCORC-5.07Update_2011 OM ASM Report" xfId="3992"/>
    <cellStyle name="_DEM-WP(C) Costs not in AURORA 2007PCORC-5.07Update_2011 OM ASM Report 2" xfId="3993"/>
    <cellStyle name="_DEM-WP(C) Costs not in AURORA 2007PCORC-5.07Update_2011 OM ASM Report_County_Stop_Light_Chart_2012_02" xfId="3994"/>
    <cellStyle name="_DEM-WP(C) Costs not in AURORA 2007PCORC-5.07Update_2011 OM ASM Report_County_Stop_Light_Chart_2012_06" xfId="3995"/>
    <cellStyle name="_DEM-WP(C) Costs not in AURORA 2007PCORC-5.07Update_2011 OM ASM Report_County_Stop_Light_Chart_Template" xfId="3996"/>
    <cellStyle name="_DEM-WP(C) Costs not in AURORA 2007PCORC-5.07Update_Adj Bench DR 3 for Initial Briefs (Electric)" xfId="3997"/>
    <cellStyle name="_DEM-WP(C) Costs not in AURORA 2007PCORC-5.07Update_Adj Bench DR 3 for Initial Briefs (Electric) 2" xfId="3998"/>
    <cellStyle name="_DEM-WP(C) Costs not in AURORA 2007PCORC-5.07Update_Adj Bench DR 3 for Initial Briefs (Electric) 2 2" xfId="3999"/>
    <cellStyle name="_DEM-WP(C) Costs not in AURORA 2007PCORC-5.07Update_Adj Bench DR 3 for Initial Briefs (Electric) 2 2 2" xfId="26124"/>
    <cellStyle name="_DEM-WP(C) Costs not in AURORA 2007PCORC-5.07Update_Adj Bench DR 3 for Initial Briefs (Electric) 2 3" xfId="26125"/>
    <cellStyle name="_DEM-WP(C) Costs not in AURORA 2007PCORC-5.07Update_Adj Bench DR 3 for Initial Briefs (Electric) 3" xfId="4000"/>
    <cellStyle name="_DEM-WP(C) Costs not in AURORA 2007PCORC-5.07Update_Adj Bench DR 3 for Initial Briefs (Electric) 3 2" xfId="26126"/>
    <cellStyle name="_DEM-WP(C) Costs not in AURORA 2007PCORC-5.07Update_Adj Bench DR 3 for Initial Briefs (Electric) 4" xfId="26127"/>
    <cellStyle name="_DEM-WP(C) Costs not in AURORA 2007PCORC-5.07Update_Adj Bench DR 3 for Initial Briefs (Electric)_DEM-WP(C) ENERG10C--ctn Mid-C_042010 2010GRC" xfId="26128"/>
    <cellStyle name="_DEM-WP(C) Costs not in AURORA 2007PCORC-5.07Update_Adj Bench DR 3 for Initial Briefs (Electric)_DEM-WP(C) ENERG10C--ctn Mid-C_042010 2010GRC 2" xfId="26129"/>
    <cellStyle name="_DEM-WP(C) Costs not in AURORA 2007PCORC-5.07Update_Book1" xfId="4001"/>
    <cellStyle name="_DEM-WP(C) Costs not in AURORA 2007PCORC-5.07Update_Book1 2" xfId="26130"/>
    <cellStyle name="_DEM-WP(C) Costs not in AURORA 2007PCORC-5.07Update_Book2" xfId="4002"/>
    <cellStyle name="_DEM-WP(C) Costs not in AURORA 2007PCORC-5.07Update_Book2 2" xfId="4003"/>
    <cellStyle name="_DEM-WP(C) Costs not in AURORA 2007PCORC-5.07Update_Book2 2 2" xfId="4004"/>
    <cellStyle name="_DEM-WP(C) Costs not in AURORA 2007PCORC-5.07Update_Book2 2 2 2" xfId="26131"/>
    <cellStyle name="_DEM-WP(C) Costs not in AURORA 2007PCORC-5.07Update_Book2 2 3" xfId="26132"/>
    <cellStyle name="_DEM-WP(C) Costs not in AURORA 2007PCORC-5.07Update_Book2 3" xfId="4005"/>
    <cellStyle name="_DEM-WP(C) Costs not in AURORA 2007PCORC-5.07Update_Book2 3 2" xfId="26133"/>
    <cellStyle name="_DEM-WP(C) Costs not in AURORA 2007PCORC-5.07Update_Book2 4" xfId="26134"/>
    <cellStyle name="_DEM-WP(C) Costs not in AURORA 2007PCORC-5.07Update_Book2_DEM-WP(C) ENERG10C--ctn Mid-C_042010 2010GRC" xfId="26135"/>
    <cellStyle name="_DEM-WP(C) Costs not in AURORA 2007PCORC-5.07Update_Book2_DEM-WP(C) ENERG10C--ctn Mid-C_042010 2010GRC 2" xfId="26136"/>
    <cellStyle name="_DEM-WP(C) Costs not in AURORA 2007PCORC-5.07Update_Book4" xfId="4006"/>
    <cellStyle name="_DEM-WP(C) Costs not in AURORA 2007PCORC-5.07Update_Book4 2" xfId="4007"/>
    <cellStyle name="_DEM-WP(C) Costs not in AURORA 2007PCORC-5.07Update_Book4 2 2" xfId="4008"/>
    <cellStyle name="_DEM-WP(C) Costs not in AURORA 2007PCORC-5.07Update_Book4 2 2 2" xfId="26137"/>
    <cellStyle name="_DEM-WP(C) Costs not in AURORA 2007PCORC-5.07Update_Book4 2 3" xfId="26138"/>
    <cellStyle name="_DEM-WP(C) Costs not in AURORA 2007PCORC-5.07Update_Book4 3" xfId="4009"/>
    <cellStyle name="_DEM-WP(C) Costs not in AURORA 2007PCORC-5.07Update_Book4 3 2" xfId="26139"/>
    <cellStyle name="_DEM-WP(C) Costs not in AURORA 2007PCORC-5.07Update_Book4 4" xfId="26140"/>
    <cellStyle name="_DEM-WP(C) Costs not in AURORA 2007PCORC-5.07Update_Book4_DEM-WP(C) ENERG10C--ctn Mid-C_042010 2010GRC" xfId="26141"/>
    <cellStyle name="_DEM-WP(C) Costs not in AURORA 2007PCORC-5.07Update_Book4_DEM-WP(C) ENERG10C--ctn Mid-C_042010 2010GRC 2" xfId="26142"/>
    <cellStyle name="_DEM-WP(C) Costs not in AURORA 2007PCORC-5.07Update_Chelan PUD Power Costs (8-10)" xfId="4010"/>
    <cellStyle name="_DEM-WP(C) Costs not in AURORA 2007PCORC-5.07Update_Chelan PUD Power Costs (8-10) 2" xfId="26143"/>
    <cellStyle name="_DEM-WP(C) Costs not in AURORA 2007PCORC-5.07Update_Colstrip 1&amp;2 Annual O&amp;M Budgets" xfId="26144"/>
    <cellStyle name="_DEM-WP(C) Costs not in AURORA 2007PCORC-5.07Update_Colstrip 1&amp;2 Annual O&amp;M Budgets 2" xfId="26145"/>
    <cellStyle name="_DEM-WP(C) Costs not in AURORA 2007PCORC-5.07Update_Colstrip 1&amp;2 Annual O&amp;M Budgets 3" xfId="26146"/>
    <cellStyle name="_DEM-WP(C) Costs not in AURORA 2007PCORC-5.07Update_Confidential Material" xfId="4011"/>
    <cellStyle name="_DEM-WP(C) Costs not in AURORA 2007PCORC-5.07Update_Confidential Material 2" xfId="26147"/>
    <cellStyle name="_DEM-WP(C) Costs not in AURORA 2007PCORC-5.07Update_DEM-WP(C) Colstrip 12 Coal Cost Forecast 2010GRC" xfId="4012"/>
    <cellStyle name="_DEM-WP(C) Costs not in AURORA 2007PCORC-5.07Update_DEM-WP(C) Colstrip 12 Coal Cost Forecast 2010GRC 2" xfId="26148"/>
    <cellStyle name="_DEM-WP(C) Costs not in AURORA 2007PCORC-5.07Update_DEM-WP(C) ENERG10C--ctn Mid-C_042010 2010GRC" xfId="26149"/>
    <cellStyle name="_DEM-WP(C) Costs not in AURORA 2007PCORC-5.07Update_DEM-WP(C) ENERG10C--ctn Mid-C_042010 2010GRC 2" xfId="26150"/>
    <cellStyle name="_DEM-WP(C) Costs not in AURORA 2007PCORC-5.07Update_DEM-WP(C) Production O&amp;M 2009GRC Rebuttal" xfId="4013"/>
    <cellStyle name="_DEM-WP(C) Costs not in AURORA 2007PCORC-5.07Update_DEM-WP(C) Production O&amp;M 2009GRC Rebuttal 2" xfId="4014"/>
    <cellStyle name="_DEM-WP(C) Costs not in AURORA 2007PCORC-5.07Update_DEM-WP(C) Production O&amp;M 2009GRC Rebuttal 2 2" xfId="4015"/>
    <cellStyle name="_DEM-WP(C) Costs not in AURORA 2007PCORC-5.07Update_DEM-WP(C) Production O&amp;M 2009GRC Rebuttal 2 2 2" xfId="26151"/>
    <cellStyle name="_DEM-WP(C) Costs not in AURORA 2007PCORC-5.07Update_DEM-WP(C) Production O&amp;M 2009GRC Rebuttal 2 3" xfId="26152"/>
    <cellStyle name="_DEM-WP(C) Costs not in AURORA 2007PCORC-5.07Update_DEM-WP(C) Production O&amp;M 2009GRC Rebuttal 3" xfId="4016"/>
    <cellStyle name="_DEM-WP(C) Costs not in AURORA 2007PCORC-5.07Update_DEM-WP(C) Production O&amp;M 2009GRC Rebuttal 3 2" xfId="26153"/>
    <cellStyle name="_DEM-WP(C) Costs not in AURORA 2007PCORC-5.07Update_DEM-WP(C) Production O&amp;M 2009GRC Rebuttal 4" xfId="26154"/>
    <cellStyle name="_DEM-WP(C) Costs not in AURORA 2007PCORC-5.07Update_DEM-WP(C) Production O&amp;M 2009GRC Rebuttal_Adj Bench DR 3 for Initial Briefs (Electric)" xfId="4017"/>
    <cellStyle name="_DEM-WP(C) Costs not in AURORA 2007PCORC-5.07Update_DEM-WP(C) Production O&amp;M 2009GRC Rebuttal_Adj Bench DR 3 for Initial Briefs (Electric) 2" xfId="4018"/>
    <cellStyle name="_DEM-WP(C) Costs not in AURORA 2007PCORC-5.07Update_DEM-WP(C) Production O&amp;M 2009GRC Rebuttal_Adj Bench DR 3 for Initial Briefs (Electric) 2 2" xfId="4019"/>
    <cellStyle name="_DEM-WP(C) Costs not in AURORA 2007PCORC-5.07Update_DEM-WP(C) Production O&amp;M 2009GRC Rebuttal_Adj Bench DR 3 for Initial Briefs (Electric) 2 2 2" xfId="26155"/>
    <cellStyle name="_DEM-WP(C) Costs not in AURORA 2007PCORC-5.07Update_DEM-WP(C) Production O&amp;M 2009GRC Rebuttal_Adj Bench DR 3 for Initial Briefs (Electric) 2 3" xfId="26156"/>
    <cellStyle name="_DEM-WP(C) Costs not in AURORA 2007PCORC-5.07Update_DEM-WP(C) Production O&amp;M 2009GRC Rebuttal_Adj Bench DR 3 for Initial Briefs (Electric) 3" xfId="4020"/>
    <cellStyle name="_DEM-WP(C) Costs not in AURORA 2007PCORC-5.07Update_DEM-WP(C) Production O&amp;M 2009GRC Rebuttal_Adj Bench DR 3 for Initial Briefs (Electric) 3 2" xfId="26157"/>
    <cellStyle name="_DEM-WP(C) Costs not in AURORA 2007PCORC-5.07Update_DEM-WP(C) Production O&amp;M 2009GRC Rebuttal_Adj Bench DR 3 for Initial Briefs (Electric) 4" xfId="26158"/>
    <cellStyle name="_DEM-WP(C) Costs not in AURORA 2007PCORC-5.07Update_DEM-WP(C) Production O&amp;M 2009GRC Rebuttal_Adj Bench DR 3 for Initial Briefs (Electric)_DEM-WP(C) ENERG10C--ctn Mid-C_042010 2010GRC" xfId="26159"/>
    <cellStyle name="_DEM-WP(C) Costs not in AURORA 2007PCORC-5.07Update_DEM-WP(C) Production O&amp;M 2009GRC Rebuttal_Adj Bench DR 3 for Initial Briefs (Electric)_DEM-WP(C) ENERG10C--ctn Mid-C_042010 2010GRC 2" xfId="26160"/>
    <cellStyle name="_DEM-WP(C) Costs not in AURORA 2007PCORC-5.07Update_DEM-WP(C) Production O&amp;M 2009GRC Rebuttal_Book2" xfId="4021"/>
    <cellStyle name="_DEM-WP(C) Costs not in AURORA 2007PCORC-5.07Update_DEM-WP(C) Production O&amp;M 2009GRC Rebuttal_Book2 2" xfId="4022"/>
    <cellStyle name="_DEM-WP(C) Costs not in AURORA 2007PCORC-5.07Update_DEM-WP(C) Production O&amp;M 2009GRC Rebuttal_Book2 2 2" xfId="4023"/>
    <cellStyle name="_DEM-WP(C) Costs not in AURORA 2007PCORC-5.07Update_DEM-WP(C) Production O&amp;M 2009GRC Rebuttal_Book2 2 2 2" xfId="26161"/>
    <cellStyle name="_DEM-WP(C) Costs not in AURORA 2007PCORC-5.07Update_DEM-WP(C) Production O&amp;M 2009GRC Rebuttal_Book2 2 3" xfId="26162"/>
    <cellStyle name="_DEM-WP(C) Costs not in AURORA 2007PCORC-5.07Update_DEM-WP(C) Production O&amp;M 2009GRC Rebuttal_Book2 3" xfId="4024"/>
    <cellStyle name="_DEM-WP(C) Costs not in AURORA 2007PCORC-5.07Update_DEM-WP(C) Production O&amp;M 2009GRC Rebuttal_Book2 3 2" xfId="26163"/>
    <cellStyle name="_DEM-WP(C) Costs not in AURORA 2007PCORC-5.07Update_DEM-WP(C) Production O&amp;M 2009GRC Rebuttal_Book2 4" xfId="26164"/>
    <cellStyle name="_DEM-WP(C) Costs not in AURORA 2007PCORC-5.07Update_DEM-WP(C) Production O&amp;M 2009GRC Rebuttal_Book2_Adj Bench DR 3 for Initial Briefs (Electric)" xfId="4025"/>
    <cellStyle name="_DEM-WP(C) Costs not in AURORA 2007PCORC-5.07Update_DEM-WP(C) Production O&amp;M 2009GRC Rebuttal_Book2_Adj Bench DR 3 for Initial Briefs (Electric) 2" xfId="4026"/>
    <cellStyle name="_DEM-WP(C) Costs not in AURORA 2007PCORC-5.07Update_DEM-WP(C) Production O&amp;M 2009GRC Rebuttal_Book2_Adj Bench DR 3 for Initial Briefs (Electric) 2 2" xfId="4027"/>
    <cellStyle name="_DEM-WP(C) Costs not in AURORA 2007PCORC-5.07Update_DEM-WP(C) Production O&amp;M 2009GRC Rebuttal_Book2_Adj Bench DR 3 for Initial Briefs (Electric) 2 2 2" xfId="26165"/>
    <cellStyle name="_DEM-WP(C) Costs not in AURORA 2007PCORC-5.07Update_DEM-WP(C) Production O&amp;M 2009GRC Rebuttal_Book2_Adj Bench DR 3 for Initial Briefs (Electric) 2 3" xfId="26166"/>
    <cellStyle name="_DEM-WP(C) Costs not in AURORA 2007PCORC-5.07Update_DEM-WP(C) Production O&amp;M 2009GRC Rebuttal_Book2_Adj Bench DR 3 for Initial Briefs (Electric) 3" xfId="4028"/>
    <cellStyle name="_DEM-WP(C) Costs not in AURORA 2007PCORC-5.07Update_DEM-WP(C) Production O&amp;M 2009GRC Rebuttal_Book2_Adj Bench DR 3 for Initial Briefs (Electric) 3 2" xfId="26167"/>
    <cellStyle name="_DEM-WP(C) Costs not in AURORA 2007PCORC-5.07Update_DEM-WP(C) Production O&amp;M 2009GRC Rebuttal_Book2_Adj Bench DR 3 for Initial Briefs (Electric) 4" xfId="26168"/>
    <cellStyle name="_DEM-WP(C) Costs not in AURORA 2007PCORC-5.07Update_DEM-WP(C) Production O&amp;M 2009GRC Rebuttal_Book2_Adj Bench DR 3 for Initial Briefs (Electric)_DEM-WP(C) ENERG10C--ctn Mid-C_042010 2010GRC" xfId="26169"/>
    <cellStyle name="_DEM-WP(C) Costs not in AURORA 2007PCORC-5.07Update_DEM-WP(C) Production O&amp;M 2009GRC Rebuttal_Book2_Adj Bench DR 3 for Initial Briefs (Electric)_DEM-WP(C) ENERG10C--ctn Mid-C_042010 2010GRC 2" xfId="26170"/>
    <cellStyle name="_DEM-WP(C) Costs not in AURORA 2007PCORC-5.07Update_DEM-WP(C) Production O&amp;M 2009GRC Rebuttal_Book2_DEM-WP(C) ENERG10C--ctn Mid-C_042010 2010GRC" xfId="26171"/>
    <cellStyle name="_DEM-WP(C) Costs not in AURORA 2007PCORC-5.07Update_DEM-WP(C) Production O&amp;M 2009GRC Rebuttal_Book2_DEM-WP(C) ENERG10C--ctn Mid-C_042010 2010GRC 2" xfId="26172"/>
    <cellStyle name="_DEM-WP(C) Costs not in AURORA 2007PCORC-5.07Update_DEM-WP(C) Production O&amp;M 2009GRC Rebuttal_Book2_Electric Rev Req Model (2009 GRC) Rebuttal" xfId="4029"/>
    <cellStyle name="_DEM-WP(C) Costs not in AURORA 2007PCORC-5.07Update_DEM-WP(C) Production O&amp;M 2009GRC Rebuttal_Book2_Electric Rev Req Model (2009 GRC) Rebuttal 2" xfId="4030"/>
    <cellStyle name="_DEM-WP(C) Costs not in AURORA 2007PCORC-5.07Update_DEM-WP(C) Production O&amp;M 2009GRC Rebuttal_Book2_Electric Rev Req Model (2009 GRC) Rebuttal 2 2" xfId="4031"/>
    <cellStyle name="_DEM-WP(C) Costs not in AURORA 2007PCORC-5.07Update_DEM-WP(C) Production O&amp;M 2009GRC Rebuttal_Book2_Electric Rev Req Model (2009 GRC) Rebuttal 2 2 2" xfId="26173"/>
    <cellStyle name="_DEM-WP(C) Costs not in AURORA 2007PCORC-5.07Update_DEM-WP(C) Production O&amp;M 2009GRC Rebuttal_Book2_Electric Rev Req Model (2009 GRC) Rebuttal 2 3" xfId="26174"/>
    <cellStyle name="_DEM-WP(C) Costs not in AURORA 2007PCORC-5.07Update_DEM-WP(C) Production O&amp;M 2009GRC Rebuttal_Book2_Electric Rev Req Model (2009 GRC) Rebuttal 3" xfId="4032"/>
    <cellStyle name="_DEM-WP(C) Costs not in AURORA 2007PCORC-5.07Update_DEM-WP(C) Production O&amp;M 2009GRC Rebuttal_Book2_Electric Rev Req Model (2009 GRC) Rebuttal 3 2" xfId="26175"/>
    <cellStyle name="_DEM-WP(C) Costs not in AURORA 2007PCORC-5.07Update_DEM-WP(C) Production O&amp;M 2009GRC Rebuttal_Book2_Electric Rev Req Model (2009 GRC) Rebuttal 4" xfId="26176"/>
    <cellStyle name="_DEM-WP(C) Costs not in AURORA 2007PCORC-5.07Update_DEM-WP(C) Production O&amp;M 2009GRC Rebuttal_Book2_Electric Rev Req Model (2009 GRC) Rebuttal REmoval of New  WH Solar AdjustMI" xfId="4033"/>
    <cellStyle name="_DEM-WP(C) Costs not in AURORA 2007PCORC-5.07Update_DEM-WP(C) Production O&amp;M 2009GRC Rebuttal_Book2_Electric Rev Req Model (2009 GRC) Rebuttal REmoval of New  WH Solar AdjustMI 2" xfId="4034"/>
    <cellStyle name="_DEM-WP(C) Costs not in AURORA 2007PCORC-5.07Update_DEM-WP(C) Production O&amp;M 2009GRC Rebuttal_Book2_Electric Rev Req Model (2009 GRC) Rebuttal REmoval of New  WH Solar AdjustMI 2 2" xfId="4035"/>
    <cellStyle name="_DEM-WP(C) Costs not in AURORA 2007PCORC-5.07Update_DEM-WP(C) Production O&amp;M 2009GRC Rebuttal_Book2_Electric Rev Req Model (2009 GRC) Rebuttal REmoval of New  WH Solar AdjustMI 2 2 2" xfId="26177"/>
    <cellStyle name="_DEM-WP(C) Costs not in AURORA 2007PCORC-5.07Update_DEM-WP(C) Production O&amp;M 2009GRC Rebuttal_Book2_Electric Rev Req Model (2009 GRC) Rebuttal REmoval of New  WH Solar AdjustMI 2 3" xfId="26178"/>
    <cellStyle name="_DEM-WP(C) Costs not in AURORA 2007PCORC-5.07Update_DEM-WP(C) Production O&amp;M 2009GRC Rebuttal_Book2_Electric Rev Req Model (2009 GRC) Rebuttal REmoval of New  WH Solar AdjustMI 3" xfId="4036"/>
    <cellStyle name="_DEM-WP(C) Costs not in AURORA 2007PCORC-5.07Update_DEM-WP(C) Production O&amp;M 2009GRC Rebuttal_Book2_Electric Rev Req Model (2009 GRC) Rebuttal REmoval of New  WH Solar AdjustMI 3 2" xfId="26179"/>
    <cellStyle name="_DEM-WP(C) Costs not in AURORA 2007PCORC-5.07Update_DEM-WP(C) Production O&amp;M 2009GRC Rebuttal_Book2_Electric Rev Req Model (2009 GRC) Rebuttal REmoval of New  WH Solar AdjustMI 4" xfId="26180"/>
    <cellStyle name="_DEM-WP(C) Costs not in AURORA 2007PCORC-5.07Update_DEM-WP(C) Production O&amp;M 2009GRC Rebuttal_Book2_Electric Rev Req Model (2009 GRC) Rebuttal REmoval of New  WH Solar AdjustMI_DEM-WP(C) ENERG10C--ctn Mid-C_042010 2010GRC" xfId="26181"/>
    <cellStyle name="_DEM-WP(C) Costs not in AURORA 2007PCORC-5.07Update_DEM-WP(C) Production O&amp;M 2009GRC Rebuttal_Book2_Electric Rev Req Model (2009 GRC) Rebuttal REmoval of New  WH Solar AdjustMI_DEM-WP(C) ENERG10C--ctn Mid-C_042010 2010GRC 2" xfId="26182"/>
    <cellStyle name="_DEM-WP(C) Costs not in AURORA 2007PCORC-5.07Update_DEM-WP(C) Production O&amp;M 2009GRC Rebuttal_Book2_Electric Rev Req Model (2009 GRC) Revised 01-18-2010" xfId="4037"/>
    <cellStyle name="_DEM-WP(C) Costs not in AURORA 2007PCORC-5.07Update_DEM-WP(C) Production O&amp;M 2009GRC Rebuttal_Book2_Electric Rev Req Model (2009 GRC) Revised 01-18-2010 2" xfId="4038"/>
    <cellStyle name="_DEM-WP(C) Costs not in AURORA 2007PCORC-5.07Update_DEM-WP(C) Production O&amp;M 2009GRC Rebuttal_Book2_Electric Rev Req Model (2009 GRC) Revised 01-18-2010 2 2" xfId="4039"/>
    <cellStyle name="_DEM-WP(C) Costs not in AURORA 2007PCORC-5.07Update_DEM-WP(C) Production O&amp;M 2009GRC Rebuttal_Book2_Electric Rev Req Model (2009 GRC) Revised 01-18-2010 2 2 2" xfId="26183"/>
    <cellStyle name="_DEM-WP(C) Costs not in AURORA 2007PCORC-5.07Update_DEM-WP(C) Production O&amp;M 2009GRC Rebuttal_Book2_Electric Rev Req Model (2009 GRC) Revised 01-18-2010 2 3" xfId="26184"/>
    <cellStyle name="_DEM-WP(C) Costs not in AURORA 2007PCORC-5.07Update_DEM-WP(C) Production O&amp;M 2009GRC Rebuttal_Book2_Electric Rev Req Model (2009 GRC) Revised 01-18-2010 3" xfId="4040"/>
    <cellStyle name="_DEM-WP(C) Costs not in AURORA 2007PCORC-5.07Update_DEM-WP(C) Production O&amp;M 2009GRC Rebuttal_Book2_Electric Rev Req Model (2009 GRC) Revised 01-18-2010 3 2" xfId="26185"/>
    <cellStyle name="_DEM-WP(C) Costs not in AURORA 2007PCORC-5.07Update_DEM-WP(C) Production O&amp;M 2009GRC Rebuttal_Book2_Electric Rev Req Model (2009 GRC) Revised 01-18-2010 4" xfId="26186"/>
    <cellStyle name="_DEM-WP(C) Costs not in AURORA 2007PCORC-5.07Update_DEM-WP(C) Production O&amp;M 2009GRC Rebuttal_Book2_Electric Rev Req Model (2009 GRC) Revised 01-18-2010_DEM-WP(C) ENERG10C--ctn Mid-C_042010 2010GRC" xfId="26187"/>
    <cellStyle name="_DEM-WP(C) Costs not in AURORA 2007PCORC-5.07Update_DEM-WP(C) Production O&amp;M 2009GRC Rebuttal_Book2_Electric Rev Req Model (2009 GRC) Revised 01-18-2010_DEM-WP(C) ENERG10C--ctn Mid-C_042010 2010GRC 2" xfId="26188"/>
    <cellStyle name="_DEM-WP(C) Costs not in AURORA 2007PCORC-5.07Update_DEM-WP(C) Production O&amp;M 2009GRC Rebuttal_Book2_Final Order Electric EXHIBIT A-1" xfId="4041"/>
    <cellStyle name="_DEM-WP(C) Costs not in AURORA 2007PCORC-5.07Update_DEM-WP(C) Production O&amp;M 2009GRC Rebuttal_Book2_Final Order Electric EXHIBIT A-1 2" xfId="4042"/>
    <cellStyle name="_DEM-WP(C) Costs not in AURORA 2007PCORC-5.07Update_DEM-WP(C) Production O&amp;M 2009GRC Rebuttal_Book2_Final Order Electric EXHIBIT A-1 2 2" xfId="4043"/>
    <cellStyle name="_DEM-WP(C) Costs not in AURORA 2007PCORC-5.07Update_DEM-WP(C) Production O&amp;M 2009GRC Rebuttal_Book2_Final Order Electric EXHIBIT A-1 2 2 2" xfId="26189"/>
    <cellStyle name="_DEM-WP(C) Costs not in AURORA 2007PCORC-5.07Update_DEM-WP(C) Production O&amp;M 2009GRC Rebuttal_Book2_Final Order Electric EXHIBIT A-1 2 3" xfId="26190"/>
    <cellStyle name="_DEM-WP(C) Costs not in AURORA 2007PCORC-5.07Update_DEM-WP(C) Production O&amp;M 2009GRC Rebuttal_Book2_Final Order Electric EXHIBIT A-1 3" xfId="4044"/>
    <cellStyle name="_DEM-WP(C) Costs not in AURORA 2007PCORC-5.07Update_DEM-WP(C) Production O&amp;M 2009GRC Rebuttal_Book2_Final Order Electric EXHIBIT A-1 3 2" xfId="26191"/>
    <cellStyle name="_DEM-WP(C) Costs not in AURORA 2007PCORC-5.07Update_DEM-WP(C) Production O&amp;M 2009GRC Rebuttal_Book2_Final Order Electric EXHIBIT A-1 4" xfId="26192"/>
    <cellStyle name="_DEM-WP(C) Costs not in AURORA 2007PCORC-5.07Update_DEM-WP(C) Production O&amp;M 2009GRC Rebuttal_DEM-WP(C) ENERG10C--ctn Mid-C_042010 2010GRC" xfId="26193"/>
    <cellStyle name="_DEM-WP(C) Costs not in AURORA 2007PCORC-5.07Update_DEM-WP(C) Production O&amp;M 2009GRC Rebuttal_DEM-WP(C) ENERG10C--ctn Mid-C_042010 2010GRC 2" xfId="26194"/>
    <cellStyle name="_DEM-WP(C) Costs not in AURORA 2007PCORC-5.07Update_DEM-WP(C) Production O&amp;M 2009GRC Rebuttal_Electric Rev Req Model (2009 GRC) Rebuttal" xfId="4045"/>
    <cellStyle name="_DEM-WP(C) Costs not in AURORA 2007PCORC-5.07Update_DEM-WP(C) Production O&amp;M 2009GRC Rebuttal_Electric Rev Req Model (2009 GRC) Rebuttal 2" xfId="4046"/>
    <cellStyle name="_DEM-WP(C) Costs not in AURORA 2007PCORC-5.07Update_DEM-WP(C) Production O&amp;M 2009GRC Rebuttal_Electric Rev Req Model (2009 GRC) Rebuttal 2 2" xfId="4047"/>
    <cellStyle name="_DEM-WP(C) Costs not in AURORA 2007PCORC-5.07Update_DEM-WP(C) Production O&amp;M 2009GRC Rebuttal_Electric Rev Req Model (2009 GRC) Rebuttal 2 2 2" xfId="26195"/>
    <cellStyle name="_DEM-WP(C) Costs not in AURORA 2007PCORC-5.07Update_DEM-WP(C) Production O&amp;M 2009GRC Rebuttal_Electric Rev Req Model (2009 GRC) Rebuttal 2 3" xfId="26196"/>
    <cellStyle name="_DEM-WP(C) Costs not in AURORA 2007PCORC-5.07Update_DEM-WP(C) Production O&amp;M 2009GRC Rebuttal_Electric Rev Req Model (2009 GRC) Rebuttal 3" xfId="4048"/>
    <cellStyle name="_DEM-WP(C) Costs not in AURORA 2007PCORC-5.07Update_DEM-WP(C) Production O&amp;M 2009GRC Rebuttal_Electric Rev Req Model (2009 GRC) Rebuttal 3 2" xfId="26197"/>
    <cellStyle name="_DEM-WP(C) Costs not in AURORA 2007PCORC-5.07Update_DEM-WP(C) Production O&amp;M 2009GRC Rebuttal_Electric Rev Req Model (2009 GRC) Rebuttal 4" xfId="26198"/>
    <cellStyle name="_DEM-WP(C) Costs not in AURORA 2007PCORC-5.07Update_DEM-WP(C) Production O&amp;M 2009GRC Rebuttal_Electric Rev Req Model (2009 GRC) Rebuttal REmoval of New  WH Solar AdjustMI" xfId="4049"/>
    <cellStyle name="_DEM-WP(C) Costs not in AURORA 2007PCORC-5.07Update_DEM-WP(C) Production O&amp;M 2009GRC Rebuttal_Electric Rev Req Model (2009 GRC) Rebuttal REmoval of New  WH Solar AdjustMI 2" xfId="4050"/>
    <cellStyle name="_DEM-WP(C) Costs not in AURORA 2007PCORC-5.07Update_DEM-WP(C) Production O&amp;M 2009GRC Rebuttal_Electric Rev Req Model (2009 GRC) Rebuttal REmoval of New  WH Solar AdjustMI 2 2" xfId="4051"/>
    <cellStyle name="_DEM-WP(C) Costs not in AURORA 2007PCORC-5.07Update_DEM-WP(C) Production O&amp;M 2009GRC Rebuttal_Electric Rev Req Model (2009 GRC) Rebuttal REmoval of New  WH Solar AdjustMI 2 2 2" xfId="26199"/>
    <cellStyle name="_DEM-WP(C) Costs not in AURORA 2007PCORC-5.07Update_DEM-WP(C) Production O&amp;M 2009GRC Rebuttal_Electric Rev Req Model (2009 GRC) Rebuttal REmoval of New  WH Solar AdjustMI 2 3" xfId="26200"/>
    <cellStyle name="_DEM-WP(C) Costs not in AURORA 2007PCORC-5.07Update_DEM-WP(C) Production O&amp;M 2009GRC Rebuttal_Electric Rev Req Model (2009 GRC) Rebuttal REmoval of New  WH Solar AdjustMI 3" xfId="4052"/>
    <cellStyle name="_DEM-WP(C) Costs not in AURORA 2007PCORC-5.07Update_DEM-WP(C) Production O&amp;M 2009GRC Rebuttal_Electric Rev Req Model (2009 GRC) Rebuttal REmoval of New  WH Solar AdjustMI 3 2" xfId="26201"/>
    <cellStyle name="_DEM-WP(C) Costs not in AURORA 2007PCORC-5.07Update_DEM-WP(C) Production O&amp;M 2009GRC Rebuttal_Electric Rev Req Model (2009 GRC) Rebuttal REmoval of New  WH Solar AdjustMI 4" xfId="26202"/>
    <cellStyle name="_DEM-WP(C) Costs not in AURORA 2007PCORC-5.07Update_DEM-WP(C) Production O&amp;M 2009GRC Rebuttal_Electric Rev Req Model (2009 GRC) Rebuttal REmoval of New  WH Solar AdjustMI_DEM-WP(C) ENERG10C--ctn Mid-C_042010 2010GRC" xfId="26203"/>
    <cellStyle name="_DEM-WP(C) Costs not in AURORA 2007PCORC-5.07Update_DEM-WP(C) Production O&amp;M 2009GRC Rebuttal_Electric Rev Req Model (2009 GRC) Rebuttal REmoval of New  WH Solar AdjustMI_DEM-WP(C) ENERG10C--ctn Mid-C_042010 2010GRC 2" xfId="26204"/>
    <cellStyle name="_DEM-WP(C) Costs not in AURORA 2007PCORC-5.07Update_DEM-WP(C) Production O&amp;M 2009GRC Rebuttal_Electric Rev Req Model (2009 GRC) Revised 01-18-2010" xfId="4053"/>
    <cellStyle name="_DEM-WP(C) Costs not in AURORA 2007PCORC-5.07Update_DEM-WP(C) Production O&amp;M 2009GRC Rebuttal_Electric Rev Req Model (2009 GRC) Revised 01-18-2010 2" xfId="4054"/>
    <cellStyle name="_DEM-WP(C) Costs not in AURORA 2007PCORC-5.07Update_DEM-WP(C) Production O&amp;M 2009GRC Rebuttal_Electric Rev Req Model (2009 GRC) Revised 01-18-2010 2 2" xfId="4055"/>
    <cellStyle name="_DEM-WP(C) Costs not in AURORA 2007PCORC-5.07Update_DEM-WP(C) Production O&amp;M 2009GRC Rebuttal_Electric Rev Req Model (2009 GRC) Revised 01-18-2010 2 2 2" xfId="26205"/>
    <cellStyle name="_DEM-WP(C) Costs not in AURORA 2007PCORC-5.07Update_DEM-WP(C) Production O&amp;M 2009GRC Rebuttal_Electric Rev Req Model (2009 GRC) Revised 01-18-2010 2 3" xfId="26206"/>
    <cellStyle name="_DEM-WP(C) Costs not in AURORA 2007PCORC-5.07Update_DEM-WP(C) Production O&amp;M 2009GRC Rebuttal_Electric Rev Req Model (2009 GRC) Revised 01-18-2010 3" xfId="4056"/>
    <cellStyle name="_DEM-WP(C) Costs not in AURORA 2007PCORC-5.07Update_DEM-WP(C) Production O&amp;M 2009GRC Rebuttal_Electric Rev Req Model (2009 GRC) Revised 01-18-2010 3 2" xfId="26207"/>
    <cellStyle name="_DEM-WP(C) Costs not in AURORA 2007PCORC-5.07Update_DEM-WP(C) Production O&amp;M 2009GRC Rebuttal_Electric Rev Req Model (2009 GRC) Revised 01-18-2010 4" xfId="26208"/>
    <cellStyle name="_DEM-WP(C) Costs not in AURORA 2007PCORC-5.07Update_DEM-WP(C) Production O&amp;M 2009GRC Rebuttal_Electric Rev Req Model (2009 GRC) Revised 01-18-2010_DEM-WP(C) ENERG10C--ctn Mid-C_042010 2010GRC" xfId="26209"/>
    <cellStyle name="_DEM-WP(C) Costs not in AURORA 2007PCORC-5.07Update_DEM-WP(C) Production O&amp;M 2009GRC Rebuttal_Electric Rev Req Model (2009 GRC) Revised 01-18-2010_DEM-WP(C) ENERG10C--ctn Mid-C_042010 2010GRC 2" xfId="26210"/>
    <cellStyle name="_DEM-WP(C) Costs not in AURORA 2007PCORC-5.07Update_DEM-WP(C) Production O&amp;M 2009GRC Rebuttal_Final Order Electric EXHIBIT A-1" xfId="4057"/>
    <cellStyle name="_DEM-WP(C) Costs not in AURORA 2007PCORC-5.07Update_DEM-WP(C) Production O&amp;M 2009GRC Rebuttal_Final Order Electric EXHIBIT A-1 2" xfId="4058"/>
    <cellStyle name="_DEM-WP(C) Costs not in AURORA 2007PCORC-5.07Update_DEM-WP(C) Production O&amp;M 2009GRC Rebuttal_Final Order Electric EXHIBIT A-1 2 2" xfId="4059"/>
    <cellStyle name="_DEM-WP(C) Costs not in AURORA 2007PCORC-5.07Update_DEM-WP(C) Production O&amp;M 2009GRC Rebuttal_Final Order Electric EXHIBIT A-1 2 2 2" xfId="26211"/>
    <cellStyle name="_DEM-WP(C) Costs not in AURORA 2007PCORC-5.07Update_DEM-WP(C) Production O&amp;M 2009GRC Rebuttal_Final Order Electric EXHIBIT A-1 2 3" xfId="26212"/>
    <cellStyle name="_DEM-WP(C) Costs not in AURORA 2007PCORC-5.07Update_DEM-WP(C) Production O&amp;M 2009GRC Rebuttal_Final Order Electric EXHIBIT A-1 3" xfId="4060"/>
    <cellStyle name="_DEM-WP(C) Costs not in AURORA 2007PCORC-5.07Update_DEM-WP(C) Production O&amp;M 2009GRC Rebuttal_Final Order Electric EXHIBIT A-1 3 2" xfId="26213"/>
    <cellStyle name="_DEM-WP(C) Costs not in AURORA 2007PCORC-5.07Update_DEM-WP(C) Production O&amp;M 2009GRC Rebuttal_Final Order Electric EXHIBIT A-1 4" xfId="26214"/>
    <cellStyle name="_DEM-WP(C) Costs not in AURORA 2007PCORC-5.07Update_DEM-WP(C) Production O&amp;M 2009GRC Rebuttal_Rebuttal Power Costs" xfId="4061"/>
    <cellStyle name="_DEM-WP(C) Costs not in AURORA 2007PCORC-5.07Update_DEM-WP(C) Production O&amp;M 2009GRC Rebuttal_Rebuttal Power Costs 2" xfId="4062"/>
    <cellStyle name="_DEM-WP(C) Costs not in AURORA 2007PCORC-5.07Update_DEM-WP(C) Production O&amp;M 2009GRC Rebuttal_Rebuttal Power Costs 2 2" xfId="4063"/>
    <cellStyle name="_DEM-WP(C) Costs not in AURORA 2007PCORC-5.07Update_DEM-WP(C) Production O&amp;M 2009GRC Rebuttal_Rebuttal Power Costs 2 2 2" xfId="26215"/>
    <cellStyle name="_DEM-WP(C) Costs not in AURORA 2007PCORC-5.07Update_DEM-WP(C) Production O&amp;M 2009GRC Rebuttal_Rebuttal Power Costs 2 3" xfId="26216"/>
    <cellStyle name="_DEM-WP(C) Costs not in AURORA 2007PCORC-5.07Update_DEM-WP(C) Production O&amp;M 2009GRC Rebuttal_Rebuttal Power Costs 3" xfId="4064"/>
    <cellStyle name="_DEM-WP(C) Costs not in AURORA 2007PCORC-5.07Update_DEM-WP(C) Production O&amp;M 2009GRC Rebuttal_Rebuttal Power Costs 3 2" xfId="26217"/>
    <cellStyle name="_DEM-WP(C) Costs not in AURORA 2007PCORC-5.07Update_DEM-WP(C) Production O&amp;M 2009GRC Rebuttal_Rebuttal Power Costs 4" xfId="26218"/>
    <cellStyle name="_DEM-WP(C) Costs not in AURORA 2007PCORC-5.07Update_DEM-WP(C) Production O&amp;M 2009GRC Rebuttal_Rebuttal Power Costs_Adj Bench DR 3 for Initial Briefs (Electric)" xfId="4065"/>
    <cellStyle name="_DEM-WP(C) Costs not in AURORA 2007PCORC-5.07Update_DEM-WP(C) Production O&amp;M 2009GRC Rebuttal_Rebuttal Power Costs_Adj Bench DR 3 for Initial Briefs (Electric) 2" xfId="4066"/>
    <cellStyle name="_DEM-WP(C) Costs not in AURORA 2007PCORC-5.07Update_DEM-WP(C) Production O&amp;M 2009GRC Rebuttal_Rebuttal Power Costs_Adj Bench DR 3 for Initial Briefs (Electric) 2 2" xfId="4067"/>
    <cellStyle name="_DEM-WP(C) Costs not in AURORA 2007PCORC-5.07Update_DEM-WP(C) Production O&amp;M 2009GRC Rebuttal_Rebuttal Power Costs_Adj Bench DR 3 for Initial Briefs (Electric) 2 2 2" xfId="26219"/>
    <cellStyle name="_DEM-WP(C) Costs not in AURORA 2007PCORC-5.07Update_DEM-WP(C) Production O&amp;M 2009GRC Rebuttal_Rebuttal Power Costs_Adj Bench DR 3 for Initial Briefs (Electric) 2 3" xfId="26220"/>
    <cellStyle name="_DEM-WP(C) Costs not in AURORA 2007PCORC-5.07Update_DEM-WP(C) Production O&amp;M 2009GRC Rebuttal_Rebuttal Power Costs_Adj Bench DR 3 for Initial Briefs (Electric) 3" xfId="4068"/>
    <cellStyle name="_DEM-WP(C) Costs not in AURORA 2007PCORC-5.07Update_DEM-WP(C) Production O&amp;M 2009GRC Rebuttal_Rebuttal Power Costs_Adj Bench DR 3 for Initial Briefs (Electric) 3 2" xfId="26221"/>
    <cellStyle name="_DEM-WP(C) Costs not in AURORA 2007PCORC-5.07Update_DEM-WP(C) Production O&amp;M 2009GRC Rebuttal_Rebuttal Power Costs_Adj Bench DR 3 for Initial Briefs (Electric) 4" xfId="26222"/>
    <cellStyle name="_DEM-WP(C) Costs not in AURORA 2007PCORC-5.07Update_DEM-WP(C) Production O&amp;M 2009GRC Rebuttal_Rebuttal Power Costs_Adj Bench DR 3 for Initial Briefs (Electric)_DEM-WP(C) ENERG10C--ctn Mid-C_042010 2010GRC" xfId="26223"/>
    <cellStyle name="_DEM-WP(C) Costs not in AURORA 2007PCORC-5.07Update_DEM-WP(C) Production O&amp;M 2009GRC Rebuttal_Rebuttal Power Costs_Adj Bench DR 3 for Initial Briefs (Electric)_DEM-WP(C) ENERG10C--ctn Mid-C_042010 2010GRC 2" xfId="26224"/>
    <cellStyle name="_DEM-WP(C) Costs not in AURORA 2007PCORC-5.07Update_DEM-WP(C) Production O&amp;M 2009GRC Rebuttal_Rebuttal Power Costs_DEM-WP(C) ENERG10C--ctn Mid-C_042010 2010GRC" xfId="26225"/>
    <cellStyle name="_DEM-WP(C) Costs not in AURORA 2007PCORC-5.07Update_DEM-WP(C) Production O&amp;M 2009GRC Rebuttal_Rebuttal Power Costs_DEM-WP(C) ENERG10C--ctn Mid-C_042010 2010GRC 2" xfId="26226"/>
    <cellStyle name="_DEM-WP(C) Costs not in AURORA 2007PCORC-5.07Update_DEM-WP(C) Production O&amp;M 2009GRC Rebuttal_Rebuttal Power Costs_Electric Rev Req Model (2009 GRC) Rebuttal" xfId="4069"/>
    <cellStyle name="_DEM-WP(C) Costs not in AURORA 2007PCORC-5.07Update_DEM-WP(C) Production O&amp;M 2009GRC Rebuttal_Rebuttal Power Costs_Electric Rev Req Model (2009 GRC) Rebuttal 2" xfId="4070"/>
    <cellStyle name="_DEM-WP(C) Costs not in AURORA 2007PCORC-5.07Update_DEM-WP(C) Production O&amp;M 2009GRC Rebuttal_Rebuttal Power Costs_Electric Rev Req Model (2009 GRC) Rebuttal 2 2" xfId="4071"/>
    <cellStyle name="_DEM-WP(C) Costs not in AURORA 2007PCORC-5.07Update_DEM-WP(C) Production O&amp;M 2009GRC Rebuttal_Rebuttal Power Costs_Electric Rev Req Model (2009 GRC) Rebuttal 2 2 2" xfId="26227"/>
    <cellStyle name="_DEM-WP(C) Costs not in AURORA 2007PCORC-5.07Update_DEM-WP(C) Production O&amp;M 2009GRC Rebuttal_Rebuttal Power Costs_Electric Rev Req Model (2009 GRC) Rebuttal 2 3" xfId="26228"/>
    <cellStyle name="_DEM-WP(C) Costs not in AURORA 2007PCORC-5.07Update_DEM-WP(C) Production O&amp;M 2009GRC Rebuttal_Rebuttal Power Costs_Electric Rev Req Model (2009 GRC) Rebuttal 3" xfId="4072"/>
    <cellStyle name="_DEM-WP(C) Costs not in AURORA 2007PCORC-5.07Update_DEM-WP(C) Production O&amp;M 2009GRC Rebuttal_Rebuttal Power Costs_Electric Rev Req Model (2009 GRC) Rebuttal 3 2" xfId="26229"/>
    <cellStyle name="_DEM-WP(C) Costs not in AURORA 2007PCORC-5.07Update_DEM-WP(C) Production O&amp;M 2009GRC Rebuttal_Rebuttal Power Costs_Electric Rev Req Model (2009 GRC) Rebuttal 4" xfId="26230"/>
    <cellStyle name="_DEM-WP(C) Costs not in AURORA 2007PCORC-5.07Update_DEM-WP(C) Production O&amp;M 2009GRC Rebuttal_Rebuttal Power Costs_Electric Rev Req Model (2009 GRC) Rebuttal REmoval of New  WH Solar AdjustMI" xfId="4073"/>
    <cellStyle name="_DEM-WP(C) Costs not in AURORA 2007PCORC-5.07Update_DEM-WP(C) Production O&amp;M 2009GRC Rebuttal_Rebuttal Power Costs_Electric Rev Req Model (2009 GRC) Rebuttal REmoval of New  WH Solar AdjustMI 2" xfId="4074"/>
    <cellStyle name="_DEM-WP(C) Costs not in AURORA 2007PCORC-5.07Update_DEM-WP(C) Production O&amp;M 2009GRC Rebuttal_Rebuttal Power Costs_Electric Rev Req Model (2009 GRC) Rebuttal REmoval of New  WH Solar AdjustMI 2 2" xfId="4075"/>
    <cellStyle name="_DEM-WP(C) Costs not in AURORA 2007PCORC-5.07Update_DEM-WP(C) Production O&amp;M 2009GRC Rebuttal_Rebuttal Power Costs_Electric Rev Req Model (2009 GRC) Rebuttal REmoval of New  WH Solar AdjustMI 2 2 2" xfId="26231"/>
    <cellStyle name="_DEM-WP(C) Costs not in AURORA 2007PCORC-5.07Update_DEM-WP(C) Production O&amp;M 2009GRC Rebuttal_Rebuttal Power Costs_Electric Rev Req Model (2009 GRC) Rebuttal REmoval of New  WH Solar AdjustMI 2 3" xfId="26232"/>
    <cellStyle name="_DEM-WP(C) Costs not in AURORA 2007PCORC-5.07Update_DEM-WP(C) Production O&amp;M 2009GRC Rebuttal_Rebuttal Power Costs_Electric Rev Req Model (2009 GRC) Rebuttal REmoval of New  WH Solar AdjustMI 3" xfId="4076"/>
    <cellStyle name="_DEM-WP(C) Costs not in AURORA 2007PCORC-5.07Update_DEM-WP(C) Production O&amp;M 2009GRC Rebuttal_Rebuttal Power Costs_Electric Rev Req Model (2009 GRC) Rebuttal REmoval of New  WH Solar AdjustMI 3 2" xfId="26233"/>
    <cellStyle name="_DEM-WP(C) Costs not in AURORA 2007PCORC-5.07Update_DEM-WP(C) Production O&amp;M 2009GRC Rebuttal_Rebuttal Power Costs_Electric Rev Req Model (2009 GRC) Rebuttal REmoval of New  WH Solar AdjustMI 4" xfId="26234"/>
    <cellStyle name="_DEM-WP(C) Costs not in AURORA 2007PCORC-5.07Update_DEM-WP(C) Production O&amp;M 2009GRC Rebuttal_Rebuttal Power Costs_Electric Rev Req Model (2009 GRC) Rebuttal REmoval of New  WH Solar AdjustMI_DEM-WP(C) ENERG10C--ctn Mid-C_042010 2010GRC" xfId="26235"/>
    <cellStyle name="_DEM-WP(C) Costs not in AURORA 2007PCORC-5.07Update_DEM-WP(C) Production O&amp;M 2009GRC Rebuttal_Rebuttal Power Costs_Electric Rev Req Model (2009 GRC) Rebuttal REmoval of New  WH Solar AdjustMI_DEM-WP(C) ENERG10C--ctn Mid-C_042010 2010GRC 2" xfId="26236"/>
    <cellStyle name="_DEM-WP(C) Costs not in AURORA 2007PCORC-5.07Update_DEM-WP(C) Production O&amp;M 2009GRC Rebuttal_Rebuttal Power Costs_Electric Rev Req Model (2009 GRC) Revised 01-18-2010" xfId="4077"/>
    <cellStyle name="_DEM-WP(C) Costs not in AURORA 2007PCORC-5.07Update_DEM-WP(C) Production O&amp;M 2009GRC Rebuttal_Rebuttal Power Costs_Electric Rev Req Model (2009 GRC) Revised 01-18-2010 2" xfId="4078"/>
    <cellStyle name="_DEM-WP(C) Costs not in AURORA 2007PCORC-5.07Update_DEM-WP(C) Production O&amp;M 2009GRC Rebuttal_Rebuttal Power Costs_Electric Rev Req Model (2009 GRC) Revised 01-18-2010 2 2" xfId="4079"/>
    <cellStyle name="_DEM-WP(C) Costs not in AURORA 2007PCORC-5.07Update_DEM-WP(C) Production O&amp;M 2009GRC Rebuttal_Rebuttal Power Costs_Electric Rev Req Model (2009 GRC) Revised 01-18-2010 2 2 2" xfId="26237"/>
    <cellStyle name="_DEM-WP(C) Costs not in AURORA 2007PCORC-5.07Update_DEM-WP(C) Production O&amp;M 2009GRC Rebuttal_Rebuttal Power Costs_Electric Rev Req Model (2009 GRC) Revised 01-18-2010 2 3" xfId="26238"/>
    <cellStyle name="_DEM-WP(C) Costs not in AURORA 2007PCORC-5.07Update_DEM-WP(C) Production O&amp;M 2009GRC Rebuttal_Rebuttal Power Costs_Electric Rev Req Model (2009 GRC) Revised 01-18-2010 3" xfId="4080"/>
    <cellStyle name="_DEM-WP(C) Costs not in AURORA 2007PCORC-5.07Update_DEM-WP(C) Production O&amp;M 2009GRC Rebuttal_Rebuttal Power Costs_Electric Rev Req Model (2009 GRC) Revised 01-18-2010 3 2" xfId="26239"/>
    <cellStyle name="_DEM-WP(C) Costs not in AURORA 2007PCORC-5.07Update_DEM-WP(C) Production O&amp;M 2009GRC Rebuttal_Rebuttal Power Costs_Electric Rev Req Model (2009 GRC) Revised 01-18-2010 4" xfId="26240"/>
    <cellStyle name="_DEM-WP(C) Costs not in AURORA 2007PCORC-5.07Update_DEM-WP(C) Production O&amp;M 2009GRC Rebuttal_Rebuttal Power Costs_Electric Rev Req Model (2009 GRC) Revised 01-18-2010_DEM-WP(C) ENERG10C--ctn Mid-C_042010 2010GRC" xfId="26241"/>
    <cellStyle name="_DEM-WP(C) Costs not in AURORA 2007PCORC-5.07Update_DEM-WP(C) Production O&amp;M 2009GRC Rebuttal_Rebuttal Power Costs_Electric Rev Req Model (2009 GRC) Revised 01-18-2010_DEM-WP(C) ENERG10C--ctn Mid-C_042010 2010GRC 2" xfId="26242"/>
    <cellStyle name="_DEM-WP(C) Costs not in AURORA 2007PCORC-5.07Update_DEM-WP(C) Production O&amp;M 2009GRC Rebuttal_Rebuttal Power Costs_Final Order Electric EXHIBIT A-1" xfId="4081"/>
    <cellStyle name="_DEM-WP(C) Costs not in AURORA 2007PCORC-5.07Update_DEM-WP(C) Production O&amp;M 2009GRC Rebuttal_Rebuttal Power Costs_Final Order Electric EXHIBIT A-1 2" xfId="4082"/>
    <cellStyle name="_DEM-WP(C) Costs not in AURORA 2007PCORC-5.07Update_DEM-WP(C) Production O&amp;M 2009GRC Rebuttal_Rebuttal Power Costs_Final Order Electric EXHIBIT A-1 2 2" xfId="4083"/>
    <cellStyle name="_DEM-WP(C) Costs not in AURORA 2007PCORC-5.07Update_DEM-WP(C) Production O&amp;M 2009GRC Rebuttal_Rebuttal Power Costs_Final Order Electric EXHIBIT A-1 2 2 2" xfId="26243"/>
    <cellStyle name="_DEM-WP(C) Costs not in AURORA 2007PCORC-5.07Update_DEM-WP(C) Production O&amp;M 2009GRC Rebuttal_Rebuttal Power Costs_Final Order Electric EXHIBIT A-1 2 3" xfId="26244"/>
    <cellStyle name="_DEM-WP(C) Costs not in AURORA 2007PCORC-5.07Update_DEM-WP(C) Production O&amp;M 2009GRC Rebuttal_Rebuttal Power Costs_Final Order Electric EXHIBIT A-1 3" xfId="4084"/>
    <cellStyle name="_DEM-WP(C) Costs not in AURORA 2007PCORC-5.07Update_DEM-WP(C) Production O&amp;M 2009GRC Rebuttal_Rebuttal Power Costs_Final Order Electric EXHIBIT A-1 3 2" xfId="26245"/>
    <cellStyle name="_DEM-WP(C) Costs not in AURORA 2007PCORC-5.07Update_DEM-WP(C) Production O&amp;M 2009GRC Rebuttal_Rebuttal Power Costs_Final Order Electric EXHIBIT A-1 4" xfId="26246"/>
    <cellStyle name="_DEM-WP(C) Costs not in AURORA 2007PCORC-5.07Update_DEM-WP(C) Production O&amp;M 2010GRC As-Filed" xfId="4085"/>
    <cellStyle name="_DEM-WP(C) Costs not in AURORA 2007PCORC-5.07Update_DEM-WP(C) Production O&amp;M 2010GRC As-Filed 2" xfId="4086"/>
    <cellStyle name="_DEM-WP(C) Costs not in AURORA 2007PCORC-5.07Update_DEM-WP(C) Production O&amp;M 2010GRC As-Filed 2 2" xfId="26247"/>
    <cellStyle name="_DEM-WP(C) Costs not in AURORA 2007PCORC-5.07Update_DEM-WP(C) Production O&amp;M 2010GRC As-Filed 2 3" xfId="26248"/>
    <cellStyle name="_DEM-WP(C) Costs not in AURORA 2007PCORC-5.07Update_DEM-WP(C) Production O&amp;M 2010GRC As-Filed 3" xfId="26249"/>
    <cellStyle name="_DEM-WP(C) Costs not in AURORA 2007PCORC-5.07Update_DEM-WP(C) Production O&amp;M 2010GRC As-Filed 3 2" xfId="26250"/>
    <cellStyle name="_DEM-WP(C) Costs not in AURORA 2007PCORC-5.07Update_DEM-WP(C) Production O&amp;M 2010GRC As-Filed 4" xfId="26251"/>
    <cellStyle name="_DEM-WP(C) Costs not in AURORA 2007PCORC-5.07Update_DEM-WP(C) Production O&amp;M 2010GRC As-Filed 4 2" xfId="26252"/>
    <cellStyle name="_DEM-WP(C) Costs not in AURORA 2007PCORC-5.07Update_DEM-WP(C) Production O&amp;M 2010GRC As-Filed 5" xfId="26253"/>
    <cellStyle name="_DEM-WP(C) Costs not in AURORA 2007PCORC-5.07Update_DEM-WP(C) Production O&amp;M 2010GRC As-Filed 5 2" xfId="26254"/>
    <cellStyle name="_DEM-WP(C) Costs not in AURORA 2007PCORC-5.07Update_DEM-WP(C) Production O&amp;M 2010GRC As-Filed 6" xfId="26255"/>
    <cellStyle name="_DEM-WP(C) Costs not in AURORA 2007PCORC-5.07Update_DEM-WP(C) Production O&amp;M 2010GRC As-Filed 6 2" xfId="26256"/>
    <cellStyle name="_DEM-WP(C) Costs not in AURORA 2007PCORC-5.07Update_Electric Rev Req Model (2009 GRC) " xfId="4087"/>
    <cellStyle name="_DEM-WP(C) Costs not in AURORA 2007PCORC-5.07Update_Electric Rev Req Model (2009 GRC)  2" xfId="4088"/>
    <cellStyle name="_DEM-WP(C) Costs not in AURORA 2007PCORC-5.07Update_Electric Rev Req Model (2009 GRC)  2 2" xfId="4089"/>
    <cellStyle name="_DEM-WP(C) Costs not in AURORA 2007PCORC-5.07Update_Electric Rev Req Model (2009 GRC)  2 2 2" xfId="26257"/>
    <cellStyle name="_DEM-WP(C) Costs not in AURORA 2007PCORC-5.07Update_Electric Rev Req Model (2009 GRC)  2 3" xfId="26258"/>
    <cellStyle name="_DEM-WP(C) Costs not in AURORA 2007PCORC-5.07Update_Electric Rev Req Model (2009 GRC)  3" xfId="4090"/>
    <cellStyle name="_DEM-WP(C) Costs not in AURORA 2007PCORC-5.07Update_Electric Rev Req Model (2009 GRC)  3 2" xfId="26259"/>
    <cellStyle name="_DEM-WP(C) Costs not in AURORA 2007PCORC-5.07Update_Electric Rev Req Model (2009 GRC)  4" xfId="26260"/>
    <cellStyle name="_DEM-WP(C) Costs not in AURORA 2007PCORC-5.07Update_Electric Rev Req Model (2009 GRC) _DEM-WP(C) ENERG10C--ctn Mid-C_042010 2010GRC" xfId="26261"/>
    <cellStyle name="_DEM-WP(C) Costs not in AURORA 2007PCORC-5.07Update_Electric Rev Req Model (2009 GRC) _DEM-WP(C) ENERG10C--ctn Mid-C_042010 2010GRC 2" xfId="26262"/>
    <cellStyle name="_DEM-WP(C) Costs not in AURORA 2007PCORC-5.07Update_Electric Rev Req Model (2009 GRC) Rebuttal" xfId="4091"/>
    <cellStyle name="_DEM-WP(C) Costs not in AURORA 2007PCORC-5.07Update_Electric Rev Req Model (2009 GRC) Rebuttal 2" xfId="4092"/>
    <cellStyle name="_DEM-WP(C) Costs not in AURORA 2007PCORC-5.07Update_Electric Rev Req Model (2009 GRC) Rebuttal 2 2" xfId="4093"/>
    <cellStyle name="_DEM-WP(C) Costs not in AURORA 2007PCORC-5.07Update_Electric Rev Req Model (2009 GRC) Rebuttal 2 2 2" xfId="26263"/>
    <cellStyle name="_DEM-WP(C) Costs not in AURORA 2007PCORC-5.07Update_Electric Rev Req Model (2009 GRC) Rebuttal 2 3" xfId="26264"/>
    <cellStyle name="_DEM-WP(C) Costs not in AURORA 2007PCORC-5.07Update_Electric Rev Req Model (2009 GRC) Rebuttal 3" xfId="4094"/>
    <cellStyle name="_DEM-WP(C) Costs not in AURORA 2007PCORC-5.07Update_Electric Rev Req Model (2009 GRC) Rebuttal 3 2" xfId="26265"/>
    <cellStyle name="_DEM-WP(C) Costs not in AURORA 2007PCORC-5.07Update_Electric Rev Req Model (2009 GRC) Rebuttal 4" xfId="26266"/>
    <cellStyle name="_DEM-WP(C) Costs not in AURORA 2007PCORC-5.07Update_Electric Rev Req Model (2009 GRC) Rebuttal REmoval of New  WH Solar AdjustMI" xfId="4095"/>
    <cellStyle name="_DEM-WP(C) Costs not in AURORA 2007PCORC-5.07Update_Electric Rev Req Model (2009 GRC) Rebuttal REmoval of New  WH Solar AdjustMI 2" xfId="4096"/>
    <cellStyle name="_DEM-WP(C) Costs not in AURORA 2007PCORC-5.07Update_Electric Rev Req Model (2009 GRC) Rebuttal REmoval of New  WH Solar AdjustMI 2 2" xfId="4097"/>
    <cellStyle name="_DEM-WP(C) Costs not in AURORA 2007PCORC-5.07Update_Electric Rev Req Model (2009 GRC) Rebuttal REmoval of New  WH Solar AdjustMI 2 2 2" xfId="26267"/>
    <cellStyle name="_DEM-WP(C) Costs not in AURORA 2007PCORC-5.07Update_Electric Rev Req Model (2009 GRC) Rebuttal REmoval of New  WH Solar AdjustMI 2 3" xfId="26268"/>
    <cellStyle name="_DEM-WP(C) Costs not in AURORA 2007PCORC-5.07Update_Electric Rev Req Model (2009 GRC) Rebuttal REmoval of New  WH Solar AdjustMI 3" xfId="4098"/>
    <cellStyle name="_DEM-WP(C) Costs not in AURORA 2007PCORC-5.07Update_Electric Rev Req Model (2009 GRC) Rebuttal REmoval of New  WH Solar AdjustMI 3 2" xfId="26269"/>
    <cellStyle name="_DEM-WP(C) Costs not in AURORA 2007PCORC-5.07Update_Electric Rev Req Model (2009 GRC) Rebuttal REmoval of New  WH Solar AdjustMI 4" xfId="26270"/>
    <cellStyle name="_DEM-WP(C) Costs not in AURORA 2007PCORC-5.07Update_Electric Rev Req Model (2009 GRC) Rebuttal REmoval of New  WH Solar AdjustMI_DEM-WP(C) ENERG10C--ctn Mid-C_042010 2010GRC" xfId="26271"/>
    <cellStyle name="_DEM-WP(C) Costs not in AURORA 2007PCORC-5.07Update_Electric Rev Req Model (2009 GRC) Rebuttal REmoval of New  WH Solar AdjustMI_DEM-WP(C) ENERG10C--ctn Mid-C_042010 2010GRC 2" xfId="26272"/>
    <cellStyle name="_DEM-WP(C) Costs not in AURORA 2007PCORC-5.07Update_Electric Rev Req Model (2009 GRC) Revised 01-18-2010" xfId="4099"/>
    <cellStyle name="_DEM-WP(C) Costs not in AURORA 2007PCORC-5.07Update_Electric Rev Req Model (2009 GRC) Revised 01-18-2010 2" xfId="4100"/>
    <cellStyle name="_DEM-WP(C) Costs not in AURORA 2007PCORC-5.07Update_Electric Rev Req Model (2009 GRC) Revised 01-18-2010 2 2" xfId="4101"/>
    <cellStyle name="_DEM-WP(C) Costs not in AURORA 2007PCORC-5.07Update_Electric Rev Req Model (2009 GRC) Revised 01-18-2010 2 2 2" xfId="26273"/>
    <cellStyle name="_DEM-WP(C) Costs not in AURORA 2007PCORC-5.07Update_Electric Rev Req Model (2009 GRC) Revised 01-18-2010 2 3" xfId="26274"/>
    <cellStyle name="_DEM-WP(C) Costs not in AURORA 2007PCORC-5.07Update_Electric Rev Req Model (2009 GRC) Revised 01-18-2010 3" xfId="4102"/>
    <cellStyle name="_DEM-WP(C) Costs not in AURORA 2007PCORC-5.07Update_Electric Rev Req Model (2009 GRC) Revised 01-18-2010 3 2" xfId="26275"/>
    <cellStyle name="_DEM-WP(C) Costs not in AURORA 2007PCORC-5.07Update_Electric Rev Req Model (2009 GRC) Revised 01-18-2010 4" xfId="26276"/>
    <cellStyle name="_DEM-WP(C) Costs not in AURORA 2007PCORC-5.07Update_Electric Rev Req Model (2009 GRC) Revised 01-18-2010_DEM-WP(C) ENERG10C--ctn Mid-C_042010 2010GRC" xfId="26277"/>
    <cellStyle name="_DEM-WP(C) Costs not in AURORA 2007PCORC-5.07Update_Electric Rev Req Model (2009 GRC) Revised 01-18-2010_DEM-WP(C) ENERG10C--ctn Mid-C_042010 2010GRC 2" xfId="26278"/>
    <cellStyle name="_DEM-WP(C) Costs not in AURORA 2007PCORC-5.07Update_Electric Rev Req Model (2010 GRC)" xfId="4103"/>
    <cellStyle name="_DEM-WP(C) Costs not in AURORA 2007PCORC-5.07Update_Electric Rev Req Model (2010 GRC) 2" xfId="26279"/>
    <cellStyle name="_DEM-WP(C) Costs not in AURORA 2007PCORC-5.07Update_Electric Rev Req Model (2010 GRC) SF" xfId="4104"/>
    <cellStyle name="_DEM-WP(C) Costs not in AURORA 2007PCORC-5.07Update_Electric Rev Req Model (2010 GRC) SF 2" xfId="26280"/>
    <cellStyle name="_DEM-WP(C) Costs not in AURORA 2007PCORC-5.07Update_Final Order Electric" xfId="4105"/>
    <cellStyle name="_DEM-WP(C) Costs not in AURORA 2007PCORC-5.07Update_Final Order Electric EXHIBIT A-1" xfId="4106"/>
    <cellStyle name="_DEM-WP(C) Costs not in AURORA 2007PCORC-5.07Update_Final Order Electric EXHIBIT A-1 2" xfId="4107"/>
    <cellStyle name="_DEM-WP(C) Costs not in AURORA 2007PCORC-5.07Update_Final Order Electric EXHIBIT A-1 2 2" xfId="4108"/>
    <cellStyle name="_DEM-WP(C) Costs not in AURORA 2007PCORC-5.07Update_Final Order Electric EXHIBIT A-1 2 2 2" xfId="26281"/>
    <cellStyle name="_DEM-WP(C) Costs not in AURORA 2007PCORC-5.07Update_Final Order Electric EXHIBIT A-1 2 3" xfId="26282"/>
    <cellStyle name="_DEM-WP(C) Costs not in AURORA 2007PCORC-5.07Update_Final Order Electric EXHIBIT A-1 3" xfId="4109"/>
    <cellStyle name="_DEM-WP(C) Costs not in AURORA 2007PCORC-5.07Update_Final Order Electric EXHIBIT A-1 3 2" xfId="26283"/>
    <cellStyle name="_DEM-WP(C) Costs not in AURORA 2007PCORC-5.07Update_Final Order Electric EXHIBIT A-1 4" xfId="26284"/>
    <cellStyle name="_DEM-WP(C) Costs not in AURORA 2007PCORC-5.07Update_NIM Summary" xfId="4110"/>
    <cellStyle name="_DEM-WP(C) Costs not in AURORA 2007PCORC-5.07Update_NIM Summary 09GRC" xfId="4111"/>
    <cellStyle name="_DEM-WP(C) Costs not in AURORA 2007PCORC-5.07Update_NIM Summary 09GRC 2" xfId="4112"/>
    <cellStyle name="_DEM-WP(C) Costs not in AURORA 2007PCORC-5.07Update_NIM Summary 09GRC 2 2" xfId="26285"/>
    <cellStyle name="_DEM-WP(C) Costs not in AURORA 2007PCORC-5.07Update_NIM Summary 09GRC 2 2 2" xfId="26286"/>
    <cellStyle name="_DEM-WP(C) Costs not in AURORA 2007PCORC-5.07Update_NIM Summary 09GRC 2 3" xfId="26287"/>
    <cellStyle name="_DEM-WP(C) Costs not in AURORA 2007PCORC-5.07Update_NIM Summary 09GRC 3" xfId="26288"/>
    <cellStyle name="_DEM-WP(C) Costs not in AURORA 2007PCORC-5.07Update_NIM Summary 09GRC 3 2" xfId="26289"/>
    <cellStyle name="_DEM-WP(C) Costs not in AURORA 2007PCORC-5.07Update_NIM Summary 09GRC 4" xfId="26290"/>
    <cellStyle name="_DEM-WP(C) Costs not in AURORA 2007PCORC-5.07Update_NIM Summary 09GRC_DEM-WP(C) ENERG10C--ctn Mid-C_042010 2010GRC" xfId="26291"/>
    <cellStyle name="_DEM-WP(C) Costs not in AURORA 2007PCORC-5.07Update_NIM Summary 09GRC_DEM-WP(C) ENERG10C--ctn Mid-C_042010 2010GRC 2" xfId="26292"/>
    <cellStyle name="_DEM-WP(C) Costs not in AURORA 2007PCORC-5.07Update_NIM Summary 09GRC_NIM Summary" xfId="4113"/>
    <cellStyle name="_DEM-WP(C) Costs not in AURORA 2007PCORC-5.07Update_NIM Summary 09GRC_NIM Summary 2" xfId="4114"/>
    <cellStyle name="_DEM-WP(C) Costs not in AURORA 2007PCORC-5.07Update_NIM Summary 09GRC_NIM Summary 2 2" xfId="26293"/>
    <cellStyle name="_DEM-WP(C) Costs not in AURORA 2007PCORC-5.07Update_NIM Summary 09GRC_NIM Summary 2 2 2" xfId="26294"/>
    <cellStyle name="_DEM-WP(C) Costs not in AURORA 2007PCORC-5.07Update_NIM Summary 09GRC_NIM Summary 2 3" xfId="26295"/>
    <cellStyle name="_DEM-WP(C) Costs not in AURORA 2007PCORC-5.07Update_NIM Summary 09GRC_NIM Summary 3" xfId="26296"/>
    <cellStyle name="_DEM-WP(C) Costs not in AURORA 2007PCORC-5.07Update_NIM Summary 09GRC_NIM Summary 3 2" xfId="26297"/>
    <cellStyle name="_DEM-WP(C) Costs not in AURORA 2007PCORC-5.07Update_NIM Summary 09GRC_NIM Summary 4" xfId="26298"/>
    <cellStyle name="_DEM-WP(C) Costs not in AURORA 2007PCORC-5.07Update_NIM Summary 09GRC_NIM Summary_DEM-WP(C) ENERG10C--ctn Mid-C_042010 2010GRC" xfId="26299"/>
    <cellStyle name="_DEM-WP(C) Costs not in AURORA 2007PCORC-5.07Update_NIM Summary 09GRC_NIM Summary_DEM-WP(C) ENERG10C--ctn Mid-C_042010 2010GRC 2" xfId="26300"/>
    <cellStyle name="_DEM-WP(C) Costs not in AURORA 2007PCORC-5.07Update_NIM Summary 10" xfId="26301"/>
    <cellStyle name="_DEM-WP(C) Costs not in AURORA 2007PCORC-5.07Update_NIM Summary 10 2" xfId="26302"/>
    <cellStyle name="_DEM-WP(C) Costs not in AURORA 2007PCORC-5.07Update_NIM Summary 11" xfId="26303"/>
    <cellStyle name="_DEM-WP(C) Costs not in AURORA 2007PCORC-5.07Update_NIM Summary 11 2" xfId="26304"/>
    <cellStyle name="_DEM-WP(C) Costs not in AURORA 2007PCORC-5.07Update_NIM Summary 12" xfId="26305"/>
    <cellStyle name="_DEM-WP(C) Costs not in AURORA 2007PCORC-5.07Update_NIM Summary 12 2" xfId="26306"/>
    <cellStyle name="_DEM-WP(C) Costs not in AURORA 2007PCORC-5.07Update_NIM Summary 13" xfId="26307"/>
    <cellStyle name="_DEM-WP(C) Costs not in AURORA 2007PCORC-5.07Update_NIM Summary 13 2" xfId="26308"/>
    <cellStyle name="_DEM-WP(C) Costs not in AURORA 2007PCORC-5.07Update_NIM Summary 14" xfId="26309"/>
    <cellStyle name="_DEM-WP(C) Costs not in AURORA 2007PCORC-5.07Update_NIM Summary 14 2" xfId="26310"/>
    <cellStyle name="_DEM-WP(C) Costs not in AURORA 2007PCORC-5.07Update_NIM Summary 15" xfId="26311"/>
    <cellStyle name="_DEM-WP(C) Costs not in AURORA 2007PCORC-5.07Update_NIM Summary 15 2" xfId="26312"/>
    <cellStyle name="_DEM-WP(C) Costs not in AURORA 2007PCORC-5.07Update_NIM Summary 16" xfId="26313"/>
    <cellStyle name="_DEM-WP(C) Costs not in AURORA 2007PCORC-5.07Update_NIM Summary 16 2" xfId="26314"/>
    <cellStyle name="_DEM-WP(C) Costs not in AURORA 2007PCORC-5.07Update_NIM Summary 17" xfId="26315"/>
    <cellStyle name="_DEM-WP(C) Costs not in AURORA 2007PCORC-5.07Update_NIM Summary 17 2" xfId="26316"/>
    <cellStyle name="_DEM-WP(C) Costs not in AURORA 2007PCORC-5.07Update_NIM Summary 18" xfId="26317"/>
    <cellStyle name="_DEM-WP(C) Costs not in AURORA 2007PCORC-5.07Update_NIM Summary 18 2" xfId="26318"/>
    <cellStyle name="_DEM-WP(C) Costs not in AURORA 2007PCORC-5.07Update_NIM Summary 19" xfId="26319"/>
    <cellStyle name="_DEM-WP(C) Costs not in AURORA 2007PCORC-5.07Update_NIM Summary 19 2" xfId="26320"/>
    <cellStyle name="_DEM-WP(C) Costs not in AURORA 2007PCORC-5.07Update_NIM Summary 2" xfId="4115"/>
    <cellStyle name="_DEM-WP(C) Costs not in AURORA 2007PCORC-5.07Update_NIM Summary 2 2" xfId="26321"/>
    <cellStyle name="_DEM-WP(C) Costs not in AURORA 2007PCORC-5.07Update_NIM Summary 2 2 2" xfId="26322"/>
    <cellStyle name="_DEM-WP(C) Costs not in AURORA 2007PCORC-5.07Update_NIM Summary 2 3" xfId="26323"/>
    <cellStyle name="_DEM-WP(C) Costs not in AURORA 2007PCORC-5.07Update_NIM Summary 20" xfId="26324"/>
    <cellStyle name="_DEM-WP(C) Costs not in AURORA 2007PCORC-5.07Update_NIM Summary 20 2" xfId="26325"/>
    <cellStyle name="_DEM-WP(C) Costs not in AURORA 2007PCORC-5.07Update_NIM Summary 21" xfId="26326"/>
    <cellStyle name="_DEM-WP(C) Costs not in AURORA 2007PCORC-5.07Update_NIM Summary 21 2" xfId="26327"/>
    <cellStyle name="_DEM-WP(C) Costs not in AURORA 2007PCORC-5.07Update_NIM Summary 22" xfId="26328"/>
    <cellStyle name="_DEM-WP(C) Costs not in AURORA 2007PCORC-5.07Update_NIM Summary 22 2" xfId="26329"/>
    <cellStyle name="_DEM-WP(C) Costs not in AURORA 2007PCORC-5.07Update_NIM Summary 23" xfId="26330"/>
    <cellStyle name="_DEM-WP(C) Costs not in AURORA 2007PCORC-5.07Update_NIM Summary 23 2" xfId="26331"/>
    <cellStyle name="_DEM-WP(C) Costs not in AURORA 2007PCORC-5.07Update_NIM Summary 24" xfId="26332"/>
    <cellStyle name="_DEM-WP(C) Costs not in AURORA 2007PCORC-5.07Update_NIM Summary 24 2" xfId="26333"/>
    <cellStyle name="_DEM-WP(C) Costs not in AURORA 2007PCORC-5.07Update_NIM Summary 25" xfId="26334"/>
    <cellStyle name="_DEM-WP(C) Costs not in AURORA 2007PCORC-5.07Update_NIM Summary 25 2" xfId="26335"/>
    <cellStyle name="_DEM-WP(C) Costs not in AURORA 2007PCORC-5.07Update_NIM Summary 26" xfId="26336"/>
    <cellStyle name="_DEM-WP(C) Costs not in AURORA 2007PCORC-5.07Update_NIM Summary 26 2" xfId="26337"/>
    <cellStyle name="_DEM-WP(C) Costs not in AURORA 2007PCORC-5.07Update_NIM Summary 27" xfId="26338"/>
    <cellStyle name="_DEM-WP(C) Costs not in AURORA 2007PCORC-5.07Update_NIM Summary 27 2" xfId="26339"/>
    <cellStyle name="_DEM-WP(C) Costs not in AURORA 2007PCORC-5.07Update_NIM Summary 28" xfId="26340"/>
    <cellStyle name="_DEM-WP(C) Costs not in AURORA 2007PCORC-5.07Update_NIM Summary 28 2" xfId="26341"/>
    <cellStyle name="_DEM-WP(C) Costs not in AURORA 2007PCORC-5.07Update_NIM Summary 29" xfId="26342"/>
    <cellStyle name="_DEM-WP(C) Costs not in AURORA 2007PCORC-5.07Update_NIM Summary 29 2" xfId="26343"/>
    <cellStyle name="_DEM-WP(C) Costs not in AURORA 2007PCORC-5.07Update_NIM Summary 3" xfId="4116"/>
    <cellStyle name="_DEM-WP(C) Costs not in AURORA 2007PCORC-5.07Update_NIM Summary 3 2" xfId="26344"/>
    <cellStyle name="_DEM-WP(C) Costs not in AURORA 2007PCORC-5.07Update_NIM Summary 30" xfId="26345"/>
    <cellStyle name="_DEM-WP(C) Costs not in AURORA 2007PCORC-5.07Update_NIM Summary 30 2" xfId="26346"/>
    <cellStyle name="_DEM-WP(C) Costs not in AURORA 2007PCORC-5.07Update_NIM Summary 31" xfId="26347"/>
    <cellStyle name="_DEM-WP(C) Costs not in AURORA 2007PCORC-5.07Update_NIM Summary 31 2" xfId="26348"/>
    <cellStyle name="_DEM-WP(C) Costs not in AURORA 2007PCORC-5.07Update_NIM Summary 32" xfId="26349"/>
    <cellStyle name="_DEM-WP(C) Costs not in AURORA 2007PCORC-5.07Update_NIM Summary 32 2" xfId="26350"/>
    <cellStyle name="_DEM-WP(C) Costs not in AURORA 2007PCORC-5.07Update_NIM Summary 33" xfId="26351"/>
    <cellStyle name="_DEM-WP(C) Costs not in AURORA 2007PCORC-5.07Update_NIM Summary 33 2" xfId="26352"/>
    <cellStyle name="_DEM-WP(C) Costs not in AURORA 2007PCORC-5.07Update_NIM Summary 34" xfId="26353"/>
    <cellStyle name="_DEM-WP(C) Costs not in AURORA 2007PCORC-5.07Update_NIM Summary 34 2" xfId="26354"/>
    <cellStyle name="_DEM-WP(C) Costs not in AURORA 2007PCORC-5.07Update_NIM Summary 35" xfId="26355"/>
    <cellStyle name="_DEM-WP(C) Costs not in AURORA 2007PCORC-5.07Update_NIM Summary 35 2" xfId="26356"/>
    <cellStyle name="_DEM-WP(C) Costs not in AURORA 2007PCORC-5.07Update_NIM Summary 36" xfId="26357"/>
    <cellStyle name="_DEM-WP(C) Costs not in AURORA 2007PCORC-5.07Update_NIM Summary 36 2" xfId="26358"/>
    <cellStyle name="_DEM-WP(C) Costs not in AURORA 2007PCORC-5.07Update_NIM Summary 37" xfId="26359"/>
    <cellStyle name="_DEM-WP(C) Costs not in AURORA 2007PCORC-5.07Update_NIM Summary 37 2" xfId="26360"/>
    <cellStyle name="_DEM-WP(C) Costs not in AURORA 2007PCORC-5.07Update_NIM Summary 38" xfId="26361"/>
    <cellStyle name="_DEM-WP(C) Costs not in AURORA 2007PCORC-5.07Update_NIM Summary 38 2" xfId="26362"/>
    <cellStyle name="_DEM-WP(C) Costs not in AURORA 2007PCORC-5.07Update_NIM Summary 39" xfId="26363"/>
    <cellStyle name="_DEM-WP(C) Costs not in AURORA 2007PCORC-5.07Update_NIM Summary 39 2" xfId="26364"/>
    <cellStyle name="_DEM-WP(C) Costs not in AURORA 2007PCORC-5.07Update_NIM Summary 4" xfId="4117"/>
    <cellStyle name="_DEM-WP(C) Costs not in AURORA 2007PCORC-5.07Update_NIM Summary 4 2" xfId="26365"/>
    <cellStyle name="_DEM-WP(C) Costs not in AURORA 2007PCORC-5.07Update_NIM Summary 40" xfId="26366"/>
    <cellStyle name="_DEM-WP(C) Costs not in AURORA 2007PCORC-5.07Update_NIM Summary 40 2" xfId="26367"/>
    <cellStyle name="_DEM-WP(C) Costs not in AURORA 2007PCORC-5.07Update_NIM Summary 41" xfId="26368"/>
    <cellStyle name="_DEM-WP(C) Costs not in AURORA 2007PCORC-5.07Update_NIM Summary 41 2" xfId="26369"/>
    <cellStyle name="_DEM-WP(C) Costs not in AURORA 2007PCORC-5.07Update_NIM Summary 42" xfId="26370"/>
    <cellStyle name="_DEM-WP(C) Costs not in AURORA 2007PCORC-5.07Update_NIM Summary 42 2" xfId="26371"/>
    <cellStyle name="_DEM-WP(C) Costs not in AURORA 2007PCORC-5.07Update_NIM Summary 43" xfId="26372"/>
    <cellStyle name="_DEM-WP(C) Costs not in AURORA 2007PCORC-5.07Update_NIM Summary 43 2" xfId="26373"/>
    <cellStyle name="_DEM-WP(C) Costs not in AURORA 2007PCORC-5.07Update_NIM Summary 44" xfId="26374"/>
    <cellStyle name="_DEM-WP(C) Costs not in AURORA 2007PCORC-5.07Update_NIM Summary 44 2" xfId="26375"/>
    <cellStyle name="_DEM-WP(C) Costs not in AURORA 2007PCORC-5.07Update_NIM Summary 45" xfId="26376"/>
    <cellStyle name="_DEM-WP(C) Costs not in AURORA 2007PCORC-5.07Update_NIM Summary 45 2" xfId="26377"/>
    <cellStyle name="_DEM-WP(C) Costs not in AURORA 2007PCORC-5.07Update_NIM Summary 46" xfId="26378"/>
    <cellStyle name="_DEM-WP(C) Costs not in AURORA 2007PCORC-5.07Update_NIM Summary 46 2" xfId="26379"/>
    <cellStyle name="_DEM-WP(C) Costs not in AURORA 2007PCORC-5.07Update_NIM Summary 47" xfId="26380"/>
    <cellStyle name="_DEM-WP(C) Costs not in AURORA 2007PCORC-5.07Update_NIM Summary 47 2" xfId="26381"/>
    <cellStyle name="_DEM-WP(C) Costs not in AURORA 2007PCORC-5.07Update_NIM Summary 48" xfId="26382"/>
    <cellStyle name="_DEM-WP(C) Costs not in AURORA 2007PCORC-5.07Update_NIM Summary 49" xfId="26383"/>
    <cellStyle name="_DEM-WP(C) Costs not in AURORA 2007PCORC-5.07Update_NIM Summary 5" xfId="4118"/>
    <cellStyle name="_DEM-WP(C) Costs not in AURORA 2007PCORC-5.07Update_NIM Summary 5 2" xfId="26384"/>
    <cellStyle name="_DEM-WP(C) Costs not in AURORA 2007PCORC-5.07Update_NIM Summary 50" xfId="26385"/>
    <cellStyle name="_DEM-WP(C) Costs not in AURORA 2007PCORC-5.07Update_NIM Summary 51" xfId="26386"/>
    <cellStyle name="_DEM-WP(C) Costs not in AURORA 2007PCORC-5.07Update_NIM Summary 52" xfId="26387"/>
    <cellStyle name="_DEM-WP(C) Costs not in AURORA 2007PCORC-5.07Update_NIM Summary 6" xfId="4119"/>
    <cellStyle name="_DEM-WP(C) Costs not in AURORA 2007PCORC-5.07Update_NIM Summary 6 2" xfId="26388"/>
    <cellStyle name="_DEM-WP(C) Costs not in AURORA 2007PCORC-5.07Update_NIM Summary 7" xfId="4120"/>
    <cellStyle name="_DEM-WP(C) Costs not in AURORA 2007PCORC-5.07Update_NIM Summary 7 2" xfId="26389"/>
    <cellStyle name="_DEM-WP(C) Costs not in AURORA 2007PCORC-5.07Update_NIM Summary 8" xfId="4121"/>
    <cellStyle name="_DEM-WP(C) Costs not in AURORA 2007PCORC-5.07Update_NIM Summary 8 2" xfId="26390"/>
    <cellStyle name="_DEM-WP(C) Costs not in AURORA 2007PCORC-5.07Update_NIM Summary 9" xfId="4122"/>
    <cellStyle name="_DEM-WP(C) Costs not in AURORA 2007PCORC-5.07Update_NIM Summary 9 2" xfId="26391"/>
    <cellStyle name="_DEM-WP(C) Costs not in AURORA 2007PCORC-5.07Update_NIM Summary_DEM-WP(C) ENERG10C--ctn Mid-C_042010 2010GRC" xfId="26392"/>
    <cellStyle name="_DEM-WP(C) Costs not in AURORA 2007PCORC-5.07Update_NIM Summary_DEM-WP(C) ENERG10C--ctn Mid-C_042010 2010GRC 2" xfId="26393"/>
    <cellStyle name="_DEM-WP(C) Costs not in AURORA 2007PCORC-5.07Update_NIM+O&amp;M Monthly" xfId="26394"/>
    <cellStyle name="_DEM-WP(C) Costs not in AURORA 2007PCORC-5.07Update_NIM+O&amp;M Monthly 2" xfId="26395"/>
    <cellStyle name="_DEM-WP(C) Costs not in AURORA 2007PCORC-5.07Update_NIM+O&amp;M Monthly 2 2" xfId="26396"/>
    <cellStyle name="_DEM-WP(C) Costs not in AURORA 2007PCORC-5.07Update_NIM+O&amp;M Monthly 3" xfId="26397"/>
    <cellStyle name="_DEM-WP(C) Costs not in AURORA 2007PCORC-5.07Update_Power Costs - Comparison bx Rbtl-Staff-Jt-PC" xfId="4123"/>
    <cellStyle name="_DEM-WP(C) Costs not in AURORA 2007PCORC-5.07Update_Power Costs - Comparison bx Rbtl-Staff-Jt-PC 2" xfId="4124"/>
    <cellStyle name="_DEM-WP(C) Costs not in AURORA 2007PCORC-5.07Update_Power Costs - Comparison bx Rbtl-Staff-Jt-PC 2 2" xfId="4125"/>
    <cellStyle name="_DEM-WP(C) Costs not in AURORA 2007PCORC-5.07Update_Power Costs - Comparison bx Rbtl-Staff-Jt-PC 2 2 2" xfId="26398"/>
    <cellStyle name="_DEM-WP(C) Costs not in AURORA 2007PCORC-5.07Update_Power Costs - Comparison bx Rbtl-Staff-Jt-PC 2 3" xfId="26399"/>
    <cellStyle name="_DEM-WP(C) Costs not in AURORA 2007PCORC-5.07Update_Power Costs - Comparison bx Rbtl-Staff-Jt-PC 3" xfId="4126"/>
    <cellStyle name="_DEM-WP(C) Costs not in AURORA 2007PCORC-5.07Update_Power Costs - Comparison bx Rbtl-Staff-Jt-PC 3 2" xfId="26400"/>
    <cellStyle name="_DEM-WP(C) Costs not in AURORA 2007PCORC-5.07Update_Power Costs - Comparison bx Rbtl-Staff-Jt-PC 4" xfId="26401"/>
    <cellStyle name="_DEM-WP(C) Costs not in AURORA 2007PCORC-5.07Update_Power Costs - Comparison bx Rbtl-Staff-Jt-PC_DEM-WP(C) ENERG10C--ctn Mid-C_042010 2010GRC" xfId="26402"/>
    <cellStyle name="_DEM-WP(C) Costs not in AURORA 2007PCORC-5.07Update_Power Costs - Comparison bx Rbtl-Staff-Jt-PC_DEM-WP(C) ENERG10C--ctn Mid-C_042010 2010GRC 2" xfId="26403"/>
    <cellStyle name="_DEM-WP(C) Costs not in AURORA 2007PCORC-5.07Update_Rebuttal Power Costs" xfId="4127"/>
    <cellStyle name="_DEM-WP(C) Costs not in AURORA 2007PCORC-5.07Update_Rebuttal Power Costs 2" xfId="4128"/>
    <cellStyle name="_DEM-WP(C) Costs not in AURORA 2007PCORC-5.07Update_Rebuttal Power Costs 2 2" xfId="4129"/>
    <cellStyle name="_DEM-WP(C) Costs not in AURORA 2007PCORC-5.07Update_Rebuttal Power Costs 2 2 2" xfId="26404"/>
    <cellStyle name="_DEM-WP(C) Costs not in AURORA 2007PCORC-5.07Update_Rebuttal Power Costs 2 3" xfId="26405"/>
    <cellStyle name="_DEM-WP(C) Costs not in AURORA 2007PCORC-5.07Update_Rebuttal Power Costs 3" xfId="4130"/>
    <cellStyle name="_DEM-WP(C) Costs not in AURORA 2007PCORC-5.07Update_Rebuttal Power Costs 3 2" xfId="26406"/>
    <cellStyle name="_DEM-WP(C) Costs not in AURORA 2007PCORC-5.07Update_Rebuttal Power Costs 4" xfId="26407"/>
    <cellStyle name="_DEM-WP(C) Costs not in AURORA 2007PCORC-5.07Update_Rebuttal Power Costs_DEM-WP(C) ENERG10C--ctn Mid-C_042010 2010GRC" xfId="26408"/>
    <cellStyle name="_DEM-WP(C) Costs not in AURORA 2007PCORC-5.07Update_Rebuttal Power Costs_DEM-WP(C) ENERG10C--ctn Mid-C_042010 2010GRC 2" xfId="26409"/>
    <cellStyle name="_DEM-WP(C) Costs not in AURORA 2007PCORC-5.07Update_TENASKA REGULATORY ASSET" xfId="4131"/>
    <cellStyle name="_DEM-WP(C) Costs not in AURORA 2007PCORC-5.07Update_TENASKA REGULATORY ASSET 2" xfId="4132"/>
    <cellStyle name="_DEM-WP(C) Costs not in AURORA 2007PCORC-5.07Update_TENASKA REGULATORY ASSET 2 2" xfId="4133"/>
    <cellStyle name="_DEM-WP(C) Costs not in AURORA 2007PCORC-5.07Update_TENASKA REGULATORY ASSET 2 2 2" xfId="26410"/>
    <cellStyle name="_DEM-WP(C) Costs not in AURORA 2007PCORC-5.07Update_TENASKA REGULATORY ASSET 2 3" xfId="26411"/>
    <cellStyle name="_DEM-WP(C) Costs not in AURORA 2007PCORC-5.07Update_TENASKA REGULATORY ASSET 3" xfId="4134"/>
    <cellStyle name="_DEM-WP(C) Costs not in AURORA 2007PCORC-5.07Update_TENASKA REGULATORY ASSET 3 2" xfId="26412"/>
    <cellStyle name="_DEM-WP(C) Costs not in AURORA 2007PCORC-5.07Update_TENASKA REGULATORY ASSET 4" xfId="26413"/>
    <cellStyle name="_DEM-WP(C) Costs Not In AURORA 2009GRC" xfId="4135"/>
    <cellStyle name="_DEM-WP(C) Costs Not In AURORA 2009GRC 2" xfId="26414"/>
    <cellStyle name="_x0013__DEM-WP(C) ENERG10C--ctn Mid-C_042010 2010GRC" xfId="26415"/>
    <cellStyle name="_x0013__DEM-WP(C) ENERG10C--ctn Mid-C_042010 2010GRC 2" xfId="26416"/>
    <cellStyle name="_DEM-WP(C) Prod O&amp;M 2007GRC" xfId="4136"/>
    <cellStyle name="_DEM-WP(C) Prod O&amp;M 2007GRC 2" xfId="4137"/>
    <cellStyle name="_DEM-WP(C) Prod O&amp;M 2007GRC 2 2" xfId="4138"/>
    <cellStyle name="_DEM-WP(C) Prod O&amp;M 2007GRC 2 2 2" xfId="26417"/>
    <cellStyle name="_DEM-WP(C) Prod O&amp;M 2007GRC 2 3" xfId="26418"/>
    <cellStyle name="_DEM-WP(C) Prod O&amp;M 2007GRC 3" xfId="4139"/>
    <cellStyle name="_DEM-WP(C) Prod O&amp;M 2007GRC 3 2" xfId="26419"/>
    <cellStyle name="_DEM-WP(C) Prod O&amp;M 2007GRC 3 2 2" xfId="26420"/>
    <cellStyle name="_DEM-WP(C) Prod O&amp;M 2007GRC 4" xfId="26421"/>
    <cellStyle name="_DEM-WP(C) Prod O&amp;M 2007GRC 4 2" xfId="26422"/>
    <cellStyle name="_DEM-WP(C) Prod O&amp;M 2007GRC 4 3" xfId="26423"/>
    <cellStyle name="_DEM-WP(C) Prod O&amp;M 2007GRC 5" xfId="26424"/>
    <cellStyle name="_DEM-WP(C) Prod O&amp;M 2007GRC 5 2" xfId="26425"/>
    <cellStyle name="_DEM-WP(C) Prod O&amp;M 2007GRC 6" xfId="26426"/>
    <cellStyle name="_DEM-WP(C) Prod O&amp;M 2007GRC 6 2" xfId="26427"/>
    <cellStyle name="_DEM-WP(C) Prod O&amp;M 2007GRC_Adj Bench DR 3 for Initial Briefs (Electric)" xfId="4140"/>
    <cellStyle name="_DEM-WP(C) Prod O&amp;M 2007GRC_Adj Bench DR 3 for Initial Briefs (Electric) 2" xfId="4141"/>
    <cellStyle name="_DEM-WP(C) Prod O&amp;M 2007GRC_Adj Bench DR 3 for Initial Briefs (Electric) 2 2" xfId="4142"/>
    <cellStyle name="_DEM-WP(C) Prod O&amp;M 2007GRC_Adj Bench DR 3 for Initial Briefs (Electric) 2 2 2" xfId="26428"/>
    <cellStyle name="_DEM-WP(C) Prod O&amp;M 2007GRC_Adj Bench DR 3 for Initial Briefs (Electric) 2 3" xfId="26429"/>
    <cellStyle name="_DEM-WP(C) Prod O&amp;M 2007GRC_Adj Bench DR 3 for Initial Briefs (Electric) 3" xfId="4143"/>
    <cellStyle name="_DEM-WP(C) Prod O&amp;M 2007GRC_Adj Bench DR 3 for Initial Briefs (Electric) 3 2" xfId="26430"/>
    <cellStyle name="_DEM-WP(C) Prod O&amp;M 2007GRC_Adj Bench DR 3 for Initial Briefs (Electric) 4" xfId="26431"/>
    <cellStyle name="_DEM-WP(C) Prod O&amp;M 2007GRC_Adj Bench DR 3 for Initial Briefs (Electric)_DEM-WP(C) ENERG10C--ctn Mid-C_042010 2010GRC" xfId="26432"/>
    <cellStyle name="_DEM-WP(C) Prod O&amp;M 2007GRC_Adj Bench DR 3 for Initial Briefs (Electric)_DEM-WP(C) ENERG10C--ctn Mid-C_042010 2010GRC 2" xfId="26433"/>
    <cellStyle name="_DEM-WP(C) Prod O&amp;M 2007GRC_Book2" xfId="4144"/>
    <cellStyle name="_DEM-WP(C) Prod O&amp;M 2007GRC_Book2 2" xfId="4145"/>
    <cellStyle name="_DEM-WP(C) Prod O&amp;M 2007GRC_Book2 2 2" xfId="4146"/>
    <cellStyle name="_DEM-WP(C) Prod O&amp;M 2007GRC_Book2 2 2 2" xfId="26434"/>
    <cellStyle name="_DEM-WP(C) Prod O&amp;M 2007GRC_Book2 2 3" xfId="26435"/>
    <cellStyle name="_DEM-WP(C) Prod O&amp;M 2007GRC_Book2 3" xfId="4147"/>
    <cellStyle name="_DEM-WP(C) Prod O&amp;M 2007GRC_Book2 3 2" xfId="26436"/>
    <cellStyle name="_DEM-WP(C) Prod O&amp;M 2007GRC_Book2 4" xfId="26437"/>
    <cellStyle name="_DEM-WP(C) Prod O&amp;M 2007GRC_Book2_Adj Bench DR 3 for Initial Briefs (Electric)" xfId="4148"/>
    <cellStyle name="_DEM-WP(C) Prod O&amp;M 2007GRC_Book2_Adj Bench DR 3 for Initial Briefs (Electric) 2" xfId="4149"/>
    <cellStyle name="_DEM-WP(C) Prod O&amp;M 2007GRC_Book2_Adj Bench DR 3 for Initial Briefs (Electric) 2 2" xfId="4150"/>
    <cellStyle name="_DEM-WP(C) Prod O&amp;M 2007GRC_Book2_Adj Bench DR 3 for Initial Briefs (Electric) 2 2 2" xfId="26438"/>
    <cellStyle name="_DEM-WP(C) Prod O&amp;M 2007GRC_Book2_Adj Bench DR 3 for Initial Briefs (Electric) 2 3" xfId="26439"/>
    <cellStyle name="_DEM-WP(C) Prod O&amp;M 2007GRC_Book2_Adj Bench DR 3 for Initial Briefs (Electric) 3" xfId="4151"/>
    <cellStyle name="_DEM-WP(C) Prod O&amp;M 2007GRC_Book2_Adj Bench DR 3 for Initial Briefs (Electric) 3 2" xfId="26440"/>
    <cellStyle name="_DEM-WP(C) Prod O&amp;M 2007GRC_Book2_Adj Bench DR 3 for Initial Briefs (Electric) 4" xfId="26441"/>
    <cellStyle name="_DEM-WP(C) Prod O&amp;M 2007GRC_Book2_Adj Bench DR 3 for Initial Briefs (Electric)_DEM-WP(C) ENERG10C--ctn Mid-C_042010 2010GRC" xfId="26442"/>
    <cellStyle name="_DEM-WP(C) Prod O&amp;M 2007GRC_Book2_Adj Bench DR 3 for Initial Briefs (Electric)_DEM-WP(C) ENERG10C--ctn Mid-C_042010 2010GRC 2" xfId="26443"/>
    <cellStyle name="_DEM-WP(C) Prod O&amp;M 2007GRC_Book2_DEM-WP(C) ENERG10C--ctn Mid-C_042010 2010GRC" xfId="26444"/>
    <cellStyle name="_DEM-WP(C) Prod O&amp;M 2007GRC_Book2_DEM-WP(C) ENERG10C--ctn Mid-C_042010 2010GRC 2" xfId="26445"/>
    <cellStyle name="_DEM-WP(C) Prod O&amp;M 2007GRC_Book2_Electric Rev Req Model (2009 GRC) Rebuttal" xfId="4152"/>
    <cellStyle name="_DEM-WP(C) Prod O&amp;M 2007GRC_Book2_Electric Rev Req Model (2009 GRC) Rebuttal 2" xfId="4153"/>
    <cellStyle name="_DEM-WP(C) Prod O&amp;M 2007GRC_Book2_Electric Rev Req Model (2009 GRC) Rebuttal 2 2" xfId="4154"/>
    <cellStyle name="_DEM-WP(C) Prod O&amp;M 2007GRC_Book2_Electric Rev Req Model (2009 GRC) Rebuttal 2 2 2" xfId="26446"/>
    <cellStyle name="_DEM-WP(C) Prod O&amp;M 2007GRC_Book2_Electric Rev Req Model (2009 GRC) Rebuttal 2 3" xfId="26447"/>
    <cellStyle name="_DEM-WP(C) Prod O&amp;M 2007GRC_Book2_Electric Rev Req Model (2009 GRC) Rebuttal 3" xfId="4155"/>
    <cellStyle name="_DEM-WP(C) Prod O&amp;M 2007GRC_Book2_Electric Rev Req Model (2009 GRC) Rebuttal 3 2" xfId="26448"/>
    <cellStyle name="_DEM-WP(C) Prod O&amp;M 2007GRC_Book2_Electric Rev Req Model (2009 GRC) Rebuttal 4" xfId="26449"/>
    <cellStyle name="_DEM-WP(C) Prod O&amp;M 2007GRC_Book2_Electric Rev Req Model (2009 GRC) Rebuttal REmoval of New  WH Solar AdjustMI" xfId="4156"/>
    <cellStyle name="_DEM-WP(C) Prod O&amp;M 2007GRC_Book2_Electric Rev Req Model (2009 GRC) Rebuttal REmoval of New  WH Solar AdjustMI 2" xfId="4157"/>
    <cellStyle name="_DEM-WP(C) Prod O&amp;M 2007GRC_Book2_Electric Rev Req Model (2009 GRC) Rebuttal REmoval of New  WH Solar AdjustMI 2 2" xfId="4158"/>
    <cellStyle name="_DEM-WP(C) Prod O&amp;M 2007GRC_Book2_Electric Rev Req Model (2009 GRC) Rebuttal REmoval of New  WH Solar AdjustMI 2 2 2" xfId="26450"/>
    <cellStyle name="_DEM-WP(C) Prod O&amp;M 2007GRC_Book2_Electric Rev Req Model (2009 GRC) Rebuttal REmoval of New  WH Solar AdjustMI 2 3" xfId="26451"/>
    <cellStyle name="_DEM-WP(C) Prod O&amp;M 2007GRC_Book2_Electric Rev Req Model (2009 GRC) Rebuttal REmoval of New  WH Solar AdjustMI 3" xfId="4159"/>
    <cellStyle name="_DEM-WP(C) Prod O&amp;M 2007GRC_Book2_Electric Rev Req Model (2009 GRC) Rebuttal REmoval of New  WH Solar AdjustMI 3 2" xfId="26452"/>
    <cellStyle name="_DEM-WP(C) Prod O&amp;M 2007GRC_Book2_Electric Rev Req Model (2009 GRC) Rebuttal REmoval of New  WH Solar AdjustMI 4" xfId="26453"/>
    <cellStyle name="_DEM-WP(C) Prod O&amp;M 2007GRC_Book2_Electric Rev Req Model (2009 GRC) Rebuttal REmoval of New  WH Solar AdjustMI_DEM-WP(C) ENERG10C--ctn Mid-C_042010 2010GRC" xfId="26454"/>
    <cellStyle name="_DEM-WP(C) Prod O&amp;M 2007GRC_Book2_Electric Rev Req Model (2009 GRC) Rebuttal REmoval of New  WH Solar AdjustMI_DEM-WP(C) ENERG10C--ctn Mid-C_042010 2010GRC 2" xfId="26455"/>
    <cellStyle name="_DEM-WP(C) Prod O&amp;M 2007GRC_Book2_Electric Rev Req Model (2009 GRC) Revised 01-18-2010" xfId="4160"/>
    <cellStyle name="_DEM-WP(C) Prod O&amp;M 2007GRC_Book2_Electric Rev Req Model (2009 GRC) Revised 01-18-2010 2" xfId="4161"/>
    <cellStyle name="_DEM-WP(C) Prod O&amp;M 2007GRC_Book2_Electric Rev Req Model (2009 GRC) Revised 01-18-2010 2 2" xfId="4162"/>
    <cellStyle name="_DEM-WP(C) Prod O&amp;M 2007GRC_Book2_Electric Rev Req Model (2009 GRC) Revised 01-18-2010 2 2 2" xfId="26456"/>
    <cellStyle name="_DEM-WP(C) Prod O&amp;M 2007GRC_Book2_Electric Rev Req Model (2009 GRC) Revised 01-18-2010 2 3" xfId="26457"/>
    <cellStyle name="_DEM-WP(C) Prod O&amp;M 2007GRC_Book2_Electric Rev Req Model (2009 GRC) Revised 01-18-2010 3" xfId="4163"/>
    <cellStyle name="_DEM-WP(C) Prod O&amp;M 2007GRC_Book2_Electric Rev Req Model (2009 GRC) Revised 01-18-2010 3 2" xfId="26458"/>
    <cellStyle name="_DEM-WP(C) Prod O&amp;M 2007GRC_Book2_Electric Rev Req Model (2009 GRC) Revised 01-18-2010 4" xfId="26459"/>
    <cellStyle name="_DEM-WP(C) Prod O&amp;M 2007GRC_Book2_Electric Rev Req Model (2009 GRC) Revised 01-18-2010_DEM-WP(C) ENERG10C--ctn Mid-C_042010 2010GRC" xfId="26460"/>
    <cellStyle name="_DEM-WP(C) Prod O&amp;M 2007GRC_Book2_Electric Rev Req Model (2009 GRC) Revised 01-18-2010_DEM-WP(C) ENERG10C--ctn Mid-C_042010 2010GRC 2" xfId="26461"/>
    <cellStyle name="_DEM-WP(C) Prod O&amp;M 2007GRC_Book2_Final Order Electric EXHIBIT A-1" xfId="4164"/>
    <cellStyle name="_DEM-WP(C) Prod O&amp;M 2007GRC_Book2_Final Order Electric EXHIBIT A-1 2" xfId="4165"/>
    <cellStyle name="_DEM-WP(C) Prod O&amp;M 2007GRC_Book2_Final Order Electric EXHIBIT A-1 2 2" xfId="4166"/>
    <cellStyle name="_DEM-WP(C) Prod O&amp;M 2007GRC_Book2_Final Order Electric EXHIBIT A-1 2 2 2" xfId="26462"/>
    <cellStyle name="_DEM-WP(C) Prod O&amp;M 2007GRC_Book2_Final Order Electric EXHIBIT A-1 2 3" xfId="26463"/>
    <cellStyle name="_DEM-WP(C) Prod O&amp;M 2007GRC_Book2_Final Order Electric EXHIBIT A-1 3" xfId="4167"/>
    <cellStyle name="_DEM-WP(C) Prod O&amp;M 2007GRC_Book2_Final Order Electric EXHIBIT A-1 3 2" xfId="26464"/>
    <cellStyle name="_DEM-WP(C) Prod O&amp;M 2007GRC_Book2_Final Order Electric EXHIBIT A-1 4" xfId="26465"/>
    <cellStyle name="_DEM-WP(C) Prod O&amp;M 2007GRC_Colstrip 1&amp;2 Annual O&amp;M Budgets" xfId="26466"/>
    <cellStyle name="_DEM-WP(C) Prod O&amp;M 2007GRC_Colstrip 1&amp;2 Annual O&amp;M Budgets 2" xfId="26467"/>
    <cellStyle name="_DEM-WP(C) Prod O&amp;M 2007GRC_Colstrip 1&amp;2 Annual O&amp;M Budgets 3" xfId="26468"/>
    <cellStyle name="_DEM-WP(C) Prod O&amp;M 2007GRC_Confidential Material" xfId="4168"/>
    <cellStyle name="_DEM-WP(C) Prod O&amp;M 2007GRC_Confidential Material 2" xfId="26469"/>
    <cellStyle name="_DEM-WP(C) Prod O&amp;M 2007GRC_DEM-WP(C) Colstrip 12 Coal Cost Forecast 2010GRC" xfId="4169"/>
    <cellStyle name="_DEM-WP(C) Prod O&amp;M 2007GRC_DEM-WP(C) Colstrip 12 Coal Cost Forecast 2010GRC 2" xfId="26470"/>
    <cellStyle name="_DEM-WP(C) Prod O&amp;M 2007GRC_DEM-WP(C) ENERG10C--ctn Mid-C_042010 2010GRC" xfId="26471"/>
    <cellStyle name="_DEM-WP(C) Prod O&amp;M 2007GRC_DEM-WP(C) ENERG10C--ctn Mid-C_042010 2010GRC 2" xfId="26472"/>
    <cellStyle name="_DEM-WP(C) Prod O&amp;M 2007GRC_DEM-WP(C) Production O&amp;M 2010GRC As-Filed" xfId="4170"/>
    <cellStyle name="_DEM-WP(C) Prod O&amp;M 2007GRC_DEM-WP(C) Production O&amp;M 2010GRC As-Filed 2" xfId="4171"/>
    <cellStyle name="_DEM-WP(C) Prod O&amp;M 2007GRC_DEM-WP(C) Production O&amp;M 2010GRC As-Filed 2 2" xfId="26473"/>
    <cellStyle name="_DEM-WP(C) Prod O&amp;M 2007GRC_DEM-WP(C) Production O&amp;M 2010GRC As-Filed 2 3" xfId="26474"/>
    <cellStyle name="_DEM-WP(C) Prod O&amp;M 2007GRC_DEM-WP(C) Production O&amp;M 2010GRC As-Filed 3" xfId="26475"/>
    <cellStyle name="_DEM-WP(C) Prod O&amp;M 2007GRC_DEM-WP(C) Production O&amp;M 2010GRC As-Filed 3 2" xfId="26476"/>
    <cellStyle name="_DEM-WP(C) Prod O&amp;M 2007GRC_DEM-WP(C) Production O&amp;M 2010GRC As-Filed 4" xfId="26477"/>
    <cellStyle name="_DEM-WP(C) Prod O&amp;M 2007GRC_DEM-WP(C) Production O&amp;M 2010GRC As-Filed 4 2" xfId="26478"/>
    <cellStyle name="_DEM-WP(C) Prod O&amp;M 2007GRC_DEM-WP(C) Production O&amp;M 2010GRC As-Filed 5" xfId="26479"/>
    <cellStyle name="_DEM-WP(C) Prod O&amp;M 2007GRC_DEM-WP(C) Production O&amp;M 2010GRC As-Filed 5 2" xfId="26480"/>
    <cellStyle name="_DEM-WP(C) Prod O&amp;M 2007GRC_DEM-WP(C) Production O&amp;M 2010GRC As-Filed 6" xfId="26481"/>
    <cellStyle name="_DEM-WP(C) Prod O&amp;M 2007GRC_DEM-WP(C) Production O&amp;M 2010GRC As-Filed 6 2" xfId="26482"/>
    <cellStyle name="_DEM-WP(C) Prod O&amp;M 2007GRC_Electric Rev Req Model (2009 GRC) Rebuttal" xfId="4172"/>
    <cellStyle name="_DEM-WP(C) Prod O&amp;M 2007GRC_Electric Rev Req Model (2009 GRC) Rebuttal 2" xfId="4173"/>
    <cellStyle name="_DEM-WP(C) Prod O&amp;M 2007GRC_Electric Rev Req Model (2009 GRC) Rebuttal 2 2" xfId="4174"/>
    <cellStyle name="_DEM-WP(C) Prod O&amp;M 2007GRC_Electric Rev Req Model (2009 GRC) Rebuttal 2 2 2" xfId="26483"/>
    <cellStyle name="_DEM-WP(C) Prod O&amp;M 2007GRC_Electric Rev Req Model (2009 GRC) Rebuttal 2 3" xfId="26484"/>
    <cellStyle name="_DEM-WP(C) Prod O&amp;M 2007GRC_Electric Rev Req Model (2009 GRC) Rebuttal 3" xfId="4175"/>
    <cellStyle name="_DEM-WP(C) Prod O&amp;M 2007GRC_Electric Rev Req Model (2009 GRC) Rebuttal 3 2" xfId="26485"/>
    <cellStyle name="_DEM-WP(C) Prod O&amp;M 2007GRC_Electric Rev Req Model (2009 GRC) Rebuttal 4" xfId="26486"/>
    <cellStyle name="_DEM-WP(C) Prod O&amp;M 2007GRC_Electric Rev Req Model (2009 GRC) Rebuttal REmoval of New  WH Solar AdjustMI" xfId="4176"/>
    <cellStyle name="_DEM-WP(C) Prod O&amp;M 2007GRC_Electric Rev Req Model (2009 GRC) Rebuttal REmoval of New  WH Solar AdjustMI 2" xfId="4177"/>
    <cellStyle name="_DEM-WP(C) Prod O&amp;M 2007GRC_Electric Rev Req Model (2009 GRC) Rebuttal REmoval of New  WH Solar AdjustMI 2 2" xfId="4178"/>
    <cellStyle name="_DEM-WP(C) Prod O&amp;M 2007GRC_Electric Rev Req Model (2009 GRC) Rebuttal REmoval of New  WH Solar AdjustMI 2 2 2" xfId="26487"/>
    <cellStyle name="_DEM-WP(C) Prod O&amp;M 2007GRC_Electric Rev Req Model (2009 GRC) Rebuttal REmoval of New  WH Solar AdjustMI 2 3" xfId="26488"/>
    <cellStyle name="_DEM-WP(C) Prod O&amp;M 2007GRC_Electric Rev Req Model (2009 GRC) Rebuttal REmoval of New  WH Solar AdjustMI 3" xfId="4179"/>
    <cellStyle name="_DEM-WP(C) Prod O&amp;M 2007GRC_Electric Rev Req Model (2009 GRC) Rebuttal REmoval of New  WH Solar AdjustMI 3 2" xfId="26489"/>
    <cellStyle name="_DEM-WP(C) Prod O&amp;M 2007GRC_Electric Rev Req Model (2009 GRC) Rebuttal REmoval of New  WH Solar AdjustMI 4" xfId="26490"/>
    <cellStyle name="_DEM-WP(C) Prod O&amp;M 2007GRC_Electric Rev Req Model (2009 GRC) Rebuttal REmoval of New  WH Solar AdjustMI_DEM-WP(C) ENERG10C--ctn Mid-C_042010 2010GRC" xfId="26491"/>
    <cellStyle name="_DEM-WP(C) Prod O&amp;M 2007GRC_Electric Rev Req Model (2009 GRC) Rebuttal REmoval of New  WH Solar AdjustMI_DEM-WP(C) ENERG10C--ctn Mid-C_042010 2010GRC 2" xfId="26492"/>
    <cellStyle name="_DEM-WP(C) Prod O&amp;M 2007GRC_Electric Rev Req Model (2009 GRC) Revised 01-18-2010" xfId="4180"/>
    <cellStyle name="_DEM-WP(C) Prod O&amp;M 2007GRC_Electric Rev Req Model (2009 GRC) Revised 01-18-2010 2" xfId="4181"/>
    <cellStyle name="_DEM-WP(C) Prod O&amp;M 2007GRC_Electric Rev Req Model (2009 GRC) Revised 01-18-2010 2 2" xfId="4182"/>
    <cellStyle name="_DEM-WP(C) Prod O&amp;M 2007GRC_Electric Rev Req Model (2009 GRC) Revised 01-18-2010 2 2 2" xfId="26493"/>
    <cellStyle name="_DEM-WP(C) Prod O&amp;M 2007GRC_Electric Rev Req Model (2009 GRC) Revised 01-18-2010 2 3" xfId="26494"/>
    <cellStyle name="_DEM-WP(C) Prod O&amp;M 2007GRC_Electric Rev Req Model (2009 GRC) Revised 01-18-2010 3" xfId="4183"/>
    <cellStyle name="_DEM-WP(C) Prod O&amp;M 2007GRC_Electric Rev Req Model (2009 GRC) Revised 01-18-2010 3 2" xfId="26495"/>
    <cellStyle name="_DEM-WP(C) Prod O&amp;M 2007GRC_Electric Rev Req Model (2009 GRC) Revised 01-18-2010 4" xfId="26496"/>
    <cellStyle name="_DEM-WP(C) Prod O&amp;M 2007GRC_Electric Rev Req Model (2009 GRC) Revised 01-18-2010_DEM-WP(C) ENERG10C--ctn Mid-C_042010 2010GRC" xfId="26497"/>
    <cellStyle name="_DEM-WP(C) Prod O&amp;M 2007GRC_Electric Rev Req Model (2009 GRC) Revised 01-18-2010_DEM-WP(C) ENERG10C--ctn Mid-C_042010 2010GRC 2" xfId="26498"/>
    <cellStyle name="_DEM-WP(C) Prod O&amp;M 2007GRC_Final Order Electric EXHIBIT A-1" xfId="4184"/>
    <cellStyle name="_DEM-WP(C) Prod O&amp;M 2007GRC_Final Order Electric EXHIBIT A-1 2" xfId="4185"/>
    <cellStyle name="_DEM-WP(C) Prod O&amp;M 2007GRC_Final Order Electric EXHIBIT A-1 2 2" xfId="4186"/>
    <cellStyle name="_DEM-WP(C) Prod O&amp;M 2007GRC_Final Order Electric EXHIBIT A-1 2 2 2" xfId="26499"/>
    <cellStyle name="_DEM-WP(C) Prod O&amp;M 2007GRC_Final Order Electric EXHIBIT A-1 2 3" xfId="26500"/>
    <cellStyle name="_DEM-WP(C) Prod O&amp;M 2007GRC_Final Order Electric EXHIBIT A-1 3" xfId="4187"/>
    <cellStyle name="_DEM-WP(C) Prod O&amp;M 2007GRC_Final Order Electric EXHIBIT A-1 3 2" xfId="26501"/>
    <cellStyle name="_DEM-WP(C) Prod O&amp;M 2007GRC_Final Order Electric EXHIBIT A-1 4" xfId="26502"/>
    <cellStyle name="_DEM-WP(C) Prod O&amp;M 2007GRC_Rebuttal Power Costs" xfId="4188"/>
    <cellStyle name="_DEM-WP(C) Prod O&amp;M 2007GRC_Rebuttal Power Costs 2" xfId="4189"/>
    <cellStyle name="_DEM-WP(C) Prod O&amp;M 2007GRC_Rebuttal Power Costs 2 2" xfId="4190"/>
    <cellStyle name="_DEM-WP(C) Prod O&amp;M 2007GRC_Rebuttal Power Costs 2 2 2" xfId="26503"/>
    <cellStyle name="_DEM-WP(C) Prod O&amp;M 2007GRC_Rebuttal Power Costs 2 3" xfId="26504"/>
    <cellStyle name="_DEM-WP(C) Prod O&amp;M 2007GRC_Rebuttal Power Costs 3" xfId="4191"/>
    <cellStyle name="_DEM-WP(C) Prod O&amp;M 2007GRC_Rebuttal Power Costs 3 2" xfId="26505"/>
    <cellStyle name="_DEM-WP(C) Prod O&amp;M 2007GRC_Rebuttal Power Costs 4" xfId="26506"/>
    <cellStyle name="_DEM-WP(C) Prod O&amp;M 2007GRC_Rebuttal Power Costs_Adj Bench DR 3 for Initial Briefs (Electric)" xfId="4192"/>
    <cellStyle name="_DEM-WP(C) Prod O&amp;M 2007GRC_Rebuttal Power Costs_Adj Bench DR 3 for Initial Briefs (Electric) 2" xfId="4193"/>
    <cellStyle name="_DEM-WP(C) Prod O&amp;M 2007GRC_Rebuttal Power Costs_Adj Bench DR 3 for Initial Briefs (Electric) 2 2" xfId="4194"/>
    <cellStyle name="_DEM-WP(C) Prod O&amp;M 2007GRC_Rebuttal Power Costs_Adj Bench DR 3 for Initial Briefs (Electric) 2 2 2" xfId="26507"/>
    <cellStyle name="_DEM-WP(C) Prod O&amp;M 2007GRC_Rebuttal Power Costs_Adj Bench DR 3 for Initial Briefs (Electric) 2 3" xfId="26508"/>
    <cellStyle name="_DEM-WP(C) Prod O&amp;M 2007GRC_Rebuttal Power Costs_Adj Bench DR 3 for Initial Briefs (Electric) 3" xfId="4195"/>
    <cellStyle name="_DEM-WP(C) Prod O&amp;M 2007GRC_Rebuttal Power Costs_Adj Bench DR 3 for Initial Briefs (Electric) 3 2" xfId="26509"/>
    <cellStyle name="_DEM-WP(C) Prod O&amp;M 2007GRC_Rebuttal Power Costs_Adj Bench DR 3 for Initial Briefs (Electric) 4" xfId="26510"/>
    <cellStyle name="_DEM-WP(C) Prod O&amp;M 2007GRC_Rebuttal Power Costs_Adj Bench DR 3 for Initial Briefs (Electric)_DEM-WP(C) ENERG10C--ctn Mid-C_042010 2010GRC" xfId="26511"/>
    <cellStyle name="_DEM-WP(C) Prod O&amp;M 2007GRC_Rebuttal Power Costs_Adj Bench DR 3 for Initial Briefs (Electric)_DEM-WP(C) ENERG10C--ctn Mid-C_042010 2010GRC 2" xfId="26512"/>
    <cellStyle name="_DEM-WP(C) Prod O&amp;M 2007GRC_Rebuttal Power Costs_DEM-WP(C) ENERG10C--ctn Mid-C_042010 2010GRC" xfId="26513"/>
    <cellStyle name="_DEM-WP(C) Prod O&amp;M 2007GRC_Rebuttal Power Costs_DEM-WP(C) ENERG10C--ctn Mid-C_042010 2010GRC 2" xfId="26514"/>
    <cellStyle name="_DEM-WP(C) Prod O&amp;M 2007GRC_Rebuttal Power Costs_Electric Rev Req Model (2009 GRC) Rebuttal" xfId="4196"/>
    <cellStyle name="_DEM-WP(C) Prod O&amp;M 2007GRC_Rebuttal Power Costs_Electric Rev Req Model (2009 GRC) Rebuttal 2" xfId="4197"/>
    <cellStyle name="_DEM-WP(C) Prod O&amp;M 2007GRC_Rebuttal Power Costs_Electric Rev Req Model (2009 GRC) Rebuttal 2 2" xfId="4198"/>
    <cellStyle name="_DEM-WP(C) Prod O&amp;M 2007GRC_Rebuttal Power Costs_Electric Rev Req Model (2009 GRC) Rebuttal 2 2 2" xfId="26515"/>
    <cellStyle name="_DEM-WP(C) Prod O&amp;M 2007GRC_Rebuttal Power Costs_Electric Rev Req Model (2009 GRC) Rebuttal 2 3" xfId="26516"/>
    <cellStyle name="_DEM-WP(C) Prod O&amp;M 2007GRC_Rebuttal Power Costs_Electric Rev Req Model (2009 GRC) Rebuttal 3" xfId="4199"/>
    <cellStyle name="_DEM-WP(C) Prod O&amp;M 2007GRC_Rebuttal Power Costs_Electric Rev Req Model (2009 GRC) Rebuttal 3 2" xfId="26517"/>
    <cellStyle name="_DEM-WP(C) Prod O&amp;M 2007GRC_Rebuttal Power Costs_Electric Rev Req Model (2009 GRC) Rebuttal 4" xfId="26518"/>
    <cellStyle name="_DEM-WP(C) Prod O&amp;M 2007GRC_Rebuttal Power Costs_Electric Rev Req Model (2009 GRC) Rebuttal REmoval of New  WH Solar AdjustMI" xfId="4200"/>
    <cellStyle name="_DEM-WP(C) Prod O&amp;M 2007GRC_Rebuttal Power Costs_Electric Rev Req Model (2009 GRC) Rebuttal REmoval of New  WH Solar AdjustMI 2" xfId="4201"/>
    <cellStyle name="_DEM-WP(C) Prod O&amp;M 2007GRC_Rebuttal Power Costs_Electric Rev Req Model (2009 GRC) Rebuttal REmoval of New  WH Solar AdjustMI 2 2" xfId="4202"/>
    <cellStyle name="_DEM-WP(C) Prod O&amp;M 2007GRC_Rebuttal Power Costs_Electric Rev Req Model (2009 GRC) Rebuttal REmoval of New  WH Solar AdjustMI 2 2 2" xfId="26519"/>
    <cellStyle name="_DEM-WP(C) Prod O&amp;M 2007GRC_Rebuttal Power Costs_Electric Rev Req Model (2009 GRC) Rebuttal REmoval of New  WH Solar AdjustMI 2 3" xfId="26520"/>
    <cellStyle name="_DEM-WP(C) Prod O&amp;M 2007GRC_Rebuttal Power Costs_Electric Rev Req Model (2009 GRC) Rebuttal REmoval of New  WH Solar AdjustMI 3" xfId="4203"/>
    <cellStyle name="_DEM-WP(C) Prod O&amp;M 2007GRC_Rebuttal Power Costs_Electric Rev Req Model (2009 GRC) Rebuttal REmoval of New  WH Solar AdjustMI 3 2" xfId="26521"/>
    <cellStyle name="_DEM-WP(C) Prod O&amp;M 2007GRC_Rebuttal Power Costs_Electric Rev Req Model (2009 GRC) Rebuttal REmoval of New  WH Solar AdjustMI 4" xfId="26522"/>
    <cellStyle name="_DEM-WP(C) Prod O&amp;M 2007GRC_Rebuttal Power Costs_Electric Rev Req Model (2009 GRC) Rebuttal REmoval of New  WH Solar AdjustMI_DEM-WP(C) ENERG10C--ctn Mid-C_042010 2010GRC" xfId="26523"/>
    <cellStyle name="_DEM-WP(C) Prod O&amp;M 2007GRC_Rebuttal Power Costs_Electric Rev Req Model (2009 GRC) Rebuttal REmoval of New  WH Solar AdjustMI_DEM-WP(C) ENERG10C--ctn Mid-C_042010 2010GRC 2" xfId="26524"/>
    <cellStyle name="_DEM-WP(C) Prod O&amp;M 2007GRC_Rebuttal Power Costs_Electric Rev Req Model (2009 GRC) Revised 01-18-2010" xfId="4204"/>
    <cellStyle name="_DEM-WP(C) Prod O&amp;M 2007GRC_Rebuttal Power Costs_Electric Rev Req Model (2009 GRC) Revised 01-18-2010 2" xfId="4205"/>
    <cellStyle name="_DEM-WP(C) Prod O&amp;M 2007GRC_Rebuttal Power Costs_Electric Rev Req Model (2009 GRC) Revised 01-18-2010 2 2" xfId="4206"/>
    <cellStyle name="_DEM-WP(C) Prod O&amp;M 2007GRC_Rebuttal Power Costs_Electric Rev Req Model (2009 GRC) Revised 01-18-2010 2 2 2" xfId="26525"/>
    <cellStyle name="_DEM-WP(C) Prod O&amp;M 2007GRC_Rebuttal Power Costs_Electric Rev Req Model (2009 GRC) Revised 01-18-2010 2 3" xfId="26526"/>
    <cellStyle name="_DEM-WP(C) Prod O&amp;M 2007GRC_Rebuttal Power Costs_Electric Rev Req Model (2009 GRC) Revised 01-18-2010 3" xfId="4207"/>
    <cellStyle name="_DEM-WP(C) Prod O&amp;M 2007GRC_Rebuttal Power Costs_Electric Rev Req Model (2009 GRC) Revised 01-18-2010 3 2" xfId="26527"/>
    <cellStyle name="_DEM-WP(C) Prod O&amp;M 2007GRC_Rebuttal Power Costs_Electric Rev Req Model (2009 GRC) Revised 01-18-2010 4" xfId="26528"/>
    <cellStyle name="_DEM-WP(C) Prod O&amp;M 2007GRC_Rebuttal Power Costs_Electric Rev Req Model (2009 GRC) Revised 01-18-2010_DEM-WP(C) ENERG10C--ctn Mid-C_042010 2010GRC" xfId="26529"/>
    <cellStyle name="_DEM-WP(C) Prod O&amp;M 2007GRC_Rebuttal Power Costs_Electric Rev Req Model (2009 GRC) Revised 01-18-2010_DEM-WP(C) ENERG10C--ctn Mid-C_042010 2010GRC 2" xfId="26530"/>
    <cellStyle name="_DEM-WP(C) Prod O&amp;M 2007GRC_Rebuttal Power Costs_Final Order Electric EXHIBIT A-1" xfId="4208"/>
    <cellStyle name="_DEM-WP(C) Prod O&amp;M 2007GRC_Rebuttal Power Costs_Final Order Electric EXHIBIT A-1 2" xfId="4209"/>
    <cellStyle name="_DEM-WP(C) Prod O&amp;M 2007GRC_Rebuttal Power Costs_Final Order Electric EXHIBIT A-1 2 2" xfId="4210"/>
    <cellStyle name="_DEM-WP(C) Prod O&amp;M 2007GRC_Rebuttal Power Costs_Final Order Electric EXHIBIT A-1 2 2 2" xfId="26531"/>
    <cellStyle name="_DEM-WP(C) Prod O&amp;M 2007GRC_Rebuttal Power Costs_Final Order Electric EXHIBIT A-1 2 3" xfId="26532"/>
    <cellStyle name="_DEM-WP(C) Prod O&amp;M 2007GRC_Rebuttal Power Costs_Final Order Electric EXHIBIT A-1 3" xfId="4211"/>
    <cellStyle name="_DEM-WP(C) Prod O&amp;M 2007GRC_Rebuttal Power Costs_Final Order Electric EXHIBIT A-1 3 2" xfId="26533"/>
    <cellStyle name="_DEM-WP(C) Prod O&amp;M 2007GRC_Rebuttal Power Costs_Final Order Electric EXHIBIT A-1 4" xfId="26534"/>
    <cellStyle name="_x0013__DEM-WP(C) Production O&amp;M 2010GRC As-Filed" xfId="4212"/>
    <cellStyle name="_x0013__DEM-WP(C) Production O&amp;M 2010GRC As-Filed 2" xfId="4213"/>
    <cellStyle name="_x0013__DEM-WP(C) Production O&amp;M 2010GRC As-Filed 2 2" xfId="26535"/>
    <cellStyle name="_x0013__DEM-WP(C) Production O&amp;M 2010GRC As-Filed 2 3" xfId="26536"/>
    <cellStyle name="_x0013__DEM-WP(C) Production O&amp;M 2010GRC As-Filed 3" xfId="26537"/>
    <cellStyle name="_x0013__DEM-WP(C) Production O&amp;M 2010GRC As-Filed 3 2" xfId="26538"/>
    <cellStyle name="_x0013__DEM-WP(C) Production O&amp;M 2010GRC As-Filed 4" xfId="26539"/>
    <cellStyle name="_x0013__DEM-WP(C) Production O&amp;M 2010GRC As-Filed 4 2" xfId="26540"/>
    <cellStyle name="_x0013__DEM-WP(C) Production O&amp;M 2010GRC As-Filed 5" xfId="26541"/>
    <cellStyle name="_x0013__DEM-WP(C) Production O&amp;M 2010GRC As-Filed 5 2" xfId="26542"/>
    <cellStyle name="_x0013__DEM-WP(C) Production O&amp;M 2010GRC As-Filed 6" xfId="26543"/>
    <cellStyle name="_x0013__DEM-WP(C) Production O&amp;M 2010GRC As-Filed 6 2" xfId="26544"/>
    <cellStyle name="_DEM-WP(C) Rate Year Sumas by Month Update Corrected" xfId="4214"/>
    <cellStyle name="_DEM-WP(C) Rate Year Sumas by Month Update Corrected 2" xfId="26545"/>
    <cellStyle name="_DEM-WP(C) ST Power Contracts 3102008" xfId="26546"/>
    <cellStyle name="_DEM-WP(C) ST Power Contracts 3102008 2" xfId="26547"/>
    <cellStyle name="_DEM-WP(C) ST Power Contracts 3102008 2 2" xfId="26548"/>
    <cellStyle name="_DEM-WP(C) ST Power Contracts 3102008 2 2 2" xfId="26549"/>
    <cellStyle name="_DEM-WP(C) ST Power Contracts 3102008 2 2 2 2" xfId="26550"/>
    <cellStyle name="_DEM-WP(C) ST Power Contracts 3102008 2 2 3" xfId="26551"/>
    <cellStyle name="_DEM-WP(C) ST Power Contracts 3102008 2 3" xfId="26552"/>
    <cellStyle name="_DEM-WP(C) ST Power Contracts 3102008 2 3 2" xfId="26553"/>
    <cellStyle name="_DEM-WP(C) ST Power Contracts 3102008 2 4" xfId="26554"/>
    <cellStyle name="_DEM-WP(C) ST Power Contracts 3102008 3" xfId="26555"/>
    <cellStyle name="_DEM-WP(C) ST Power Contracts 3102008 3 2" xfId="26556"/>
    <cellStyle name="_DEM-WP(C) ST Power Contracts 3102008 3 2 2" xfId="26557"/>
    <cellStyle name="_DEM-WP(C) ST Power Contracts 3102008 3 3" xfId="26558"/>
    <cellStyle name="_DEM-WP(C) ST Power Contracts 3102008 4" xfId="26559"/>
    <cellStyle name="_DEM-WP(C) ST Power Contracts 3102008 4 2" xfId="26560"/>
    <cellStyle name="_DEM-WP(C) ST Power Contracts 3102008 4 2 2" xfId="26561"/>
    <cellStyle name="_DEM-WP(C) ST Power Contracts 3102008 4 3" xfId="26562"/>
    <cellStyle name="_DEM-WP(C) ST Power Contracts 3102008 5" xfId="26563"/>
    <cellStyle name="_DEM-WP(C) ST Power Contracts 3102008 5 2" xfId="26564"/>
    <cellStyle name="_DEM-WP(C) ST Power Contracts 3102008 5 2 2" xfId="26565"/>
    <cellStyle name="_DEM-WP(C) ST Power Contracts 3102008 5 3" xfId="26566"/>
    <cellStyle name="_DEM-WP(C) ST Power Contracts 3102008 6" xfId="26567"/>
    <cellStyle name="_DEM-WP(C) Sumas Proforma 11.14.07" xfId="4215"/>
    <cellStyle name="_DEM-WP(C) Sumas Proforma 11.14.07 2" xfId="26568"/>
    <cellStyle name="_DEM-WP(C) Sumas Proforma 11.5.07" xfId="4216"/>
    <cellStyle name="_DEM-WP(C) Sumas Proforma 11.5.07 2" xfId="26569"/>
    <cellStyle name="_DEM-WP(C) Wells_Power_Cost" xfId="26570"/>
    <cellStyle name="_DEM-WP(C) Wells_Power_Cost 2" xfId="26571"/>
    <cellStyle name="_DEM-WP(C) Wells_Power_Cost 2 2" xfId="26572"/>
    <cellStyle name="_DEM-WP(C) Wells_Power_Cost 2 2 2" xfId="26573"/>
    <cellStyle name="_DEM-WP(C) Wells_Power_Cost 2 3" xfId="26574"/>
    <cellStyle name="_DEM-WP(C) Wells_Power_Cost 3" xfId="26575"/>
    <cellStyle name="_DEM-WP(C) Wells_Power_Cost 3 2" xfId="26576"/>
    <cellStyle name="_DEM-WP(C) Westside Hydro Data_051007" xfId="4217"/>
    <cellStyle name="_DEM-WP(C) Westside Hydro Data_051007 2" xfId="4218"/>
    <cellStyle name="_DEM-WP(C) Westside Hydro Data_051007 2 2" xfId="4219"/>
    <cellStyle name="_DEM-WP(C) Westside Hydro Data_051007 2 2 2" xfId="26577"/>
    <cellStyle name="_DEM-WP(C) Westside Hydro Data_051007 2 3" xfId="26578"/>
    <cellStyle name="_DEM-WP(C) Westside Hydro Data_051007 3" xfId="4220"/>
    <cellStyle name="_DEM-WP(C) Westside Hydro Data_051007 3 2" xfId="26579"/>
    <cellStyle name="_DEM-WP(C) Westside Hydro Data_051007 4" xfId="26580"/>
    <cellStyle name="_DEM-WP(C) Westside Hydro Data_051007_16.37E Wild Horse Expansion DeferralRevwrkingfile SF" xfId="4221"/>
    <cellStyle name="_DEM-WP(C) Westside Hydro Data_051007_16.37E Wild Horse Expansion DeferralRevwrkingfile SF 2" xfId="4222"/>
    <cellStyle name="_DEM-WP(C) Westside Hydro Data_051007_16.37E Wild Horse Expansion DeferralRevwrkingfile SF 2 2" xfId="4223"/>
    <cellStyle name="_DEM-WP(C) Westside Hydro Data_051007_16.37E Wild Horse Expansion DeferralRevwrkingfile SF 2 2 2" xfId="26581"/>
    <cellStyle name="_DEM-WP(C) Westside Hydro Data_051007_16.37E Wild Horse Expansion DeferralRevwrkingfile SF 2 3" xfId="26582"/>
    <cellStyle name="_DEM-WP(C) Westside Hydro Data_051007_16.37E Wild Horse Expansion DeferralRevwrkingfile SF 3" xfId="4224"/>
    <cellStyle name="_DEM-WP(C) Westside Hydro Data_051007_16.37E Wild Horse Expansion DeferralRevwrkingfile SF 3 2" xfId="26583"/>
    <cellStyle name="_DEM-WP(C) Westside Hydro Data_051007_16.37E Wild Horse Expansion DeferralRevwrkingfile SF 4" xfId="26584"/>
    <cellStyle name="_DEM-WP(C) Westside Hydro Data_051007_16.37E Wild Horse Expansion DeferralRevwrkingfile SF_DEM-WP(C) ENERG10C--ctn Mid-C_042010 2010GRC" xfId="26585"/>
    <cellStyle name="_DEM-WP(C) Westside Hydro Data_051007_16.37E Wild Horse Expansion DeferralRevwrkingfile SF_DEM-WP(C) ENERG10C--ctn Mid-C_042010 2010GRC 2" xfId="26586"/>
    <cellStyle name="_DEM-WP(C) Westside Hydro Data_051007_2009 GRC Compl Filing - Exhibit D" xfId="4225"/>
    <cellStyle name="_DEM-WP(C) Westside Hydro Data_051007_2009 GRC Compl Filing - Exhibit D 2" xfId="4226"/>
    <cellStyle name="_DEM-WP(C) Westside Hydro Data_051007_2009 GRC Compl Filing - Exhibit D 2 2" xfId="26587"/>
    <cellStyle name="_DEM-WP(C) Westside Hydro Data_051007_2009 GRC Compl Filing - Exhibit D 2 2 2" xfId="26588"/>
    <cellStyle name="_DEM-WP(C) Westside Hydro Data_051007_2009 GRC Compl Filing - Exhibit D 2 3" xfId="26589"/>
    <cellStyle name="_DEM-WP(C) Westside Hydro Data_051007_2009 GRC Compl Filing - Exhibit D 3" xfId="26590"/>
    <cellStyle name="_DEM-WP(C) Westside Hydro Data_051007_2009 GRC Compl Filing - Exhibit D 3 2" xfId="26591"/>
    <cellStyle name="_DEM-WP(C) Westside Hydro Data_051007_2009 GRC Compl Filing - Exhibit D 4" xfId="26592"/>
    <cellStyle name="_DEM-WP(C) Westside Hydro Data_051007_2009 GRC Compl Filing - Exhibit D_DEM-WP(C) ENERG10C--ctn Mid-C_042010 2010GRC" xfId="26593"/>
    <cellStyle name="_DEM-WP(C) Westside Hydro Data_051007_2009 GRC Compl Filing - Exhibit D_DEM-WP(C) ENERG10C--ctn Mid-C_042010 2010GRC 2" xfId="26594"/>
    <cellStyle name="_DEM-WP(C) Westside Hydro Data_051007_Adj Bench DR 3 for Initial Briefs (Electric)" xfId="4227"/>
    <cellStyle name="_DEM-WP(C) Westside Hydro Data_051007_Adj Bench DR 3 for Initial Briefs (Electric) 2" xfId="4228"/>
    <cellStyle name="_DEM-WP(C) Westside Hydro Data_051007_Adj Bench DR 3 for Initial Briefs (Electric) 2 2" xfId="4229"/>
    <cellStyle name="_DEM-WP(C) Westside Hydro Data_051007_Adj Bench DR 3 for Initial Briefs (Electric) 2 2 2" xfId="26595"/>
    <cellStyle name="_DEM-WP(C) Westside Hydro Data_051007_Adj Bench DR 3 for Initial Briefs (Electric) 2 3" xfId="26596"/>
    <cellStyle name="_DEM-WP(C) Westside Hydro Data_051007_Adj Bench DR 3 for Initial Briefs (Electric) 3" xfId="4230"/>
    <cellStyle name="_DEM-WP(C) Westside Hydro Data_051007_Adj Bench DR 3 for Initial Briefs (Electric) 3 2" xfId="26597"/>
    <cellStyle name="_DEM-WP(C) Westside Hydro Data_051007_Adj Bench DR 3 for Initial Briefs (Electric) 4" xfId="26598"/>
    <cellStyle name="_DEM-WP(C) Westside Hydro Data_051007_Adj Bench DR 3 for Initial Briefs (Electric)_DEM-WP(C) ENERG10C--ctn Mid-C_042010 2010GRC" xfId="26599"/>
    <cellStyle name="_DEM-WP(C) Westside Hydro Data_051007_Adj Bench DR 3 for Initial Briefs (Electric)_DEM-WP(C) ENERG10C--ctn Mid-C_042010 2010GRC 2" xfId="26600"/>
    <cellStyle name="_DEM-WP(C) Westside Hydro Data_051007_Book1" xfId="4231"/>
    <cellStyle name="_DEM-WP(C) Westside Hydro Data_051007_Book1 2" xfId="26601"/>
    <cellStyle name="_DEM-WP(C) Westside Hydro Data_051007_Book2" xfId="4232"/>
    <cellStyle name="_DEM-WP(C) Westside Hydro Data_051007_Book2 2" xfId="4233"/>
    <cellStyle name="_DEM-WP(C) Westside Hydro Data_051007_Book2 2 2" xfId="4234"/>
    <cellStyle name="_DEM-WP(C) Westside Hydro Data_051007_Book2 2 2 2" xfId="26602"/>
    <cellStyle name="_DEM-WP(C) Westside Hydro Data_051007_Book2 2 3" xfId="26603"/>
    <cellStyle name="_DEM-WP(C) Westside Hydro Data_051007_Book2 3" xfId="4235"/>
    <cellStyle name="_DEM-WP(C) Westside Hydro Data_051007_Book2 3 2" xfId="26604"/>
    <cellStyle name="_DEM-WP(C) Westside Hydro Data_051007_Book2 4" xfId="26605"/>
    <cellStyle name="_DEM-WP(C) Westside Hydro Data_051007_Book2_DEM-WP(C) ENERG10C--ctn Mid-C_042010 2010GRC" xfId="26606"/>
    <cellStyle name="_DEM-WP(C) Westside Hydro Data_051007_Book2_DEM-WP(C) ENERG10C--ctn Mid-C_042010 2010GRC 2" xfId="26607"/>
    <cellStyle name="_DEM-WP(C) Westside Hydro Data_051007_Book4" xfId="4236"/>
    <cellStyle name="_DEM-WP(C) Westside Hydro Data_051007_Book4 2" xfId="4237"/>
    <cellStyle name="_DEM-WP(C) Westside Hydro Data_051007_Book4 2 2" xfId="4238"/>
    <cellStyle name="_DEM-WP(C) Westside Hydro Data_051007_Book4 2 2 2" xfId="26608"/>
    <cellStyle name="_DEM-WP(C) Westside Hydro Data_051007_Book4 2 3" xfId="26609"/>
    <cellStyle name="_DEM-WP(C) Westside Hydro Data_051007_Book4 3" xfId="4239"/>
    <cellStyle name="_DEM-WP(C) Westside Hydro Data_051007_Book4 3 2" xfId="26610"/>
    <cellStyle name="_DEM-WP(C) Westside Hydro Data_051007_Book4 4" xfId="26611"/>
    <cellStyle name="_DEM-WP(C) Westside Hydro Data_051007_Book4_DEM-WP(C) ENERG10C--ctn Mid-C_042010 2010GRC" xfId="26612"/>
    <cellStyle name="_DEM-WP(C) Westside Hydro Data_051007_Book4_DEM-WP(C) ENERG10C--ctn Mid-C_042010 2010GRC 2" xfId="26613"/>
    <cellStyle name="_DEM-WP(C) Westside Hydro Data_051007_DEM-WP(C) ENERG10C--ctn Mid-C_042010 2010GRC" xfId="26614"/>
    <cellStyle name="_DEM-WP(C) Westside Hydro Data_051007_DEM-WP(C) ENERG10C--ctn Mid-C_042010 2010GRC 2" xfId="26615"/>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6616"/>
    <cellStyle name="_DEM-WP(C) Westside Hydro Data_051007_Electric Rev Req Model (2009 GRC)  2 3" xfId="26617"/>
    <cellStyle name="_DEM-WP(C) Westside Hydro Data_051007_Electric Rev Req Model (2009 GRC)  3" xfId="4243"/>
    <cellStyle name="_DEM-WP(C) Westside Hydro Data_051007_Electric Rev Req Model (2009 GRC)  3 2" xfId="26618"/>
    <cellStyle name="_DEM-WP(C) Westside Hydro Data_051007_Electric Rev Req Model (2009 GRC)  4" xfId="26619"/>
    <cellStyle name="_DEM-WP(C) Westside Hydro Data_051007_Electric Rev Req Model (2009 GRC) _DEM-WP(C) ENERG10C--ctn Mid-C_042010 2010GRC" xfId="26620"/>
    <cellStyle name="_DEM-WP(C) Westside Hydro Data_051007_Electric Rev Req Model (2009 GRC) _DEM-WP(C) ENERG10C--ctn Mid-C_042010 2010GRC 2" xfId="26621"/>
    <cellStyle name="_DEM-WP(C) Westside Hydro Data_051007_Electric Rev Req Model (2009 GRC) Rebuttal" xfId="4244"/>
    <cellStyle name="_DEM-WP(C) Westside Hydro Data_051007_Electric Rev Req Model (2009 GRC) Rebuttal 2" xfId="4245"/>
    <cellStyle name="_DEM-WP(C) Westside Hydro Data_051007_Electric Rev Req Model (2009 GRC) Rebuttal 2 2" xfId="4246"/>
    <cellStyle name="_DEM-WP(C) Westside Hydro Data_051007_Electric Rev Req Model (2009 GRC) Rebuttal 2 2 2" xfId="26622"/>
    <cellStyle name="_DEM-WP(C) Westside Hydro Data_051007_Electric Rev Req Model (2009 GRC) Rebuttal 2 3" xfId="26623"/>
    <cellStyle name="_DEM-WP(C) Westside Hydro Data_051007_Electric Rev Req Model (2009 GRC) Rebuttal 3" xfId="4247"/>
    <cellStyle name="_DEM-WP(C) Westside Hydro Data_051007_Electric Rev Req Model (2009 GRC) Rebuttal 3 2" xfId="26624"/>
    <cellStyle name="_DEM-WP(C) Westside Hydro Data_051007_Electric Rev Req Model (2009 GRC) Rebuttal 4" xfId="26625"/>
    <cellStyle name="_DEM-WP(C) Westside Hydro Data_051007_Electric Rev Req Model (2009 GRC) Rebuttal REmoval of New  WH Solar AdjustMI" xfId="4248"/>
    <cellStyle name="_DEM-WP(C) Westside Hydro Data_051007_Electric Rev Req Model (2009 GRC) Rebuttal REmoval of New  WH Solar AdjustMI 2" xfId="4249"/>
    <cellStyle name="_DEM-WP(C) Westside Hydro Data_051007_Electric Rev Req Model (2009 GRC) Rebuttal REmoval of New  WH Solar AdjustMI 2 2" xfId="4250"/>
    <cellStyle name="_DEM-WP(C) Westside Hydro Data_051007_Electric Rev Req Model (2009 GRC) Rebuttal REmoval of New  WH Solar AdjustMI 2 2 2" xfId="26626"/>
    <cellStyle name="_DEM-WP(C) Westside Hydro Data_051007_Electric Rev Req Model (2009 GRC) Rebuttal REmoval of New  WH Solar AdjustMI 2 3" xfId="26627"/>
    <cellStyle name="_DEM-WP(C) Westside Hydro Data_051007_Electric Rev Req Model (2009 GRC) Rebuttal REmoval of New  WH Solar AdjustMI 3" xfId="4251"/>
    <cellStyle name="_DEM-WP(C) Westside Hydro Data_051007_Electric Rev Req Model (2009 GRC) Rebuttal REmoval of New  WH Solar AdjustMI 3 2" xfId="26628"/>
    <cellStyle name="_DEM-WP(C) Westside Hydro Data_051007_Electric Rev Req Model (2009 GRC) Rebuttal REmoval of New  WH Solar AdjustMI 4" xfId="26629"/>
    <cellStyle name="_DEM-WP(C) Westside Hydro Data_051007_Electric Rev Req Model (2009 GRC) Rebuttal REmoval of New  WH Solar AdjustMI_DEM-WP(C) ENERG10C--ctn Mid-C_042010 2010GRC" xfId="26630"/>
    <cellStyle name="_DEM-WP(C) Westside Hydro Data_051007_Electric Rev Req Model (2009 GRC) Rebuttal REmoval of New  WH Solar AdjustMI_DEM-WP(C) ENERG10C--ctn Mid-C_042010 2010GRC 2" xfId="26631"/>
    <cellStyle name="_DEM-WP(C) Westside Hydro Data_051007_Electric Rev Req Model (2009 GRC) Revised 01-18-2010" xfId="4252"/>
    <cellStyle name="_DEM-WP(C) Westside Hydro Data_051007_Electric Rev Req Model (2009 GRC) Revised 01-18-2010 2" xfId="4253"/>
    <cellStyle name="_DEM-WP(C) Westside Hydro Data_051007_Electric Rev Req Model (2009 GRC) Revised 01-18-2010 2 2" xfId="4254"/>
    <cellStyle name="_DEM-WP(C) Westside Hydro Data_051007_Electric Rev Req Model (2009 GRC) Revised 01-18-2010 2 2 2" xfId="26632"/>
    <cellStyle name="_DEM-WP(C) Westside Hydro Data_051007_Electric Rev Req Model (2009 GRC) Revised 01-18-2010 2 3" xfId="26633"/>
    <cellStyle name="_DEM-WP(C) Westside Hydro Data_051007_Electric Rev Req Model (2009 GRC) Revised 01-18-2010 3" xfId="4255"/>
    <cellStyle name="_DEM-WP(C) Westside Hydro Data_051007_Electric Rev Req Model (2009 GRC) Revised 01-18-2010 3 2" xfId="26634"/>
    <cellStyle name="_DEM-WP(C) Westside Hydro Data_051007_Electric Rev Req Model (2009 GRC) Revised 01-18-2010 4" xfId="26635"/>
    <cellStyle name="_DEM-WP(C) Westside Hydro Data_051007_Electric Rev Req Model (2009 GRC) Revised 01-18-2010_DEM-WP(C) ENERG10C--ctn Mid-C_042010 2010GRC" xfId="26636"/>
    <cellStyle name="_DEM-WP(C) Westside Hydro Data_051007_Electric Rev Req Model (2009 GRC) Revised 01-18-2010_DEM-WP(C) ENERG10C--ctn Mid-C_042010 2010GRC 2" xfId="26637"/>
    <cellStyle name="_DEM-WP(C) Westside Hydro Data_051007_Electric Rev Req Model (2010 GRC)" xfId="4256"/>
    <cellStyle name="_DEM-WP(C) Westside Hydro Data_051007_Electric Rev Req Model (2010 GRC) 2" xfId="26638"/>
    <cellStyle name="_DEM-WP(C) Westside Hydro Data_051007_Electric Rev Req Model (2010 GRC) SF" xfId="4257"/>
    <cellStyle name="_DEM-WP(C) Westside Hydro Data_051007_Electric Rev Req Model (2010 GRC) SF 2" xfId="26639"/>
    <cellStyle name="_DEM-WP(C) Westside Hydro Data_051007_Final Order Electric" xfId="4258"/>
    <cellStyle name="_DEM-WP(C) Westside Hydro Data_051007_Final Order Electric EXHIBIT A-1" xfId="4259"/>
    <cellStyle name="_DEM-WP(C) Westside Hydro Data_051007_Final Order Electric EXHIBIT A-1 2" xfId="4260"/>
    <cellStyle name="_DEM-WP(C) Westside Hydro Data_051007_Final Order Electric EXHIBIT A-1 2 2" xfId="4261"/>
    <cellStyle name="_DEM-WP(C) Westside Hydro Data_051007_Final Order Electric EXHIBIT A-1 2 2 2" xfId="26640"/>
    <cellStyle name="_DEM-WP(C) Westside Hydro Data_051007_Final Order Electric EXHIBIT A-1 2 3" xfId="26641"/>
    <cellStyle name="_DEM-WP(C) Westside Hydro Data_051007_Final Order Electric EXHIBIT A-1 3" xfId="4262"/>
    <cellStyle name="_DEM-WP(C) Westside Hydro Data_051007_Final Order Electric EXHIBIT A-1 3 2" xfId="26642"/>
    <cellStyle name="_DEM-WP(C) Westside Hydro Data_051007_Final Order Electric EXHIBIT A-1 4" xfId="26643"/>
    <cellStyle name="_DEM-WP(C) Westside Hydro Data_051007_NIM Summary" xfId="4263"/>
    <cellStyle name="_DEM-WP(C) Westside Hydro Data_051007_NIM Summary 2" xfId="4264"/>
    <cellStyle name="_DEM-WP(C) Westside Hydro Data_051007_NIM Summary 2 2" xfId="26644"/>
    <cellStyle name="_DEM-WP(C) Westside Hydro Data_051007_NIM Summary 2 2 2" xfId="26645"/>
    <cellStyle name="_DEM-WP(C) Westside Hydro Data_051007_NIM Summary 2 3" xfId="26646"/>
    <cellStyle name="_DEM-WP(C) Westside Hydro Data_051007_NIM Summary 3" xfId="26647"/>
    <cellStyle name="_DEM-WP(C) Westside Hydro Data_051007_NIM Summary 3 2" xfId="26648"/>
    <cellStyle name="_DEM-WP(C) Westside Hydro Data_051007_NIM Summary 4" xfId="26649"/>
    <cellStyle name="_DEM-WP(C) Westside Hydro Data_051007_NIM Summary_DEM-WP(C) ENERG10C--ctn Mid-C_042010 2010GRC" xfId="26650"/>
    <cellStyle name="_DEM-WP(C) Westside Hydro Data_051007_NIM Summary_DEM-WP(C) ENERG10C--ctn Mid-C_042010 2010GRC 2" xfId="26651"/>
    <cellStyle name="_DEM-WP(C) Westside Hydro Data_051007_Power Costs - Comparison bx Rbtl-Staff-Jt-PC" xfId="4265"/>
    <cellStyle name="_DEM-WP(C) Westside Hydro Data_051007_Power Costs - Comparison bx Rbtl-Staff-Jt-PC 2" xfId="4266"/>
    <cellStyle name="_DEM-WP(C) Westside Hydro Data_051007_Power Costs - Comparison bx Rbtl-Staff-Jt-PC 2 2" xfId="4267"/>
    <cellStyle name="_DEM-WP(C) Westside Hydro Data_051007_Power Costs - Comparison bx Rbtl-Staff-Jt-PC 2 2 2" xfId="26652"/>
    <cellStyle name="_DEM-WP(C) Westside Hydro Data_051007_Power Costs - Comparison bx Rbtl-Staff-Jt-PC 2 3" xfId="26653"/>
    <cellStyle name="_DEM-WP(C) Westside Hydro Data_051007_Power Costs - Comparison bx Rbtl-Staff-Jt-PC 3" xfId="4268"/>
    <cellStyle name="_DEM-WP(C) Westside Hydro Data_051007_Power Costs - Comparison bx Rbtl-Staff-Jt-PC 3 2" xfId="26654"/>
    <cellStyle name="_DEM-WP(C) Westside Hydro Data_051007_Power Costs - Comparison bx Rbtl-Staff-Jt-PC 4" xfId="26655"/>
    <cellStyle name="_DEM-WP(C) Westside Hydro Data_051007_Power Costs - Comparison bx Rbtl-Staff-Jt-PC_DEM-WP(C) ENERG10C--ctn Mid-C_042010 2010GRC" xfId="26656"/>
    <cellStyle name="_DEM-WP(C) Westside Hydro Data_051007_Power Costs - Comparison bx Rbtl-Staff-Jt-PC_DEM-WP(C) ENERG10C--ctn Mid-C_042010 2010GRC 2" xfId="26657"/>
    <cellStyle name="_DEM-WP(C) Westside Hydro Data_051007_Rebuttal Power Costs" xfId="4269"/>
    <cellStyle name="_DEM-WP(C) Westside Hydro Data_051007_Rebuttal Power Costs 2" xfId="4270"/>
    <cellStyle name="_DEM-WP(C) Westside Hydro Data_051007_Rebuttal Power Costs 2 2" xfId="4271"/>
    <cellStyle name="_DEM-WP(C) Westside Hydro Data_051007_Rebuttal Power Costs 2 2 2" xfId="26658"/>
    <cellStyle name="_DEM-WP(C) Westside Hydro Data_051007_Rebuttal Power Costs 2 3" xfId="26659"/>
    <cellStyle name="_DEM-WP(C) Westside Hydro Data_051007_Rebuttal Power Costs 3" xfId="4272"/>
    <cellStyle name="_DEM-WP(C) Westside Hydro Data_051007_Rebuttal Power Costs 3 2" xfId="26660"/>
    <cellStyle name="_DEM-WP(C) Westside Hydro Data_051007_Rebuttal Power Costs 4" xfId="26661"/>
    <cellStyle name="_DEM-WP(C) Westside Hydro Data_051007_Rebuttal Power Costs_DEM-WP(C) ENERG10C--ctn Mid-C_042010 2010GRC" xfId="26662"/>
    <cellStyle name="_DEM-WP(C) Westside Hydro Data_051007_Rebuttal Power Costs_DEM-WP(C) ENERG10C--ctn Mid-C_042010 2010GRC 2" xfId="26663"/>
    <cellStyle name="_DEM-WP(C) Westside Hydro Data_051007_TENASKA REGULATORY ASSET" xfId="4273"/>
    <cellStyle name="_DEM-WP(C) Westside Hydro Data_051007_TENASKA REGULATORY ASSET 2" xfId="4274"/>
    <cellStyle name="_DEM-WP(C) Westside Hydro Data_051007_TENASKA REGULATORY ASSET 2 2" xfId="4275"/>
    <cellStyle name="_DEM-WP(C) Westside Hydro Data_051007_TENASKA REGULATORY ASSET 2 2 2" xfId="26664"/>
    <cellStyle name="_DEM-WP(C) Westside Hydro Data_051007_TENASKA REGULATORY ASSET 2 3" xfId="26665"/>
    <cellStyle name="_DEM-WP(C) Westside Hydro Data_051007_TENASKA REGULATORY ASSET 3" xfId="4276"/>
    <cellStyle name="_DEM-WP(C) Westside Hydro Data_051007_TENASKA REGULATORY ASSET 3 2" xfId="26666"/>
    <cellStyle name="_DEM-WP(C) Westside Hydro Data_051007_TENASKA REGULATORY ASSET 4" xfId="26667"/>
    <cellStyle name="_Elec Peak Capacity Need_2008-2029_032709_Wind 5% Cap" xfId="4277"/>
    <cellStyle name="_Elec Peak Capacity Need_2008-2029_032709_Wind 5% Cap 2" xfId="4278"/>
    <cellStyle name="_Elec Peak Capacity Need_2008-2029_032709_Wind 5% Cap 2 2" xfId="26668"/>
    <cellStyle name="_Elec Peak Capacity Need_2008-2029_032709_Wind 5% Cap 2 2 2" xfId="26669"/>
    <cellStyle name="_Elec Peak Capacity Need_2008-2029_032709_Wind 5% Cap 2 2 2 2" xfId="26670"/>
    <cellStyle name="_Elec Peak Capacity Need_2008-2029_032709_Wind 5% Cap 2 2 3" xfId="26671"/>
    <cellStyle name="_Elec Peak Capacity Need_2008-2029_032709_Wind 5% Cap 2 3" xfId="26672"/>
    <cellStyle name="_Elec Peak Capacity Need_2008-2029_032709_Wind 5% Cap 2 3 2" xfId="26673"/>
    <cellStyle name="_Elec Peak Capacity Need_2008-2029_032709_Wind 5% Cap 2 4" xfId="26674"/>
    <cellStyle name="_Elec Peak Capacity Need_2008-2029_032709_Wind 5% Cap 3" xfId="26675"/>
    <cellStyle name="_Elec Peak Capacity Need_2008-2029_032709_Wind 5% Cap 3 2" xfId="26676"/>
    <cellStyle name="_Elec Peak Capacity Need_2008-2029_032709_Wind 5% Cap 4" xfId="26677"/>
    <cellStyle name="_Elec Peak Capacity Need_2008-2029_032709_Wind 5% Cap_DEM-WP(C) ENERG10C--ctn Mid-C_042010 2010GRC" xfId="26678"/>
    <cellStyle name="_Elec Peak Capacity Need_2008-2029_032709_Wind 5% Cap_DEM-WP(C) ENERG10C--ctn Mid-C_042010 2010GRC 2" xfId="26679"/>
    <cellStyle name="_Elec Peak Capacity Need_2008-2029_032709_Wind 5% Cap_NIM Summary" xfId="4279"/>
    <cellStyle name="_Elec Peak Capacity Need_2008-2029_032709_Wind 5% Cap_NIM Summary 2" xfId="4280"/>
    <cellStyle name="_Elec Peak Capacity Need_2008-2029_032709_Wind 5% Cap_NIM Summary 2 2" xfId="26680"/>
    <cellStyle name="_Elec Peak Capacity Need_2008-2029_032709_Wind 5% Cap_NIM Summary 2 2 2" xfId="26681"/>
    <cellStyle name="_Elec Peak Capacity Need_2008-2029_032709_Wind 5% Cap_NIM Summary 2 3" xfId="26682"/>
    <cellStyle name="_Elec Peak Capacity Need_2008-2029_032709_Wind 5% Cap_NIM Summary 3" xfId="26683"/>
    <cellStyle name="_Elec Peak Capacity Need_2008-2029_032709_Wind 5% Cap_NIM Summary 3 2" xfId="26684"/>
    <cellStyle name="_Elec Peak Capacity Need_2008-2029_032709_Wind 5% Cap_NIM Summary 4" xfId="26685"/>
    <cellStyle name="_Elec Peak Capacity Need_2008-2029_032709_Wind 5% Cap_NIM Summary_DEM-WP(C) ENERG10C--ctn Mid-C_042010 2010GRC" xfId="26686"/>
    <cellStyle name="_Elec Peak Capacity Need_2008-2029_032709_Wind 5% Cap_NIM Summary_DEM-WP(C) ENERG10C--ctn Mid-C_042010 2010GRC 2" xfId="26687"/>
    <cellStyle name="_Elec Peak Capacity Need_2008-2029_032709_Wind 5% Cap-ST-Adj-PJP1" xfId="4281"/>
    <cellStyle name="_Elec Peak Capacity Need_2008-2029_032709_Wind 5% Cap-ST-Adj-PJP1 2" xfId="4282"/>
    <cellStyle name="_Elec Peak Capacity Need_2008-2029_032709_Wind 5% Cap-ST-Adj-PJP1 2 2" xfId="26688"/>
    <cellStyle name="_Elec Peak Capacity Need_2008-2029_032709_Wind 5% Cap-ST-Adj-PJP1 2 2 2" xfId="26689"/>
    <cellStyle name="_Elec Peak Capacity Need_2008-2029_032709_Wind 5% Cap-ST-Adj-PJP1 2 2 2 2" xfId="26690"/>
    <cellStyle name="_Elec Peak Capacity Need_2008-2029_032709_Wind 5% Cap-ST-Adj-PJP1 2 2 3" xfId="26691"/>
    <cellStyle name="_Elec Peak Capacity Need_2008-2029_032709_Wind 5% Cap-ST-Adj-PJP1 2 3" xfId="26692"/>
    <cellStyle name="_Elec Peak Capacity Need_2008-2029_032709_Wind 5% Cap-ST-Adj-PJP1 2 3 2" xfId="26693"/>
    <cellStyle name="_Elec Peak Capacity Need_2008-2029_032709_Wind 5% Cap-ST-Adj-PJP1 2 4" xfId="26694"/>
    <cellStyle name="_Elec Peak Capacity Need_2008-2029_032709_Wind 5% Cap-ST-Adj-PJP1 3" xfId="26695"/>
    <cellStyle name="_Elec Peak Capacity Need_2008-2029_032709_Wind 5% Cap-ST-Adj-PJP1 3 2" xfId="26696"/>
    <cellStyle name="_Elec Peak Capacity Need_2008-2029_032709_Wind 5% Cap-ST-Adj-PJP1 4" xfId="26697"/>
    <cellStyle name="_Elec Peak Capacity Need_2008-2029_032709_Wind 5% Cap-ST-Adj-PJP1_DEM-WP(C) ENERG10C--ctn Mid-C_042010 2010GRC" xfId="26698"/>
    <cellStyle name="_Elec Peak Capacity Need_2008-2029_032709_Wind 5% Cap-ST-Adj-PJP1_DEM-WP(C) ENERG10C--ctn Mid-C_042010 2010GRC 2" xfId="26699"/>
    <cellStyle name="_Elec Peak Capacity Need_2008-2029_032709_Wind 5% Cap-ST-Adj-PJP1_NIM Summary" xfId="4283"/>
    <cellStyle name="_Elec Peak Capacity Need_2008-2029_032709_Wind 5% Cap-ST-Adj-PJP1_NIM Summary 2" xfId="4284"/>
    <cellStyle name="_Elec Peak Capacity Need_2008-2029_032709_Wind 5% Cap-ST-Adj-PJP1_NIM Summary 2 2" xfId="26700"/>
    <cellStyle name="_Elec Peak Capacity Need_2008-2029_032709_Wind 5% Cap-ST-Adj-PJP1_NIM Summary 2 2 2" xfId="26701"/>
    <cellStyle name="_Elec Peak Capacity Need_2008-2029_032709_Wind 5% Cap-ST-Adj-PJP1_NIM Summary 2 3" xfId="26702"/>
    <cellStyle name="_Elec Peak Capacity Need_2008-2029_032709_Wind 5% Cap-ST-Adj-PJP1_NIM Summary 3" xfId="26703"/>
    <cellStyle name="_Elec Peak Capacity Need_2008-2029_032709_Wind 5% Cap-ST-Adj-PJP1_NIM Summary 3 2" xfId="26704"/>
    <cellStyle name="_Elec Peak Capacity Need_2008-2029_032709_Wind 5% Cap-ST-Adj-PJP1_NIM Summary 4" xfId="26705"/>
    <cellStyle name="_Elec Peak Capacity Need_2008-2029_032709_Wind 5% Cap-ST-Adj-PJP1_NIM Summary_DEM-WP(C) ENERG10C--ctn Mid-C_042010 2010GRC" xfId="26706"/>
    <cellStyle name="_Elec Peak Capacity Need_2008-2029_032709_Wind 5% Cap-ST-Adj-PJP1_NIM Summary_DEM-WP(C) ENERG10C--ctn Mid-C_042010 2010GRC 2" xfId="26707"/>
    <cellStyle name="_Elec Peak Capacity Need_2008-2029_120908_Wind 5% Cap_Low" xfId="4285"/>
    <cellStyle name="_Elec Peak Capacity Need_2008-2029_120908_Wind 5% Cap_Low 2" xfId="4286"/>
    <cellStyle name="_Elec Peak Capacity Need_2008-2029_120908_Wind 5% Cap_Low 2 2" xfId="26708"/>
    <cellStyle name="_Elec Peak Capacity Need_2008-2029_120908_Wind 5% Cap_Low 2 2 2" xfId="26709"/>
    <cellStyle name="_Elec Peak Capacity Need_2008-2029_120908_Wind 5% Cap_Low 2 2 2 2" xfId="26710"/>
    <cellStyle name="_Elec Peak Capacity Need_2008-2029_120908_Wind 5% Cap_Low 2 2 3" xfId="26711"/>
    <cellStyle name="_Elec Peak Capacity Need_2008-2029_120908_Wind 5% Cap_Low 2 3" xfId="26712"/>
    <cellStyle name="_Elec Peak Capacity Need_2008-2029_120908_Wind 5% Cap_Low 2 3 2" xfId="26713"/>
    <cellStyle name="_Elec Peak Capacity Need_2008-2029_120908_Wind 5% Cap_Low 2 4" xfId="26714"/>
    <cellStyle name="_Elec Peak Capacity Need_2008-2029_120908_Wind 5% Cap_Low 3" xfId="26715"/>
    <cellStyle name="_Elec Peak Capacity Need_2008-2029_120908_Wind 5% Cap_Low 3 2" xfId="26716"/>
    <cellStyle name="_Elec Peak Capacity Need_2008-2029_120908_Wind 5% Cap_Low 4" xfId="26717"/>
    <cellStyle name="_Elec Peak Capacity Need_2008-2029_120908_Wind 5% Cap_Low_DEM-WP(C) ENERG10C--ctn Mid-C_042010 2010GRC" xfId="26718"/>
    <cellStyle name="_Elec Peak Capacity Need_2008-2029_120908_Wind 5% Cap_Low_DEM-WP(C) ENERG10C--ctn Mid-C_042010 2010GRC 2" xfId="26719"/>
    <cellStyle name="_Elec Peak Capacity Need_2008-2029_120908_Wind 5% Cap_Low_NIM Summary" xfId="4287"/>
    <cellStyle name="_Elec Peak Capacity Need_2008-2029_120908_Wind 5% Cap_Low_NIM Summary 2" xfId="4288"/>
    <cellStyle name="_Elec Peak Capacity Need_2008-2029_120908_Wind 5% Cap_Low_NIM Summary 2 2" xfId="26720"/>
    <cellStyle name="_Elec Peak Capacity Need_2008-2029_120908_Wind 5% Cap_Low_NIM Summary 2 2 2" xfId="26721"/>
    <cellStyle name="_Elec Peak Capacity Need_2008-2029_120908_Wind 5% Cap_Low_NIM Summary 2 3" xfId="26722"/>
    <cellStyle name="_Elec Peak Capacity Need_2008-2029_120908_Wind 5% Cap_Low_NIM Summary 3" xfId="26723"/>
    <cellStyle name="_Elec Peak Capacity Need_2008-2029_120908_Wind 5% Cap_Low_NIM Summary 3 2" xfId="26724"/>
    <cellStyle name="_Elec Peak Capacity Need_2008-2029_120908_Wind 5% Cap_Low_NIM Summary 4" xfId="26725"/>
    <cellStyle name="_Elec Peak Capacity Need_2008-2029_120908_Wind 5% Cap_Low_NIM Summary_DEM-WP(C) ENERG10C--ctn Mid-C_042010 2010GRC" xfId="26726"/>
    <cellStyle name="_Elec Peak Capacity Need_2008-2029_120908_Wind 5% Cap_Low_NIM Summary_DEM-WP(C) ENERG10C--ctn Mid-C_042010 2010GRC 2" xfId="26727"/>
    <cellStyle name="_Elec Peak Capacity Need_2008-2029_Wind 5% Cap_050809" xfId="4289"/>
    <cellStyle name="_Elec Peak Capacity Need_2008-2029_Wind 5% Cap_050809 2" xfId="4290"/>
    <cellStyle name="_Elec Peak Capacity Need_2008-2029_Wind 5% Cap_050809 2 2" xfId="26728"/>
    <cellStyle name="_Elec Peak Capacity Need_2008-2029_Wind 5% Cap_050809 2 2 2" xfId="26729"/>
    <cellStyle name="_Elec Peak Capacity Need_2008-2029_Wind 5% Cap_050809 2 2 2 2" xfId="26730"/>
    <cellStyle name="_Elec Peak Capacity Need_2008-2029_Wind 5% Cap_050809 2 2 3" xfId="26731"/>
    <cellStyle name="_Elec Peak Capacity Need_2008-2029_Wind 5% Cap_050809 2 3" xfId="26732"/>
    <cellStyle name="_Elec Peak Capacity Need_2008-2029_Wind 5% Cap_050809 2 3 2" xfId="26733"/>
    <cellStyle name="_Elec Peak Capacity Need_2008-2029_Wind 5% Cap_050809 2 4" xfId="26734"/>
    <cellStyle name="_Elec Peak Capacity Need_2008-2029_Wind 5% Cap_050809 3" xfId="26735"/>
    <cellStyle name="_Elec Peak Capacity Need_2008-2029_Wind 5% Cap_050809 3 2" xfId="26736"/>
    <cellStyle name="_Elec Peak Capacity Need_2008-2029_Wind 5% Cap_050809 4" xfId="26737"/>
    <cellStyle name="_Elec Peak Capacity Need_2008-2029_Wind 5% Cap_050809_DEM-WP(C) ENERG10C--ctn Mid-C_042010 2010GRC" xfId="26738"/>
    <cellStyle name="_Elec Peak Capacity Need_2008-2029_Wind 5% Cap_050809_DEM-WP(C) ENERG10C--ctn Mid-C_042010 2010GRC 2" xfId="26739"/>
    <cellStyle name="_Elec Peak Capacity Need_2008-2029_Wind 5% Cap_050809_NIM Summary" xfId="4291"/>
    <cellStyle name="_Elec Peak Capacity Need_2008-2029_Wind 5% Cap_050809_NIM Summary 2" xfId="4292"/>
    <cellStyle name="_Elec Peak Capacity Need_2008-2029_Wind 5% Cap_050809_NIM Summary 2 2" xfId="26740"/>
    <cellStyle name="_Elec Peak Capacity Need_2008-2029_Wind 5% Cap_050809_NIM Summary 2 2 2" xfId="26741"/>
    <cellStyle name="_Elec Peak Capacity Need_2008-2029_Wind 5% Cap_050809_NIM Summary 2 3" xfId="26742"/>
    <cellStyle name="_Elec Peak Capacity Need_2008-2029_Wind 5% Cap_050809_NIM Summary 3" xfId="26743"/>
    <cellStyle name="_Elec Peak Capacity Need_2008-2029_Wind 5% Cap_050809_NIM Summary 3 2" xfId="26744"/>
    <cellStyle name="_Elec Peak Capacity Need_2008-2029_Wind 5% Cap_050809_NIM Summary 4" xfId="26745"/>
    <cellStyle name="_Elec Peak Capacity Need_2008-2029_Wind 5% Cap_050809_NIM Summary_DEM-WP(C) ENERG10C--ctn Mid-C_042010 2010GRC" xfId="26746"/>
    <cellStyle name="_Elec Peak Capacity Need_2008-2029_Wind 5% Cap_050809_NIM Summary_DEM-WP(C) ENERG10C--ctn Mid-C_042010 2010GRC 2" xfId="26747"/>
    <cellStyle name="_x0013__Electric Rev Req Model (2009 GRC) " xfId="4293"/>
    <cellStyle name="_x0013__Electric Rev Req Model (2009 GRC)  2" xfId="4294"/>
    <cellStyle name="_x0013__Electric Rev Req Model (2009 GRC)  2 2" xfId="4295"/>
    <cellStyle name="_x0013__Electric Rev Req Model (2009 GRC)  2 2 2" xfId="26748"/>
    <cellStyle name="_x0013__Electric Rev Req Model (2009 GRC)  2 3" xfId="26749"/>
    <cellStyle name="_x0013__Electric Rev Req Model (2009 GRC)  3" xfId="4296"/>
    <cellStyle name="_x0013__Electric Rev Req Model (2009 GRC)  3 2" xfId="26750"/>
    <cellStyle name="_x0013__Electric Rev Req Model (2009 GRC)  4" xfId="26751"/>
    <cellStyle name="_x0013__Electric Rev Req Model (2009 GRC) _DEM-WP(C) ENERG10C--ctn Mid-C_042010 2010GRC" xfId="26752"/>
    <cellStyle name="_x0013__Electric Rev Req Model (2009 GRC) _DEM-WP(C) ENERG10C--ctn Mid-C_042010 2010GRC 2" xfId="26753"/>
    <cellStyle name="_x0013__Electric Rev Req Model (2009 GRC) Rebuttal" xfId="4297"/>
    <cellStyle name="_x0013__Electric Rev Req Model (2009 GRC) Rebuttal 2" xfId="4298"/>
    <cellStyle name="_x0013__Electric Rev Req Model (2009 GRC) Rebuttal 2 2" xfId="4299"/>
    <cellStyle name="_x0013__Electric Rev Req Model (2009 GRC) Rebuttal 2 2 2" xfId="26754"/>
    <cellStyle name="_x0013__Electric Rev Req Model (2009 GRC) Rebuttal 2 3" xfId="26755"/>
    <cellStyle name="_x0013__Electric Rev Req Model (2009 GRC) Rebuttal 3" xfId="4300"/>
    <cellStyle name="_x0013__Electric Rev Req Model (2009 GRC) Rebuttal 3 2" xfId="26756"/>
    <cellStyle name="_x0013__Electric Rev Req Model (2009 GRC) Rebuttal 4" xfId="26757"/>
    <cellStyle name="_x0013__Electric Rev Req Model (2009 GRC) Rebuttal REmoval of New  WH Solar AdjustMI" xfId="4301"/>
    <cellStyle name="_x0013__Electric Rev Req Model (2009 GRC) Rebuttal REmoval of New  WH Solar AdjustMI 2" xfId="4302"/>
    <cellStyle name="_x0013__Electric Rev Req Model (2009 GRC) Rebuttal REmoval of New  WH Solar AdjustMI 2 2" xfId="4303"/>
    <cellStyle name="_x0013__Electric Rev Req Model (2009 GRC) Rebuttal REmoval of New  WH Solar AdjustMI 2 2 2" xfId="26758"/>
    <cellStyle name="_x0013__Electric Rev Req Model (2009 GRC) Rebuttal REmoval of New  WH Solar AdjustMI 2 3" xfId="26759"/>
    <cellStyle name="_x0013__Electric Rev Req Model (2009 GRC) Rebuttal REmoval of New  WH Solar AdjustMI 3" xfId="4304"/>
    <cellStyle name="_x0013__Electric Rev Req Model (2009 GRC) Rebuttal REmoval of New  WH Solar AdjustMI 3 2" xfId="26760"/>
    <cellStyle name="_x0013__Electric Rev Req Model (2009 GRC) Rebuttal REmoval of New  WH Solar AdjustMI 4" xfId="26761"/>
    <cellStyle name="_x0013__Electric Rev Req Model (2009 GRC) Rebuttal REmoval of New  WH Solar AdjustMI_DEM-WP(C) ENERG10C--ctn Mid-C_042010 2010GRC" xfId="26762"/>
    <cellStyle name="_x0013__Electric Rev Req Model (2009 GRC) Rebuttal REmoval of New  WH Solar AdjustMI_DEM-WP(C) ENERG10C--ctn Mid-C_042010 2010GRC 2" xfId="26763"/>
    <cellStyle name="_x0013__Electric Rev Req Model (2009 GRC) Revised 01-18-2010" xfId="4305"/>
    <cellStyle name="_x0013__Electric Rev Req Model (2009 GRC) Revised 01-18-2010 2" xfId="4306"/>
    <cellStyle name="_x0013__Electric Rev Req Model (2009 GRC) Revised 01-18-2010 2 2" xfId="4307"/>
    <cellStyle name="_x0013__Electric Rev Req Model (2009 GRC) Revised 01-18-2010 2 2 2" xfId="26764"/>
    <cellStyle name="_x0013__Electric Rev Req Model (2009 GRC) Revised 01-18-2010 2 3" xfId="26765"/>
    <cellStyle name="_x0013__Electric Rev Req Model (2009 GRC) Revised 01-18-2010 3" xfId="4308"/>
    <cellStyle name="_x0013__Electric Rev Req Model (2009 GRC) Revised 01-18-2010 3 2" xfId="26766"/>
    <cellStyle name="_x0013__Electric Rev Req Model (2009 GRC) Revised 01-18-2010 4" xfId="26767"/>
    <cellStyle name="_x0013__Electric Rev Req Model (2009 GRC) Revised 01-18-2010_DEM-WP(C) ENERG10C--ctn Mid-C_042010 2010GRC" xfId="26768"/>
    <cellStyle name="_x0013__Electric Rev Req Model (2009 GRC) Revised 01-18-2010_DEM-WP(C) ENERG10C--ctn Mid-C_042010 2010GRC 2" xfId="26769"/>
    <cellStyle name="_x0013__Electric Rev Req Model (2010 GRC)" xfId="4309"/>
    <cellStyle name="_x0013__Electric Rev Req Model (2010 GRC) 2" xfId="26770"/>
    <cellStyle name="_x0013__Electric Rev Req Model (2010 GRC) SF" xfId="4310"/>
    <cellStyle name="_x0013__Electric Rev Req Model (2010 GRC) SF 2" xfId="26771"/>
    <cellStyle name="_ENCOGEN_WBOOK" xfId="4311"/>
    <cellStyle name="_ENCOGEN_WBOOK 2" xfId="4312"/>
    <cellStyle name="_ENCOGEN_WBOOK 2 2" xfId="26772"/>
    <cellStyle name="_ENCOGEN_WBOOK 2 2 2" xfId="26773"/>
    <cellStyle name="_ENCOGEN_WBOOK 2 3" xfId="26774"/>
    <cellStyle name="_ENCOGEN_WBOOK 3" xfId="26775"/>
    <cellStyle name="_ENCOGEN_WBOOK 3 2" xfId="26776"/>
    <cellStyle name="_ENCOGEN_WBOOK 4" xfId="26777"/>
    <cellStyle name="_ENCOGEN_WBOOK_DEM-WP(C) ENERG10C--ctn Mid-C_042010 2010GRC" xfId="26778"/>
    <cellStyle name="_ENCOGEN_WBOOK_DEM-WP(C) ENERG10C--ctn Mid-C_042010 2010GRC 2" xfId="26779"/>
    <cellStyle name="_ENCOGEN_WBOOK_NIM Summary" xfId="4313"/>
    <cellStyle name="_ENCOGEN_WBOOK_NIM Summary 2" xfId="4314"/>
    <cellStyle name="_ENCOGEN_WBOOK_NIM Summary 2 2" xfId="26780"/>
    <cellStyle name="_ENCOGEN_WBOOK_NIM Summary 2 2 2" xfId="26781"/>
    <cellStyle name="_ENCOGEN_WBOOK_NIM Summary 2 3" xfId="26782"/>
    <cellStyle name="_ENCOGEN_WBOOK_NIM Summary 3" xfId="26783"/>
    <cellStyle name="_ENCOGEN_WBOOK_NIM Summary 3 2" xfId="26784"/>
    <cellStyle name="_ENCOGEN_WBOOK_NIM Summary 4" xfId="26785"/>
    <cellStyle name="_ENCOGEN_WBOOK_NIM Summary_DEM-WP(C) ENERG10C--ctn Mid-C_042010 2010GRC" xfId="26786"/>
    <cellStyle name="_ENCOGEN_WBOOK_NIM Summary_DEM-WP(C) ENERG10C--ctn Mid-C_042010 2010GRC 2" xfId="26787"/>
    <cellStyle name="_x0013__Final Order Electric EXHIBIT A-1" xfId="4315"/>
    <cellStyle name="_x0013__Final Order Electric EXHIBIT A-1 2" xfId="4316"/>
    <cellStyle name="_x0013__Final Order Electric EXHIBIT A-1 2 2" xfId="4317"/>
    <cellStyle name="_x0013__Final Order Electric EXHIBIT A-1 2 2 2" xfId="26788"/>
    <cellStyle name="_x0013__Final Order Electric EXHIBIT A-1 2 3" xfId="26789"/>
    <cellStyle name="_x0013__Final Order Electric EXHIBIT A-1 3" xfId="4318"/>
    <cellStyle name="_x0013__Final Order Electric EXHIBIT A-1 3 2" xfId="26790"/>
    <cellStyle name="_x0013__Final Order Electric EXHIBIT A-1 4" xfId="26791"/>
    <cellStyle name="_Fixed Gas Transport 1 19 09" xfId="4319"/>
    <cellStyle name="_Fixed Gas Transport 1 19 09 2" xfId="4320"/>
    <cellStyle name="_Fixed Gas Transport 1 19 09 2 2" xfId="4321"/>
    <cellStyle name="_Fixed Gas Transport 1 19 09 2 2 2" xfId="26792"/>
    <cellStyle name="_Fixed Gas Transport 1 19 09 2 2 2 2" xfId="26793"/>
    <cellStyle name="_Fixed Gas Transport 1 19 09 2 2 3" xfId="26794"/>
    <cellStyle name="_Fixed Gas Transport 1 19 09 2 3" xfId="26795"/>
    <cellStyle name="_Fixed Gas Transport 1 19 09 2 3 2" xfId="26796"/>
    <cellStyle name="_Fixed Gas Transport 1 19 09 2 4" xfId="26797"/>
    <cellStyle name="_Fixed Gas Transport 1 19 09 3" xfId="4322"/>
    <cellStyle name="_Fixed Gas Transport 1 19 09 3 2" xfId="26798"/>
    <cellStyle name="_Fixed Gas Transport 1 19 09 4" xfId="26799"/>
    <cellStyle name="_Fixed Gas Transport 1 19 09_DEM-WP(C) ENERG10C--ctn Mid-C_042010 2010GRC" xfId="26800"/>
    <cellStyle name="_Fixed Gas Transport 1 19 09_DEM-WP(C) ENERG10C--ctn Mid-C_042010 2010GRC 2" xfId="26801"/>
    <cellStyle name="_Fuel Prices 4-14" xfId="4323"/>
    <cellStyle name="_Fuel Prices 4-14 10" xfId="26802"/>
    <cellStyle name="_Fuel Prices 4-14 10 2" xfId="26803"/>
    <cellStyle name="_Fuel Prices 4-14 2" xfId="4324"/>
    <cellStyle name="_Fuel Prices 4-14 2 2" xfId="4325"/>
    <cellStyle name="_Fuel Prices 4-14 2 2 2" xfId="4326"/>
    <cellStyle name="_Fuel Prices 4-14 2 2 2 2" xfId="26804"/>
    <cellStyle name="_Fuel Prices 4-14 2 2 3" xfId="26805"/>
    <cellStyle name="_Fuel Prices 4-14 2 3" xfId="4327"/>
    <cellStyle name="_Fuel Prices 4-14 2 3 2" xfId="26806"/>
    <cellStyle name="_Fuel Prices 4-14 2 4" xfId="26807"/>
    <cellStyle name="_Fuel Prices 4-14 3" xfId="4328"/>
    <cellStyle name="_Fuel Prices 4-14 3 2" xfId="4329"/>
    <cellStyle name="_Fuel Prices 4-14 3 2 2" xfId="26808"/>
    <cellStyle name="_Fuel Prices 4-14 3 3" xfId="26809"/>
    <cellStyle name="_Fuel Prices 4-14 4" xfId="4330"/>
    <cellStyle name="_Fuel Prices 4-14 4 2" xfId="4331"/>
    <cellStyle name="_Fuel Prices 4-14 4 2 2" xfId="26810"/>
    <cellStyle name="_Fuel Prices 4-14 4 2 2 2" xfId="26811"/>
    <cellStyle name="_Fuel Prices 4-14 4 2 3" xfId="26812"/>
    <cellStyle name="_Fuel Prices 4-14 4 3" xfId="26813"/>
    <cellStyle name="_Fuel Prices 4-14 4 3 2" xfId="26814"/>
    <cellStyle name="_Fuel Prices 4-14 4 4" xfId="26815"/>
    <cellStyle name="_Fuel Prices 4-14 5" xfId="4332"/>
    <cellStyle name="_Fuel Prices 4-14 5 2" xfId="26816"/>
    <cellStyle name="_Fuel Prices 4-14 5 2 2" xfId="26817"/>
    <cellStyle name="_Fuel Prices 4-14 5 2 2 2" xfId="26818"/>
    <cellStyle name="_Fuel Prices 4-14 5 2 3" xfId="26819"/>
    <cellStyle name="_Fuel Prices 4-14 5 2 4" xfId="26820"/>
    <cellStyle name="_Fuel Prices 4-14 5 3" xfId="26821"/>
    <cellStyle name="_Fuel Prices 4-14 5 3 2" xfId="26822"/>
    <cellStyle name="_Fuel Prices 4-14 5 3 3" xfId="26823"/>
    <cellStyle name="_Fuel Prices 4-14 5 4" xfId="26824"/>
    <cellStyle name="_Fuel Prices 4-14 6" xfId="26825"/>
    <cellStyle name="_Fuel Prices 4-14 6 2" xfId="26826"/>
    <cellStyle name="_Fuel Prices 4-14 6 2 2" xfId="26827"/>
    <cellStyle name="_Fuel Prices 4-14 6 2 2 2" xfId="26828"/>
    <cellStyle name="_Fuel Prices 4-14 6 2 3" xfId="26829"/>
    <cellStyle name="_Fuel Prices 4-14 6 3" xfId="26830"/>
    <cellStyle name="_Fuel Prices 4-14 6 3 2" xfId="26831"/>
    <cellStyle name="_Fuel Prices 4-14 6 4" xfId="26832"/>
    <cellStyle name="_Fuel Prices 4-14 7" xfId="26833"/>
    <cellStyle name="_Fuel Prices 4-14 7 2" xfId="26834"/>
    <cellStyle name="_Fuel Prices 4-14 7 2 2" xfId="26835"/>
    <cellStyle name="_Fuel Prices 4-14 7 3" xfId="26836"/>
    <cellStyle name="_Fuel Prices 4-14 8" xfId="26837"/>
    <cellStyle name="_Fuel Prices 4-14 8 2" xfId="26838"/>
    <cellStyle name="_Fuel Prices 4-14 8 2 2" xfId="26839"/>
    <cellStyle name="_Fuel Prices 4-14 8 3" xfId="26840"/>
    <cellStyle name="_Fuel Prices 4-14 9" xfId="26841"/>
    <cellStyle name="_Fuel Prices 4-14 9 2" xfId="26842"/>
    <cellStyle name="_Fuel Prices 4-14 9 2 2" xfId="26843"/>
    <cellStyle name="_Fuel Prices 4-14 9 3" xfId="26844"/>
    <cellStyle name="_Fuel Prices 4-14_04 07E Wild Horse Wind Expansion (C) (2)" xfId="4333"/>
    <cellStyle name="_Fuel Prices 4-14_04 07E Wild Horse Wind Expansion (C) (2) 2" xfId="4334"/>
    <cellStyle name="_Fuel Prices 4-14_04 07E Wild Horse Wind Expansion (C) (2) 2 2" xfId="4335"/>
    <cellStyle name="_Fuel Prices 4-14_04 07E Wild Horse Wind Expansion (C) (2) 2 2 2" xfId="26845"/>
    <cellStyle name="_Fuel Prices 4-14_04 07E Wild Horse Wind Expansion (C) (2) 2 3" xfId="26846"/>
    <cellStyle name="_Fuel Prices 4-14_04 07E Wild Horse Wind Expansion (C) (2) 3" xfId="4336"/>
    <cellStyle name="_Fuel Prices 4-14_04 07E Wild Horse Wind Expansion (C) (2) 3 2" xfId="26847"/>
    <cellStyle name="_Fuel Prices 4-14_04 07E Wild Horse Wind Expansion (C) (2) 4" xfId="26848"/>
    <cellStyle name="_Fuel Prices 4-14_04 07E Wild Horse Wind Expansion (C) (2)_Adj Bench DR 3 for Initial Briefs (Electric)" xfId="4337"/>
    <cellStyle name="_Fuel Prices 4-14_04 07E Wild Horse Wind Expansion (C) (2)_Adj Bench DR 3 for Initial Briefs (Electric) 2" xfId="4338"/>
    <cellStyle name="_Fuel Prices 4-14_04 07E Wild Horse Wind Expansion (C) (2)_Adj Bench DR 3 for Initial Briefs (Electric) 2 2" xfId="4339"/>
    <cellStyle name="_Fuel Prices 4-14_04 07E Wild Horse Wind Expansion (C) (2)_Adj Bench DR 3 for Initial Briefs (Electric) 2 2 2" xfId="26849"/>
    <cellStyle name="_Fuel Prices 4-14_04 07E Wild Horse Wind Expansion (C) (2)_Adj Bench DR 3 for Initial Briefs (Electric) 2 3" xfId="26850"/>
    <cellStyle name="_Fuel Prices 4-14_04 07E Wild Horse Wind Expansion (C) (2)_Adj Bench DR 3 for Initial Briefs (Electric) 3" xfId="4340"/>
    <cellStyle name="_Fuel Prices 4-14_04 07E Wild Horse Wind Expansion (C) (2)_Adj Bench DR 3 for Initial Briefs (Electric) 3 2" xfId="26851"/>
    <cellStyle name="_Fuel Prices 4-14_04 07E Wild Horse Wind Expansion (C) (2)_Adj Bench DR 3 for Initial Briefs (Electric) 4" xfId="26852"/>
    <cellStyle name="_Fuel Prices 4-14_04 07E Wild Horse Wind Expansion (C) (2)_Adj Bench DR 3 for Initial Briefs (Electric)_DEM-WP(C) ENERG10C--ctn Mid-C_042010 2010GRC" xfId="26853"/>
    <cellStyle name="_Fuel Prices 4-14_04 07E Wild Horse Wind Expansion (C) (2)_Adj Bench DR 3 for Initial Briefs (Electric)_DEM-WP(C) ENERG10C--ctn Mid-C_042010 2010GRC 2" xfId="26854"/>
    <cellStyle name="_Fuel Prices 4-14_04 07E Wild Horse Wind Expansion (C) (2)_Book1" xfId="4341"/>
    <cellStyle name="_Fuel Prices 4-14_04 07E Wild Horse Wind Expansion (C) (2)_Book1 2" xfId="26855"/>
    <cellStyle name="_Fuel Prices 4-14_04 07E Wild Horse Wind Expansion (C) (2)_DEM-WP(C) ENERG10C--ctn Mid-C_042010 2010GRC" xfId="26856"/>
    <cellStyle name="_Fuel Prices 4-14_04 07E Wild Horse Wind Expansion (C) (2)_DEM-WP(C) ENERG10C--ctn Mid-C_042010 2010GRC 2" xfId="26857"/>
    <cellStyle name="_Fuel Prices 4-14_04 07E Wild Horse Wind Expansion (C) (2)_Electric Rev Req Model (2009 GRC) " xfId="4342"/>
    <cellStyle name="_Fuel Prices 4-14_04 07E Wild Horse Wind Expansion (C) (2)_Electric Rev Req Model (2009 GRC)  2" xfId="4343"/>
    <cellStyle name="_Fuel Prices 4-14_04 07E Wild Horse Wind Expansion (C) (2)_Electric Rev Req Model (2009 GRC)  2 2" xfId="4344"/>
    <cellStyle name="_Fuel Prices 4-14_04 07E Wild Horse Wind Expansion (C) (2)_Electric Rev Req Model (2009 GRC)  2 2 2" xfId="26858"/>
    <cellStyle name="_Fuel Prices 4-14_04 07E Wild Horse Wind Expansion (C) (2)_Electric Rev Req Model (2009 GRC)  2 3" xfId="26859"/>
    <cellStyle name="_Fuel Prices 4-14_04 07E Wild Horse Wind Expansion (C) (2)_Electric Rev Req Model (2009 GRC)  3" xfId="4345"/>
    <cellStyle name="_Fuel Prices 4-14_04 07E Wild Horse Wind Expansion (C) (2)_Electric Rev Req Model (2009 GRC)  3 2" xfId="26860"/>
    <cellStyle name="_Fuel Prices 4-14_04 07E Wild Horse Wind Expansion (C) (2)_Electric Rev Req Model (2009 GRC)  4" xfId="26861"/>
    <cellStyle name="_Fuel Prices 4-14_04 07E Wild Horse Wind Expansion (C) (2)_Electric Rev Req Model (2009 GRC) _DEM-WP(C) ENERG10C--ctn Mid-C_042010 2010GRC" xfId="26862"/>
    <cellStyle name="_Fuel Prices 4-14_04 07E Wild Horse Wind Expansion (C) (2)_Electric Rev Req Model (2009 GRC) _DEM-WP(C) ENERG10C--ctn Mid-C_042010 2010GRC 2" xfId="26863"/>
    <cellStyle name="_Fuel Prices 4-14_04 07E Wild Horse Wind Expansion (C) (2)_Electric Rev Req Model (2009 GRC) Rebuttal" xfId="4346"/>
    <cellStyle name="_Fuel Prices 4-14_04 07E Wild Horse Wind Expansion (C) (2)_Electric Rev Req Model (2009 GRC) Rebuttal 2" xfId="4347"/>
    <cellStyle name="_Fuel Prices 4-14_04 07E Wild Horse Wind Expansion (C) (2)_Electric Rev Req Model (2009 GRC) Rebuttal 2 2" xfId="4348"/>
    <cellStyle name="_Fuel Prices 4-14_04 07E Wild Horse Wind Expansion (C) (2)_Electric Rev Req Model (2009 GRC) Rebuttal 2 2 2" xfId="26864"/>
    <cellStyle name="_Fuel Prices 4-14_04 07E Wild Horse Wind Expansion (C) (2)_Electric Rev Req Model (2009 GRC) Rebuttal 2 3" xfId="26865"/>
    <cellStyle name="_Fuel Prices 4-14_04 07E Wild Horse Wind Expansion (C) (2)_Electric Rev Req Model (2009 GRC) Rebuttal 3" xfId="4349"/>
    <cellStyle name="_Fuel Prices 4-14_04 07E Wild Horse Wind Expansion (C) (2)_Electric Rev Req Model (2009 GRC) Rebuttal 3 2" xfId="26866"/>
    <cellStyle name="_Fuel Prices 4-14_04 07E Wild Horse Wind Expansion (C) (2)_Electric Rev Req Model (2009 GRC) Rebuttal 4" xfId="26867"/>
    <cellStyle name="_Fuel Prices 4-14_04 07E Wild Horse Wind Expansion (C) (2)_Electric Rev Req Model (2009 GRC) Rebuttal REmoval of New  WH Solar AdjustMI" xfId="4350"/>
    <cellStyle name="_Fuel Prices 4-14_04 07E Wild Horse Wind Expansion (C) (2)_Electric Rev Req Model (2009 GRC) Rebuttal REmoval of New  WH Solar AdjustMI 2" xfId="4351"/>
    <cellStyle name="_Fuel Prices 4-14_04 07E Wild Horse Wind Expansion (C) (2)_Electric Rev Req Model (2009 GRC) Rebuttal REmoval of New  WH Solar AdjustMI 2 2" xfId="4352"/>
    <cellStyle name="_Fuel Prices 4-14_04 07E Wild Horse Wind Expansion (C) (2)_Electric Rev Req Model (2009 GRC) Rebuttal REmoval of New  WH Solar AdjustMI 2 2 2" xfId="26868"/>
    <cellStyle name="_Fuel Prices 4-14_04 07E Wild Horse Wind Expansion (C) (2)_Electric Rev Req Model (2009 GRC) Rebuttal REmoval of New  WH Solar AdjustMI 2 3" xfId="26869"/>
    <cellStyle name="_Fuel Prices 4-14_04 07E Wild Horse Wind Expansion (C) (2)_Electric Rev Req Model (2009 GRC) Rebuttal REmoval of New  WH Solar AdjustMI 3" xfId="4353"/>
    <cellStyle name="_Fuel Prices 4-14_04 07E Wild Horse Wind Expansion (C) (2)_Electric Rev Req Model (2009 GRC) Rebuttal REmoval of New  WH Solar AdjustMI 3 2" xfId="26870"/>
    <cellStyle name="_Fuel Prices 4-14_04 07E Wild Horse Wind Expansion (C) (2)_Electric Rev Req Model (2009 GRC) Rebuttal REmoval of New  WH Solar AdjustMI 4" xfId="26871"/>
    <cellStyle name="_Fuel Prices 4-14_04 07E Wild Horse Wind Expansion (C) (2)_Electric Rev Req Model (2009 GRC) Rebuttal REmoval of New  WH Solar AdjustMI_DEM-WP(C) ENERG10C--ctn Mid-C_042010 2010GRC" xfId="26872"/>
    <cellStyle name="_Fuel Prices 4-14_04 07E Wild Horse Wind Expansion (C) (2)_Electric Rev Req Model (2009 GRC) Rebuttal REmoval of New  WH Solar AdjustMI_DEM-WP(C) ENERG10C--ctn Mid-C_042010 2010GRC 2" xfId="26873"/>
    <cellStyle name="_Fuel Prices 4-14_04 07E Wild Horse Wind Expansion (C) (2)_Electric Rev Req Model (2009 GRC) Revised 01-18-2010" xfId="4354"/>
    <cellStyle name="_Fuel Prices 4-14_04 07E Wild Horse Wind Expansion (C) (2)_Electric Rev Req Model (2009 GRC) Revised 01-18-2010 2" xfId="4355"/>
    <cellStyle name="_Fuel Prices 4-14_04 07E Wild Horse Wind Expansion (C) (2)_Electric Rev Req Model (2009 GRC) Revised 01-18-2010 2 2" xfId="4356"/>
    <cellStyle name="_Fuel Prices 4-14_04 07E Wild Horse Wind Expansion (C) (2)_Electric Rev Req Model (2009 GRC) Revised 01-18-2010 2 2 2" xfId="26874"/>
    <cellStyle name="_Fuel Prices 4-14_04 07E Wild Horse Wind Expansion (C) (2)_Electric Rev Req Model (2009 GRC) Revised 01-18-2010 2 3" xfId="26875"/>
    <cellStyle name="_Fuel Prices 4-14_04 07E Wild Horse Wind Expansion (C) (2)_Electric Rev Req Model (2009 GRC) Revised 01-18-2010 3" xfId="4357"/>
    <cellStyle name="_Fuel Prices 4-14_04 07E Wild Horse Wind Expansion (C) (2)_Electric Rev Req Model (2009 GRC) Revised 01-18-2010 3 2" xfId="26876"/>
    <cellStyle name="_Fuel Prices 4-14_04 07E Wild Horse Wind Expansion (C) (2)_Electric Rev Req Model (2009 GRC) Revised 01-18-2010 4" xfId="26877"/>
    <cellStyle name="_Fuel Prices 4-14_04 07E Wild Horse Wind Expansion (C) (2)_Electric Rev Req Model (2009 GRC) Revised 01-18-2010_DEM-WP(C) ENERG10C--ctn Mid-C_042010 2010GRC" xfId="26878"/>
    <cellStyle name="_Fuel Prices 4-14_04 07E Wild Horse Wind Expansion (C) (2)_Electric Rev Req Model (2009 GRC) Revised 01-18-2010_DEM-WP(C) ENERG10C--ctn Mid-C_042010 2010GRC 2" xfId="26879"/>
    <cellStyle name="_Fuel Prices 4-14_04 07E Wild Horse Wind Expansion (C) (2)_Electric Rev Req Model (2010 GRC)" xfId="4358"/>
    <cellStyle name="_Fuel Prices 4-14_04 07E Wild Horse Wind Expansion (C) (2)_Electric Rev Req Model (2010 GRC) 2" xfId="26880"/>
    <cellStyle name="_Fuel Prices 4-14_04 07E Wild Horse Wind Expansion (C) (2)_Electric Rev Req Model (2010 GRC) SF" xfId="4359"/>
    <cellStyle name="_Fuel Prices 4-14_04 07E Wild Horse Wind Expansion (C) (2)_Electric Rev Req Model (2010 GRC) SF 2" xfId="26881"/>
    <cellStyle name="_Fuel Prices 4-14_04 07E Wild Horse Wind Expansion (C) (2)_Final Order Electric EXHIBIT A-1" xfId="4360"/>
    <cellStyle name="_Fuel Prices 4-14_04 07E Wild Horse Wind Expansion (C) (2)_Final Order Electric EXHIBIT A-1 2" xfId="4361"/>
    <cellStyle name="_Fuel Prices 4-14_04 07E Wild Horse Wind Expansion (C) (2)_Final Order Electric EXHIBIT A-1 2 2" xfId="4362"/>
    <cellStyle name="_Fuel Prices 4-14_04 07E Wild Horse Wind Expansion (C) (2)_Final Order Electric EXHIBIT A-1 2 2 2" xfId="26882"/>
    <cellStyle name="_Fuel Prices 4-14_04 07E Wild Horse Wind Expansion (C) (2)_Final Order Electric EXHIBIT A-1 2 3" xfId="26883"/>
    <cellStyle name="_Fuel Prices 4-14_04 07E Wild Horse Wind Expansion (C) (2)_Final Order Electric EXHIBIT A-1 3" xfId="4363"/>
    <cellStyle name="_Fuel Prices 4-14_04 07E Wild Horse Wind Expansion (C) (2)_Final Order Electric EXHIBIT A-1 3 2" xfId="26884"/>
    <cellStyle name="_Fuel Prices 4-14_04 07E Wild Horse Wind Expansion (C) (2)_Final Order Electric EXHIBIT A-1 4" xfId="26885"/>
    <cellStyle name="_Fuel Prices 4-14_04 07E Wild Horse Wind Expansion (C) (2)_TENASKA REGULATORY ASSET" xfId="4364"/>
    <cellStyle name="_Fuel Prices 4-14_04 07E Wild Horse Wind Expansion (C) (2)_TENASKA REGULATORY ASSET 2" xfId="4365"/>
    <cellStyle name="_Fuel Prices 4-14_04 07E Wild Horse Wind Expansion (C) (2)_TENASKA REGULATORY ASSET 2 2" xfId="4366"/>
    <cellStyle name="_Fuel Prices 4-14_04 07E Wild Horse Wind Expansion (C) (2)_TENASKA REGULATORY ASSET 2 2 2" xfId="26886"/>
    <cellStyle name="_Fuel Prices 4-14_04 07E Wild Horse Wind Expansion (C) (2)_TENASKA REGULATORY ASSET 2 3" xfId="26887"/>
    <cellStyle name="_Fuel Prices 4-14_04 07E Wild Horse Wind Expansion (C) (2)_TENASKA REGULATORY ASSET 3" xfId="4367"/>
    <cellStyle name="_Fuel Prices 4-14_04 07E Wild Horse Wind Expansion (C) (2)_TENASKA REGULATORY ASSET 3 2" xfId="26888"/>
    <cellStyle name="_Fuel Prices 4-14_04 07E Wild Horse Wind Expansion (C) (2)_TENASKA REGULATORY ASSET 4" xfId="26889"/>
    <cellStyle name="_Fuel Prices 4-14_16.37E Wild Horse Expansion DeferralRevwrkingfile SF" xfId="4368"/>
    <cellStyle name="_Fuel Prices 4-14_16.37E Wild Horse Expansion DeferralRevwrkingfile SF 2" xfId="4369"/>
    <cellStyle name="_Fuel Prices 4-14_16.37E Wild Horse Expansion DeferralRevwrkingfile SF 2 2" xfId="4370"/>
    <cellStyle name="_Fuel Prices 4-14_16.37E Wild Horse Expansion DeferralRevwrkingfile SF 2 2 2" xfId="26890"/>
    <cellStyle name="_Fuel Prices 4-14_16.37E Wild Horse Expansion DeferralRevwrkingfile SF 2 3" xfId="26891"/>
    <cellStyle name="_Fuel Prices 4-14_16.37E Wild Horse Expansion DeferralRevwrkingfile SF 3" xfId="4371"/>
    <cellStyle name="_Fuel Prices 4-14_16.37E Wild Horse Expansion DeferralRevwrkingfile SF 3 2" xfId="26892"/>
    <cellStyle name="_Fuel Prices 4-14_16.37E Wild Horse Expansion DeferralRevwrkingfile SF 4" xfId="26893"/>
    <cellStyle name="_Fuel Prices 4-14_16.37E Wild Horse Expansion DeferralRevwrkingfile SF_DEM-WP(C) ENERG10C--ctn Mid-C_042010 2010GRC" xfId="26894"/>
    <cellStyle name="_Fuel Prices 4-14_16.37E Wild Horse Expansion DeferralRevwrkingfile SF_DEM-WP(C) ENERG10C--ctn Mid-C_042010 2010GRC 2" xfId="26895"/>
    <cellStyle name="_Fuel Prices 4-14_2009 Compliance Filing PCA Exhibits for GRC" xfId="4372"/>
    <cellStyle name="_Fuel Prices 4-14_2009 Compliance Filing PCA Exhibits for GRC 2" xfId="26896"/>
    <cellStyle name="_Fuel Prices 4-14_2009 Compliance Filing PCA Exhibits for GRC 2 2" xfId="26897"/>
    <cellStyle name="_Fuel Prices 4-14_2009 Compliance Filing PCA Exhibits for GRC 3" xfId="26898"/>
    <cellStyle name="_Fuel Prices 4-14_2009 GRC Compl Filing - Exhibit D" xfId="4373"/>
    <cellStyle name="_Fuel Prices 4-14_2009 GRC Compl Filing - Exhibit D 2" xfId="4374"/>
    <cellStyle name="_Fuel Prices 4-14_2009 GRC Compl Filing - Exhibit D 2 2" xfId="26899"/>
    <cellStyle name="_Fuel Prices 4-14_2009 GRC Compl Filing - Exhibit D 2 2 2" xfId="26900"/>
    <cellStyle name="_Fuel Prices 4-14_2009 GRC Compl Filing - Exhibit D 2 3" xfId="26901"/>
    <cellStyle name="_Fuel Prices 4-14_2009 GRC Compl Filing - Exhibit D 3" xfId="26902"/>
    <cellStyle name="_Fuel Prices 4-14_2009 GRC Compl Filing - Exhibit D 3 2" xfId="26903"/>
    <cellStyle name="_Fuel Prices 4-14_2009 GRC Compl Filing - Exhibit D 4" xfId="26904"/>
    <cellStyle name="_Fuel Prices 4-14_2009 GRC Compl Filing - Exhibit D_DEM-WP(C) ENERG10C--ctn Mid-C_042010 2010GRC" xfId="26905"/>
    <cellStyle name="_Fuel Prices 4-14_2009 GRC Compl Filing - Exhibit D_DEM-WP(C) ENERG10C--ctn Mid-C_042010 2010GRC 2" xfId="26906"/>
    <cellStyle name="_Fuel Prices 4-14_2010 PTC's July1_Dec31 2010 " xfId="4375"/>
    <cellStyle name="_Fuel Prices 4-14_2010 PTC's Sept10_Aug11 (Version 4)" xfId="4376"/>
    <cellStyle name="_Fuel Prices 4-14_3.01 Income Statement" xfId="4377"/>
    <cellStyle name="_Fuel Prices 4-14_4 31 Regulatory Assets and Liabilities  7 06- Exhibit D" xfId="4378"/>
    <cellStyle name="_Fuel Prices 4-14_4 31 Regulatory Assets and Liabilities  7 06- Exhibit D 2" xfId="4379"/>
    <cellStyle name="_Fuel Prices 4-14_4 31 Regulatory Assets and Liabilities  7 06- Exhibit D 2 2" xfId="4380"/>
    <cellStyle name="_Fuel Prices 4-14_4 31 Regulatory Assets and Liabilities  7 06- Exhibit D 2 2 2" xfId="26907"/>
    <cellStyle name="_Fuel Prices 4-14_4 31 Regulatory Assets and Liabilities  7 06- Exhibit D 2 2 2 2" xfId="26908"/>
    <cellStyle name="_Fuel Prices 4-14_4 31 Regulatory Assets and Liabilities  7 06- Exhibit D 2 2 3" xfId="26909"/>
    <cellStyle name="_Fuel Prices 4-14_4 31 Regulatory Assets and Liabilities  7 06- Exhibit D 2 3" xfId="26910"/>
    <cellStyle name="_Fuel Prices 4-14_4 31 Regulatory Assets and Liabilities  7 06- Exhibit D 3" xfId="4381"/>
    <cellStyle name="_Fuel Prices 4-14_4 31 Regulatory Assets and Liabilities  7 06- Exhibit D 3 2" xfId="26911"/>
    <cellStyle name="_Fuel Prices 4-14_4 31 Regulatory Assets and Liabilities  7 06- Exhibit D 4" xfId="26912"/>
    <cellStyle name="_Fuel Prices 4-14_4 31 Regulatory Assets and Liabilities  7 06- Exhibit D_DEM-WP(C) ENERG10C--ctn Mid-C_042010 2010GRC" xfId="26913"/>
    <cellStyle name="_Fuel Prices 4-14_4 31 Regulatory Assets and Liabilities  7 06- Exhibit D_DEM-WP(C) ENERG10C--ctn Mid-C_042010 2010GRC 2" xfId="26914"/>
    <cellStyle name="_Fuel Prices 4-14_4 31 Regulatory Assets and Liabilities  7 06- Exhibit D_NIM Summary" xfId="4382"/>
    <cellStyle name="_Fuel Prices 4-14_4 31 Regulatory Assets and Liabilities  7 06- Exhibit D_NIM Summary 2" xfId="4383"/>
    <cellStyle name="_Fuel Prices 4-14_4 31 Regulatory Assets and Liabilities  7 06- Exhibit D_NIM Summary 2 2" xfId="26915"/>
    <cellStyle name="_Fuel Prices 4-14_4 31 Regulatory Assets and Liabilities  7 06- Exhibit D_NIM Summary 2 2 2" xfId="26916"/>
    <cellStyle name="_Fuel Prices 4-14_4 31 Regulatory Assets and Liabilities  7 06- Exhibit D_NIM Summary 2 3" xfId="26917"/>
    <cellStyle name="_Fuel Prices 4-14_4 31 Regulatory Assets and Liabilities  7 06- Exhibit D_NIM Summary 3" xfId="26918"/>
    <cellStyle name="_Fuel Prices 4-14_4 31 Regulatory Assets and Liabilities  7 06- Exhibit D_NIM Summary 3 2" xfId="26919"/>
    <cellStyle name="_Fuel Prices 4-14_4 31 Regulatory Assets and Liabilities  7 06- Exhibit D_NIM Summary 4" xfId="26920"/>
    <cellStyle name="_Fuel Prices 4-14_4 31 Regulatory Assets and Liabilities  7 06- Exhibit D_NIM Summary_DEM-WP(C) ENERG10C--ctn Mid-C_042010 2010GRC" xfId="26921"/>
    <cellStyle name="_Fuel Prices 4-14_4 31 Regulatory Assets and Liabilities  7 06- Exhibit D_NIM Summary_DEM-WP(C) ENERG10C--ctn Mid-C_042010 2010GRC 2" xfId="26922"/>
    <cellStyle name="_Fuel Prices 4-14_4 31 Regulatory Assets and Liabilities  7 06- Exhibit D_NIM+O&amp;M" xfId="26923"/>
    <cellStyle name="_Fuel Prices 4-14_4 31 Regulatory Assets and Liabilities  7 06- Exhibit D_NIM+O&amp;M 2" xfId="26924"/>
    <cellStyle name="_Fuel Prices 4-14_4 31 Regulatory Assets and Liabilities  7 06- Exhibit D_NIM+O&amp;M 2 2" xfId="26925"/>
    <cellStyle name="_Fuel Prices 4-14_4 31 Regulatory Assets and Liabilities  7 06- Exhibit D_NIM+O&amp;M 3" xfId="26926"/>
    <cellStyle name="_Fuel Prices 4-14_4 31 Regulatory Assets and Liabilities  7 06- Exhibit D_NIM+O&amp;M Monthly" xfId="26927"/>
    <cellStyle name="_Fuel Prices 4-14_4 31 Regulatory Assets and Liabilities  7 06- Exhibit D_NIM+O&amp;M Monthly 2" xfId="26928"/>
    <cellStyle name="_Fuel Prices 4-14_4 31 Regulatory Assets and Liabilities  7 06- Exhibit D_NIM+O&amp;M Monthly 2 2" xfId="26929"/>
    <cellStyle name="_Fuel Prices 4-14_4 31 Regulatory Assets and Liabilities  7 06- Exhibit D_NIM+O&amp;M Monthly 3" xfId="26930"/>
    <cellStyle name="_Fuel Prices 4-14_4 31E Reg Asset  Liab and EXH D" xfId="26931"/>
    <cellStyle name="_Fuel Prices 4-14_4 31E Reg Asset  Liab and EXH D _ Aug 10 Filing (2)" xfId="26932"/>
    <cellStyle name="_Fuel Prices 4-14_4 31E Reg Asset  Liab and EXH D _ Aug 10 Filing (2) 2" xfId="26933"/>
    <cellStyle name="_Fuel Prices 4-14_4 31E Reg Asset  Liab and EXH D _ Aug 10 Filing (2) 2 2" xfId="26934"/>
    <cellStyle name="_Fuel Prices 4-14_4 31E Reg Asset  Liab and EXH D _ Aug 10 Filing (2) 3" xfId="26935"/>
    <cellStyle name="_Fuel Prices 4-14_4 31E Reg Asset  Liab and EXH D 10" xfId="26936"/>
    <cellStyle name="_Fuel Prices 4-14_4 31E Reg Asset  Liab and EXH D 10 2" xfId="26937"/>
    <cellStyle name="_Fuel Prices 4-14_4 31E Reg Asset  Liab and EXH D 11" xfId="26938"/>
    <cellStyle name="_Fuel Prices 4-14_4 31E Reg Asset  Liab and EXH D 11 2" xfId="26939"/>
    <cellStyle name="_Fuel Prices 4-14_4 31E Reg Asset  Liab and EXH D 12" xfId="26940"/>
    <cellStyle name="_Fuel Prices 4-14_4 31E Reg Asset  Liab and EXH D 12 2" xfId="26941"/>
    <cellStyle name="_Fuel Prices 4-14_4 31E Reg Asset  Liab and EXH D 13" xfId="26942"/>
    <cellStyle name="_Fuel Prices 4-14_4 31E Reg Asset  Liab and EXH D 13 2" xfId="26943"/>
    <cellStyle name="_Fuel Prices 4-14_4 31E Reg Asset  Liab and EXH D 14" xfId="26944"/>
    <cellStyle name="_Fuel Prices 4-14_4 31E Reg Asset  Liab and EXH D 14 2" xfId="26945"/>
    <cellStyle name="_Fuel Prices 4-14_4 31E Reg Asset  Liab and EXH D 15" xfId="26946"/>
    <cellStyle name="_Fuel Prices 4-14_4 31E Reg Asset  Liab and EXH D 15 2" xfId="26947"/>
    <cellStyle name="_Fuel Prices 4-14_4 31E Reg Asset  Liab and EXH D 16" xfId="26948"/>
    <cellStyle name="_Fuel Prices 4-14_4 31E Reg Asset  Liab and EXH D 16 2" xfId="26949"/>
    <cellStyle name="_Fuel Prices 4-14_4 31E Reg Asset  Liab and EXH D 17" xfId="26950"/>
    <cellStyle name="_Fuel Prices 4-14_4 31E Reg Asset  Liab and EXH D 17 2" xfId="26951"/>
    <cellStyle name="_Fuel Prices 4-14_4 31E Reg Asset  Liab and EXH D 18" xfId="26952"/>
    <cellStyle name="_Fuel Prices 4-14_4 31E Reg Asset  Liab and EXH D 18 2" xfId="26953"/>
    <cellStyle name="_Fuel Prices 4-14_4 31E Reg Asset  Liab and EXH D 19" xfId="26954"/>
    <cellStyle name="_Fuel Prices 4-14_4 31E Reg Asset  Liab and EXH D 19 2" xfId="26955"/>
    <cellStyle name="_Fuel Prices 4-14_4 31E Reg Asset  Liab and EXH D 2" xfId="26956"/>
    <cellStyle name="_Fuel Prices 4-14_4 31E Reg Asset  Liab and EXH D 2 2" xfId="26957"/>
    <cellStyle name="_Fuel Prices 4-14_4 31E Reg Asset  Liab and EXH D 20" xfId="26958"/>
    <cellStyle name="_Fuel Prices 4-14_4 31E Reg Asset  Liab and EXH D 20 2" xfId="26959"/>
    <cellStyle name="_Fuel Prices 4-14_4 31E Reg Asset  Liab and EXH D 21" xfId="26960"/>
    <cellStyle name="_Fuel Prices 4-14_4 31E Reg Asset  Liab and EXH D 21 2" xfId="26961"/>
    <cellStyle name="_Fuel Prices 4-14_4 31E Reg Asset  Liab and EXH D 22" xfId="26962"/>
    <cellStyle name="_Fuel Prices 4-14_4 31E Reg Asset  Liab and EXH D 22 2" xfId="26963"/>
    <cellStyle name="_Fuel Prices 4-14_4 31E Reg Asset  Liab and EXH D 23" xfId="26964"/>
    <cellStyle name="_Fuel Prices 4-14_4 31E Reg Asset  Liab and EXH D 23 2" xfId="26965"/>
    <cellStyle name="_Fuel Prices 4-14_4 31E Reg Asset  Liab and EXH D 24" xfId="26966"/>
    <cellStyle name="_Fuel Prices 4-14_4 31E Reg Asset  Liab and EXH D 24 2" xfId="26967"/>
    <cellStyle name="_Fuel Prices 4-14_4 31E Reg Asset  Liab and EXH D 25" xfId="26968"/>
    <cellStyle name="_Fuel Prices 4-14_4 31E Reg Asset  Liab and EXH D 25 2" xfId="26969"/>
    <cellStyle name="_Fuel Prices 4-14_4 31E Reg Asset  Liab and EXH D 26" xfId="26970"/>
    <cellStyle name="_Fuel Prices 4-14_4 31E Reg Asset  Liab and EXH D 26 2" xfId="26971"/>
    <cellStyle name="_Fuel Prices 4-14_4 31E Reg Asset  Liab and EXH D 27" xfId="26972"/>
    <cellStyle name="_Fuel Prices 4-14_4 31E Reg Asset  Liab and EXH D 27 2" xfId="26973"/>
    <cellStyle name="_Fuel Prices 4-14_4 31E Reg Asset  Liab and EXH D 28" xfId="26974"/>
    <cellStyle name="_Fuel Prices 4-14_4 31E Reg Asset  Liab and EXH D 28 2" xfId="26975"/>
    <cellStyle name="_Fuel Prices 4-14_4 31E Reg Asset  Liab and EXH D 29" xfId="26976"/>
    <cellStyle name="_Fuel Prices 4-14_4 31E Reg Asset  Liab and EXH D 29 2" xfId="26977"/>
    <cellStyle name="_Fuel Prices 4-14_4 31E Reg Asset  Liab and EXH D 3" xfId="26978"/>
    <cellStyle name="_Fuel Prices 4-14_4 31E Reg Asset  Liab and EXH D 3 2" xfId="26979"/>
    <cellStyle name="_Fuel Prices 4-14_4 31E Reg Asset  Liab and EXH D 30" xfId="26980"/>
    <cellStyle name="_Fuel Prices 4-14_4 31E Reg Asset  Liab and EXH D 30 2" xfId="26981"/>
    <cellStyle name="_Fuel Prices 4-14_4 31E Reg Asset  Liab and EXH D 31" xfId="26982"/>
    <cellStyle name="_Fuel Prices 4-14_4 31E Reg Asset  Liab and EXH D 32" xfId="26983"/>
    <cellStyle name="_Fuel Prices 4-14_4 31E Reg Asset  Liab and EXH D 33" xfId="26984"/>
    <cellStyle name="_Fuel Prices 4-14_4 31E Reg Asset  Liab and EXH D 34" xfId="26985"/>
    <cellStyle name="_Fuel Prices 4-14_4 31E Reg Asset  Liab and EXH D 35" xfId="26986"/>
    <cellStyle name="_Fuel Prices 4-14_4 31E Reg Asset  Liab and EXH D 36" xfId="26987"/>
    <cellStyle name="_Fuel Prices 4-14_4 31E Reg Asset  Liab and EXH D 4" xfId="26988"/>
    <cellStyle name="_Fuel Prices 4-14_4 31E Reg Asset  Liab and EXH D 4 2" xfId="26989"/>
    <cellStyle name="_Fuel Prices 4-14_4 31E Reg Asset  Liab and EXH D 5" xfId="26990"/>
    <cellStyle name="_Fuel Prices 4-14_4 31E Reg Asset  Liab and EXH D 5 2" xfId="26991"/>
    <cellStyle name="_Fuel Prices 4-14_4 31E Reg Asset  Liab and EXH D 6" xfId="26992"/>
    <cellStyle name="_Fuel Prices 4-14_4 31E Reg Asset  Liab and EXH D 6 2" xfId="26993"/>
    <cellStyle name="_Fuel Prices 4-14_4 31E Reg Asset  Liab and EXH D 7" xfId="26994"/>
    <cellStyle name="_Fuel Prices 4-14_4 31E Reg Asset  Liab and EXH D 7 2" xfId="26995"/>
    <cellStyle name="_Fuel Prices 4-14_4 31E Reg Asset  Liab and EXH D 8" xfId="26996"/>
    <cellStyle name="_Fuel Prices 4-14_4 31E Reg Asset  Liab and EXH D 8 2" xfId="26997"/>
    <cellStyle name="_Fuel Prices 4-14_4 31E Reg Asset  Liab and EXH D 9" xfId="26998"/>
    <cellStyle name="_Fuel Prices 4-14_4 31E Reg Asset  Liab and EXH D 9 2" xfId="26999"/>
    <cellStyle name="_Fuel Prices 4-14_4 32 Regulatory Assets and Liabilities  7 06- Exhibit D" xfId="4384"/>
    <cellStyle name="_Fuel Prices 4-14_4 32 Regulatory Assets and Liabilities  7 06- Exhibit D 2" xfId="4385"/>
    <cellStyle name="_Fuel Prices 4-14_4 32 Regulatory Assets and Liabilities  7 06- Exhibit D 2 2" xfId="4386"/>
    <cellStyle name="_Fuel Prices 4-14_4 32 Regulatory Assets and Liabilities  7 06- Exhibit D 2 2 2" xfId="27000"/>
    <cellStyle name="_Fuel Prices 4-14_4 32 Regulatory Assets and Liabilities  7 06- Exhibit D 2 2 2 2" xfId="27001"/>
    <cellStyle name="_Fuel Prices 4-14_4 32 Regulatory Assets and Liabilities  7 06- Exhibit D 2 2 3" xfId="27002"/>
    <cellStyle name="_Fuel Prices 4-14_4 32 Regulatory Assets and Liabilities  7 06- Exhibit D 2 3" xfId="27003"/>
    <cellStyle name="_Fuel Prices 4-14_4 32 Regulatory Assets and Liabilities  7 06- Exhibit D 3" xfId="4387"/>
    <cellStyle name="_Fuel Prices 4-14_4 32 Regulatory Assets and Liabilities  7 06- Exhibit D 3 2" xfId="27004"/>
    <cellStyle name="_Fuel Prices 4-14_4 32 Regulatory Assets and Liabilities  7 06- Exhibit D 4" xfId="27005"/>
    <cellStyle name="_Fuel Prices 4-14_4 32 Regulatory Assets and Liabilities  7 06- Exhibit D_DEM-WP(C) ENERG10C--ctn Mid-C_042010 2010GRC" xfId="27006"/>
    <cellStyle name="_Fuel Prices 4-14_4 32 Regulatory Assets and Liabilities  7 06- Exhibit D_DEM-WP(C) ENERG10C--ctn Mid-C_042010 2010GRC 2" xfId="27007"/>
    <cellStyle name="_Fuel Prices 4-14_4 32 Regulatory Assets and Liabilities  7 06- Exhibit D_NIM Summary" xfId="4388"/>
    <cellStyle name="_Fuel Prices 4-14_4 32 Regulatory Assets and Liabilities  7 06- Exhibit D_NIM Summary 2" xfId="4389"/>
    <cellStyle name="_Fuel Prices 4-14_4 32 Regulatory Assets and Liabilities  7 06- Exhibit D_NIM Summary 2 2" xfId="27008"/>
    <cellStyle name="_Fuel Prices 4-14_4 32 Regulatory Assets and Liabilities  7 06- Exhibit D_NIM Summary 2 2 2" xfId="27009"/>
    <cellStyle name="_Fuel Prices 4-14_4 32 Regulatory Assets and Liabilities  7 06- Exhibit D_NIM Summary 2 3" xfId="27010"/>
    <cellStyle name="_Fuel Prices 4-14_4 32 Regulatory Assets and Liabilities  7 06- Exhibit D_NIM Summary 3" xfId="27011"/>
    <cellStyle name="_Fuel Prices 4-14_4 32 Regulatory Assets and Liabilities  7 06- Exhibit D_NIM Summary 3 2" xfId="27012"/>
    <cellStyle name="_Fuel Prices 4-14_4 32 Regulatory Assets and Liabilities  7 06- Exhibit D_NIM Summary 4" xfId="27013"/>
    <cellStyle name="_Fuel Prices 4-14_4 32 Regulatory Assets and Liabilities  7 06- Exhibit D_NIM Summary_DEM-WP(C) ENERG10C--ctn Mid-C_042010 2010GRC" xfId="27014"/>
    <cellStyle name="_Fuel Prices 4-14_4 32 Regulatory Assets and Liabilities  7 06- Exhibit D_NIM Summary_DEM-WP(C) ENERG10C--ctn Mid-C_042010 2010GRC 2" xfId="27015"/>
    <cellStyle name="_Fuel Prices 4-14_4 32 Regulatory Assets and Liabilities  7 06- Exhibit D_NIM+O&amp;M" xfId="27016"/>
    <cellStyle name="_Fuel Prices 4-14_4 32 Regulatory Assets and Liabilities  7 06- Exhibit D_NIM+O&amp;M 2" xfId="27017"/>
    <cellStyle name="_Fuel Prices 4-14_4 32 Regulatory Assets and Liabilities  7 06- Exhibit D_NIM+O&amp;M 2 2" xfId="27018"/>
    <cellStyle name="_Fuel Prices 4-14_4 32 Regulatory Assets and Liabilities  7 06- Exhibit D_NIM+O&amp;M 3" xfId="27019"/>
    <cellStyle name="_Fuel Prices 4-14_4 32 Regulatory Assets and Liabilities  7 06- Exhibit D_NIM+O&amp;M Monthly" xfId="27020"/>
    <cellStyle name="_Fuel Prices 4-14_4 32 Regulatory Assets and Liabilities  7 06- Exhibit D_NIM+O&amp;M Monthly 2" xfId="27021"/>
    <cellStyle name="_Fuel Prices 4-14_4 32 Regulatory Assets and Liabilities  7 06- Exhibit D_NIM+O&amp;M Monthly 2 2" xfId="27022"/>
    <cellStyle name="_Fuel Prices 4-14_4 32 Regulatory Assets and Liabilities  7 06- Exhibit D_NIM+O&amp;M Monthly 3" xfId="27023"/>
    <cellStyle name="_Fuel Prices 4-14_Att B to RECs proceeds proposal" xfId="4390"/>
    <cellStyle name="_Fuel Prices 4-14_AURORA Total New" xfId="4391"/>
    <cellStyle name="_Fuel Prices 4-14_AURORA Total New 2" xfId="4392"/>
    <cellStyle name="_Fuel Prices 4-14_AURORA Total New 2 2" xfId="27024"/>
    <cellStyle name="_Fuel Prices 4-14_AURORA Total New 2 2 2" xfId="27025"/>
    <cellStyle name="_Fuel Prices 4-14_AURORA Total New 2 3" xfId="27026"/>
    <cellStyle name="_Fuel Prices 4-14_AURORA Total New 3" xfId="27027"/>
    <cellStyle name="_Fuel Prices 4-14_AURORA Total New 3 2" xfId="27028"/>
    <cellStyle name="_Fuel Prices 4-14_AURORA Total New 4" xfId="27029"/>
    <cellStyle name="_Fuel Prices 4-14_Backup for Attachment B 2010-09-09" xfId="4393"/>
    <cellStyle name="_Fuel Prices 4-14_Bench Request - Attachment B" xfId="4394"/>
    <cellStyle name="_Fuel Prices 4-14_Book2" xfId="4395"/>
    <cellStyle name="_Fuel Prices 4-14_Book2 2" xfId="4396"/>
    <cellStyle name="_Fuel Prices 4-14_Book2 2 2" xfId="4397"/>
    <cellStyle name="_Fuel Prices 4-14_Book2 2 2 2" xfId="27030"/>
    <cellStyle name="_Fuel Prices 4-14_Book2 2 3" xfId="27031"/>
    <cellStyle name="_Fuel Prices 4-14_Book2 3" xfId="4398"/>
    <cellStyle name="_Fuel Prices 4-14_Book2 3 2" xfId="27032"/>
    <cellStyle name="_Fuel Prices 4-14_Book2 4" xfId="27033"/>
    <cellStyle name="_Fuel Prices 4-14_Book2_Adj Bench DR 3 for Initial Briefs (Electric)" xfId="4399"/>
    <cellStyle name="_Fuel Prices 4-14_Book2_Adj Bench DR 3 for Initial Briefs (Electric) 2" xfId="4400"/>
    <cellStyle name="_Fuel Prices 4-14_Book2_Adj Bench DR 3 for Initial Briefs (Electric) 2 2" xfId="4401"/>
    <cellStyle name="_Fuel Prices 4-14_Book2_Adj Bench DR 3 for Initial Briefs (Electric) 2 2 2" xfId="27034"/>
    <cellStyle name="_Fuel Prices 4-14_Book2_Adj Bench DR 3 for Initial Briefs (Electric) 2 3" xfId="27035"/>
    <cellStyle name="_Fuel Prices 4-14_Book2_Adj Bench DR 3 for Initial Briefs (Electric) 3" xfId="4402"/>
    <cellStyle name="_Fuel Prices 4-14_Book2_Adj Bench DR 3 for Initial Briefs (Electric) 3 2" xfId="27036"/>
    <cellStyle name="_Fuel Prices 4-14_Book2_Adj Bench DR 3 for Initial Briefs (Electric) 4" xfId="27037"/>
    <cellStyle name="_Fuel Prices 4-14_Book2_Adj Bench DR 3 for Initial Briefs (Electric)_DEM-WP(C) ENERG10C--ctn Mid-C_042010 2010GRC" xfId="27038"/>
    <cellStyle name="_Fuel Prices 4-14_Book2_Adj Bench DR 3 for Initial Briefs (Electric)_DEM-WP(C) ENERG10C--ctn Mid-C_042010 2010GRC 2" xfId="27039"/>
    <cellStyle name="_Fuel Prices 4-14_Book2_DEM-WP(C) ENERG10C--ctn Mid-C_042010 2010GRC" xfId="27040"/>
    <cellStyle name="_Fuel Prices 4-14_Book2_DEM-WP(C) ENERG10C--ctn Mid-C_042010 2010GRC 2" xfId="27041"/>
    <cellStyle name="_Fuel Prices 4-14_Book2_Electric Rev Req Model (2009 GRC) Rebuttal" xfId="4403"/>
    <cellStyle name="_Fuel Prices 4-14_Book2_Electric Rev Req Model (2009 GRC) Rebuttal 2" xfId="4404"/>
    <cellStyle name="_Fuel Prices 4-14_Book2_Electric Rev Req Model (2009 GRC) Rebuttal 2 2" xfId="4405"/>
    <cellStyle name="_Fuel Prices 4-14_Book2_Electric Rev Req Model (2009 GRC) Rebuttal 2 2 2" xfId="27042"/>
    <cellStyle name="_Fuel Prices 4-14_Book2_Electric Rev Req Model (2009 GRC) Rebuttal 2 3" xfId="27043"/>
    <cellStyle name="_Fuel Prices 4-14_Book2_Electric Rev Req Model (2009 GRC) Rebuttal 3" xfId="4406"/>
    <cellStyle name="_Fuel Prices 4-14_Book2_Electric Rev Req Model (2009 GRC) Rebuttal 3 2" xfId="27044"/>
    <cellStyle name="_Fuel Prices 4-14_Book2_Electric Rev Req Model (2009 GRC) Rebuttal 4" xfId="27045"/>
    <cellStyle name="_Fuel Prices 4-14_Book2_Electric Rev Req Model (2009 GRC) Rebuttal REmoval of New  WH Solar AdjustMI" xfId="4407"/>
    <cellStyle name="_Fuel Prices 4-14_Book2_Electric Rev Req Model (2009 GRC) Rebuttal REmoval of New  WH Solar AdjustMI 2" xfId="4408"/>
    <cellStyle name="_Fuel Prices 4-14_Book2_Electric Rev Req Model (2009 GRC) Rebuttal REmoval of New  WH Solar AdjustMI 2 2" xfId="4409"/>
    <cellStyle name="_Fuel Prices 4-14_Book2_Electric Rev Req Model (2009 GRC) Rebuttal REmoval of New  WH Solar AdjustMI 2 2 2" xfId="27046"/>
    <cellStyle name="_Fuel Prices 4-14_Book2_Electric Rev Req Model (2009 GRC) Rebuttal REmoval of New  WH Solar AdjustMI 2 3" xfId="27047"/>
    <cellStyle name="_Fuel Prices 4-14_Book2_Electric Rev Req Model (2009 GRC) Rebuttal REmoval of New  WH Solar AdjustMI 3" xfId="4410"/>
    <cellStyle name="_Fuel Prices 4-14_Book2_Electric Rev Req Model (2009 GRC) Rebuttal REmoval of New  WH Solar AdjustMI 3 2" xfId="27048"/>
    <cellStyle name="_Fuel Prices 4-14_Book2_Electric Rev Req Model (2009 GRC) Rebuttal REmoval of New  WH Solar AdjustMI 4" xfId="27049"/>
    <cellStyle name="_Fuel Prices 4-14_Book2_Electric Rev Req Model (2009 GRC) Rebuttal REmoval of New  WH Solar AdjustMI_DEM-WP(C) ENERG10C--ctn Mid-C_042010 2010GRC" xfId="27050"/>
    <cellStyle name="_Fuel Prices 4-14_Book2_Electric Rev Req Model (2009 GRC) Rebuttal REmoval of New  WH Solar AdjustMI_DEM-WP(C) ENERG10C--ctn Mid-C_042010 2010GRC 2" xfId="27051"/>
    <cellStyle name="_Fuel Prices 4-14_Book2_Electric Rev Req Model (2009 GRC) Revised 01-18-2010" xfId="4411"/>
    <cellStyle name="_Fuel Prices 4-14_Book2_Electric Rev Req Model (2009 GRC) Revised 01-18-2010 2" xfId="4412"/>
    <cellStyle name="_Fuel Prices 4-14_Book2_Electric Rev Req Model (2009 GRC) Revised 01-18-2010 2 2" xfId="4413"/>
    <cellStyle name="_Fuel Prices 4-14_Book2_Electric Rev Req Model (2009 GRC) Revised 01-18-2010 2 2 2" xfId="27052"/>
    <cellStyle name="_Fuel Prices 4-14_Book2_Electric Rev Req Model (2009 GRC) Revised 01-18-2010 2 3" xfId="27053"/>
    <cellStyle name="_Fuel Prices 4-14_Book2_Electric Rev Req Model (2009 GRC) Revised 01-18-2010 3" xfId="4414"/>
    <cellStyle name="_Fuel Prices 4-14_Book2_Electric Rev Req Model (2009 GRC) Revised 01-18-2010 3 2" xfId="27054"/>
    <cellStyle name="_Fuel Prices 4-14_Book2_Electric Rev Req Model (2009 GRC) Revised 01-18-2010 4" xfId="27055"/>
    <cellStyle name="_Fuel Prices 4-14_Book2_Electric Rev Req Model (2009 GRC) Revised 01-18-2010_DEM-WP(C) ENERG10C--ctn Mid-C_042010 2010GRC" xfId="27056"/>
    <cellStyle name="_Fuel Prices 4-14_Book2_Electric Rev Req Model (2009 GRC) Revised 01-18-2010_DEM-WP(C) ENERG10C--ctn Mid-C_042010 2010GRC 2" xfId="27057"/>
    <cellStyle name="_Fuel Prices 4-14_Book2_Final Order Electric EXHIBIT A-1" xfId="4415"/>
    <cellStyle name="_Fuel Prices 4-14_Book2_Final Order Electric EXHIBIT A-1 2" xfId="4416"/>
    <cellStyle name="_Fuel Prices 4-14_Book2_Final Order Electric EXHIBIT A-1 2 2" xfId="4417"/>
    <cellStyle name="_Fuel Prices 4-14_Book2_Final Order Electric EXHIBIT A-1 2 2 2" xfId="27058"/>
    <cellStyle name="_Fuel Prices 4-14_Book2_Final Order Electric EXHIBIT A-1 2 3" xfId="27059"/>
    <cellStyle name="_Fuel Prices 4-14_Book2_Final Order Electric EXHIBIT A-1 3" xfId="4418"/>
    <cellStyle name="_Fuel Prices 4-14_Book2_Final Order Electric EXHIBIT A-1 3 2" xfId="27060"/>
    <cellStyle name="_Fuel Prices 4-14_Book2_Final Order Electric EXHIBIT A-1 4" xfId="27061"/>
    <cellStyle name="_Fuel Prices 4-14_Book4" xfId="4419"/>
    <cellStyle name="_Fuel Prices 4-14_Book4 2" xfId="4420"/>
    <cellStyle name="_Fuel Prices 4-14_Book4 2 2" xfId="4421"/>
    <cellStyle name="_Fuel Prices 4-14_Book4 2 2 2" xfId="27062"/>
    <cellStyle name="_Fuel Prices 4-14_Book4 2 3" xfId="27063"/>
    <cellStyle name="_Fuel Prices 4-14_Book4 3" xfId="4422"/>
    <cellStyle name="_Fuel Prices 4-14_Book4 3 2" xfId="27064"/>
    <cellStyle name="_Fuel Prices 4-14_Book4 4" xfId="27065"/>
    <cellStyle name="_Fuel Prices 4-14_Book4_DEM-WP(C) ENERG10C--ctn Mid-C_042010 2010GRC" xfId="27066"/>
    <cellStyle name="_Fuel Prices 4-14_Book4_DEM-WP(C) ENERG10C--ctn Mid-C_042010 2010GRC 2" xfId="27067"/>
    <cellStyle name="_Fuel Prices 4-14_Book9" xfId="4423"/>
    <cellStyle name="_Fuel Prices 4-14_Book9 2" xfId="4424"/>
    <cellStyle name="_Fuel Prices 4-14_Book9 2 2" xfId="4425"/>
    <cellStyle name="_Fuel Prices 4-14_Book9 2 2 2" xfId="27068"/>
    <cellStyle name="_Fuel Prices 4-14_Book9 2 3" xfId="27069"/>
    <cellStyle name="_Fuel Prices 4-14_Book9 3" xfId="4426"/>
    <cellStyle name="_Fuel Prices 4-14_Book9 3 2" xfId="27070"/>
    <cellStyle name="_Fuel Prices 4-14_Book9 4" xfId="27071"/>
    <cellStyle name="_Fuel Prices 4-14_Book9_DEM-WP(C) ENERG10C--ctn Mid-C_042010 2010GRC" xfId="27072"/>
    <cellStyle name="_Fuel Prices 4-14_Book9_DEM-WP(C) ENERG10C--ctn Mid-C_042010 2010GRC 2" xfId="27073"/>
    <cellStyle name="_Fuel Prices 4-14_Chelan PUD Power Costs (8-10)" xfId="4427"/>
    <cellStyle name="_Fuel Prices 4-14_Chelan PUD Power Costs (8-10) 2" xfId="27074"/>
    <cellStyle name="_Fuel Prices 4-14_DEM-WP(C) Chelan Power Costs" xfId="27075"/>
    <cellStyle name="_Fuel Prices 4-14_DEM-WP(C) Chelan Power Costs 2" xfId="27076"/>
    <cellStyle name="_Fuel Prices 4-14_DEM-WP(C) Chelan Power Costs 2 2" xfId="27077"/>
    <cellStyle name="_Fuel Prices 4-14_DEM-WP(C) Chelan Power Costs 3" xfId="27078"/>
    <cellStyle name="_Fuel Prices 4-14_DEM-WP(C) ENERG10C--ctn Mid-C_042010 2010GRC" xfId="27079"/>
    <cellStyle name="_Fuel Prices 4-14_DEM-WP(C) ENERG10C--ctn Mid-C_042010 2010GRC 2" xfId="27080"/>
    <cellStyle name="_Fuel Prices 4-14_DEM-WP(C) Gas Transport 2010GRC" xfId="27081"/>
    <cellStyle name="_Fuel Prices 4-14_DEM-WP(C) Gas Transport 2010GRC 2" xfId="27082"/>
    <cellStyle name="_Fuel Prices 4-14_DEM-WP(C) Gas Transport 2010GRC 2 2" xfId="27083"/>
    <cellStyle name="_Fuel Prices 4-14_DEM-WP(C) Gas Transport 2010GRC 3" xfId="27084"/>
    <cellStyle name="_Fuel Prices 4-14_Direct Assignment Distribution Plant 2008" xfId="4428"/>
    <cellStyle name="_Fuel Prices 4-14_Direct Assignment Distribution Plant 2008 2" xfId="4429"/>
    <cellStyle name="_Fuel Prices 4-14_Direct Assignment Distribution Plant 2008 2 2" xfId="4430"/>
    <cellStyle name="_Fuel Prices 4-14_Direct Assignment Distribution Plant 2008 2 2 2" xfId="4431"/>
    <cellStyle name="_Fuel Prices 4-14_Direct Assignment Distribution Plant 2008 2 2 2 2" xfId="27085"/>
    <cellStyle name="_Fuel Prices 4-14_Direct Assignment Distribution Plant 2008 2 2 3" xfId="27086"/>
    <cellStyle name="_Fuel Prices 4-14_Direct Assignment Distribution Plant 2008 2 3" xfId="4432"/>
    <cellStyle name="_Fuel Prices 4-14_Direct Assignment Distribution Plant 2008 2 3 2" xfId="4433"/>
    <cellStyle name="_Fuel Prices 4-14_Direct Assignment Distribution Plant 2008 2 3 2 2" xfId="27087"/>
    <cellStyle name="_Fuel Prices 4-14_Direct Assignment Distribution Plant 2008 2 3 3" xfId="27088"/>
    <cellStyle name="_Fuel Prices 4-14_Direct Assignment Distribution Plant 2008 2 4" xfId="4434"/>
    <cellStyle name="_Fuel Prices 4-14_Direct Assignment Distribution Plant 2008 2 4 2" xfId="4435"/>
    <cellStyle name="_Fuel Prices 4-14_Direct Assignment Distribution Plant 2008 2 4 2 2" xfId="27089"/>
    <cellStyle name="_Fuel Prices 4-14_Direct Assignment Distribution Plant 2008 2 4 3" xfId="27090"/>
    <cellStyle name="_Fuel Prices 4-14_Direct Assignment Distribution Plant 2008 2 5" xfId="27091"/>
    <cellStyle name="_Fuel Prices 4-14_Direct Assignment Distribution Plant 2008 3" xfId="4436"/>
    <cellStyle name="_Fuel Prices 4-14_Direct Assignment Distribution Plant 2008 3 2" xfId="4437"/>
    <cellStyle name="_Fuel Prices 4-14_Direct Assignment Distribution Plant 2008 3 2 2" xfId="27092"/>
    <cellStyle name="_Fuel Prices 4-14_Direct Assignment Distribution Plant 2008 3 3" xfId="27093"/>
    <cellStyle name="_Fuel Prices 4-14_Direct Assignment Distribution Plant 2008 4" xfId="4438"/>
    <cellStyle name="_Fuel Prices 4-14_Direct Assignment Distribution Plant 2008 4 2" xfId="4439"/>
    <cellStyle name="_Fuel Prices 4-14_Direct Assignment Distribution Plant 2008 4 2 2" xfId="27094"/>
    <cellStyle name="_Fuel Prices 4-14_Direct Assignment Distribution Plant 2008 4 3" xfId="27095"/>
    <cellStyle name="_Fuel Prices 4-14_Direct Assignment Distribution Plant 2008 5" xfId="4440"/>
    <cellStyle name="_Fuel Prices 4-14_Direct Assignment Distribution Plant 2008 5 2" xfId="27096"/>
    <cellStyle name="_Fuel Prices 4-14_Direct Assignment Distribution Plant 2008 6" xfId="4441"/>
    <cellStyle name="_Fuel Prices 4-14_DWH-08 (Rate Spread &amp; Design Workpapers)" xfId="4442"/>
    <cellStyle name="_Fuel Prices 4-14_Electric COS Inputs" xfId="4443"/>
    <cellStyle name="_Fuel Prices 4-14_Electric COS Inputs 2" xfId="4444"/>
    <cellStyle name="_Fuel Prices 4-14_Electric COS Inputs 2 2" xfId="4445"/>
    <cellStyle name="_Fuel Prices 4-14_Electric COS Inputs 2 2 2" xfId="4446"/>
    <cellStyle name="_Fuel Prices 4-14_Electric COS Inputs 2 2 2 2" xfId="27097"/>
    <cellStyle name="_Fuel Prices 4-14_Electric COS Inputs 2 2 3" xfId="27098"/>
    <cellStyle name="_Fuel Prices 4-14_Electric COS Inputs 2 3" xfId="4447"/>
    <cellStyle name="_Fuel Prices 4-14_Electric COS Inputs 2 3 2" xfId="4448"/>
    <cellStyle name="_Fuel Prices 4-14_Electric COS Inputs 2 3 2 2" xfId="27099"/>
    <cellStyle name="_Fuel Prices 4-14_Electric COS Inputs 2 3 3" xfId="27100"/>
    <cellStyle name="_Fuel Prices 4-14_Electric COS Inputs 2 4" xfId="4449"/>
    <cellStyle name="_Fuel Prices 4-14_Electric COS Inputs 2 4 2" xfId="4450"/>
    <cellStyle name="_Fuel Prices 4-14_Electric COS Inputs 2 4 2 2" xfId="27101"/>
    <cellStyle name="_Fuel Prices 4-14_Electric COS Inputs 2 4 3" xfId="27102"/>
    <cellStyle name="_Fuel Prices 4-14_Electric COS Inputs 2 5" xfId="27103"/>
    <cellStyle name="_Fuel Prices 4-14_Electric COS Inputs 3" xfId="4451"/>
    <cellStyle name="_Fuel Prices 4-14_Electric COS Inputs 3 2" xfId="4452"/>
    <cellStyle name="_Fuel Prices 4-14_Electric COS Inputs 3 2 2" xfId="27104"/>
    <cellStyle name="_Fuel Prices 4-14_Electric COS Inputs 3 3" xfId="27105"/>
    <cellStyle name="_Fuel Prices 4-14_Electric COS Inputs 4" xfId="4453"/>
    <cellStyle name="_Fuel Prices 4-14_Electric COS Inputs 4 2" xfId="4454"/>
    <cellStyle name="_Fuel Prices 4-14_Electric COS Inputs 4 2 2" xfId="27106"/>
    <cellStyle name="_Fuel Prices 4-14_Electric COS Inputs 4 3" xfId="27107"/>
    <cellStyle name="_Fuel Prices 4-14_Electric COS Inputs 5" xfId="4455"/>
    <cellStyle name="_Fuel Prices 4-14_Electric COS Inputs 5 2" xfId="27108"/>
    <cellStyle name="_Fuel Prices 4-14_Electric COS Inputs 6" xfId="4456"/>
    <cellStyle name="_Fuel Prices 4-14_Electric Rate Spread and Rate Design 3.23.09" xfId="4457"/>
    <cellStyle name="_Fuel Prices 4-14_Electric Rate Spread and Rate Design 3.23.09 2" xfId="4458"/>
    <cellStyle name="_Fuel Prices 4-14_Electric Rate Spread and Rate Design 3.23.09 2 2" xfId="4459"/>
    <cellStyle name="_Fuel Prices 4-14_Electric Rate Spread and Rate Design 3.23.09 2 2 2" xfId="4460"/>
    <cellStyle name="_Fuel Prices 4-14_Electric Rate Spread and Rate Design 3.23.09 2 2 2 2" xfId="27109"/>
    <cellStyle name="_Fuel Prices 4-14_Electric Rate Spread and Rate Design 3.23.09 2 2 3" xfId="27110"/>
    <cellStyle name="_Fuel Prices 4-14_Electric Rate Spread and Rate Design 3.23.09 2 3" xfId="4461"/>
    <cellStyle name="_Fuel Prices 4-14_Electric Rate Spread and Rate Design 3.23.09 2 3 2" xfId="4462"/>
    <cellStyle name="_Fuel Prices 4-14_Electric Rate Spread and Rate Design 3.23.09 2 3 2 2" xfId="27111"/>
    <cellStyle name="_Fuel Prices 4-14_Electric Rate Spread and Rate Design 3.23.09 2 3 3" xfId="27112"/>
    <cellStyle name="_Fuel Prices 4-14_Electric Rate Spread and Rate Design 3.23.09 2 4" xfId="4463"/>
    <cellStyle name="_Fuel Prices 4-14_Electric Rate Spread and Rate Design 3.23.09 2 4 2" xfId="4464"/>
    <cellStyle name="_Fuel Prices 4-14_Electric Rate Spread and Rate Design 3.23.09 2 4 2 2" xfId="27113"/>
    <cellStyle name="_Fuel Prices 4-14_Electric Rate Spread and Rate Design 3.23.09 2 4 3" xfId="27114"/>
    <cellStyle name="_Fuel Prices 4-14_Electric Rate Spread and Rate Design 3.23.09 2 5" xfId="27115"/>
    <cellStyle name="_Fuel Prices 4-14_Electric Rate Spread and Rate Design 3.23.09 3" xfId="4465"/>
    <cellStyle name="_Fuel Prices 4-14_Electric Rate Spread and Rate Design 3.23.09 3 2" xfId="4466"/>
    <cellStyle name="_Fuel Prices 4-14_Electric Rate Spread and Rate Design 3.23.09 3 2 2" xfId="27116"/>
    <cellStyle name="_Fuel Prices 4-14_Electric Rate Spread and Rate Design 3.23.09 3 3" xfId="27117"/>
    <cellStyle name="_Fuel Prices 4-14_Electric Rate Spread and Rate Design 3.23.09 4" xfId="4467"/>
    <cellStyle name="_Fuel Prices 4-14_Electric Rate Spread and Rate Design 3.23.09 4 2" xfId="4468"/>
    <cellStyle name="_Fuel Prices 4-14_Electric Rate Spread and Rate Design 3.23.09 4 2 2" xfId="27118"/>
    <cellStyle name="_Fuel Prices 4-14_Electric Rate Spread and Rate Design 3.23.09 4 3" xfId="27119"/>
    <cellStyle name="_Fuel Prices 4-14_Electric Rate Spread and Rate Design 3.23.09 5" xfId="4469"/>
    <cellStyle name="_Fuel Prices 4-14_Electric Rate Spread and Rate Design 3.23.09 5 2" xfId="27120"/>
    <cellStyle name="_Fuel Prices 4-14_Electric Rate Spread and Rate Design 3.23.09 6" xfId="4470"/>
    <cellStyle name="_Fuel Prices 4-14_Exh A-1 resulting from UE-112050 effective Jan 1 2012" xfId="27121"/>
    <cellStyle name="_Fuel Prices 4-14_Exh A-1 resulting from UE-112050 effective Jan 1 2012 2" xfId="27122"/>
    <cellStyle name="_Fuel Prices 4-14_Exh G - Klamath Peaker PPA fr C Locke 2-12" xfId="27123"/>
    <cellStyle name="_Fuel Prices 4-14_Exh G - Klamath Peaker PPA fr C Locke 2-12 2" xfId="27124"/>
    <cellStyle name="_Fuel Prices 4-14_Exhibit A-1 effective 4-1-11 fr S Free 12-11" xfId="27125"/>
    <cellStyle name="_Fuel Prices 4-14_Exhibit A-1 effective 4-1-11 fr S Free 12-11 2" xfId="27126"/>
    <cellStyle name="_Fuel Prices 4-14_Final 2008 PTC Rate Design Workpapers 10.27.08" xfId="4471"/>
    <cellStyle name="_Fuel Prices 4-14_Final 2009 Electric Low Income Workpapers" xfId="4472"/>
    <cellStyle name="_Fuel Prices 4-14_INPUTS" xfId="4473"/>
    <cellStyle name="_Fuel Prices 4-14_INPUTS 2" xfId="4474"/>
    <cellStyle name="_Fuel Prices 4-14_INPUTS 2 2" xfId="4475"/>
    <cellStyle name="_Fuel Prices 4-14_INPUTS 2 2 2" xfId="4476"/>
    <cellStyle name="_Fuel Prices 4-14_INPUTS 2 2 2 2" xfId="27127"/>
    <cellStyle name="_Fuel Prices 4-14_INPUTS 2 2 3" xfId="27128"/>
    <cellStyle name="_Fuel Prices 4-14_INPUTS 2 3" xfId="4477"/>
    <cellStyle name="_Fuel Prices 4-14_INPUTS 2 3 2" xfId="4478"/>
    <cellStyle name="_Fuel Prices 4-14_INPUTS 2 3 2 2" xfId="27129"/>
    <cellStyle name="_Fuel Prices 4-14_INPUTS 2 3 3" xfId="27130"/>
    <cellStyle name="_Fuel Prices 4-14_INPUTS 2 4" xfId="4479"/>
    <cellStyle name="_Fuel Prices 4-14_INPUTS 2 4 2" xfId="4480"/>
    <cellStyle name="_Fuel Prices 4-14_INPUTS 2 4 2 2" xfId="27131"/>
    <cellStyle name="_Fuel Prices 4-14_INPUTS 2 4 3" xfId="27132"/>
    <cellStyle name="_Fuel Prices 4-14_INPUTS 2 5" xfId="27133"/>
    <cellStyle name="_Fuel Prices 4-14_INPUTS 3" xfId="4481"/>
    <cellStyle name="_Fuel Prices 4-14_INPUTS 3 2" xfId="4482"/>
    <cellStyle name="_Fuel Prices 4-14_INPUTS 3 2 2" xfId="27134"/>
    <cellStyle name="_Fuel Prices 4-14_INPUTS 3 3" xfId="27135"/>
    <cellStyle name="_Fuel Prices 4-14_INPUTS 4" xfId="4483"/>
    <cellStyle name="_Fuel Prices 4-14_INPUTS 4 2" xfId="4484"/>
    <cellStyle name="_Fuel Prices 4-14_INPUTS 4 2 2" xfId="27136"/>
    <cellStyle name="_Fuel Prices 4-14_INPUTS 4 3" xfId="27137"/>
    <cellStyle name="_Fuel Prices 4-14_INPUTS 5" xfId="4485"/>
    <cellStyle name="_Fuel Prices 4-14_INPUTS 5 2" xfId="27138"/>
    <cellStyle name="_Fuel Prices 4-14_INPUTS 6" xfId="4486"/>
    <cellStyle name="_Fuel Prices 4-14_Leased Transformer &amp; Substation Plant &amp; Rev 12-2009" xfId="4487"/>
    <cellStyle name="_Fuel Prices 4-14_Leased Transformer &amp; Substation Plant &amp; Rev 12-2009 2" xfId="4488"/>
    <cellStyle name="_Fuel Prices 4-14_Leased Transformer &amp; Substation Plant &amp; Rev 12-2009 2 2" xfId="4489"/>
    <cellStyle name="_Fuel Prices 4-14_Leased Transformer &amp; Substation Plant &amp; Rev 12-2009 2 2 2" xfId="4490"/>
    <cellStyle name="_Fuel Prices 4-14_Leased Transformer &amp; Substation Plant &amp; Rev 12-2009 2 2 2 2" xfId="27139"/>
    <cellStyle name="_Fuel Prices 4-14_Leased Transformer &amp; Substation Plant &amp; Rev 12-2009 2 2 3" xfId="27140"/>
    <cellStyle name="_Fuel Prices 4-14_Leased Transformer &amp; Substation Plant &amp; Rev 12-2009 2 3" xfId="4491"/>
    <cellStyle name="_Fuel Prices 4-14_Leased Transformer &amp; Substation Plant &amp; Rev 12-2009 2 3 2" xfId="4492"/>
    <cellStyle name="_Fuel Prices 4-14_Leased Transformer &amp; Substation Plant &amp; Rev 12-2009 2 3 2 2" xfId="27141"/>
    <cellStyle name="_Fuel Prices 4-14_Leased Transformer &amp; Substation Plant &amp; Rev 12-2009 2 3 3" xfId="27142"/>
    <cellStyle name="_Fuel Prices 4-14_Leased Transformer &amp; Substation Plant &amp; Rev 12-2009 2 4" xfId="4493"/>
    <cellStyle name="_Fuel Prices 4-14_Leased Transformer &amp; Substation Plant &amp; Rev 12-2009 2 4 2" xfId="4494"/>
    <cellStyle name="_Fuel Prices 4-14_Leased Transformer &amp; Substation Plant &amp; Rev 12-2009 2 4 2 2" xfId="27143"/>
    <cellStyle name="_Fuel Prices 4-14_Leased Transformer &amp; Substation Plant &amp; Rev 12-2009 2 4 3" xfId="27144"/>
    <cellStyle name="_Fuel Prices 4-14_Leased Transformer &amp; Substation Plant &amp; Rev 12-2009 2 5" xfId="27145"/>
    <cellStyle name="_Fuel Prices 4-14_Leased Transformer &amp; Substation Plant &amp; Rev 12-2009 3" xfId="4495"/>
    <cellStyle name="_Fuel Prices 4-14_Leased Transformer &amp; Substation Plant &amp; Rev 12-2009 3 2" xfId="4496"/>
    <cellStyle name="_Fuel Prices 4-14_Leased Transformer &amp; Substation Plant &amp; Rev 12-2009 3 2 2" xfId="27146"/>
    <cellStyle name="_Fuel Prices 4-14_Leased Transformer &amp; Substation Plant &amp; Rev 12-2009 3 3" xfId="27147"/>
    <cellStyle name="_Fuel Prices 4-14_Leased Transformer &amp; Substation Plant &amp; Rev 12-2009 4" xfId="4497"/>
    <cellStyle name="_Fuel Prices 4-14_Leased Transformer &amp; Substation Plant &amp; Rev 12-2009 4 2" xfId="4498"/>
    <cellStyle name="_Fuel Prices 4-14_Leased Transformer &amp; Substation Plant &amp; Rev 12-2009 4 2 2" xfId="27148"/>
    <cellStyle name="_Fuel Prices 4-14_Leased Transformer &amp; Substation Plant &amp; Rev 12-2009 4 3" xfId="27149"/>
    <cellStyle name="_Fuel Prices 4-14_Leased Transformer &amp; Substation Plant &amp; Rev 12-2009 5" xfId="4499"/>
    <cellStyle name="_Fuel Prices 4-14_Leased Transformer &amp; Substation Plant &amp; Rev 12-2009 5 2" xfId="27150"/>
    <cellStyle name="_Fuel Prices 4-14_Leased Transformer &amp; Substation Plant &amp; Rev 12-2009 6" xfId="4500"/>
    <cellStyle name="_Fuel Prices 4-14_Mint Farm Generation BPA" xfId="27151"/>
    <cellStyle name="_Fuel Prices 4-14_NIM Summary" xfId="4501"/>
    <cellStyle name="_Fuel Prices 4-14_NIM Summary 09GRC" xfId="4502"/>
    <cellStyle name="_Fuel Prices 4-14_NIM Summary 09GRC 2" xfId="4503"/>
    <cellStyle name="_Fuel Prices 4-14_NIM Summary 09GRC 2 2" xfId="27152"/>
    <cellStyle name="_Fuel Prices 4-14_NIM Summary 09GRC 2 2 2" xfId="27153"/>
    <cellStyle name="_Fuel Prices 4-14_NIM Summary 09GRC 2 3" xfId="27154"/>
    <cellStyle name="_Fuel Prices 4-14_NIM Summary 09GRC 3" xfId="27155"/>
    <cellStyle name="_Fuel Prices 4-14_NIM Summary 09GRC 3 2" xfId="27156"/>
    <cellStyle name="_Fuel Prices 4-14_NIM Summary 09GRC 4" xfId="27157"/>
    <cellStyle name="_Fuel Prices 4-14_NIM Summary 09GRC_DEM-WP(C) ENERG10C--ctn Mid-C_042010 2010GRC" xfId="27158"/>
    <cellStyle name="_Fuel Prices 4-14_NIM Summary 09GRC_DEM-WP(C) ENERG10C--ctn Mid-C_042010 2010GRC 2" xfId="27159"/>
    <cellStyle name="_Fuel Prices 4-14_NIM Summary 10" xfId="27160"/>
    <cellStyle name="_Fuel Prices 4-14_NIM Summary 10 2" xfId="27161"/>
    <cellStyle name="_Fuel Prices 4-14_NIM Summary 11" xfId="27162"/>
    <cellStyle name="_Fuel Prices 4-14_NIM Summary 11 2" xfId="27163"/>
    <cellStyle name="_Fuel Prices 4-14_NIM Summary 12" xfId="27164"/>
    <cellStyle name="_Fuel Prices 4-14_NIM Summary 12 2" xfId="27165"/>
    <cellStyle name="_Fuel Prices 4-14_NIM Summary 13" xfId="27166"/>
    <cellStyle name="_Fuel Prices 4-14_NIM Summary 13 2" xfId="27167"/>
    <cellStyle name="_Fuel Prices 4-14_NIM Summary 14" xfId="27168"/>
    <cellStyle name="_Fuel Prices 4-14_NIM Summary 14 2" xfId="27169"/>
    <cellStyle name="_Fuel Prices 4-14_NIM Summary 15" xfId="27170"/>
    <cellStyle name="_Fuel Prices 4-14_NIM Summary 15 2" xfId="27171"/>
    <cellStyle name="_Fuel Prices 4-14_NIM Summary 16" xfId="27172"/>
    <cellStyle name="_Fuel Prices 4-14_NIM Summary 16 2" xfId="27173"/>
    <cellStyle name="_Fuel Prices 4-14_NIM Summary 17" xfId="27174"/>
    <cellStyle name="_Fuel Prices 4-14_NIM Summary 17 2" xfId="27175"/>
    <cellStyle name="_Fuel Prices 4-14_NIM Summary 18" xfId="27176"/>
    <cellStyle name="_Fuel Prices 4-14_NIM Summary 18 2" xfId="27177"/>
    <cellStyle name="_Fuel Prices 4-14_NIM Summary 19" xfId="27178"/>
    <cellStyle name="_Fuel Prices 4-14_NIM Summary 19 2" xfId="27179"/>
    <cellStyle name="_Fuel Prices 4-14_NIM Summary 2" xfId="4504"/>
    <cellStyle name="_Fuel Prices 4-14_NIM Summary 2 2" xfId="27180"/>
    <cellStyle name="_Fuel Prices 4-14_NIM Summary 2 2 2" xfId="27181"/>
    <cellStyle name="_Fuel Prices 4-14_NIM Summary 2 3" xfId="27182"/>
    <cellStyle name="_Fuel Prices 4-14_NIM Summary 20" xfId="27183"/>
    <cellStyle name="_Fuel Prices 4-14_NIM Summary 20 2" xfId="27184"/>
    <cellStyle name="_Fuel Prices 4-14_NIM Summary 21" xfId="27185"/>
    <cellStyle name="_Fuel Prices 4-14_NIM Summary 21 2" xfId="27186"/>
    <cellStyle name="_Fuel Prices 4-14_NIM Summary 22" xfId="27187"/>
    <cellStyle name="_Fuel Prices 4-14_NIM Summary 22 2" xfId="27188"/>
    <cellStyle name="_Fuel Prices 4-14_NIM Summary 23" xfId="27189"/>
    <cellStyle name="_Fuel Prices 4-14_NIM Summary 23 2" xfId="27190"/>
    <cellStyle name="_Fuel Prices 4-14_NIM Summary 24" xfId="27191"/>
    <cellStyle name="_Fuel Prices 4-14_NIM Summary 24 2" xfId="27192"/>
    <cellStyle name="_Fuel Prices 4-14_NIM Summary 25" xfId="27193"/>
    <cellStyle name="_Fuel Prices 4-14_NIM Summary 25 2" xfId="27194"/>
    <cellStyle name="_Fuel Prices 4-14_NIM Summary 26" xfId="27195"/>
    <cellStyle name="_Fuel Prices 4-14_NIM Summary 26 2" xfId="27196"/>
    <cellStyle name="_Fuel Prices 4-14_NIM Summary 27" xfId="27197"/>
    <cellStyle name="_Fuel Prices 4-14_NIM Summary 27 2" xfId="27198"/>
    <cellStyle name="_Fuel Prices 4-14_NIM Summary 28" xfId="27199"/>
    <cellStyle name="_Fuel Prices 4-14_NIM Summary 28 2" xfId="27200"/>
    <cellStyle name="_Fuel Prices 4-14_NIM Summary 29" xfId="27201"/>
    <cellStyle name="_Fuel Prices 4-14_NIM Summary 29 2" xfId="27202"/>
    <cellStyle name="_Fuel Prices 4-14_NIM Summary 3" xfId="4505"/>
    <cellStyle name="_Fuel Prices 4-14_NIM Summary 3 2" xfId="27203"/>
    <cellStyle name="_Fuel Prices 4-14_NIM Summary 30" xfId="27204"/>
    <cellStyle name="_Fuel Prices 4-14_NIM Summary 30 2" xfId="27205"/>
    <cellStyle name="_Fuel Prices 4-14_NIM Summary 31" xfId="27206"/>
    <cellStyle name="_Fuel Prices 4-14_NIM Summary 31 2" xfId="27207"/>
    <cellStyle name="_Fuel Prices 4-14_NIM Summary 32" xfId="27208"/>
    <cellStyle name="_Fuel Prices 4-14_NIM Summary 32 2" xfId="27209"/>
    <cellStyle name="_Fuel Prices 4-14_NIM Summary 33" xfId="27210"/>
    <cellStyle name="_Fuel Prices 4-14_NIM Summary 33 2" xfId="27211"/>
    <cellStyle name="_Fuel Prices 4-14_NIM Summary 34" xfId="27212"/>
    <cellStyle name="_Fuel Prices 4-14_NIM Summary 34 2" xfId="27213"/>
    <cellStyle name="_Fuel Prices 4-14_NIM Summary 35" xfId="27214"/>
    <cellStyle name="_Fuel Prices 4-14_NIM Summary 35 2" xfId="27215"/>
    <cellStyle name="_Fuel Prices 4-14_NIM Summary 36" xfId="27216"/>
    <cellStyle name="_Fuel Prices 4-14_NIM Summary 36 2" xfId="27217"/>
    <cellStyle name="_Fuel Prices 4-14_NIM Summary 37" xfId="27218"/>
    <cellStyle name="_Fuel Prices 4-14_NIM Summary 37 2" xfId="27219"/>
    <cellStyle name="_Fuel Prices 4-14_NIM Summary 38" xfId="27220"/>
    <cellStyle name="_Fuel Prices 4-14_NIM Summary 38 2" xfId="27221"/>
    <cellStyle name="_Fuel Prices 4-14_NIM Summary 39" xfId="27222"/>
    <cellStyle name="_Fuel Prices 4-14_NIM Summary 39 2" xfId="27223"/>
    <cellStyle name="_Fuel Prices 4-14_NIM Summary 4" xfId="4506"/>
    <cellStyle name="_Fuel Prices 4-14_NIM Summary 4 2" xfId="27224"/>
    <cellStyle name="_Fuel Prices 4-14_NIM Summary 40" xfId="27225"/>
    <cellStyle name="_Fuel Prices 4-14_NIM Summary 40 2" xfId="27226"/>
    <cellStyle name="_Fuel Prices 4-14_NIM Summary 41" xfId="27227"/>
    <cellStyle name="_Fuel Prices 4-14_NIM Summary 41 2" xfId="27228"/>
    <cellStyle name="_Fuel Prices 4-14_NIM Summary 42" xfId="27229"/>
    <cellStyle name="_Fuel Prices 4-14_NIM Summary 42 2" xfId="27230"/>
    <cellStyle name="_Fuel Prices 4-14_NIM Summary 43" xfId="27231"/>
    <cellStyle name="_Fuel Prices 4-14_NIM Summary 43 2" xfId="27232"/>
    <cellStyle name="_Fuel Prices 4-14_NIM Summary 44" xfId="27233"/>
    <cellStyle name="_Fuel Prices 4-14_NIM Summary 44 2" xfId="27234"/>
    <cellStyle name="_Fuel Prices 4-14_NIM Summary 45" xfId="27235"/>
    <cellStyle name="_Fuel Prices 4-14_NIM Summary 45 2" xfId="27236"/>
    <cellStyle name="_Fuel Prices 4-14_NIM Summary 46" xfId="27237"/>
    <cellStyle name="_Fuel Prices 4-14_NIM Summary 46 2" xfId="27238"/>
    <cellStyle name="_Fuel Prices 4-14_NIM Summary 47" xfId="27239"/>
    <cellStyle name="_Fuel Prices 4-14_NIM Summary 47 2" xfId="27240"/>
    <cellStyle name="_Fuel Prices 4-14_NIM Summary 48" xfId="27241"/>
    <cellStyle name="_Fuel Prices 4-14_NIM Summary 49" xfId="27242"/>
    <cellStyle name="_Fuel Prices 4-14_NIM Summary 5" xfId="4507"/>
    <cellStyle name="_Fuel Prices 4-14_NIM Summary 5 2" xfId="27243"/>
    <cellStyle name="_Fuel Prices 4-14_NIM Summary 50" xfId="27244"/>
    <cellStyle name="_Fuel Prices 4-14_NIM Summary 51" xfId="27245"/>
    <cellStyle name="_Fuel Prices 4-14_NIM Summary 52" xfId="27246"/>
    <cellStyle name="_Fuel Prices 4-14_NIM Summary 6" xfId="4508"/>
    <cellStyle name="_Fuel Prices 4-14_NIM Summary 6 2" xfId="27247"/>
    <cellStyle name="_Fuel Prices 4-14_NIM Summary 7" xfId="4509"/>
    <cellStyle name="_Fuel Prices 4-14_NIM Summary 7 2" xfId="27248"/>
    <cellStyle name="_Fuel Prices 4-14_NIM Summary 8" xfId="4510"/>
    <cellStyle name="_Fuel Prices 4-14_NIM Summary 8 2" xfId="27249"/>
    <cellStyle name="_Fuel Prices 4-14_NIM Summary 9" xfId="4511"/>
    <cellStyle name="_Fuel Prices 4-14_NIM Summary 9 2" xfId="27250"/>
    <cellStyle name="_Fuel Prices 4-14_NIM Summary_DEM-WP(C) ENERG10C--ctn Mid-C_042010 2010GRC" xfId="27251"/>
    <cellStyle name="_Fuel Prices 4-14_NIM Summary_DEM-WP(C) ENERG10C--ctn Mid-C_042010 2010GRC 2" xfId="27252"/>
    <cellStyle name="_Fuel Prices 4-14_NIM+O&amp;M" xfId="27253"/>
    <cellStyle name="_Fuel Prices 4-14_NIM+O&amp;M 2" xfId="27254"/>
    <cellStyle name="_Fuel Prices 4-14_NIM+O&amp;M 2 2" xfId="27255"/>
    <cellStyle name="_Fuel Prices 4-14_NIM+O&amp;M 2 2 2" xfId="27256"/>
    <cellStyle name="_Fuel Prices 4-14_NIM+O&amp;M 2 3" xfId="27257"/>
    <cellStyle name="_Fuel Prices 4-14_NIM+O&amp;M 3" xfId="27258"/>
    <cellStyle name="_Fuel Prices 4-14_NIM+O&amp;M 3 2" xfId="27259"/>
    <cellStyle name="_Fuel Prices 4-14_NIM+O&amp;M 4" xfId="27260"/>
    <cellStyle name="_Fuel Prices 4-14_NIM+O&amp;M Monthly" xfId="27261"/>
    <cellStyle name="_Fuel Prices 4-14_NIM+O&amp;M Monthly 2" xfId="27262"/>
    <cellStyle name="_Fuel Prices 4-14_NIM+O&amp;M Monthly 2 2" xfId="27263"/>
    <cellStyle name="_Fuel Prices 4-14_NIM+O&amp;M Monthly 2 2 2" xfId="27264"/>
    <cellStyle name="_Fuel Prices 4-14_NIM+O&amp;M Monthly 2 3" xfId="27265"/>
    <cellStyle name="_Fuel Prices 4-14_NIM+O&amp;M Monthly 3" xfId="27266"/>
    <cellStyle name="_Fuel Prices 4-14_NIM+O&amp;M Monthly 3 2" xfId="27267"/>
    <cellStyle name="_Fuel Prices 4-14_NIM+O&amp;M Monthly 4" xfId="27268"/>
    <cellStyle name="_Fuel Prices 4-14_PCA 10 -  Exhibit D Dec 2011" xfId="27269"/>
    <cellStyle name="_Fuel Prices 4-14_PCA 10 -  Exhibit D Dec 2011 2" xfId="27270"/>
    <cellStyle name="_Fuel Prices 4-14_PCA 10 -  Exhibit D from A Kellogg Jan 2011" xfId="4512"/>
    <cellStyle name="_Fuel Prices 4-14_PCA 10 -  Exhibit D from A Kellogg Jan 2011 2" xfId="27271"/>
    <cellStyle name="_Fuel Prices 4-14_PCA 10 -  Exhibit D from A Kellogg July 2011" xfId="4513"/>
    <cellStyle name="_Fuel Prices 4-14_PCA 10 -  Exhibit D from A Kellogg July 2011 2" xfId="27272"/>
    <cellStyle name="_Fuel Prices 4-14_PCA 10 -  Exhibit D from S Free Rcv'd 12-11" xfId="4514"/>
    <cellStyle name="_Fuel Prices 4-14_PCA 10 -  Exhibit D from S Free Rcv'd 12-11 2" xfId="27273"/>
    <cellStyle name="_Fuel Prices 4-14_PCA 11 -  Exhibit D Jan 2012 fr A Kellogg" xfId="27274"/>
    <cellStyle name="_Fuel Prices 4-14_PCA 11 -  Exhibit D Jan 2012 fr A Kellogg 2" xfId="27275"/>
    <cellStyle name="_Fuel Prices 4-14_PCA 11 -  Exhibit D Jan 2012 WF" xfId="27276"/>
    <cellStyle name="_Fuel Prices 4-14_PCA 11 -  Exhibit D Jan 2012 WF 2" xfId="27277"/>
    <cellStyle name="_Fuel Prices 4-14_PCA 9 -  Exhibit D April 2010" xfId="4515"/>
    <cellStyle name="_Fuel Prices 4-14_PCA 9 -  Exhibit D April 2010 (3)" xfId="4516"/>
    <cellStyle name="_Fuel Prices 4-14_PCA 9 -  Exhibit D April 2010 (3) 2" xfId="4517"/>
    <cellStyle name="_Fuel Prices 4-14_PCA 9 -  Exhibit D April 2010 (3) 2 2" xfId="27278"/>
    <cellStyle name="_Fuel Prices 4-14_PCA 9 -  Exhibit D April 2010 (3) 2 2 2" xfId="27279"/>
    <cellStyle name="_Fuel Prices 4-14_PCA 9 -  Exhibit D April 2010 (3) 2 3" xfId="27280"/>
    <cellStyle name="_Fuel Prices 4-14_PCA 9 -  Exhibit D April 2010 (3) 3" xfId="27281"/>
    <cellStyle name="_Fuel Prices 4-14_PCA 9 -  Exhibit D April 2010 (3) 3 2" xfId="27282"/>
    <cellStyle name="_Fuel Prices 4-14_PCA 9 -  Exhibit D April 2010 (3) 4" xfId="27283"/>
    <cellStyle name="_Fuel Prices 4-14_PCA 9 -  Exhibit D April 2010 (3)_DEM-WP(C) ENERG10C--ctn Mid-C_042010 2010GRC" xfId="27284"/>
    <cellStyle name="_Fuel Prices 4-14_PCA 9 -  Exhibit D April 2010 (3)_DEM-WP(C) ENERG10C--ctn Mid-C_042010 2010GRC 2" xfId="27285"/>
    <cellStyle name="_Fuel Prices 4-14_PCA 9 -  Exhibit D April 2010 2" xfId="27286"/>
    <cellStyle name="_Fuel Prices 4-14_PCA 9 -  Exhibit D April 2010 2 2" xfId="27287"/>
    <cellStyle name="_Fuel Prices 4-14_PCA 9 -  Exhibit D April 2010 3" xfId="27288"/>
    <cellStyle name="_Fuel Prices 4-14_PCA 9 -  Exhibit D April 2010 3 2" xfId="27289"/>
    <cellStyle name="_Fuel Prices 4-14_PCA 9 -  Exhibit D April 2010 4" xfId="27290"/>
    <cellStyle name="_Fuel Prices 4-14_PCA 9 -  Exhibit D April 2010 4 2" xfId="27291"/>
    <cellStyle name="_Fuel Prices 4-14_PCA 9 -  Exhibit D April 2010 5" xfId="27292"/>
    <cellStyle name="_Fuel Prices 4-14_PCA 9 -  Exhibit D April 2010 5 2" xfId="27293"/>
    <cellStyle name="_Fuel Prices 4-14_PCA 9 -  Exhibit D April 2010 6" xfId="27294"/>
    <cellStyle name="_Fuel Prices 4-14_PCA 9 -  Exhibit D April 2010 6 2" xfId="27295"/>
    <cellStyle name="_Fuel Prices 4-14_PCA 9 -  Exhibit D April 2010 7" xfId="27296"/>
    <cellStyle name="_Fuel Prices 4-14_PCA 9 -  Exhibit D Nov 2010" xfId="4518"/>
    <cellStyle name="_Fuel Prices 4-14_PCA 9 -  Exhibit D Nov 2010 2" xfId="27297"/>
    <cellStyle name="_Fuel Prices 4-14_PCA 9 -  Exhibit D Nov 2010 2 2" xfId="27298"/>
    <cellStyle name="_Fuel Prices 4-14_PCA 9 -  Exhibit D Nov 2010 3" xfId="27299"/>
    <cellStyle name="_Fuel Prices 4-14_PCA 9 - Exhibit D at August 2010" xfId="4519"/>
    <cellStyle name="_Fuel Prices 4-14_PCA 9 - Exhibit D at August 2010 2" xfId="27300"/>
    <cellStyle name="_Fuel Prices 4-14_PCA 9 - Exhibit D at August 2010 2 2" xfId="27301"/>
    <cellStyle name="_Fuel Prices 4-14_PCA 9 - Exhibit D at August 2010 3" xfId="27302"/>
    <cellStyle name="_Fuel Prices 4-14_PCA 9 - Exhibit D June 2010 GRC" xfId="4520"/>
    <cellStyle name="_Fuel Prices 4-14_PCA 9 - Exhibit D June 2010 GRC 2" xfId="27303"/>
    <cellStyle name="_Fuel Prices 4-14_PCA 9 - Exhibit D June 2010 GRC 2 2" xfId="27304"/>
    <cellStyle name="_Fuel Prices 4-14_PCA 9 - Exhibit D June 2010 GRC 3" xfId="27305"/>
    <cellStyle name="_Fuel Prices 4-14_Peak Credit Exhibits for 2009 GRC" xfId="4521"/>
    <cellStyle name="_Fuel Prices 4-14_Peak Credit Exhibits for 2009 GRC 2" xfId="4522"/>
    <cellStyle name="_Fuel Prices 4-14_Peak Credit Exhibits for 2009 GRC 2 2" xfId="4523"/>
    <cellStyle name="_Fuel Prices 4-14_Peak Credit Exhibits for 2009 GRC 2 2 2" xfId="4524"/>
    <cellStyle name="_Fuel Prices 4-14_Peak Credit Exhibits for 2009 GRC 2 2 2 2" xfId="27306"/>
    <cellStyle name="_Fuel Prices 4-14_Peak Credit Exhibits for 2009 GRC 2 2 3" xfId="27307"/>
    <cellStyle name="_Fuel Prices 4-14_Peak Credit Exhibits for 2009 GRC 2 3" xfId="4525"/>
    <cellStyle name="_Fuel Prices 4-14_Peak Credit Exhibits for 2009 GRC 2 3 2" xfId="4526"/>
    <cellStyle name="_Fuel Prices 4-14_Peak Credit Exhibits for 2009 GRC 2 3 2 2" xfId="27308"/>
    <cellStyle name="_Fuel Prices 4-14_Peak Credit Exhibits for 2009 GRC 2 3 3" xfId="27309"/>
    <cellStyle name="_Fuel Prices 4-14_Peak Credit Exhibits for 2009 GRC 2 4" xfId="4527"/>
    <cellStyle name="_Fuel Prices 4-14_Peak Credit Exhibits for 2009 GRC 2 4 2" xfId="4528"/>
    <cellStyle name="_Fuel Prices 4-14_Peak Credit Exhibits for 2009 GRC 2 4 2 2" xfId="27310"/>
    <cellStyle name="_Fuel Prices 4-14_Peak Credit Exhibits for 2009 GRC 2 4 3" xfId="27311"/>
    <cellStyle name="_Fuel Prices 4-14_Peak Credit Exhibits for 2009 GRC 2 5" xfId="27312"/>
    <cellStyle name="_Fuel Prices 4-14_Peak Credit Exhibits for 2009 GRC 3" xfId="4529"/>
    <cellStyle name="_Fuel Prices 4-14_Peak Credit Exhibits for 2009 GRC 3 2" xfId="4530"/>
    <cellStyle name="_Fuel Prices 4-14_Peak Credit Exhibits for 2009 GRC 3 2 2" xfId="27313"/>
    <cellStyle name="_Fuel Prices 4-14_Peak Credit Exhibits for 2009 GRC 3 3" xfId="27314"/>
    <cellStyle name="_Fuel Prices 4-14_Peak Credit Exhibits for 2009 GRC 4" xfId="4531"/>
    <cellStyle name="_Fuel Prices 4-14_Peak Credit Exhibits for 2009 GRC 4 2" xfId="4532"/>
    <cellStyle name="_Fuel Prices 4-14_Peak Credit Exhibits for 2009 GRC 4 2 2" xfId="27315"/>
    <cellStyle name="_Fuel Prices 4-14_Peak Credit Exhibits for 2009 GRC 4 3" xfId="27316"/>
    <cellStyle name="_Fuel Prices 4-14_Peak Credit Exhibits for 2009 GRC 5" xfId="4533"/>
    <cellStyle name="_Fuel Prices 4-14_Peak Credit Exhibits for 2009 GRC 5 2" xfId="27317"/>
    <cellStyle name="_Fuel Prices 4-14_Peak Credit Exhibits for 2009 GRC 6" xfId="4534"/>
    <cellStyle name="_Fuel Prices 4-14_Power Costs - Comparison bx Rbtl-Staff-Jt-PC" xfId="4535"/>
    <cellStyle name="_Fuel Prices 4-14_Power Costs - Comparison bx Rbtl-Staff-Jt-PC 2" xfId="4536"/>
    <cellStyle name="_Fuel Prices 4-14_Power Costs - Comparison bx Rbtl-Staff-Jt-PC 2 2" xfId="4537"/>
    <cellStyle name="_Fuel Prices 4-14_Power Costs - Comparison bx Rbtl-Staff-Jt-PC 2 2 2" xfId="27318"/>
    <cellStyle name="_Fuel Prices 4-14_Power Costs - Comparison bx Rbtl-Staff-Jt-PC 2 3" xfId="27319"/>
    <cellStyle name="_Fuel Prices 4-14_Power Costs - Comparison bx Rbtl-Staff-Jt-PC 3" xfId="4538"/>
    <cellStyle name="_Fuel Prices 4-14_Power Costs - Comparison bx Rbtl-Staff-Jt-PC 3 2" xfId="27320"/>
    <cellStyle name="_Fuel Prices 4-14_Power Costs - Comparison bx Rbtl-Staff-Jt-PC 4" xfId="27321"/>
    <cellStyle name="_Fuel Prices 4-14_Power Costs - Comparison bx Rbtl-Staff-Jt-PC_Adj Bench DR 3 for Initial Briefs (Electric)" xfId="4539"/>
    <cellStyle name="_Fuel Prices 4-14_Power Costs - Comparison bx Rbtl-Staff-Jt-PC_Adj Bench DR 3 for Initial Briefs (Electric) 2" xfId="4540"/>
    <cellStyle name="_Fuel Prices 4-14_Power Costs - Comparison bx Rbtl-Staff-Jt-PC_Adj Bench DR 3 for Initial Briefs (Electric) 2 2" xfId="4541"/>
    <cellStyle name="_Fuel Prices 4-14_Power Costs - Comparison bx Rbtl-Staff-Jt-PC_Adj Bench DR 3 for Initial Briefs (Electric) 2 2 2" xfId="27322"/>
    <cellStyle name="_Fuel Prices 4-14_Power Costs - Comparison bx Rbtl-Staff-Jt-PC_Adj Bench DR 3 for Initial Briefs (Electric) 2 3" xfId="27323"/>
    <cellStyle name="_Fuel Prices 4-14_Power Costs - Comparison bx Rbtl-Staff-Jt-PC_Adj Bench DR 3 for Initial Briefs (Electric) 3" xfId="4542"/>
    <cellStyle name="_Fuel Prices 4-14_Power Costs - Comparison bx Rbtl-Staff-Jt-PC_Adj Bench DR 3 for Initial Briefs (Electric) 3 2" xfId="27324"/>
    <cellStyle name="_Fuel Prices 4-14_Power Costs - Comparison bx Rbtl-Staff-Jt-PC_Adj Bench DR 3 for Initial Briefs (Electric) 4" xfId="27325"/>
    <cellStyle name="_Fuel Prices 4-14_Power Costs - Comparison bx Rbtl-Staff-Jt-PC_Adj Bench DR 3 for Initial Briefs (Electric)_DEM-WP(C) ENERG10C--ctn Mid-C_042010 2010GRC" xfId="27326"/>
    <cellStyle name="_Fuel Prices 4-14_Power Costs - Comparison bx Rbtl-Staff-Jt-PC_Adj Bench DR 3 for Initial Briefs (Electric)_DEM-WP(C) ENERG10C--ctn Mid-C_042010 2010GRC 2" xfId="27327"/>
    <cellStyle name="_Fuel Prices 4-14_Power Costs - Comparison bx Rbtl-Staff-Jt-PC_DEM-WP(C) ENERG10C--ctn Mid-C_042010 2010GRC" xfId="27328"/>
    <cellStyle name="_Fuel Prices 4-14_Power Costs - Comparison bx Rbtl-Staff-Jt-PC_DEM-WP(C) ENERG10C--ctn Mid-C_042010 2010GRC 2" xfId="27329"/>
    <cellStyle name="_Fuel Prices 4-14_Power Costs - Comparison bx Rbtl-Staff-Jt-PC_Electric Rev Req Model (2009 GRC) Rebuttal" xfId="4543"/>
    <cellStyle name="_Fuel Prices 4-14_Power Costs - Comparison bx Rbtl-Staff-Jt-PC_Electric Rev Req Model (2009 GRC) Rebuttal 2" xfId="4544"/>
    <cellStyle name="_Fuel Prices 4-14_Power Costs - Comparison bx Rbtl-Staff-Jt-PC_Electric Rev Req Model (2009 GRC) Rebuttal 2 2" xfId="4545"/>
    <cellStyle name="_Fuel Prices 4-14_Power Costs - Comparison bx Rbtl-Staff-Jt-PC_Electric Rev Req Model (2009 GRC) Rebuttal 2 2 2" xfId="27330"/>
    <cellStyle name="_Fuel Prices 4-14_Power Costs - Comparison bx Rbtl-Staff-Jt-PC_Electric Rev Req Model (2009 GRC) Rebuttal 2 3" xfId="27331"/>
    <cellStyle name="_Fuel Prices 4-14_Power Costs - Comparison bx Rbtl-Staff-Jt-PC_Electric Rev Req Model (2009 GRC) Rebuttal 3" xfId="4546"/>
    <cellStyle name="_Fuel Prices 4-14_Power Costs - Comparison bx Rbtl-Staff-Jt-PC_Electric Rev Req Model (2009 GRC) Rebuttal 3 2" xfId="27332"/>
    <cellStyle name="_Fuel Prices 4-14_Power Costs - Comparison bx Rbtl-Staff-Jt-PC_Electric Rev Req Model (2009 GRC) Rebuttal 4" xfId="27333"/>
    <cellStyle name="_Fuel Prices 4-14_Power Costs - Comparison bx Rbtl-Staff-Jt-PC_Electric Rev Req Model (2009 GRC) Rebuttal REmoval of New  WH Solar AdjustMI" xfId="4547"/>
    <cellStyle name="_Fuel Prices 4-14_Power Costs - Comparison bx Rbtl-Staff-Jt-PC_Electric Rev Req Model (2009 GRC) Rebuttal REmoval of New  WH Solar AdjustMI 2" xfId="4548"/>
    <cellStyle name="_Fuel Prices 4-14_Power Costs - Comparison bx Rbtl-Staff-Jt-PC_Electric Rev Req Model (2009 GRC) Rebuttal REmoval of New  WH Solar AdjustMI 2 2" xfId="4549"/>
    <cellStyle name="_Fuel Prices 4-14_Power Costs - Comparison bx Rbtl-Staff-Jt-PC_Electric Rev Req Model (2009 GRC) Rebuttal REmoval of New  WH Solar AdjustMI 2 2 2" xfId="27334"/>
    <cellStyle name="_Fuel Prices 4-14_Power Costs - Comparison bx Rbtl-Staff-Jt-PC_Electric Rev Req Model (2009 GRC) Rebuttal REmoval of New  WH Solar AdjustMI 2 3" xfId="27335"/>
    <cellStyle name="_Fuel Prices 4-14_Power Costs - Comparison bx Rbtl-Staff-Jt-PC_Electric Rev Req Model (2009 GRC) Rebuttal REmoval of New  WH Solar AdjustMI 3" xfId="4550"/>
    <cellStyle name="_Fuel Prices 4-14_Power Costs - Comparison bx Rbtl-Staff-Jt-PC_Electric Rev Req Model (2009 GRC) Rebuttal REmoval of New  WH Solar AdjustMI 3 2" xfId="27336"/>
    <cellStyle name="_Fuel Prices 4-14_Power Costs - Comparison bx Rbtl-Staff-Jt-PC_Electric Rev Req Model (2009 GRC) Rebuttal REmoval of New  WH Solar AdjustMI 4" xfId="27337"/>
    <cellStyle name="_Fuel Prices 4-14_Power Costs - Comparison bx Rbtl-Staff-Jt-PC_Electric Rev Req Model (2009 GRC) Rebuttal REmoval of New  WH Solar AdjustMI_DEM-WP(C) ENERG10C--ctn Mid-C_042010 2010GRC" xfId="27338"/>
    <cellStyle name="_Fuel Prices 4-14_Power Costs - Comparison bx Rbtl-Staff-Jt-PC_Electric Rev Req Model (2009 GRC) Rebuttal REmoval of New  WH Solar AdjustMI_DEM-WP(C) ENERG10C--ctn Mid-C_042010 2010GRC 2" xfId="27339"/>
    <cellStyle name="_Fuel Prices 4-14_Power Costs - Comparison bx Rbtl-Staff-Jt-PC_Electric Rev Req Model (2009 GRC) Revised 01-18-2010" xfId="4551"/>
    <cellStyle name="_Fuel Prices 4-14_Power Costs - Comparison bx Rbtl-Staff-Jt-PC_Electric Rev Req Model (2009 GRC) Revised 01-18-2010 2" xfId="4552"/>
    <cellStyle name="_Fuel Prices 4-14_Power Costs - Comparison bx Rbtl-Staff-Jt-PC_Electric Rev Req Model (2009 GRC) Revised 01-18-2010 2 2" xfId="4553"/>
    <cellStyle name="_Fuel Prices 4-14_Power Costs - Comparison bx Rbtl-Staff-Jt-PC_Electric Rev Req Model (2009 GRC) Revised 01-18-2010 2 2 2" xfId="27340"/>
    <cellStyle name="_Fuel Prices 4-14_Power Costs - Comparison bx Rbtl-Staff-Jt-PC_Electric Rev Req Model (2009 GRC) Revised 01-18-2010 2 3" xfId="27341"/>
    <cellStyle name="_Fuel Prices 4-14_Power Costs - Comparison bx Rbtl-Staff-Jt-PC_Electric Rev Req Model (2009 GRC) Revised 01-18-2010 3" xfId="4554"/>
    <cellStyle name="_Fuel Prices 4-14_Power Costs - Comparison bx Rbtl-Staff-Jt-PC_Electric Rev Req Model (2009 GRC) Revised 01-18-2010 3 2" xfId="27342"/>
    <cellStyle name="_Fuel Prices 4-14_Power Costs - Comparison bx Rbtl-Staff-Jt-PC_Electric Rev Req Model (2009 GRC) Revised 01-18-2010 4" xfId="27343"/>
    <cellStyle name="_Fuel Prices 4-14_Power Costs - Comparison bx Rbtl-Staff-Jt-PC_Electric Rev Req Model (2009 GRC) Revised 01-18-2010_DEM-WP(C) ENERG10C--ctn Mid-C_042010 2010GRC" xfId="27344"/>
    <cellStyle name="_Fuel Prices 4-14_Power Costs - Comparison bx Rbtl-Staff-Jt-PC_Electric Rev Req Model (2009 GRC) Revised 01-18-2010_DEM-WP(C) ENERG10C--ctn Mid-C_042010 2010GRC 2" xfId="27345"/>
    <cellStyle name="_Fuel Prices 4-14_Power Costs - Comparison bx Rbtl-Staff-Jt-PC_Final Order Electric EXHIBIT A-1" xfId="4555"/>
    <cellStyle name="_Fuel Prices 4-14_Power Costs - Comparison bx Rbtl-Staff-Jt-PC_Final Order Electric EXHIBIT A-1 2" xfId="4556"/>
    <cellStyle name="_Fuel Prices 4-14_Power Costs - Comparison bx Rbtl-Staff-Jt-PC_Final Order Electric EXHIBIT A-1 2 2" xfId="4557"/>
    <cellStyle name="_Fuel Prices 4-14_Power Costs - Comparison bx Rbtl-Staff-Jt-PC_Final Order Electric EXHIBIT A-1 2 2 2" xfId="27346"/>
    <cellStyle name="_Fuel Prices 4-14_Power Costs - Comparison bx Rbtl-Staff-Jt-PC_Final Order Electric EXHIBIT A-1 2 3" xfId="27347"/>
    <cellStyle name="_Fuel Prices 4-14_Power Costs - Comparison bx Rbtl-Staff-Jt-PC_Final Order Electric EXHIBIT A-1 3" xfId="4558"/>
    <cellStyle name="_Fuel Prices 4-14_Power Costs - Comparison bx Rbtl-Staff-Jt-PC_Final Order Electric EXHIBIT A-1 3 2" xfId="27348"/>
    <cellStyle name="_Fuel Prices 4-14_Power Costs - Comparison bx Rbtl-Staff-Jt-PC_Final Order Electric EXHIBIT A-1 4" xfId="27349"/>
    <cellStyle name="_Fuel Prices 4-14_Production Adj 4.37" xfId="4559"/>
    <cellStyle name="_Fuel Prices 4-14_Production Adj 4.37 2" xfId="4560"/>
    <cellStyle name="_Fuel Prices 4-14_Production Adj 4.37 2 2" xfId="4561"/>
    <cellStyle name="_Fuel Prices 4-14_Production Adj 4.37 2 2 2" xfId="27350"/>
    <cellStyle name="_Fuel Prices 4-14_Production Adj 4.37 2 3" xfId="27351"/>
    <cellStyle name="_Fuel Prices 4-14_Production Adj 4.37 3" xfId="4562"/>
    <cellStyle name="_Fuel Prices 4-14_Production Adj 4.37 3 2" xfId="27352"/>
    <cellStyle name="_Fuel Prices 4-14_Production Adj 4.37 4" xfId="27353"/>
    <cellStyle name="_Fuel Prices 4-14_Purchased Power Adj 4.03" xfId="4563"/>
    <cellStyle name="_Fuel Prices 4-14_Purchased Power Adj 4.03 2" xfId="4564"/>
    <cellStyle name="_Fuel Prices 4-14_Purchased Power Adj 4.03 2 2" xfId="4565"/>
    <cellStyle name="_Fuel Prices 4-14_Purchased Power Adj 4.03 2 2 2" xfId="27354"/>
    <cellStyle name="_Fuel Prices 4-14_Purchased Power Adj 4.03 2 3" xfId="27355"/>
    <cellStyle name="_Fuel Prices 4-14_Purchased Power Adj 4.03 3" xfId="4566"/>
    <cellStyle name="_Fuel Prices 4-14_Purchased Power Adj 4.03 3 2" xfId="27356"/>
    <cellStyle name="_Fuel Prices 4-14_Purchased Power Adj 4.03 4" xfId="27357"/>
    <cellStyle name="_Fuel Prices 4-14_Rate Design Sch 24" xfId="4567"/>
    <cellStyle name="_Fuel Prices 4-14_Rate Design Sch 24 2" xfId="4568"/>
    <cellStyle name="_Fuel Prices 4-14_Rate Design Sch 24 2 2" xfId="27358"/>
    <cellStyle name="_Fuel Prices 4-14_Rate Design Sch 24 3" xfId="27359"/>
    <cellStyle name="_Fuel Prices 4-14_Rate Design Sch 25" xfId="4569"/>
    <cellStyle name="_Fuel Prices 4-14_Rate Design Sch 25 2" xfId="4570"/>
    <cellStyle name="_Fuel Prices 4-14_Rate Design Sch 25 2 2" xfId="4571"/>
    <cellStyle name="_Fuel Prices 4-14_Rate Design Sch 25 2 2 2" xfId="27360"/>
    <cellStyle name="_Fuel Prices 4-14_Rate Design Sch 25 2 3" xfId="27361"/>
    <cellStyle name="_Fuel Prices 4-14_Rate Design Sch 25 3" xfId="4572"/>
    <cellStyle name="_Fuel Prices 4-14_Rate Design Sch 25 3 2" xfId="27362"/>
    <cellStyle name="_Fuel Prices 4-14_Rate Design Sch 25 4" xfId="27363"/>
    <cellStyle name="_Fuel Prices 4-14_Rate Design Sch 26" xfId="4573"/>
    <cellStyle name="_Fuel Prices 4-14_Rate Design Sch 26 2" xfId="4574"/>
    <cellStyle name="_Fuel Prices 4-14_Rate Design Sch 26 2 2" xfId="4575"/>
    <cellStyle name="_Fuel Prices 4-14_Rate Design Sch 26 2 2 2" xfId="27364"/>
    <cellStyle name="_Fuel Prices 4-14_Rate Design Sch 26 2 3" xfId="27365"/>
    <cellStyle name="_Fuel Prices 4-14_Rate Design Sch 26 3" xfId="4576"/>
    <cellStyle name="_Fuel Prices 4-14_Rate Design Sch 26 3 2" xfId="27366"/>
    <cellStyle name="_Fuel Prices 4-14_Rate Design Sch 26 4" xfId="27367"/>
    <cellStyle name="_Fuel Prices 4-14_Rate Design Sch 31" xfId="4577"/>
    <cellStyle name="_Fuel Prices 4-14_Rate Design Sch 31 2" xfId="4578"/>
    <cellStyle name="_Fuel Prices 4-14_Rate Design Sch 31 2 2" xfId="4579"/>
    <cellStyle name="_Fuel Prices 4-14_Rate Design Sch 31 2 2 2" xfId="27368"/>
    <cellStyle name="_Fuel Prices 4-14_Rate Design Sch 31 2 3" xfId="27369"/>
    <cellStyle name="_Fuel Prices 4-14_Rate Design Sch 31 3" xfId="4580"/>
    <cellStyle name="_Fuel Prices 4-14_Rate Design Sch 31 3 2" xfId="27370"/>
    <cellStyle name="_Fuel Prices 4-14_Rate Design Sch 31 4" xfId="27371"/>
    <cellStyle name="_Fuel Prices 4-14_Rate Design Sch 43" xfId="4581"/>
    <cellStyle name="_Fuel Prices 4-14_Rate Design Sch 43 2" xfId="4582"/>
    <cellStyle name="_Fuel Prices 4-14_Rate Design Sch 43 2 2" xfId="4583"/>
    <cellStyle name="_Fuel Prices 4-14_Rate Design Sch 43 2 2 2" xfId="27372"/>
    <cellStyle name="_Fuel Prices 4-14_Rate Design Sch 43 2 3" xfId="27373"/>
    <cellStyle name="_Fuel Prices 4-14_Rate Design Sch 43 3" xfId="4584"/>
    <cellStyle name="_Fuel Prices 4-14_Rate Design Sch 43 3 2" xfId="27374"/>
    <cellStyle name="_Fuel Prices 4-14_Rate Design Sch 43 4" xfId="27375"/>
    <cellStyle name="_Fuel Prices 4-14_Rate Design Sch 448-449" xfId="4585"/>
    <cellStyle name="_Fuel Prices 4-14_Rate Design Sch 448-449 2" xfId="4586"/>
    <cellStyle name="_Fuel Prices 4-14_Rate Design Sch 448-449 2 2" xfId="27376"/>
    <cellStyle name="_Fuel Prices 4-14_Rate Design Sch 448-449 3" xfId="27377"/>
    <cellStyle name="_Fuel Prices 4-14_Rate Design Sch 46" xfId="4587"/>
    <cellStyle name="_Fuel Prices 4-14_Rate Design Sch 46 2" xfId="4588"/>
    <cellStyle name="_Fuel Prices 4-14_Rate Design Sch 46 2 2" xfId="4589"/>
    <cellStyle name="_Fuel Prices 4-14_Rate Design Sch 46 2 2 2" xfId="27378"/>
    <cellStyle name="_Fuel Prices 4-14_Rate Design Sch 46 2 3" xfId="27379"/>
    <cellStyle name="_Fuel Prices 4-14_Rate Design Sch 46 3" xfId="4590"/>
    <cellStyle name="_Fuel Prices 4-14_Rate Design Sch 46 3 2" xfId="27380"/>
    <cellStyle name="_Fuel Prices 4-14_Rate Design Sch 46 4" xfId="27381"/>
    <cellStyle name="_Fuel Prices 4-14_Rate Spread" xfId="4591"/>
    <cellStyle name="_Fuel Prices 4-14_Rate Spread 2" xfId="4592"/>
    <cellStyle name="_Fuel Prices 4-14_Rate Spread 2 2" xfId="4593"/>
    <cellStyle name="_Fuel Prices 4-14_Rate Spread 2 2 2" xfId="27382"/>
    <cellStyle name="_Fuel Prices 4-14_Rate Spread 2 3" xfId="27383"/>
    <cellStyle name="_Fuel Prices 4-14_Rate Spread 3" xfId="4594"/>
    <cellStyle name="_Fuel Prices 4-14_Rate Spread 3 2" xfId="27384"/>
    <cellStyle name="_Fuel Prices 4-14_Rate Spread 4" xfId="27385"/>
    <cellStyle name="_Fuel Prices 4-14_Rebuttal Power Costs" xfId="4595"/>
    <cellStyle name="_Fuel Prices 4-14_Rebuttal Power Costs 2" xfId="4596"/>
    <cellStyle name="_Fuel Prices 4-14_Rebuttal Power Costs 2 2" xfId="4597"/>
    <cellStyle name="_Fuel Prices 4-14_Rebuttal Power Costs 2 2 2" xfId="27386"/>
    <cellStyle name="_Fuel Prices 4-14_Rebuttal Power Costs 2 3" xfId="27387"/>
    <cellStyle name="_Fuel Prices 4-14_Rebuttal Power Costs 3" xfId="4598"/>
    <cellStyle name="_Fuel Prices 4-14_Rebuttal Power Costs 3 2" xfId="27388"/>
    <cellStyle name="_Fuel Prices 4-14_Rebuttal Power Costs 4" xfId="27389"/>
    <cellStyle name="_Fuel Prices 4-14_Rebuttal Power Costs_Adj Bench DR 3 for Initial Briefs (Electric)" xfId="4599"/>
    <cellStyle name="_Fuel Prices 4-14_Rebuttal Power Costs_Adj Bench DR 3 for Initial Briefs (Electric) 2" xfId="4600"/>
    <cellStyle name="_Fuel Prices 4-14_Rebuttal Power Costs_Adj Bench DR 3 for Initial Briefs (Electric) 2 2" xfId="4601"/>
    <cellStyle name="_Fuel Prices 4-14_Rebuttal Power Costs_Adj Bench DR 3 for Initial Briefs (Electric) 2 2 2" xfId="27390"/>
    <cellStyle name="_Fuel Prices 4-14_Rebuttal Power Costs_Adj Bench DR 3 for Initial Briefs (Electric) 2 3" xfId="27391"/>
    <cellStyle name="_Fuel Prices 4-14_Rebuttal Power Costs_Adj Bench DR 3 for Initial Briefs (Electric) 3" xfId="4602"/>
    <cellStyle name="_Fuel Prices 4-14_Rebuttal Power Costs_Adj Bench DR 3 for Initial Briefs (Electric) 3 2" xfId="27392"/>
    <cellStyle name="_Fuel Prices 4-14_Rebuttal Power Costs_Adj Bench DR 3 for Initial Briefs (Electric) 4" xfId="27393"/>
    <cellStyle name="_Fuel Prices 4-14_Rebuttal Power Costs_Adj Bench DR 3 for Initial Briefs (Electric)_DEM-WP(C) ENERG10C--ctn Mid-C_042010 2010GRC" xfId="27394"/>
    <cellStyle name="_Fuel Prices 4-14_Rebuttal Power Costs_Adj Bench DR 3 for Initial Briefs (Electric)_DEM-WP(C) ENERG10C--ctn Mid-C_042010 2010GRC 2" xfId="27395"/>
    <cellStyle name="_Fuel Prices 4-14_Rebuttal Power Costs_DEM-WP(C) ENERG10C--ctn Mid-C_042010 2010GRC" xfId="27396"/>
    <cellStyle name="_Fuel Prices 4-14_Rebuttal Power Costs_DEM-WP(C) ENERG10C--ctn Mid-C_042010 2010GRC 2" xfId="27397"/>
    <cellStyle name="_Fuel Prices 4-14_Rebuttal Power Costs_Electric Rev Req Model (2009 GRC) Rebuttal" xfId="4603"/>
    <cellStyle name="_Fuel Prices 4-14_Rebuttal Power Costs_Electric Rev Req Model (2009 GRC) Rebuttal 2" xfId="4604"/>
    <cellStyle name="_Fuel Prices 4-14_Rebuttal Power Costs_Electric Rev Req Model (2009 GRC) Rebuttal 2 2" xfId="4605"/>
    <cellStyle name="_Fuel Prices 4-14_Rebuttal Power Costs_Electric Rev Req Model (2009 GRC) Rebuttal 2 2 2" xfId="27398"/>
    <cellStyle name="_Fuel Prices 4-14_Rebuttal Power Costs_Electric Rev Req Model (2009 GRC) Rebuttal 2 3" xfId="27399"/>
    <cellStyle name="_Fuel Prices 4-14_Rebuttal Power Costs_Electric Rev Req Model (2009 GRC) Rebuttal 3" xfId="4606"/>
    <cellStyle name="_Fuel Prices 4-14_Rebuttal Power Costs_Electric Rev Req Model (2009 GRC) Rebuttal 3 2" xfId="27400"/>
    <cellStyle name="_Fuel Prices 4-14_Rebuttal Power Costs_Electric Rev Req Model (2009 GRC) Rebuttal 4" xfId="27401"/>
    <cellStyle name="_Fuel Prices 4-14_Rebuttal Power Costs_Electric Rev Req Model (2009 GRC) Rebuttal REmoval of New  WH Solar AdjustMI" xfId="4607"/>
    <cellStyle name="_Fuel Prices 4-14_Rebuttal Power Costs_Electric Rev Req Model (2009 GRC) Rebuttal REmoval of New  WH Solar AdjustMI 2" xfId="4608"/>
    <cellStyle name="_Fuel Prices 4-14_Rebuttal Power Costs_Electric Rev Req Model (2009 GRC) Rebuttal REmoval of New  WH Solar AdjustMI 2 2" xfId="4609"/>
    <cellStyle name="_Fuel Prices 4-14_Rebuttal Power Costs_Electric Rev Req Model (2009 GRC) Rebuttal REmoval of New  WH Solar AdjustMI 2 2 2" xfId="27402"/>
    <cellStyle name="_Fuel Prices 4-14_Rebuttal Power Costs_Electric Rev Req Model (2009 GRC) Rebuttal REmoval of New  WH Solar AdjustMI 2 3" xfId="27403"/>
    <cellStyle name="_Fuel Prices 4-14_Rebuttal Power Costs_Electric Rev Req Model (2009 GRC) Rebuttal REmoval of New  WH Solar AdjustMI 3" xfId="4610"/>
    <cellStyle name="_Fuel Prices 4-14_Rebuttal Power Costs_Electric Rev Req Model (2009 GRC) Rebuttal REmoval of New  WH Solar AdjustMI 3 2" xfId="27404"/>
    <cellStyle name="_Fuel Prices 4-14_Rebuttal Power Costs_Electric Rev Req Model (2009 GRC) Rebuttal REmoval of New  WH Solar AdjustMI 4" xfId="27405"/>
    <cellStyle name="_Fuel Prices 4-14_Rebuttal Power Costs_Electric Rev Req Model (2009 GRC) Rebuttal REmoval of New  WH Solar AdjustMI_DEM-WP(C) ENERG10C--ctn Mid-C_042010 2010GRC" xfId="27406"/>
    <cellStyle name="_Fuel Prices 4-14_Rebuttal Power Costs_Electric Rev Req Model (2009 GRC) Rebuttal REmoval of New  WH Solar AdjustMI_DEM-WP(C) ENERG10C--ctn Mid-C_042010 2010GRC 2" xfId="27407"/>
    <cellStyle name="_Fuel Prices 4-14_Rebuttal Power Costs_Electric Rev Req Model (2009 GRC) Revised 01-18-2010" xfId="4611"/>
    <cellStyle name="_Fuel Prices 4-14_Rebuttal Power Costs_Electric Rev Req Model (2009 GRC) Revised 01-18-2010 2" xfId="4612"/>
    <cellStyle name="_Fuel Prices 4-14_Rebuttal Power Costs_Electric Rev Req Model (2009 GRC) Revised 01-18-2010 2 2" xfId="4613"/>
    <cellStyle name="_Fuel Prices 4-14_Rebuttal Power Costs_Electric Rev Req Model (2009 GRC) Revised 01-18-2010 2 2 2" xfId="27408"/>
    <cellStyle name="_Fuel Prices 4-14_Rebuttal Power Costs_Electric Rev Req Model (2009 GRC) Revised 01-18-2010 2 3" xfId="27409"/>
    <cellStyle name="_Fuel Prices 4-14_Rebuttal Power Costs_Electric Rev Req Model (2009 GRC) Revised 01-18-2010 3" xfId="4614"/>
    <cellStyle name="_Fuel Prices 4-14_Rebuttal Power Costs_Electric Rev Req Model (2009 GRC) Revised 01-18-2010 3 2" xfId="27410"/>
    <cellStyle name="_Fuel Prices 4-14_Rebuttal Power Costs_Electric Rev Req Model (2009 GRC) Revised 01-18-2010 4" xfId="27411"/>
    <cellStyle name="_Fuel Prices 4-14_Rebuttal Power Costs_Electric Rev Req Model (2009 GRC) Revised 01-18-2010_DEM-WP(C) ENERG10C--ctn Mid-C_042010 2010GRC" xfId="27412"/>
    <cellStyle name="_Fuel Prices 4-14_Rebuttal Power Costs_Electric Rev Req Model (2009 GRC) Revised 01-18-2010_DEM-WP(C) ENERG10C--ctn Mid-C_042010 2010GRC 2" xfId="27413"/>
    <cellStyle name="_Fuel Prices 4-14_Rebuttal Power Costs_Final Order Electric EXHIBIT A-1" xfId="4615"/>
    <cellStyle name="_Fuel Prices 4-14_Rebuttal Power Costs_Final Order Electric EXHIBIT A-1 2" xfId="4616"/>
    <cellStyle name="_Fuel Prices 4-14_Rebuttal Power Costs_Final Order Electric EXHIBIT A-1 2 2" xfId="4617"/>
    <cellStyle name="_Fuel Prices 4-14_Rebuttal Power Costs_Final Order Electric EXHIBIT A-1 2 2 2" xfId="27414"/>
    <cellStyle name="_Fuel Prices 4-14_Rebuttal Power Costs_Final Order Electric EXHIBIT A-1 2 3" xfId="27415"/>
    <cellStyle name="_Fuel Prices 4-14_Rebuttal Power Costs_Final Order Electric EXHIBIT A-1 3" xfId="4618"/>
    <cellStyle name="_Fuel Prices 4-14_Rebuttal Power Costs_Final Order Electric EXHIBIT A-1 3 2" xfId="27416"/>
    <cellStyle name="_Fuel Prices 4-14_Rebuttal Power Costs_Final Order Electric EXHIBIT A-1 4" xfId="27417"/>
    <cellStyle name="_Fuel Prices 4-14_RECS vs PTC's w Interest 6-28-10" xfId="4619"/>
    <cellStyle name="_Fuel Prices 4-14_ROR 5.02" xfId="4620"/>
    <cellStyle name="_Fuel Prices 4-14_ROR 5.02 2" xfId="4621"/>
    <cellStyle name="_Fuel Prices 4-14_ROR 5.02 2 2" xfId="4622"/>
    <cellStyle name="_Fuel Prices 4-14_ROR 5.02 2 2 2" xfId="27418"/>
    <cellStyle name="_Fuel Prices 4-14_ROR 5.02 2 3" xfId="27419"/>
    <cellStyle name="_Fuel Prices 4-14_ROR 5.02 3" xfId="4623"/>
    <cellStyle name="_Fuel Prices 4-14_ROR 5.02 3 2" xfId="27420"/>
    <cellStyle name="_Fuel Prices 4-14_ROR 5.02 4" xfId="27421"/>
    <cellStyle name="_Fuel Prices 4-14_Sch 40 Feeder OH 2008" xfId="4624"/>
    <cellStyle name="_Fuel Prices 4-14_Sch 40 Feeder OH 2008 2" xfId="4625"/>
    <cellStyle name="_Fuel Prices 4-14_Sch 40 Feeder OH 2008 2 2" xfId="4626"/>
    <cellStyle name="_Fuel Prices 4-14_Sch 40 Feeder OH 2008 2 2 2" xfId="27422"/>
    <cellStyle name="_Fuel Prices 4-14_Sch 40 Feeder OH 2008 2 3" xfId="27423"/>
    <cellStyle name="_Fuel Prices 4-14_Sch 40 Feeder OH 2008 3" xfId="4627"/>
    <cellStyle name="_Fuel Prices 4-14_Sch 40 Feeder OH 2008 3 2" xfId="27424"/>
    <cellStyle name="_Fuel Prices 4-14_Sch 40 Feeder OH 2008 4" xfId="27425"/>
    <cellStyle name="_Fuel Prices 4-14_Sch 40 Interim Energy Rates " xfId="4628"/>
    <cellStyle name="_Fuel Prices 4-14_Sch 40 Interim Energy Rates  2" xfId="4629"/>
    <cellStyle name="_Fuel Prices 4-14_Sch 40 Interim Energy Rates  2 2" xfId="4630"/>
    <cellStyle name="_Fuel Prices 4-14_Sch 40 Interim Energy Rates  2 2 2" xfId="27426"/>
    <cellStyle name="_Fuel Prices 4-14_Sch 40 Interim Energy Rates  2 3" xfId="27427"/>
    <cellStyle name="_Fuel Prices 4-14_Sch 40 Interim Energy Rates  3" xfId="4631"/>
    <cellStyle name="_Fuel Prices 4-14_Sch 40 Interim Energy Rates  3 2" xfId="27428"/>
    <cellStyle name="_Fuel Prices 4-14_Sch 40 Interim Energy Rates  4" xfId="27429"/>
    <cellStyle name="_Fuel Prices 4-14_Sch 40 Substation A&amp;G 2008" xfId="4632"/>
    <cellStyle name="_Fuel Prices 4-14_Sch 40 Substation A&amp;G 2008 2" xfId="4633"/>
    <cellStyle name="_Fuel Prices 4-14_Sch 40 Substation A&amp;G 2008 2 2" xfId="4634"/>
    <cellStyle name="_Fuel Prices 4-14_Sch 40 Substation A&amp;G 2008 2 2 2" xfId="27430"/>
    <cellStyle name="_Fuel Prices 4-14_Sch 40 Substation A&amp;G 2008 2 3" xfId="27431"/>
    <cellStyle name="_Fuel Prices 4-14_Sch 40 Substation A&amp;G 2008 3" xfId="4635"/>
    <cellStyle name="_Fuel Prices 4-14_Sch 40 Substation A&amp;G 2008 3 2" xfId="27432"/>
    <cellStyle name="_Fuel Prices 4-14_Sch 40 Substation A&amp;G 2008 4" xfId="27433"/>
    <cellStyle name="_Fuel Prices 4-14_Sch 40 Substation O&amp;M 2008" xfId="4636"/>
    <cellStyle name="_Fuel Prices 4-14_Sch 40 Substation O&amp;M 2008 2" xfId="4637"/>
    <cellStyle name="_Fuel Prices 4-14_Sch 40 Substation O&amp;M 2008 2 2" xfId="4638"/>
    <cellStyle name="_Fuel Prices 4-14_Sch 40 Substation O&amp;M 2008 2 2 2" xfId="27434"/>
    <cellStyle name="_Fuel Prices 4-14_Sch 40 Substation O&amp;M 2008 2 3" xfId="27435"/>
    <cellStyle name="_Fuel Prices 4-14_Sch 40 Substation O&amp;M 2008 3" xfId="4639"/>
    <cellStyle name="_Fuel Prices 4-14_Sch 40 Substation O&amp;M 2008 3 2" xfId="27436"/>
    <cellStyle name="_Fuel Prices 4-14_Sch 40 Substation O&amp;M 2008 4" xfId="27437"/>
    <cellStyle name="_Fuel Prices 4-14_Subs 2008" xfId="4640"/>
    <cellStyle name="_Fuel Prices 4-14_Subs 2008 2" xfId="4641"/>
    <cellStyle name="_Fuel Prices 4-14_Subs 2008 2 2" xfId="4642"/>
    <cellStyle name="_Fuel Prices 4-14_Subs 2008 2 2 2" xfId="27438"/>
    <cellStyle name="_Fuel Prices 4-14_Subs 2008 2 3" xfId="27439"/>
    <cellStyle name="_Fuel Prices 4-14_Subs 2008 3" xfId="4643"/>
    <cellStyle name="_Fuel Prices 4-14_Subs 2008 3 2" xfId="27440"/>
    <cellStyle name="_Fuel Prices 4-14_Subs 2008 4" xfId="27441"/>
    <cellStyle name="_Fuel Prices 4-14_Typical Residential Impacts 10.27.08" xfId="4644"/>
    <cellStyle name="_Fuel Prices 4-14_Wind Integration 10GRC" xfId="4645"/>
    <cellStyle name="_Fuel Prices 4-14_Wind Integration 10GRC 2" xfId="4646"/>
    <cellStyle name="_Fuel Prices 4-14_Wind Integration 10GRC 2 2" xfId="27442"/>
    <cellStyle name="_Fuel Prices 4-14_Wind Integration 10GRC 2 2 2" xfId="27443"/>
    <cellStyle name="_Fuel Prices 4-14_Wind Integration 10GRC 2 3" xfId="27444"/>
    <cellStyle name="_Fuel Prices 4-14_Wind Integration 10GRC 3" xfId="27445"/>
    <cellStyle name="_Fuel Prices 4-14_Wind Integration 10GRC 3 2" xfId="27446"/>
    <cellStyle name="_Fuel Prices 4-14_Wind Integration 10GRC 4" xfId="27447"/>
    <cellStyle name="_Fuel Prices 4-14_Wind Integration 10GRC_DEM-WP(C) ENERG10C--ctn Mid-C_042010 2010GRC" xfId="27448"/>
    <cellStyle name="_Fuel Prices 4-14_Wind Integration 10GRC_DEM-WP(C) ENERG10C--ctn Mid-C_042010 2010GRC 2" xfId="27449"/>
    <cellStyle name="_Gas Low Income 2009" xfId="4647"/>
    <cellStyle name="_Gas Pro Forma Rev CY 2007 Janet 4_8_08" xfId="4648"/>
    <cellStyle name="_Gas Transportation Charges_2009GRC_120308" xfId="4649"/>
    <cellStyle name="_Gas Transportation Charges_2009GRC_120308 2" xfId="4650"/>
    <cellStyle name="_Gas Transportation Charges_2009GRC_120308 2 2" xfId="4651"/>
    <cellStyle name="_Gas Transportation Charges_2009GRC_120308 2 2 2" xfId="27450"/>
    <cellStyle name="_Gas Transportation Charges_2009GRC_120308 2 2 2 2" xfId="27451"/>
    <cellStyle name="_Gas Transportation Charges_2009GRC_120308 2 2 2 3" xfId="27452"/>
    <cellStyle name="_Gas Transportation Charges_2009GRC_120308 2 2 3" xfId="27453"/>
    <cellStyle name="_Gas Transportation Charges_2009GRC_120308 2 3" xfId="27454"/>
    <cellStyle name="_Gas Transportation Charges_2009GRC_120308 2 3 2" xfId="27455"/>
    <cellStyle name="_Gas Transportation Charges_2009GRC_120308 2 4" xfId="27456"/>
    <cellStyle name="_Gas Transportation Charges_2009GRC_120308 3" xfId="4652"/>
    <cellStyle name="_Gas Transportation Charges_2009GRC_120308 3 2" xfId="27457"/>
    <cellStyle name="_Gas Transportation Charges_2009GRC_120308 3 2 2" xfId="27458"/>
    <cellStyle name="_Gas Transportation Charges_2009GRC_120308 3 2 2 2" xfId="27459"/>
    <cellStyle name="_Gas Transportation Charges_2009GRC_120308 3 2 3" xfId="27460"/>
    <cellStyle name="_Gas Transportation Charges_2009GRC_120308 3 3" xfId="27461"/>
    <cellStyle name="_Gas Transportation Charges_2009GRC_120308 3 3 2" xfId="27462"/>
    <cellStyle name="_Gas Transportation Charges_2009GRC_120308 3 4" xfId="27463"/>
    <cellStyle name="_Gas Transportation Charges_2009GRC_120308 4" xfId="27464"/>
    <cellStyle name="_Gas Transportation Charges_2009GRC_120308 4 2" xfId="27465"/>
    <cellStyle name="_Gas Transportation Charges_2009GRC_120308 4 2 2" xfId="27466"/>
    <cellStyle name="_Gas Transportation Charges_2009GRC_120308 4 3" xfId="27467"/>
    <cellStyle name="_Gas Transportation Charges_2009GRC_120308 5" xfId="27468"/>
    <cellStyle name="_Gas Transportation Charges_2009GRC_120308 5 2" xfId="27469"/>
    <cellStyle name="_Gas Transportation Charges_2009GRC_120308 5 2 2" xfId="27470"/>
    <cellStyle name="_Gas Transportation Charges_2009GRC_120308 5 3" xfId="27471"/>
    <cellStyle name="_Gas Transportation Charges_2009GRC_120308 6" xfId="27472"/>
    <cellStyle name="_Gas Transportation Charges_2009GRC_120308 6 2" xfId="27473"/>
    <cellStyle name="_Gas Transportation Charges_2009GRC_120308 6 2 2" xfId="27474"/>
    <cellStyle name="_Gas Transportation Charges_2009GRC_120308 6 3" xfId="27475"/>
    <cellStyle name="_Gas Transportation Charges_2009GRC_120308 7" xfId="27476"/>
    <cellStyle name="_Gas Transportation Charges_2009GRC_120308 7 2" xfId="27477"/>
    <cellStyle name="_Gas Transportation Charges_2009GRC_120308 7 2 2" xfId="27478"/>
    <cellStyle name="_Gas Transportation Charges_2009GRC_120308 7 3" xfId="27479"/>
    <cellStyle name="_Gas Transportation Charges_2009GRC_120308 8" xfId="27480"/>
    <cellStyle name="_Gas Transportation Charges_2009GRC_120308_4 31E Reg Asset  Liab and EXH D" xfId="27481"/>
    <cellStyle name="_Gas Transportation Charges_2009GRC_120308_4 31E Reg Asset  Liab and EXH D _ Aug 10 Filing (2)" xfId="27482"/>
    <cellStyle name="_Gas Transportation Charges_2009GRC_120308_4 31E Reg Asset  Liab and EXH D _ Aug 10 Filing (2) 2" xfId="27483"/>
    <cellStyle name="_Gas Transportation Charges_2009GRC_120308_4 31E Reg Asset  Liab and EXH D _ Aug 10 Filing (2) 2 2" xfId="27484"/>
    <cellStyle name="_Gas Transportation Charges_2009GRC_120308_4 31E Reg Asset  Liab and EXH D _ Aug 10 Filing (2) 3" xfId="27485"/>
    <cellStyle name="_Gas Transportation Charges_2009GRC_120308_4 31E Reg Asset  Liab and EXH D 10" xfId="27486"/>
    <cellStyle name="_Gas Transportation Charges_2009GRC_120308_4 31E Reg Asset  Liab and EXH D 10 2" xfId="27487"/>
    <cellStyle name="_Gas Transportation Charges_2009GRC_120308_4 31E Reg Asset  Liab and EXH D 11" xfId="27488"/>
    <cellStyle name="_Gas Transportation Charges_2009GRC_120308_4 31E Reg Asset  Liab and EXH D 11 2" xfId="27489"/>
    <cellStyle name="_Gas Transportation Charges_2009GRC_120308_4 31E Reg Asset  Liab and EXH D 12" xfId="27490"/>
    <cellStyle name="_Gas Transportation Charges_2009GRC_120308_4 31E Reg Asset  Liab and EXH D 12 2" xfId="27491"/>
    <cellStyle name="_Gas Transportation Charges_2009GRC_120308_4 31E Reg Asset  Liab and EXH D 13" xfId="27492"/>
    <cellStyle name="_Gas Transportation Charges_2009GRC_120308_4 31E Reg Asset  Liab and EXH D 13 2" xfId="27493"/>
    <cellStyle name="_Gas Transportation Charges_2009GRC_120308_4 31E Reg Asset  Liab and EXH D 14" xfId="27494"/>
    <cellStyle name="_Gas Transportation Charges_2009GRC_120308_4 31E Reg Asset  Liab and EXH D 14 2" xfId="27495"/>
    <cellStyle name="_Gas Transportation Charges_2009GRC_120308_4 31E Reg Asset  Liab and EXH D 15" xfId="27496"/>
    <cellStyle name="_Gas Transportation Charges_2009GRC_120308_4 31E Reg Asset  Liab and EXH D 15 2" xfId="27497"/>
    <cellStyle name="_Gas Transportation Charges_2009GRC_120308_4 31E Reg Asset  Liab and EXH D 16" xfId="27498"/>
    <cellStyle name="_Gas Transportation Charges_2009GRC_120308_4 31E Reg Asset  Liab and EXH D 16 2" xfId="27499"/>
    <cellStyle name="_Gas Transportation Charges_2009GRC_120308_4 31E Reg Asset  Liab and EXH D 17" xfId="27500"/>
    <cellStyle name="_Gas Transportation Charges_2009GRC_120308_4 31E Reg Asset  Liab and EXH D 17 2" xfId="27501"/>
    <cellStyle name="_Gas Transportation Charges_2009GRC_120308_4 31E Reg Asset  Liab and EXH D 18" xfId="27502"/>
    <cellStyle name="_Gas Transportation Charges_2009GRC_120308_4 31E Reg Asset  Liab and EXH D 18 2" xfId="27503"/>
    <cellStyle name="_Gas Transportation Charges_2009GRC_120308_4 31E Reg Asset  Liab and EXH D 19" xfId="27504"/>
    <cellStyle name="_Gas Transportation Charges_2009GRC_120308_4 31E Reg Asset  Liab and EXH D 19 2" xfId="27505"/>
    <cellStyle name="_Gas Transportation Charges_2009GRC_120308_4 31E Reg Asset  Liab and EXH D 2" xfId="27506"/>
    <cellStyle name="_Gas Transportation Charges_2009GRC_120308_4 31E Reg Asset  Liab and EXH D 2 2" xfId="27507"/>
    <cellStyle name="_Gas Transportation Charges_2009GRC_120308_4 31E Reg Asset  Liab and EXH D 20" xfId="27508"/>
    <cellStyle name="_Gas Transportation Charges_2009GRC_120308_4 31E Reg Asset  Liab and EXH D 20 2" xfId="27509"/>
    <cellStyle name="_Gas Transportation Charges_2009GRC_120308_4 31E Reg Asset  Liab and EXH D 21" xfId="27510"/>
    <cellStyle name="_Gas Transportation Charges_2009GRC_120308_4 31E Reg Asset  Liab and EXH D 21 2" xfId="27511"/>
    <cellStyle name="_Gas Transportation Charges_2009GRC_120308_4 31E Reg Asset  Liab and EXH D 22" xfId="27512"/>
    <cellStyle name="_Gas Transportation Charges_2009GRC_120308_4 31E Reg Asset  Liab and EXH D 22 2" xfId="27513"/>
    <cellStyle name="_Gas Transportation Charges_2009GRC_120308_4 31E Reg Asset  Liab and EXH D 23" xfId="27514"/>
    <cellStyle name="_Gas Transportation Charges_2009GRC_120308_4 31E Reg Asset  Liab and EXH D 23 2" xfId="27515"/>
    <cellStyle name="_Gas Transportation Charges_2009GRC_120308_4 31E Reg Asset  Liab and EXH D 24" xfId="27516"/>
    <cellStyle name="_Gas Transportation Charges_2009GRC_120308_4 31E Reg Asset  Liab and EXH D 24 2" xfId="27517"/>
    <cellStyle name="_Gas Transportation Charges_2009GRC_120308_4 31E Reg Asset  Liab and EXH D 25" xfId="27518"/>
    <cellStyle name="_Gas Transportation Charges_2009GRC_120308_4 31E Reg Asset  Liab and EXH D 25 2" xfId="27519"/>
    <cellStyle name="_Gas Transportation Charges_2009GRC_120308_4 31E Reg Asset  Liab and EXH D 26" xfId="27520"/>
    <cellStyle name="_Gas Transportation Charges_2009GRC_120308_4 31E Reg Asset  Liab and EXH D 26 2" xfId="27521"/>
    <cellStyle name="_Gas Transportation Charges_2009GRC_120308_4 31E Reg Asset  Liab and EXH D 27" xfId="27522"/>
    <cellStyle name="_Gas Transportation Charges_2009GRC_120308_4 31E Reg Asset  Liab and EXH D 27 2" xfId="27523"/>
    <cellStyle name="_Gas Transportation Charges_2009GRC_120308_4 31E Reg Asset  Liab and EXH D 28" xfId="27524"/>
    <cellStyle name="_Gas Transportation Charges_2009GRC_120308_4 31E Reg Asset  Liab and EXH D 28 2" xfId="27525"/>
    <cellStyle name="_Gas Transportation Charges_2009GRC_120308_4 31E Reg Asset  Liab and EXH D 29" xfId="27526"/>
    <cellStyle name="_Gas Transportation Charges_2009GRC_120308_4 31E Reg Asset  Liab and EXH D 29 2" xfId="27527"/>
    <cellStyle name="_Gas Transportation Charges_2009GRC_120308_4 31E Reg Asset  Liab and EXH D 3" xfId="27528"/>
    <cellStyle name="_Gas Transportation Charges_2009GRC_120308_4 31E Reg Asset  Liab and EXH D 3 2" xfId="27529"/>
    <cellStyle name="_Gas Transportation Charges_2009GRC_120308_4 31E Reg Asset  Liab and EXH D 30" xfId="27530"/>
    <cellStyle name="_Gas Transportation Charges_2009GRC_120308_4 31E Reg Asset  Liab and EXH D 30 2" xfId="27531"/>
    <cellStyle name="_Gas Transportation Charges_2009GRC_120308_4 31E Reg Asset  Liab and EXH D 31" xfId="27532"/>
    <cellStyle name="_Gas Transportation Charges_2009GRC_120308_4 31E Reg Asset  Liab and EXH D 32" xfId="27533"/>
    <cellStyle name="_Gas Transportation Charges_2009GRC_120308_4 31E Reg Asset  Liab and EXH D 33" xfId="27534"/>
    <cellStyle name="_Gas Transportation Charges_2009GRC_120308_4 31E Reg Asset  Liab and EXH D 34" xfId="27535"/>
    <cellStyle name="_Gas Transportation Charges_2009GRC_120308_4 31E Reg Asset  Liab and EXH D 35" xfId="27536"/>
    <cellStyle name="_Gas Transportation Charges_2009GRC_120308_4 31E Reg Asset  Liab and EXH D 36" xfId="27537"/>
    <cellStyle name="_Gas Transportation Charges_2009GRC_120308_4 31E Reg Asset  Liab and EXH D 4" xfId="27538"/>
    <cellStyle name="_Gas Transportation Charges_2009GRC_120308_4 31E Reg Asset  Liab and EXH D 4 2" xfId="27539"/>
    <cellStyle name="_Gas Transportation Charges_2009GRC_120308_4 31E Reg Asset  Liab and EXH D 5" xfId="27540"/>
    <cellStyle name="_Gas Transportation Charges_2009GRC_120308_4 31E Reg Asset  Liab and EXH D 5 2" xfId="27541"/>
    <cellStyle name="_Gas Transportation Charges_2009GRC_120308_4 31E Reg Asset  Liab and EXH D 6" xfId="27542"/>
    <cellStyle name="_Gas Transportation Charges_2009GRC_120308_4 31E Reg Asset  Liab and EXH D 6 2" xfId="27543"/>
    <cellStyle name="_Gas Transportation Charges_2009GRC_120308_4 31E Reg Asset  Liab and EXH D 7" xfId="27544"/>
    <cellStyle name="_Gas Transportation Charges_2009GRC_120308_4 31E Reg Asset  Liab and EXH D 7 2" xfId="27545"/>
    <cellStyle name="_Gas Transportation Charges_2009GRC_120308_4 31E Reg Asset  Liab and EXH D 8" xfId="27546"/>
    <cellStyle name="_Gas Transportation Charges_2009GRC_120308_4 31E Reg Asset  Liab and EXH D 8 2" xfId="27547"/>
    <cellStyle name="_Gas Transportation Charges_2009GRC_120308_4 31E Reg Asset  Liab and EXH D 9" xfId="27548"/>
    <cellStyle name="_Gas Transportation Charges_2009GRC_120308_4 31E Reg Asset  Liab and EXH D 9 2" xfId="27549"/>
    <cellStyle name="_Gas Transportation Charges_2009GRC_120308_Chelan PUD Power Costs (8-10)" xfId="4653"/>
    <cellStyle name="_Gas Transportation Charges_2009GRC_120308_Chelan PUD Power Costs (8-10) 2" xfId="27550"/>
    <cellStyle name="_Gas Transportation Charges_2009GRC_120308_compare wind integration" xfId="27551"/>
    <cellStyle name="_Gas Transportation Charges_2009GRC_120308_DEM-WP(C) Chelan Power Costs" xfId="27552"/>
    <cellStyle name="_Gas Transportation Charges_2009GRC_120308_DEM-WP(C) Chelan Power Costs 2" xfId="27553"/>
    <cellStyle name="_Gas Transportation Charges_2009GRC_120308_DEM-WP(C) Chelan Power Costs 2 2" xfId="27554"/>
    <cellStyle name="_Gas Transportation Charges_2009GRC_120308_DEM-WP(C) Chelan Power Costs 3" xfId="27555"/>
    <cellStyle name="_Gas Transportation Charges_2009GRC_120308_DEM-WP(C) Costs Not In AURORA 2010GRC As Filed" xfId="4654"/>
    <cellStyle name="_Gas Transportation Charges_2009GRC_120308_DEM-WP(C) Costs Not In AURORA 2010GRC As Filed 2" xfId="4655"/>
    <cellStyle name="_Gas Transportation Charges_2009GRC_120308_DEM-WP(C) Costs Not In AURORA 2010GRC As Filed 2 2" xfId="27556"/>
    <cellStyle name="_Gas Transportation Charges_2009GRC_120308_DEM-WP(C) Costs Not In AURORA 2010GRC As Filed 2 2 2" xfId="27557"/>
    <cellStyle name="_Gas Transportation Charges_2009GRC_120308_DEM-WP(C) Costs Not In AURORA 2010GRC As Filed 2 3" xfId="27558"/>
    <cellStyle name="_Gas Transportation Charges_2009GRC_120308_DEM-WP(C) Costs Not In AURORA 2010GRC As Filed 3" xfId="27559"/>
    <cellStyle name="_Gas Transportation Charges_2009GRC_120308_DEM-WP(C) Costs Not In AURORA 2010GRC As Filed 3 2" xfId="27560"/>
    <cellStyle name="_Gas Transportation Charges_2009GRC_120308_DEM-WP(C) Costs Not In AURORA 2010GRC As Filed 3 3" xfId="27561"/>
    <cellStyle name="_Gas Transportation Charges_2009GRC_120308_DEM-WP(C) Costs Not In AURORA 2010GRC As Filed 4" xfId="27562"/>
    <cellStyle name="_Gas Transportation Charges_2009GRC_120308_DEM-WP(C) Costs Not In AURORA 2010GRC As Filed 4 2" xfId="27563"/>
    <cellStyle name="_Gas Transportation Charges_2009GRC_120308_DEM-WP(C) Costs Not In AURORA 2010GRC As Filed 5" xfId="27564"/>
    <cellStyle name="_Gas Transportation Charges_2009GRC_120308_DEM-WP(C) Costs Not In AURORA 2010GRC As Filed 5 2" xfId="27565"/>
    <cellStyle name="_Gas Transportation Charges_2009GRC_120308_DEM-WP(C) Costs Not In AURORA 2010GRC As Filed 6" xfId="27566"/>
    <cellStyle name="_Gas Transportation Charges_2009GRC_120308_DEM-WP(C) Costs Not In AURORA 2010GRC As Filed 6 2" xfId="27567"/>
    <cellStyle name="_Gas Transportation Charges_2009GRC_120308_DEM-WP(C) Costs Not In AURORA 2010GRC As Filed_DEM-WP(C) ENERG10C--ctn Mid-C_042010 2010GRC" xfId="27568"/>
    <cellStyle name="_Gas Transportation Charges_2009GRC_120308_DEM-WP(C) Costs Not In AURORA 2010GRC As Filed_DEM-WP(C) ENERG10C--ctn Mid-C_042010 2010GRC 2" xfId="27569"/>
    <cellStyle name="_Gas Transportation Charges_2009GRC_120308_DEM-WP(C) ENERG10C--ctn Mid-C_042010 2010GRC" xfId="27570"/>
    <cellStyle name="_Gas Transportation Charges_2009GRC_120308_DEM-WP(C) ENERG10C--ctn Mid-C_042010 2010GRC 2" xfId="27571"/>
    <cellStyle name="_Gas Transportation Charges_2009GRC_120308_DEM-WP(C) Gas Transport 2010GRC" xfId="27572"/>
    <cellStyle name="_Gas Transportation Charges_2009GRC_120308_DEM-WP(C) Gas Transport 2010GRC 2" xfId="27573"/>
    <cellStyle name="_Gas Transportation Charges_2009GRC_120308_DEM-WP(C) Gas Transport 2010GRC 2 2" xfId="27574"/>
    <cellStyle name="_Gas Transportation Charges_2009GRC_120308_DEM-WP(C) Gas Transport 2010GRC 3" xfId="27575"/>
    <cellStyle name="_Gas Transportation Charges_2009GRC_120308_NIM Summary" xfId="4656"/>
    <cellStyle name="_Gas Transportation Charges_2009GRC_120308_NIM Summary 09GRC" xfId="4657"/>
    <cellStyle name="_Gas Transportation Charges_2009GRC_120308_NIM Summary 09GRC 2" xfId="4658"/>
    <cellStyle name="_Gas Transportation Charges_2009GRC_120308_NIM Summary 09GRC 2 2" xfId="27576"/>
    <cellStyle name="_Gas Transportation Charges_2009GRC_120308_NIM Summary 09GRC 2 2 2" xfId="27577"/>
    <cellStyle name="_Gas Transportation Charges_2009GRC_120308_NIM Summary 09GRC 2 3" xfId="27578"/>
    <cellStyle name="_Gas Transportation Charges_2009GRC_120308_NIM Summary 09GRC 3" xfId="27579"/>
    <cellStyle name="_Gas Transportation Charges_2009GRC_120308_NIM Summary 09GRC 3 2" xfId="27580"/>
    <cellStyle name="_Gas Transportation Charges_2009GRC_120308_NIM Summary 09GRC 4" xfId="27581"/>
    <cellStyle name="_Gas Transportation Charges_2009GRC_120308_NIM Summary 09GRC_DEM-WP(C) ENERG10C--ctn Mid-C_042010 2010GRC" xfId="27582"/>
    <cellStyle name="_Gas Transportation Charges_2009GRC_120308_NIM Summary 09GRC_DEM-WP(C) ENERG10C--ctn Mid-C_042010 2010GRC 2" xfId="27583"/>
    <cellStyle name="_Gas Transportation Charges_2009GRC_120308_NIM Summary 10" xfId="27584"/>
    <cellStyle name="_Gas Transportation Charges_2009GRC_120308_NIM Summary 10 2" xfId="27585"/>
    <cellStyle name="_Gas Transportation Charges_2009GRC_120308_NIM Summary 11" xfId="27586"/>
    <cellStyle name="_Gas Transportation Charges_2009GRC_120308_NIM Summary 11 2" xfId="27587"/>
    <cellStyle name="_Gas Transportation Charges_2009GRC_120308_NIM Summary 12" xfId="27588"/>
    <cellStyle name="_Gas Transportation Charges_2009GRC_120308_NIM Summary 12 2" xfId="27589"/>
    <cellStyle name="_Gas Transportation Charges_2009GRC_120308_NIM Summary 13" xfId="27590"/>
    <cellStyle name="_Gas Transportation Charges_2009GRC_120308_NIM Summary 13 2" xfId="27591"/>
    <cellStyle name="_Gas Transportation Charges_2009GRC_120308_NIM Summary 14" xfId="27592"/>
    <cellStyle name="_Gas Transportation Charges_2009GRC_120308_NIM Summary 14 2" xfId="27593"/>
    <cellStyle name="_Gas Transportation Charges_2009GRC_120308_NIM Summary 15" xfId="27594"/>
    <cellStyle name="_Gas Transportation Charges_2009GRC_120308_NIM Summary 15 2" xfId="27595"/>
    <cellStyle name="_Gas Transportation Charges_2009GRC_120308_NIM Summary 16" xfId="27596"/>
    <cellStyle name="_Gas Transportation Charges_2009GRC_120308_NIM Summary 16 2" xfId="27597"/>
    <cellStyle name="_Gas Transportation Charges_2009GRC_120308_NIM Summary 17" xfId="27598"/>
    <cellStyle name="_Gas Transportation Charges_2009GRC_120308_NIM Summary 17 2" xfId="27599"/>
    <cellStyle name="_Gas Transportation Charges_2009GRC_120308_NIM Summary 18" xfId="27600"/>
    <cellStyle name="_Gas Transportation Charges_2009GRC_120308_NIM Summary 18 2" xfId="27601"/>
    <cellStyle name="_Gas Transportation Charges_2009GRC_120308_NIM Summary 19" xfId="27602"/>
    <cellStyle name="_Gas Transportation Charges_2009GRC_120308_NIM Summary 19 2" xfId="27603"/>
    <cellStyle name="_Gas Transportation Charges_2009GRC_120308_NIM Summary 2" xfId="4659"/>
    <cellStyle name="_Gas Transportation Charges_2009GRC_120308_NIM Summary 2 2" xfId="27604"/>
    <cellStyle name="_Gas Transportation Charges_2009GRC_120308_NIM Summary 2 2 2" xfId="27605"/>
    <cellStyle name="_Gas Transportation Charges_2009GRC_120308_NIM Summary 2 3" xfId="27606"/>
    <cellStyle name="_Gas Transportation Charges_2009GRC_120308_NIM Summary 20" xfId="27607"/>
    <cellStyle name="_Gas Transportation Charges_2009GRC_120308_NIM Summary 20 2" xfId="27608"/>
    <cellStyle name="_Gas Transportation Charges_2009GRC_120308_NIM Summary 21" xfId="27609"/>
    <cellStyle name="_Gas Transportation Charges_2009GRC_120308_NIM Summary 21 2" xfId="27610"/>
    <cellStyle name="_Gas Transportation Charges_2009GRC_120308_NIM Summary 22" xfId="27611"/>
    <cellStyle name="_Gas Transportation Charges_2009GRC_120308_NIM Summary 22 2" xfId="27612"/>
    <cellStyle name="_Gas Transportation Charges_2009GRC_120308_NIM Summary 23" xfId="27613"/>
    <cellStyle name="_Gas Transportation Charges_2009GRC_120308_NIM Summary 23 2" xfId="27614"/>
    <cellStyle name="_Gas Transportation Charges_2009GRC_120308_NIM Summary 24" xfId="27615"/>
    <cellStyle name="_Gas Transportation Charges_2009GRC_120308_NIM Summary 24 2" xfId="27616"/>
    <cellStyle name="_Gas Transportation Charges_2009GRC_120308_NIM Summary 25" xfId="27617"/>
    <cellStyle name="_Gas Transportation Charges_2009GRC_120308_NIM Summary 25 2" xfId="27618"/>
    <cellStyle name="_Gas Transportation Charges_2009GRC_120308_NIM Summary 26" xfId="27619"/>
    <cellStyle name="_Gas Transportation Charges_2009GRC_120308_NIM Summary 26 2" xfId="27620"/>
    <cellStyle name="_Gas Transportation Charges_2009GRC_120308_NIM Summary 27" xfId="27621"/>
    <cellStyle name="_Gas Transportation Charges_2009GRC_120308_NIM Summary 27 2" xfId="27622"/>
    <cellStyle name="_Gas Transportation Charges_2009GRC_120308_NIM Summary 28" xfId="27623"/>
    <cellStyle name="_Gas Transportation Charges_2009GRC_120308_NIM Summary 28 2" xfId="27624"/>
    <cellStyle name="_Gas Transportation Charges_2009GRC_120308_NIM Summary 29" xfId="27625"/>
    <cellStyle name="_Gas Transportation Charges_2009GRC_120308_NIM Summary 29 2" xfId="27626"/>
    <cellStyle name="_Gas Transportation Charges_2009GRC_120308_NIM Summary 3" xfId="4660"/>
    <cellStyle name="_Gas Transportation Charges_2009GRC_120308_NIM Summary 3 2" xfId="27627"/>
    <cellStyle name="_Gas Transportation Charges_2009GRC_120308_NIM Summary 30" xfId="27628"/>
    <cellStyle name="_Gas Transportation Charges_2009GRC_120308_NIM Summary 30 2" xfId="27629"/>
    <cellStyle name="_Gas Transportation Charges_2009GRC_120308_NIM Summary 31" xfId="27630"/>
    <cellStyle name="_Gas Transportation Charges_2009GRC_120308_NIM Summary 31 2" xfId="27631"/>
    <cellStyle name="_Gas Transportation Charges_2009GRC_120308_NIM Summary 32" xfId="27632"/>
    <cellStyle name="_Gas Transportation Charges_2009GRC_120308_NIM Summary 32 2" xfId="27633"/>
    <cellStyle name="_Gas Transportation Charges_2009GRC_120308_NIM Summary 33" xfId="27634"/>
    <cellStyle name="_Gas Transportation Charges_2009GRC_120308_NIM Summary 33 2" xfId="27635"/>
    <cellStyle name="_Gas Transportation Charges_2009GRC_120308_NIM Summary 34" xfId="27636"/>
    <cellStyle name="_Gas Transportation Charges_2009GRC_120308_NIM Summary 34 2" xfId="27637"/>
    <cellStyle name="_Gas Transportation Charges_2009GRC_120308_NIM Summary 35" xfId="27638"/>
    <cellStyle name="_Gas Transportation Charges_2009GRC_120308_NIM Summary 35 2" xfId="27639"/>
    <cellStyle name="_Gas Transportation Charges_2009GRC_120308_NIM Summary 36" xfId="27640"/>
    <cellStyle name="_Gas Transportation Charges_2009GRC_120308_NIM Summary 36 2" xfId="27641"/>
    <cellStyle name="_Gas Transportation Charges_2009GRC_120308_NIM Summary 37" xfId="27642"/>
    <cellStyle name="_Gas Transportation Charges_2009GRC_120308_NIM Summary 37 2" xfId="27643"/>
    <cellStyle name="_Gas Transportation Charges_2009GRC_120308_NIM Summary 38" xfId="27644"/>
    <cellStyle name="_Gas Transportation Charges_2009GRC_120308_NIM Summary 38 2" xfId="27645"/>
    <cellStyle name="_Gas Transportation Charges_2009GRC_120308_NIM Summary 39" xfId="27646"/>
    <cellStyle name="_Gas Transportation Charges_2009GRC_120308_NIM Summary 39 2" xfId="27647"/>
    <cellStyle name="_Gas Transportation Charges_2009GRC_120308_NIM Summary 4" xfId="4661"/>
    <cellStyle name="_Gas Transportation Charges_2009GRC_120308_NIM Summary 4 2" xfId="27648"/>
    <cellStyle name="_Gas Transportation Charges_2009GRC_120308_NIM Summary 40" xfId="27649"/>
    <cellStyle name="_Gas Transportation Charges_2009GRC_120308_NIM Summary 40 2" xfId="27650"/>
    <cellStyle name="_Gas Transportation Charges_2009GRC_120308_NIM Summary 41" xfId="27651"/>
    <cellStyle name="_Gas Transportation Charges_2009GRC_120308_NIM Summary 41 2" xfId="27652"/>
    <cellStyle name="_Gas Transportation Charges_2009GRC_120308_NIM Summary 42" xfId="27653"/>
    <cellStyle name="_Gas Transportation Charges_2009GRC_120308_NIM Summary 42 2" xfId="27654"/>
    <cellStyle name="_Gas Transportation Charges_2009GRC_120308_NIM Summary 43" xfId="27655"/>
    <cellStyle name="_Gas Transportation Charges_2009GRC_120308_NIM Summary 43 2" xfId="27656"/>
    <cellStyle name="_Gas Transportation Charges_2009GRC_120308_NIM Summary 44" xfId="27657"/>
    <cellStyle name="_Gas Transportation Charges_2009GRC_120308_NIM Summary 44 2" xfId="27658"/>
    <cellStyle name="_Gas Transportation Charges_2009GRC_120308_NIM Summary 45" xfId="27659"/>
    <cellStyle name="_Gas Transportation Charges_2009GRC_120308_NIM Summary 45 2" xfId="27660"/>
    <cellStyle name="_Gas Transportation Charges_2009GRC_120308_NIM Summary 46" xfId="27661"/>
    <cellStyle name="_Gas Transportation Charges_2009GRC_120308_NIM Summary 46 2" xfId="27662"/>
    <cellStyle name="_Gas Transportation Charges_2009GRC_120308_NIM Summary 47" xfId="27663"/>
    <cellStyle name="_Gas Transportation Charges_2009GRC_120308_NIM Summary 47 2" xfId="27664"/>
    <cellStyle name="_Gas Transportation Charges_2009GRC_120308_NIM Summary 48" xfId="27665"/>
    <cellStyle name="_Gas Transportation Charges_2009GRC_120308_NIM Summary 49" xfId="27666"/>
    <cellStyle name="_Gas Transportation Charges_2009GRC_120308_NIM Summary 5" xfId="4662"/>
    <cellStyle name="_Gas Transportation Charges_2009GRC_120308_NIM Summary 5 2" xfId="27667"/>
    <cellStyle name="_Gas Transportation Charges_2009GRC_120308_NIM Summary 50" xfId="27668"/>
    <cellStyle name="_Gas Transportation Charges_2009GRC_120308_NIM Summary 51" xfId="27669"/>
    <cellStyle name="_Gas Transportation Charges_2009GRC_120308_NIM Summary 52" xfId="27670"/>
    <cellStyle name="_Gas Transportation Charges_2009GRC_120308_NIM Summary 6" xfId="4663"/>
    <cellStyle name="_Gas Transportation Charges_2009GRC_120308_NIM Summary 6 2" xfId="27671"/>
    <cellStyle name="_Gas Transportation Charges_2009GRC_120308_NIM Summary 7" xfId="4664"/>
    <cellStyle name="_Gas Transportation Charges_2009GRC_120308_NIM Summary 7 2" xfId="27672"/>
    <cellStyle name="_Gas Transportation Charges_2009GRC_120308_NIM Summary 8" xfId="4665"/>
    <cellStyle name="_Gas Transportation Charges_2009GRC_120308_NIM Summary 8 2" xfId="27673"/>
    <cellStyle name="_Gas Transportation Charges_2009GRC_120308_NIM Summary 9" xfId="4666"/>
    <cellStyle name="_Gas Transportation Charges_2009GRC_120308_NIM Summary 9 2" xfId="27674"/>
    <cellStyle name="_Gas Transportation Charges_2009GRC_120308_NIM Summary_DEM-WP(C) ENERG10C--ctn Mid-C_042010 2010GRC" xfId="27675"/>
    <cellStyle name="_Gas Transportation Charges_2009GRC_120308_NIM Summary_DEM-WP(C) ENERG10C--ctn Mid-C_042010 2010GRC 2" xfId="27676"/>
    <cellStyle name="_Gas Transportation Charges_2009GRC_120308_NIM+O&amp;M" xfId="27677"/>
    <cellStyle name="_Gas Transportation Charges_2009GRC_120308_NIM+O&amp;M 2" xfId="27678"/>
    <cellStyle name="_Gas Transportation Charges_2009GRC_120308_NIM+O&amp;M 2 2" xfId="27679"/>
    <cellStyle name="_Gas Transportation Charges_2009GRC_120308_NIM+O&amp;M 2 2 2" xfId="27680"/>
    <cellStyle name="_Gas Transportation Charges_2009GRC_120308_NIM+O&amp;M 2 3" xfId="27681"/>
    <cellStyle name="_Gas Transportation Charges_2009GRC_120308_NIM+O&amp;M 3" xfId="27682"/>
    <cellStyle name="_Gas Transportation Charges_2009GRC_120308_NIM+O&amp;M 3 2" xfId="27683"/>
    <cellStyle name="_Gas Transportation Charges_2009GRC_120308_NIM+O&amp;M 4" xfId="27684"/>
    <cellStyle name="_Gas Transportation Charges_2009GRC_120308_NIM+O&amp;M Monthly" xfId="27685"/>
    <cellStyle name="_Gas Transportation Charges_2009GRC_120308_NIM+O&amp;M Monthly 2" xfId="27686"/>
    <cellStyle name="_Gas Transportation Charges_2009GRC_120308_NIM+O&amp;M Monthly 2 2" xfId="27687"/>
    <cellStyle name="_Gas Transportation Charges_2009GRC_120308_NIM+O&amp;M Monthly 2 2 2" xfId="27688"/>
    <cellStyle name="_Gas Transportation Charges_2009GRC_120308_NIM+O&amp;M Monthly 2 3" xfId="27689"/>
    <cellStyle name="_Gas Transportation Charges_2009GRC_120308_NIM+O&amp;M Monthly 3" xfId="27690"/>
    <cellStyle name="_Gas Transportation Charges_2009GRC_120308_NIM+O&amp;M Monthly 3 2" xfId="27691"/>
    <cellStyle name="_Gas Transportation Charges_2009GRC_120308_NIM+O&amp;M Monthly 4" xfId="27692"/>
    <cellStyle name="_Gas Transportation Charges_2009GRC_120308_PCA 9 -  Exhibit D April 2010 (3)" xfId="4667"/>
    <cellStyle name="_Gas Transportation Charges_2009GRC_120308_PCA 9 -  Exhibit D April 2010 (3) 2" xfId="4668"/>
    <cellStyle name="_Gas Transportation Charges_2009GRC_120308_PCA 9 -  Exhibit D April 2010 (3) 2 2" xfId="27693"/>
    <cellStyle name="_Gas Transportation Charges_2009GRC_120308_PCA 9 -  Exhibit D April 2010 (3) 2 2 2" xfId="27694"/>
    <cellStyle name="_Gas Transportation Charges_2009GRC_120308_PCA 9 -  Exhibit D April 2010 (3) 2 3" xfId="27695"/>
    <cellStyle name="_Gas Transportation Charges_2009GRC_120308_PCA 9 -  Exhibit D April 2010 (3) 3" xfId="27696"/>
    <cellStyle name="_Gas Transportation Charges_2009GRC_120308_PCA 9 -  Exhibit D April 2010 (3) 3 2" xfId="27697"/>
    <cellStyle name="_Gas Transportation Charges_2009GRC_120308_PCA 9 -  Exhibit D April 2010 (3) 4" xfId="27698"/>
    <cellStyle name="_Gas Transportation Charges_2009GRC_120308_PCA 9 -  Exhibit D April 2010 (3)_DEM-WP(C) ENERG10C--ctn Mid-C_042010 2010GRC" xfId="27699"/>
    <cellStyle name="_Gas Transportation Charges_2009GRC_120308_PCA 9 -  Exhibit D April 2010 (3)_DEM-WP(C) ENERG10C--ctn Mid-C_042010 2010GRC 2" xfId="27700"/>
    <cellStyle name="_Gas Transportation Charges_2009GRC_120308_Reconciliation" xfId="4669"/>
    <cellStyle name="_Gas Transportation Charges_2009GRC_120308_Reconciliation 2" xfId="4670"/>
    <cellStyle name="_Gas Transportation Charges_2009GRC_120308_Reconciliation 2 2" xfId="27701"/>
    <cellStyle name="_Gas Transportation Charges_2009GRC_120308_Reconciliation 2 2 2" xfId="27702"/>
    <cellStyle name="_Gas Transportation Charges_2009GRC_120308_Reconciliation 2 3" xfId="27703"/>
    <cellStyle name="_Gas Transportation Charges_2009GRC_120308_Reconciliation 3" xfId="27704"/>
    <cellStyle name="_Gas Transportation Charges_2009GRC_120308_Reconciliation 3 2" xfId="27705"/>
    <cellStyle name="_Gas Transportation Charges_2009GRC_120308_Reconciliation 3 3" xfId="27706"/>
    <cellStyle name="_Gas Transportation Charges_2009GRC_120308_Reconciliation 4" xfId="27707"/>
    <cellStyle name="_Gas Transportation Charges_2009GRC_120308_Reconciliation 4 2" xfId="27708"/>
    <cellStyle name="_Gas Transportation Charges_2009GRC_120308_Reconciliation 5" xfId="27709"/>
    <cellStyle name="_Gas Transportation Charges_2009GRC_120308_Reconciliation 5 2" xfId="27710"/>
    <cellStyle name="_Gas Transportation Charges_2009GRC_120308_Reconciliation 6" xfId="27711"/>
    <cellStyle name="_Gas Transportation Charges_2009GRC_120308_Reconciliation 6 2" xfId="27712"/>
    <cellStyle name="_Gas Transportation Charges_2009GRC_120308_Reconciliation_DEM-WP(C) ENERG10C--ctn Mid-C_042010 2010GRC" xfId="27713"/>
    <cellStyle name="_Gas Transportation Charges_2009GRC_120308_Reconciliation_DEM-WP(C) ENERG10C--ctn Mid-C_042010 2010GRC 2" xfId="27714"/>
    <cellStyle name="_Gas Transportation Charges_2009GRC_120308_Wind Integration 10GRC" xfId="4671"/>
    <cellStyle name="_Gas Transportation Charges_2009GRC_120308_Wind Integration 10GRC 2" xfId="4672"/>
    <cellStyle name="_Gas Transportation Charges_2009GRC_120308_Wind Integration 10GRC 2 2" xfId="27715"/>
    <cellStyle name="_Gas Transportation Charges_2009GRC_120308_Wind Integration 10GRC 2 2 2" xfId="27716"/>
    <cellStyle name="_Gas Transportation Charges_2009GRC_120308_Wind Integration 10GRC 2 3" xfId="27717"/>
    <cellStyle name="_Gas Transportation Charges_2009GRC_120308_Wind Integration 10GRC 3" xfId="27718"/>
    <cellStyle name="_Gas Transportation Charges_2009GRC_120308_Wind Integration 10GRC 3 2" xfId="27719"/>
    <cellStyle name="_Gas Transportation Charges_2009GRC_120308_Wind Integration 10GRC 4" xfId="27720"/>
    <cellStyle name="_Gas Transportation Charges_2009GRC_120308_Wind Integration 10GRC_DEM-WP(C) ENERG10C--ctn Mid-C_042010 2010GRC" xfId="27721"/>
    <cellStyle name="_Gas Transportation Charges_2009GRC_120308_Wind Integration 10GRC_DEM-WP(C) ENERG10C--ctn Mid-C_042010 2010GRC 2" xfId="27722"/>
    <cellStyle name="_x0013__LSRWEP LGIA like Acctg Petition Aug 2010" xfId="27723"/>
    <cellStyle name="_x0013__LSRWEP LGIA like Acctg Petition Aug 2010 2" xfId="27724"/>
    <cellStyle name="_x0013__LSRWEP LGIA like Acctg Petition Aug 2010 2 2" xfId="27725"/>
    <cellStyle name="_x0013__LSRWEP LGIA like Acctg Petition Aug 2010 3" xfId="27726"/>
    <cellStyle name="_Makewholes" xfId="4673"/>
    <cellStyle name="_Mid C 09GRC" xfId="4674"/>
    <cellStyle name="_Mid C 09GRC 2" xfId="27727"/>
    <cellStyle name="_Monthly Fixed Input" xfId="4675"/>
    <cellStyle name="_Monthly Fixed Input 2" xfId="4676"/>
    <cellStyle name="_Monthly Fixed Input 2 2" xfId="27728"/>
    <cellStyle name="_Monthly Fixed Input 2 2 2" xfId="27729"/>
    <cellStyle name="_Monthly Fixed Input 2 3" xfId="27730"/>
    <cellStyle name="_Monthly Fixed Input 3" xfId="27731"/>
    <cellStyle name="_Monthly Fixed Input 3 2" xfId="27732"/>
    <cellStyle name="_Monthly Fixed Input 3 2 2" xfId="27733"/>
    <cellStyle name="_Monthly Fixed Input 3 3" xfId="27734"/>
    <cellStyle name="_Monthly Fixed Input 3 4" xfId="27735"/>
    <cellStyle name="_Monthly Fixed Input 4" xfId="27736"/>
    <cellStyle name="_Monthly Fixed Input_DEM-WP(C) ENERG10C--ctn Mid-C_042010 2010GRC" xfId="27737"/>
    <cellStyle name="_Monthly Fixed Input_DEM-WP(C) ENERG10C--ctn Mid-C_042010 2010GRC 2" xfId="27738"/>
    <cellStyle name="_Monthly Fixed Input_NIM Summary" xfId="4677"/>
    <cellStyle name="_Monthly Fixed Input_NIM Summary 2" xfId="4678"/>
    <cellStyle name="_Monthly Fixed Input_NIM Summary 2 2" xfId="27739"/>
    <cellStyle name="_Monthly Fixed Input_NIM Summary 2 2 2" xfId="27740"/>
    <cellStyle name="_Monthly Fixed Input_NIM Summary 2 2 2 2" xfId="27741"/>
    <cellStyle name="_Monthly Fixed Input_NIM Summary 2 2 3" xfId="27742"/>
    <cellStyle name="_Monthly Fixed Input_NIM Summary 2 2 4" xfId="27743"/>
    <cellStyle name="_Monthly Fixed Input_NIM Summary 2 3" xfId="27744"/>
    <cellStyle name="_Monthly Fixed Input_NIM Summary 2 3 2" xfId="27745"/>
    <cellStyle name="_Monthly Fixed Input_NIM Summary 2 4" xfId="27746"/>
    <cellStyle name="_Monthly Fixed Input_NIM Summary 3" xfId="27747"/>
    <cellStyle name="_Monthly Fixed Input_NIM Summary 3 2" xfId="27748"/>
    <cellStyle name="_Monthly Fixed Input_NIM Summary 3 2 2" xfId="27749"/>
    <cellStyle name="_Monthly Fixed Input_NIM Summary 3 3" xfId="27750"/>
    <cellStyle name="_Monthly Fixed Input_NIM Summary 3 4" xfId="27751"/>
    <cellStyle name="_Monthly Fixed Input_NIM Summary 4" xfId="27752"/>
    <cellStyle name="_Monthly Fixed Input_NIM Summary 4 2" xfId="27753"/>
    <cellStyle name="_Monthly Fixed Input_NIM Summary 5" xfId="27754"/>
    <cellStyle name="_Monthly Fixed Input_NIM Summary_DEM-WP(C) ENERG10C--ctn Mid-C_042010 2010GRC" xfId="27755"/>
    <cellStyle name="_Monthly Fixed Input_NIM Summary_DEM-WP(C) ENERG10C--ctn Mid-C_042010 2010GRC 2" xfId="27756"/>
    <cellStyle name="_NIM 06 Base Case Current Trends" xfId="4679"/>
    <cellStyle name="_NIM 06 Base Case Current Trends 10" xfId="4680"/>
    <cellStyle name="_NIM 06 Base Case Current Trends 2" xfId="4681"/>
    <cellStyle name="_NIM 06 Base Case Current Trends 2 2" xfId="4682"/>
    <cellStyle name="_NIM 06 Base Case Current Trends 2 2 2" xfId="27757"/>
    <cellStyle name="_NIM 06 Base Case Current Trends 2 2 2 2" xfId="27758"/>
    <cellStyle name="_NIM 06 Base Case Current Trends 2 2 2 2 2" xfId="27759"/>
    <cellStyle name="_NIM 06 Base Case Current Trends 2 2 2 3" xfId="27760"/>
    <cellStyle name="_NIM 06 Base Case Current Trends 2 2 2 4" xfId="27761"/>
    <cellStyle name="_NIM 06 Base Case Current Trends 2 2 3" xfId="27762"/>
    <cellStyle name="_NIM 06 Base Case Current Trends 2 2 3 2" xfId="27763"/>
    <cellStyle name="_NIM 06 Base Case Current Trends 2 2 4" xfId="27764"/>
    <cellStyle name="_NIM 06 Base Case Current Trends 2 3" xfId="27765"/>
    <cellStyle name="_NIM 06 Base Case Current Trends 2 3 2" xfId="27766"/>
    <cellStyle name="_NIM 06 Base Case Current Trends 2 3 2 2" xfId="27767"/>
    <cellStyle name="_NIM 06 Base Case Current Trends 2 3 3" xfId="27768"/>
    <cellStyle name="_NIM 06 Base Case Current Trends 2 3 4" xfId="27769"/>
    <cellStyle name="_NIM 06 Base Case Current Trends 2 4" xfId="27770"/>
    <cellStyle name="_NIM 06 Base Case Current Trends 2 4 2" xfId="27771"/>
    <cellStyle name="_NIM 06 Base Case Current Trends 2 5" xfId="27772"/>
    <cellStyle name="_NIM 06 Base Case Current Trends 3" xfId="4683"/>
    <cellStyle name="_NIM 06 Base Case Current Trends 3 2" xfId="4684"/>
    <cellStyle name="_NIM 06 Base Case Current Trends 3 2 2" xfId="27773"/>
    <cellStyle name="_NIM 06 Base Case Current Trends 3 2 3" xfId="27774"/>
    <cellStyle name="_NIM 06 Base Case Current Trends 3 3" xfId="27775"/>
    <cellStyle name="_NIM 06 Base Case Current Trends 3 4" xfId="27776"/>
    <cellStyle name="_NIM 06 Base Case Current Trends 4" xfId="4685"/>
    <cellStyle name="_NIM 06 Base Case Current Trends 4 2" xfId="4686"/>
    <cellStyle name="_NIM 06 Base Case Current Trends 4 2 2" xfId="27777"/>
    <cellStyle name="_NIM 06 Base Case Current Trends 4 3" xfId="27778"/>
    <cellStyle name="_NIM 06 Base Case Current Trends 4_2011 Operations Snapshot" xfId="4687"/>
    <cellStyle name="_NIM 06 Base Case Current Trends 4_Department" xfId="4688"/>
    <cellStyle name="_NIM 06 Base Case Current Trends 4_VarX" xfId="4689"/>
    <cellStyle name="_NIM 06 Base Case Current Trends 5" xfId="4690"/>
    <cellStyle name="_NIM 06 Base Case Current Trends 5 2" xfId="4691"/>
    <cellStyle name="_NIM 06 Base Case Current Trends 5 2 2" xfId="4692"/>
    <cellStyle name="_NIM 06 Base Case Current Trends 5 2_County_Stop_Light_Chart_2012_02" xfId="4693"/>
    <cellStyle name="_NIM 06 Base Case Current Trends 5 2_County_Stop_Light_Chart_2012_06" xfId="4694"/>
    <cellStyle name="_NIM 06 Base Case Current Trends 5 2_County_Stop_Light_Chart_Template" xfId="4695"/>
    <cellStyle name="_NIM 06 Base Case Current Trends 5 3" xfId="27779"/>
    <cellStyle name="_NIM 06 Base Case Current Trends 5_2011 OM ASM Report" xfId="4696"/>
    <cellStyle name="_NIM 06 Base Case Current Trends 5_2011 OM ASM Report 2" xfId="4697"/>
    <cellStyle name="_NIM 06 Base Case Current Trends 5_2011 OM ASM Report_County_Stop_Light_Chart_2012_02" xfId="4698"/>
    <cellStyle name="_NIM 06 Base Case Current Trends 5_2011 OM ASM Report_County_Stop_Light_Chart_2012_06" xfId="4699"/>
    <cellStyle name="_NIM 06 Base Case Current Trends 5_2011 OM ASM Report_County_Stop_Light_Chart_Template" xfId="4700"/>
    <cellStyle name="_NIM 06 Base Case Current Trends 5_2011 Operations Snapshot" xfId="4701"/>
    <cellStyle name="_NIM 06 Base Case Current Trends 5_2011 Operations Snapshot 2" xfId="4702"/>
    <cellStyle name="_NIM 06 Base Case Current Trends 5_2011 Operations Snapshot_County_Stop_Light_Chart_2012_02" xfId="4703"/>
    <cellStyle name="_NIM 06 Base Case Current Trends 5_2011 Operations Snapshot_County_Stop_Light_Chart_2012_06" xfId="4704"/>
    <cellStyle name="_NIM 06 Base Case Current Trends 5_2011 Operations Snapshot_County_Stop_Light_Chart_Template" xfId="4705"/>
    <cellStyle name="_NIM 06 Base Case Current Trends 5_2012 Operations Snapshot" xfId="4706"/>
    <cellStyle name="_NIM 06 Base Case Current Trends 5_Copy of 2011 OM ASM Report" xfId="4707"/>
    <cellStyle name="_NIM 06 Base Case Current Trends 5_Department" xfId="4708"/>
    <cellStyle name="_NIM 06 Base Case Current Trends 5_Jan 2012 OM ASM Report" xfId="4709"/>
    <cellStyle name="_NIM 06 Base Case Current Trends 5_VarX" xfId="4710"/>
    <cellStyle name="_NIM 06 Base Case Current Trends 6" xfId="4711"/>
    <cellStyle name="_NIM 06 Base Case Current Trends 6 2" xfId="4712"/>
    <cellStyle name="_NIM 06 Base Case Current Trends 6_County_Stop_Light_Chart_2012_02" xfId="4713"/>
    <cellStyle name="_NIM 06 Base Case Current Trends 6_County_Stop_Light_Chart_2012_06" xfId="4714"/>
    <cellStyle name="_NIM 06 Base Case Current Trends 6_County_Stop_Light_Chart_Template" xfId="4715"/>
    <cellStyle name="_NIM 06 Base Case Current Trends 6_Department" xfId="4716"/>
    <cellStyle name="_NIM 06 Base Case Current Trends 6_Department 2" xfId="4717"/>
    <cellStyle name="_NIM 06 Base Case Current Trends 6_VarX" xfId="4718"/>
    <cellStyle name="_NIM 06 Base Case Current Trends 6_VarX 2" xfId="4719"/>
    <cellStyle name="_NIM 06 Base Case Current Trends 7" xfId="4720"/>
    <cellStyle name="_NIM 06 Base Case Current Trends 7 2" xfId="4721"/>
    <cellStyle name="_NIM 06 Base Case Current Trends 7_County_Stop_Light_Chart_2012_02" xfId="4722"/>
    <cellStyle name="_NIM 06 Base Case Current Trends 7_County_Stop_Light_Chart_2012_06" xfId="4723"/>
    <cellStyle name="_NIM 06 Base Case Current Trends 7_County_Stop_Light_Chart_Template" xfId="4724"/>
    <cellStyle name="_NIM 06 Base Case Current Trends 8" xfId="4725"/>
    <cellStyle name="_NIM 06 Base Case Current Trends 9" xfId="4726"/>
    <cellStyle name="_NIM 06 Base Case Current Trends_2011 OM ASM Report" xfId="4727"/>
    <cellStyle name="_NIM 06 Base Case Current Trends_2011 OM ASM Report 2" xfId="4728"/>
    <cellStyle name="_NIM 06 Base Case Current Trends_2011 OM ASM Report_County_Stop_Light_Chart_2012_02" xfId="4729"/>
    <cellStyle name="_NIM 06 Base Case Current Trends_2011 OM ASM Report_County_Stop_Light_Chart_2012_06" xfId="4730"/>
    <cellStyle name="_NIM 06 Base Case Current Trends_2011 OM ASM Report_County_Stop_Light_Chart_Template" xfId="4731"/>
    <cellStyle name="_NIM 06 Base Case Current Trends_Adj Bench DR 3 for Initial Briefs (Electric)" xfId="4732"/>
    <cellStyle name="_NIM 06 Base Case Current Trends_Adj Bench DR 3 for Initial Briefs (Electric) 2" xfId="4733"/>
    <cellStyle name="_NIM 06 Base Case Current Trends_Adj Bench DR 3 for Initial Briefs (Electric) 2 2" xfId="4734"/>
    <cellStyle name="_NIM 06 Base Case Current Trends_Adj Bench DR 3 for Initial Briefs (Electric) 2 2 2" xfId="27780"/>
    <cellStyle name="_NIM 06 Base Case Current Trends_Adj Bench DR 3 for Initial Briefs (Electric) 2 2 2 2" xfId="27781"/>
    <cellStyle name="_NIM 06 Base Case Current Trends_Adj Bench DR 3 for Initial Briefs (Electric) 2 2 3" xfId="27782"/>
    <cellStyle name="_NIM 06 Base Case Current Trends_Adj Bench DR 3 for Initial Briefs (Electric) 2 2 4" xfId="27783"/>
    <cellStyle name="_NIM 06 Base Case Current Trends_Adj Bench DR 3 for Initial Briefs (Electric) 2 3" xfId="27784"/>
    <cellStyle name="_NIM 06 Base Case Current Trends_Adj Bench DR 3 for Initial Briefs (Electric) 2 3 2" xfId="27785"/>
    <cellStyle name="_NIM 06 Base Case Current Trends_Adj Bench DR 3 for Initial Briefs (Electric) 2 4" xfId="27786"/>
    <cellStyle name="_NIM 06 Base Case Current Trends_Adj Bench DR 3 for Initial Briefs (Electric) 3" xfId="4735"/>
    <cellStyle name="_NIM 06 Base Case Current Trends_Adj Bench DR 3 for Initial Briefs (Electric) 3 2" xfId="27787"/>
    <cellStyle name="_NIM 06 Base Case Current Trends_Adj Bench DR 3 for Initial Briefs (Electric) 3 2 2" xfId="27788"/>
    <cellStyle name="_NIM 06 Base Case Current Trends_Adj Bench DR 3 for Initial Briefs (Electric) 3 3" xfId="27789"/>
    <cellStyle name="_NIM 06 Base Case Current Trends_Adj Bench DR 3 for Initial Briefs (Electric) 3 4" xfId="27790"/>
    <cellStyle name="_NIM 06 Base Case Current Trends_Adj Bench DR 3 for Initial Briefs (Electric) 4" xfId="27791"/>
    <cellStyle name="_NIM 06 Base Case Current Trends_Adj Bench DR 3 for Initial Briefs (Electric) 4 2" xfId="27792"/>
    <cellStyle name="_NIM 06 Base Case Current Trends_Adj Bench DR 3 for Initial Briefs (Electric) 5" xfId="27793"/>
    <cellStyle name="_NIM 06 Base Case Current Trends_Adj Bench DR 3 for Initial Briefs (Electric)_DEM-WP(C) ENERG10C--ctn Mid-C_042010 2010GRC" xfId="27794"/>
    <cellStyle name="_NIM 06 Base Case Current Trends_Adj Bench DR 3 for Initial Briefs (Electric)_DEM-WP(C) ENERG10C--ctn Mid-C_042010 2010GRC 2" xfId="27795"/>
    <cellStyle name="_NIM 06 Base Case Current Trends_Book1" xfId="4736"/>
    <cellStyle name="_NIM 06 Base Case Current Trends_Book1 2" xfId="27796"/>
    <cellStyle name="_NIM 06 Base Case Current Trends_Book2" xfId="4737"/>
    <cellStyle name="_NIM 06 Base Case Current Trends_Book2 2" xfId="4738"/>
    <cellStyle name="_NIM 06 Base Case Current Trends_Book2 2 2" xfId="4739"/>
    <cellStyle name="_NIM 06 Base Case Current Trends_Book2 2 2 2" xfId="27797"/>
    <cellStyle name="_NIM 06 Base Case Current Trends_Book2 2 2 2 2" xfId="27798"/>
    <cellStyle name="_NIM 06 Base Case Current Trends_Book2 2 2 3" xfId="27799"/>
    <cellStyle name="_NIM 06 Base Case Current Trends_Book2 2 2 4" xfId="27800"/>
    <cellStyle name="_NIM 06 Base Case Current Trends_Book2 2 3" xfId="27801"/>
    <cellStyle name="_NIM 06 Base Case Current Trends_Book2 2 3 2" xfId="27802"/>
    <cellStyle name="_NIM 06 Base Case Current Trends_Book2 2 4" xfId="27803"/>
    <cellStyle name="_NIM 06 Base Case Current Trends_Book2 3" xfId="4740"/>
    <cellStyle name="_NIM 06 Base Case Current Trends_Book2 3 2" xfId="27804"/>
    <cellStyle name="_NIM 06 Base Case Current Trends_Book2 3 2 2" xfId="27805"/>
    <cellStyle name="_NIM 06 Base Case Current Trends_Book2 3 3" xfId="27806"/>
    <cellStyle name="_NIM 06 Base Case Current Trends_Book2 3 4" xfId="27807"/>
    <cellStyle name="_NIM 06 Base Case Current Trends_Book2 4" xfId="27808"/>
    <cellStyle name="_NIM 06 Base Case Current Trends_Book2 4 2" xfId="27809"/>
    <cellStyle name="_NIM 06 Base Case Current Trends_Book2 5" xfId="27810"/>
    <cellStyle name="_NIM 06 Base Case Current Trends_Book2_Adj Bench DR 3 for Initial Briefs (Electric)" xfId="4741"/>
    <cellStyle name="_NIM 06 Base Case Current Trends_Book2_Adj Bench DR 3 for Initial Briefs (Electric) 2" xfId="4742"/>
    <cellStyle name="_NIM 06 Base Case Current Trends_Book2_Adj Bench DR 3 for Initial Briefs (Electric) 2 2" xfId="4743"/>
    <cellStyle name="_NIM 06 Base Case Current Trends_Book2_Adj Bench DR 3 for Initial Briefs (Electric) 2 2 2" xfId="27811"/>
    <cellStyle name="_NIM 06 Base Case Current Trends_Book2_Adj Bench DR 3 for Initial Briefs (Electric) 2 2 2 2" xfId="27812"/>
    <cellStyle name="_NIM 06 Base Case Current Trends_Book2_Adj Bench DR 3 for Initial Briefs (Electric) 2 2 3" xfId="27813"/>
    <cellStyle name="_NIM 06 Base Case Current Trends_Book2_Adj Bench DR 3 for Initial Briefs (Electric) 2 2 4" xfId="27814"/>
    <cellStyle name="_NIM 06 Base Case Current Trends_Book2_Adj Bench DR 3 for Initial Briefs (Electric) 2 3" xfId="27815"/>
    <cellStyle name="_NIM 06 Base Case Current Trends_Book2_Adj Bench DR 3 for Initial Briefs (Electric) 2 3 2" xfId="27816"/>
    <cellStyle name="_NIM 06 Base Case Current Trends_Book2_Adj Bench DR 3 for Initial Briefs (Electric) 2 4" xfId="27817"/>
    <cellStyle name="_NIM 06 Base Case Current Trends_Book2_Adj Bench DR 3 for Initial Briefs (Electric) 3" xfId="4744"/>
    <cellStyle name="_NIM 06 Base Case Current Trends_Book2_Adj Bench DR 3 for Initial Briefs (Electric) 3 2" xfId="27818"/>
    <cellStyle name="_NIM 06 Base Case Current Trends_Book2_Adj Bench DR 3 for Initial Briefs (Electric) 3 2 2" xfId="27819"/>
    <cellStyle name="_NIM 06 Base Case Current Trends_Book2_Adj Bench DR 3 for Initial Briefs (Electric) 3 3" xfId="27820"/>
    <cellStyle name="_NIM 06 Base Case Current Trends_Book2_Adj Bench DR 3 for Initial Briefs (Electric) 3 4" xfId="27821"/>
    <cellStyle name="_NIM 06 Base Case Current Trends_Book2_Adj Bench DR 3 for Initial Briefs (Electric) 4" xfId="27822"/>
    <cellStyle name="_NIM 06 Base Case Current Trends_Book2_Adj Bench DR 3 for Initial Briefs (Electric) 4 2" xfId="27823"/>
    <cellStyle name="_NIM 06 Base Case Current Trends_Book2_Adj Bench DR 3 for Initial Briefs (Electric) 5" xfId="27824"/>
    <cellStyle name="_NIM 06 Base Case Current Trends_Book2_Adj Bench DR 3 for Initial Briefs (Electric)_DEM-WP(C) ENERG10C--ctn Mid-C_042010 2010GRC" xfId="27825"/>
    <cellStyle name="_NIM 06 Base Case Current Trends_Book2_Adj Bench DR 3 for Initial Briefs (Electric)_DEM-WP(C) ENERG10C--ctn Mid-C_042010 2010GRC 2" xfId="27826"/>
    <cellStyle name="_NIM 06 Base Case Current Trends_Book2_DEM-WP(C) ENERG10C--ctn Mid-C_042010 2010GRC" xfId="27827"/>
    <cellStyle name="_NIM 06 Base Case Current Trends_Book2_DEM-WP(C) ENERG10C--ctn Mid-C_042010 2010GRC 2" xfId="27828"/>
    <cellStyle name="_NIM 06 Base Case Current Trends_Book2_Electric Rev Req Model (2009 GRC) Rebuttal" xfId="4745"/>
    <cellStyle name="_NIM 06 Base Case Current Trends_Book2_Electric Rev Req Model (2009 GRC) Rebuttal 2" xfId="4746"/>
    <cellStyle name="_NIM 06 Base Case Current Trends_Book2_Electric Rev Req Model (2009 GRC) Rebuttal 2 2" xfId="4747"/>
    <cellStyle name="_NIM 06 Base Case Current Trends_Book2_Electric Rev Req Model (2009 GRC) Rebuttal 2 2 2" xfId="27829"/>
    <cellStyle name="_NIM 06 Base Case Current Trends_Book2_Electric Rev Req Model (2009 GRC) Rebuttal 2 3" xfId="27830"/>
    <cellStyle name="_NIM 06 Base Case Current Trends_Book2_Electric Rev Req Model (2009 GRC) Rebuttal 3" xfId="4748"/>
    <cellStyle name="_NIM 06 Base Case Current Trends_Book2_Electric Rev Req Model (2009 GRC) Rebuttal 3 2" xfId="27831"/>
    <cellStyle name="_NIM 06 Base Case Current Trends_Book2_Electric Rev Req Model (2009 GRC) Rebuttal 4" xfId="27832"/>
    <cellStyle name="_NIM 06 Base Case Current Trends_Book2_Electric Rev Req Model (2009 GRC) Rebuttal REmoval of New  WH Solar AdjustMI" xfId="4749"/>
    <cellStyle name="_NIM 06 Base Case Current Trends_Book2_Electric Rev Req Model (2009 GRC) Rebuttal REmoval of New  WH Solar AdjustMI 2" xfId="4750"/>
    <cellStyle name="_NIM 06 Base Case Current Trends_Book2_Electric Rev Req Model (2009 GRC) Rebuttal REmoval of New  WH Solar AdjustMI 2 2" xfId="4751"/>
    <cellStyle name="_NIM 06 Base Case Current Trends_Book2_Electric Rev Req Model (2009 GRC) Rebuttal REmoval of New  WH Solar AdjustMI 2 2 2" xfId="27833"/>
    <cellStyle name="_NIM 06 Base Case Current Trends_Book2_Electric Rev Req Model (2009 GRC) Rebuttal REmoval of New  WH Solar AdjustMI 2 2 2 2" xfId="27834"/>
    <cellStyle name="_NIM 06 Base Case Current Trends_Book2_Electric Rev Req Model (2009 GRC) Rebuttal REmoval of New  WH Solar AdjustMI 2 2 3" xfId="27835"/>
    <cellStyle name="_NIM 06 Base Case Current Trends_Book2_Electric Rev Req Model (2009 GRC) Rebuttal REmoval of New  WH Solar AdjustMI 2 2 4" xfId="27836"/>
    <cellStyle name="_NIM 06 Base Case Current Trends_Book2_Electric Rev Req Model (2009 GRC) Rebuttal REmoval of New  WH Solar AdjustMI 2 3" xfId="27837"/>
    <cellStyle name="_NIM 06 Base Case Current Trends_Book2_Electric Rev Req Model (2009 GRC) Rebuttal REmoval of New  WH Solar AdjustMI 2 3 2" xfId="27838"/>
    <cellStyle name="_NIM 06 Base Case Current Trends_Book2_Electric Rev Req Model (2009 GRC) Rebuttal REmoval of New  WH Solar AdjustMI 2 4" xfId="27839"/>
    <cellStyle name="_NIM 06 Base Case Current Trends_Book2_Electric Rev Req Model (2009 GRC) Rebuttal REmoval of New  WH Solar AdjustMI 3" xfId="4752"/>
    <cellStyle name="_NIM 06 Base Case Current Trends_Book2_Electric Rev Req Model (2009 GRC) Rebuttal REmoval of New  WH Solar AdjustMI 3 2" xfId="27840"/>
    <cellStyle name="_NIM 06 Base Case Current Trends_Book2_Electric Rev Req Model (2009 GRC) Rebuttal REmoval of New  WH Solar AdjustMI 3 2 2" xfId="27841"/>
    <cellStyle name="_NIM 06 Base Case Current Trends_Book2_Electric Rev Req Model (2009 GRC) Rebuttal REmoval of New  WH Solar AdjustMI 3 3" xfId="27842"/>
    <cellStyle name="_NIM 06 Base Case Current Trends_Book2_Electric Rev Req Model (2009 GRC) Rebuttal REmoval of New  WH Solar AdjustMI 3 4" xfId="27843"/>
    <cellStyle name="_NIM 06 Base Case Current Trends_Book2_Electric Rev Req Model (2009 GRC) Rebuttal REmoval of New  WH Solar AdjustMI 4" xfId="27844"/>
    <cellStyle name="_NIM 06 Base Case Current Trends_Book2_Electric Rev Req Model (2009 GRC) Rebuttal REmoval of New  WH Solar AdjustMI 4 2" xfId="27845"/>
    <cellStyle name="_NIM 06 Base Case Current Trends_Book2_Electric Rev Req Model (2009 GRC) Rebuttal REmoval of New  WH Solar AdjustMI 5" xfId="27846"/>
    <cellStyle name="_NIM 06 Base Case Current Trends_Book2_Electric Rev Req Model (2009 GRC) Rebuttal REmoval of New  WH Solar AdjustMI_DEM-WP(C) ENERG10C--ctn Mid-C_042010 2010GRC" xfId="27847"/>
    <cellStyle name="_NIM 06 Base Case Current Trends_Book2_Electric Rev Req Model (2009 GRC) Rebuttal REmoval of New  WH Solar AdjustMI_DEM-WP(C) ENERG10C--ctn Mid-C_042010 2010GRC 2" xfId="27848"/>
    <cellStyle name="_NIM 06 Base Case Current Trends_Book2_Electric Rev Req Model (2009 GRC) Revised 01-18-2010" xfId="4753"/>
    <cellStyle name="_NIM 06 Base Case Current Trends_Book2_Electric Rev Req Model (2009 GRC) Revised 01-18-2010 2" xfId="4754"/>
    <cellStyle name="_NIM 06 Base Case Current Trends_Book2_Electric Rev Req Model (2009 GRC) Revised 01-18-2010 2 2" xfId="4755"/>
    <cellStyle name="_NIM 06 Base Case Current Trends_Book2_Electric Rev Req Model (2009 GRC) Revised 01-18-2010 2 2 2" xfId="27849"/>
    <cellStyle name="_NIM 06 Base Case Current Trends_Book2_Electric Rev Req Model (2009 GRC) Revised 01-18-2010 2 2 2 2" xfId="27850"/>
    <cellStyle name="_NIM 06 Base Case Current Trends_Book2_Electric Rev Req Model (2009 GRC) Revised 01-18-2010 2 2 3" xfId="27851"/>
    <cellStyle name="_NIM 06 Base Case Current Trends_Book2_Electric Rev Req Model (2009 GRC) Revised 01-18-2010 2 2 4" xfId="27852"/>
    <cellStyle name="_NIM 06 Base Case Current Trends_Book2_Electric Rev Req Model (2009 GRC) Revised 01-18-2010 2 3" xfId="27853"/>
    <cellStyle name="_NIM 06 Base Case Current Trends_Book2_Electric Rev Req Model (2009 GRC) Revised 01-18-2010 2 3 2" xfId="27854"/>
    <cellStyle name="_NIM 06 Base Case Current Trends_Book2_Electric Rev Req Model (2009 GRC) Revised 01-18-2010 2 4" xfId="27855"/>
    <cellStyle name="_NIM 06 Base Case Current Trends_Book2_Electric Rev Req Model (2009 GRC) Revised 01-18-2010 3" xfId="4756"/>
    <cellStyle name="_NIM 06 Base Case Current Trends_Book2_Electric Rev Req Model (2009 GRC) Revised 01-18-2010 3 2" xfId="27856"/>
    <cellStyle name="_NIM 06 Base Case Current Trends_Book2_Electric Rev Req Model (2009 GRC) Revised 01-18-2010 3 2 2" xfId="27857"/>
    <cellStyle name="_NIM 06 Base Case Current Trends_Book2_Electric Rev Req Model (2009 GRC) Revised 01-18-2010 3 3" xfId="27858"/>
    <cellStyle name="_NIM 06 Base Case Current Trends_Book2_Electric Rev Req Model (2009 GRC) Revised 01-18-2010 3 4" xfId="27859"/>
    <cellStyle name="_NIM 06 Base Case Current Trends_Book2_Electric Rev Req Model (2009 GRC) Revised 01-18-2010 4" xfId="27860"/>
    <cellStyle name="_NIM 06 Base Case Current Trends_Book2_Electric Rev Req Model (2009 GRC) Revised 01-18-2010 4 2" xfId="27861"/>
    <cellStyle name="_NIM 06 Base Case Current Trends_Book2_Electric Rev Req Model (2009 GRC) Revised 01-18-2010 5" xfId="27862"/>
    <cellStyle name="_NIM 06 Base Case Current Trends_Book2_Electric Rev Req Model (2009 GRC) Revised 01-18-2010_DEM-WP(C) ENERG10C--ctn Mid-C_042010 2010GRC" xfId="27863"/>
    <cellStyle name="_NIM 06 Base Case Current Trends_Book2_Electric Rev Req Model (2009 GRC) Revised 01-18-2010_DEM-WP(C) ENERG10C--ctn Mid-C_042010 2010GRC 2" xfId="27864"/>
    <cellStyle name="_NIM 06 Base Case Current Trends_Book2_Final Order Electric EXHIBIT A-1" xfId="4757"/>
    <cellStyle name="_NIM 06 Base Case Current Trends_Book2_Final Order Electric EXHIBIT A-1 2" xfId="4758"/>
    <cellStyle name="_NIM 06 Base Case Current Trends_Book2_Final Order Electric EXHIBIT A-1 2 2" xfId="4759"/>
    <cellStyle name="_NIM 06 Base Case Current Trends_Book2_Final Order Electric EXHIBIT A-1 2 2 2" xfId="27865"/>
    <cellStyle name="_NIM 06 Base Case Current Trends_Book2_Final Order Electric EXHIBIT A-1 2 3" xfId="27866"/>
    <cellStyle name="_NIM 06 Base Case Current Trends_Book2_Final Order Electric EXHIBIT A-1 2 4" xfId="27867"/>
    <cellStyle name="_NIM 06 Base Case Current Trends_Book2_Final Order Electric EXHIBIT A-1 3" xfId="4760"/>
    <cellStyle name="_NIM 06 Base Case Current Trends_Book2_Final Order Electric EXHIBIT A-1 3 2" xfId="27868"/>
    <cellStyle name="_NIM 06 Base Case Current Trends_Book2_Final Order Electric EXHIBIT A-1 4" xfId="27869"/>
    <cellStyle name="_NIM 06 Base Case Current Trends_Book2_Final Order Electric EXHIBIT A-1 5" xfId="27870"/>
    <cellStyle name="_NIM 06 Base Case Current Trends_Book2_Final Order Electric EXHIBIT A-1 6" xfId="27871"/>
    <cellStyle name="_NIM 06 Base Case Current Trends_Chelan PUD Power Costs (8-10)" xfId="4761"/>
    <cellStyle name="_NIM 06 Base Case Current Trends_Chelan PUD Power Costs (8-10) 2" xfId="27872"/>
    <cellStyle name="_NIM 06 Base Case Current Trends_Colstrip 1&amp;2 Annual O&amp;M Budgets" xfId="27873"/>
    <cellStyle name="_NIM 06 Base Case Current Trends_Colstrip 1&amp;2 Annual O&amp;M Budgets 2" xfId="27874"/>
    <cellStyle name="_NIM 06 Base Case Current Trends_Colstrip 1&amp;2 Annual O&amp;M Budgets 3" xfId="27875"/>
    <cellStyle name="_NIM 06 Base Case Current Trends_Confidential Material" xfId="4762"/>
    <cellStyle name="_NIM 06 Base Case Current Trends_Confidential Material 2" xfId="27876"/>
    <cellStyle name="_NIM 06 Base Case Current Trends_DEM-WP(C) Colstrip 12 Coal Cost Forecast 2010GRC" xfId="4763"/>
    <cellStyle name="_NIM 06 Base Case Current Trends_DEM-WP(C) Colstrip 12 Coal Cost Forecast 2010GRC 2" xfId="27877"/>
    <cellStyle name="_NIM 06 Base Case Current Trends_DEM-WP(C) ENERG10C--ctn Mid-C_042010 2010GRC" xfId="27878"/>
    <cellStyle name="_NIM 06 Base Case Current Trends_DEM-WP(C) ENERG10C--ctn Mid-C_042010 2010GRC 2" xfId="27879"/>
    <cellStyle name="_NIM 06 Base Case Current Trends_DEM-WP(C) Production O&amp;M 2010GRC As-Filed" xfId="4764"/>
    <cellStyle name="_NIM 06 Base Case Current Trends_DEM-WP(C) Production O&amp;M 2010GRC As-Filed 2" xfId="4765"/>
    <cellStyle name="_NIM 06 Base Case Current Trends_DEM-WP(C) Production O&amp;M 2010GRC As-Filed 2 2" xfId="27880"/>
    <cellStyle name="_NIM 06 Base Case Current Trends_DEM-WP(C) Production O&amp;M 2010GRC As-Filed 2 3" xfId="27881"/>
    <cellStyle name="_NIM 06 Base Case Current Trends_DEM-WP(C) Production O&amp;M 2010GRC As-Filed 3" xfId="27882"/>
    <cellStyle name="_NIM 06 Base Case Current Trends_DEM-WP(C) Production O&amp;M 2010GRC As-Filed 3 2" xfId="27883"/>
    <cellStyle name="_NIM 06 Base Case Current Trends_DEM-WP(C) Production O&amp;M 2010GRC As-Filed 4" xfId="27884"/>
    <cellStyle name="_NIM 06 Base Case Current Trends_DEM-WP(C) Production O&amp;M 2010GRC As-Filed 4 2" xfId="27885"/>
    <cellStyle name="_NIM 06 Base Case Current Trends_DEM-WP(C) Production O&amp;M 2010GRC As-Filed 5" xfId="27886"/>
    <cellStyle name="_NIM 06 Base Case Current Trends_DEM-WP(C) Production O&amp;M 2010GRC As-Filed 5 2" xfId="27887"/>
    <cellStyle name="_NIM 06 Base Case Current Trends_DEM-WP(C) Production O&amp;M 2010GRC As-Filed 6" xfId="27888"/>
    <cellStyle name="_NIM 06 Base Case Current Trends_DEM-WP(C) Production O&amp;M 2010GRC As-Filed 6 2" xfId="27889"/>
    <cellStyle name="_NIM 06 Base Case Current Trends_Electric Rev Req Model (2009 GRC) " xfId="4766"/>
    <cellStyle name="_NIM 06 Base Case Current Trends_Electric Rev Req Model (2009 GRC)  2" xfId="4767"/>
    <cellStyle name="_NIM 06 Base Case Current Trends_Electric Rev Req Model (2009 GRC)  2 2" xfId="4768"/>
    <cellStyle name="_NIM 06 Base Case Current Trends_Electric Rev Req Model (2009 GRC)  2 2 2" xfId="27890"/>
    <cellStyle name="_NIM 06 Base Case Current Trends_Electric Rev Req Model (2009 GRC)  2 2 2 2" xfId="27891"/>
    <cellStyle name="_NIM 06 Base Case Current Trends_Electric Rev Req Model (2009 GRC)  2 2 3" xfId="27892"/>
    <cellStyle name="_NIM 06 Base Case Current Trends_Electric Rev Req Model (2009 GRC)  2 2 4" xfId="27893"/>
    <cellStyle name="_NIM 06 Base Case Current Trends_Electric Rev Req Model (2009 GRC)  2 3" xfId="27894"/>
    <cellStyle name="_NIM 06 Base Case Current Trends_Electric Rev Req Model (2009 GRC)  2 3 2" xfId="27895"/>
    <cellStyle name="_NIM 06 Base Case Current Trends_Electric Rev Req Model (2009 GRC)  2 4" xfId="27896"/>
    <cellStyle name="_NIM 06 Base Case Current Trends_Electric Rev Req Model (2009 GRC)  3" xfId="4769"/>
    <cellStyle name="_NIM 06 Base Case Current Trends_Electric Rev Req Model (2009 GRC)  3 2" xfId="27897"/>
    <cellStyle name="_NIM 06 Base Case Current Trends_Electric Rev Req Model (2009 GRC)  3 2 2" xfId="27898"/>
    <cellStyle name="_NIM 06 Base Case Current Trends_Electric Rev Req Model (2009 GRC)  3 3" xfId="27899"/>
    <cellStyle name="_NIM 06 Base Case Current Trends_Electric Rev Req Model (2009 GRC)  3 4" xfId="27900"/>
    <cellStyle name="_NIM 06 Base Case Current Trends_Electric Rev Req Model (2009 GRC)  4" xfId="27901"/>
    <cellStyle name="_NIM 06 Base Case Current Trends_Electric Rev Req Model (2009 GRC)  4 2" xfId="27902"/>
    <cellStyle name="_NIM 06 Base Case Current Trends_Electric Rev Req Model (2009 GRC)  5" xfId="27903"/>
    <cellStyle name="_NIM 06 Base Case Current Trends_Electric Rev Req Model (2009 GRC) _DEM-WP(C) ENERG10C--ctn Mid-C_042010 2010GRC" xfId="27904"/>
    <cellStyle name="_NIM 06 Base Case Current Trends_Electric Rev Req Model (2009 GRC) _DEM-WP(C) ENERG10C--ctn Mid-C_042010 2010GRC 2" xfId="27905"/>
    <cellStyle name="_NIM 06 Base Case Current Trends_Electric Rev Req Model (2009 GRC) Rebuttal" xfId="4770"/>
    <cellStyle name="_NIM 06 Base Case Current Trends_Electric Rev Req Model (2009 GRC) Rebuttal 2" xfId="4771"/>
    <cellStyle name="_NIM 06 Base Case Current Trends_Electric Rev Req Model (2009 GRC) Rebuttal 2 2" xfId="4772"/>
    <cellStyle name="_NIM 06 Base Case Current Trends_Electric Rev Req Model (2009 GRC) Rebuttal 2 2 2" xfId="27906"/>
    <cellStyle name="_NIM 06 Base Case Current Trends_Electric Rev Req Model (2009 GRC) Rebuttal 2 3" xfId="27907"/>
    <cellStyle name="_NIM 06 Base Case Current Trends_Electric Rev Req Model (2009 GRC) Rebuttal 3" xfId="4773"/>
    <cellStyle name="_NIM 06 Base Case Current Trends_Electric Rev Req Model (2009 GRC) Rebuttal 3 2" xfId="27908"/>
    <cellStyle name="_NIM 06 Base Case Current Trends_Electric Rev Req Model (2009 GRC) Rebuttal 4" xfId="27909"/>
    <cellStyle name="_NIM 06 Base Case Current Trends_Electric Rev Req Model (2009 GRC) Rebuttal REmoval of New  WH Solar AdjustMI" xfId="4774"/>
    <cellStyle name="_NIM 06 Base Case Current Trends_Electric Rev Req Model (2009 GRC) Rebuttal REmoval of New  WH Solar AdjustMI 2" xfId="4775"/>
    <cellStyle name="_NIM 06 Base Case Current Trends_Electric Rev Req Model (2009 GRC) Rebuttal REmoval of New  WH Solar AdjustMI 2 2" xfId="4776"/>
    <cellStyle name="_NIM 06 Base Case Current Trends_Electric Rev Req Model (2009 GRC) Rebuttal REmoval of New  WH Solar AdjustMI 2 2 2" xfId="27910"/>
    <cellStyle name="_NIM 06 Base Case Current Trends_Electric Rev Req Model (2009 GRC) Rebuttal REmoval of New  WH Solar AdjustMI 2 2 2 2" xfId="27911"/>
    <cellStyle name="_NIM 06 Base Case Current Trends_Electric Rev Req Model (2009 GRC) Rebuttal REmoval of New  WH Solar AdjustMI 2 2 3" xfId="27912"/>
    <cellStyle name="_NIM 06 Base Case Current Trends_Electric Rev Req Model (2009 GRC) Rebuttal REmoval of New  WH Solar AdjustMI 2 2 4" xfId="27913"/>
    <cellStyle name="_NIM 06 Base Case Current Trends_Electric Rev Req Model (2009 GRC) Rebuttal REmoval of New  WH Solar AdjustMI 2 3" xfId="27914"/>
    <cellStyle name="_NIM 06 Base Case Current Trends_Electric Rev Req Model (2009 GRC) Rebuttal REmoval of New  WH Solar AdjustMI 2 3 2" xfId="27915"/>
    <cellStyle name="_NIM 06 Base Case Current Trends_Electric Rev Req Model (2009 GRC) Rebuttal REmoval of New  WH Solar AdjustMI 2 4" xfId="27916"/>
    <cellStyle name="_NIM 06 Base Case Current Trends_Electric Rev Req Model (2009 GRC) Rebuttal REmoval of New  WH Solar AdjustMI 3" xfId="4777"/>
    <cellStyle name="_NIM 06 Base Case Current Trends_Electric Rev Req Model (2009 GRC) Rebuttal REmoval of New  WH Solar AdjustMI 3 2" xfId="27917"/>
    <cellStyle name="_NIM 06 Base Case Current Trends_Electric Rev Req Model (2009 GRC) Rebuttal REmoval of New  WH Solar AdjustMI 3 2 2" xfId="27918"/>
    <cellStyle name="_NIM 06 Base Case Current Trends_Electric Rev Req Model (2009 GRC) Rebuttal REmoval of New  WH Solar AdjustMI 3 3" xfId="27919"/>
    <cellStyle name="_NIM 06 Base Case Current Trends_Electric Rev Req Model (2009 GRC) Rebuttal REmoval of New  WH Solar AdjustMI 3 4" xfId="27920"/>
    <cellStyle name="_NIM 06 Base Case Current Trends_Electric Rev Req Model (2009 GRC) Rebuttal REmoval of New  WH Solar AdjustMI 4" xfId="27921"/>
    <cellStyle name="_NIM 06 Base Case Current Trends_Electric Rev Req Model (2009 GRC) Rebuttal REmoval of New  WH Solar AdjustMI 4 2" xfId="27922"/>
    <cellStyle name="_NIM 06 Base Case Current Trends_Electric Rev Req Model (2009 GRC) Rebuttal REmoval of New  WH Solar AdjustMI 5" xfId="27923"/>
    <cellStyle name="_NIM 06 Base Case Current Trends_Electric Rev Req Model (2009 GRC) Rebuttal REmoval of New  WH Solar AdjustMI_DEM-WP(C) ENERG10C--ctn Mid-C_042010 2010GRC" xfId="27924"/>
    <cellStyle name="_NIM 06 Base Case Current Trends_Electric Rev Req Model (2009 GRC) Rebuttal REmoval of New  WH Solar AdjustMI_DEM-WP(C) ENERG10C--ctn Mid-C_042010 2010GRC 2" xfId="27925"/>
    <cellStyle name="_NIM 06 Base Case Current Trends_Electric Rev Req Model (2009 GRC) Revised 01-18-2010" xfId="4778"/>
    <cellStyle name="_NIM 06 Base Case Current Trends_Electric Rev Req Model (2009 GRC) Revised 01-18-2010 2" xfId="4779"/>
    <cellStyle name="_NIM 06 Base Case Current Trends_Electric Rev Req Model (2009 GRC) Revised 01-18-2010 2 2" xfId="4780"/>
    <cellStyle name="_NIM 06 Base Case Current Trends_Electric Rev Req Model (2009 GRC) Revised 01-18-2010 2 2 2" xfId="27926"/>
    <cellStyle name="_NIM 06 Base Case Current Trends_Electric Rev Req Model (2009 GRC) Revised 01-18-2010 2 2 2 2" xfId="27927"/>
    <cellStyle name="_NIM 06 Base Case Current Trends_Electric Rev Req Model (2009 GRC) Revised 01-18-2010 2 2 3" xfId="27928"/>
    <cellStyle name="_NIM 06 Base Case Current Trends_Electric Rev Req Model (2009 GRC) Revised 01-18-2010 2 2 4" xfId="27929"/>
    <cellStyle name="_NIM 06 Base Case Current Trends_Electric Rev Req Model (2009 GRC) Revised 01-18-2010 2 3" xfId="27930"/>
    <cellStyle name="_NIM 06 Base Case Current Trends_Electric Rev Req Model (2009 GRC) Revised 01-18-2010 2 3 2" xfId="27931"/>
    <cellStyle name="_NIM 06 Base Case Current Trends_Electric Rev Req Model (2009 GRC) Revised 01-18-2010 2 4" xfId="27932"/>
    <cellStyle name="_NIM 06 Base Case Current Trends_Electric Rev Req Model (2009 GRC) Revised 01-18-2010 3" xfId="4781"/>
    <cellStyle name="_NIM 06 Base Case Current Trends_Electric Rev Req Model (2009 GRC) Revised 01-18-2010 3 2" xfId="27933"/>
    <cellStyle name="_NIM 06 Base Case Current Trends_Electric Rev Req Model (2009 GRC) Revised 01-18-2010 3 2 2" xfId="27934"/>
    <cellStyle name="_NIM 06 Base Case Current Trends_Electric Rev Req Model (2009 GRC) Revised 01-18-2010 3 3" xfId="27935"/>
    <cellStyle name="_NIM 06 Base Case Current Trends_Electric Rev Req Model (2009 GRC) Revised 01-18-2010 3 4" xfId="27936"/>
    <cellStyle name="_NIM 06 Base Case Current Trends_Electric Rev Req Model (2009 GRC) Revised 01-18-2010 4" xfId="27937"/>
    <cellStyle name="_NIM 06 Base Case Current Trends_Electric Rev Req Model (2009 GRC) Revised 01-18-2010 4 2" xfId="27938"/>
    <cellStyle name="_NIM 06 Base Case Current Trends_Electric Rev Req Model (2009 GRC) Revised 01-18-2010 5" xfId="27939"/>
    <cellStyle name="_NIM 06 Base Case Current Trends_Electric Rev Req Model (2009 GRC) Revised 01-18-2010_DEM-WP(C) ENERG10C--ctn Mid-C_042010 2010GRC" xfId="27940"/>
    <cellStyle name="_NIM 06 Base Case Current Trends_Electric Rev Req Model (2009 GRC) Revised 01-18-2010_DEM-WP(C) ENERG10C--ctn Mid-C_042010 2010GRC 2" xfId="27941"/>
    <cellStyle name="_NIM 06 Base Case Current Trends_Electric Rev Req Model (2010 GRC)" xfId="4782"/>
    <cellStyle name="_NIM 06 Base Case Current Trends_Electric Rev Req Model (2010 GRC) 2" xfId="27942"/>
    <cellStyle name="_NIM 06 Base Case Current Trends_Electric Rev Req Model (2010 GRC) SF" xfId="4783"/>
    <cellStyle name="_NIM 06 Base Case Current Trends_Electric Rev Req Model (2010 GRC) SF 2" xfId="27943"/>
    <cellStyle name="_NIM 06 Base Case Current Trends_Final Order Electric EXHIBIT A-1" xfId="4784"/>
    <cellStyle name="_NIM 06 Base Case Current Trends_Final Order Electric EXHIBIT A-1 2" xfId="4785"/>
    <cellStyle name="_NIM 06 Base Case Current Trends_Final Order Electric EXHIBIT A-1 2 2" xfId="4786"/>
    <cellStyle name="_NIM 06 Base Case Current Trends_Final Order Electric EXHIBIT A-1 2 2 2" xfId="27944"/>
    <cellStyle name="_NIM 06 Base Case Current Trends_Final Order Electric EXHIBIT A-1 2 3" xfId="27945"/>
    <cellStyle name="_NIM 06 Base Case Current Trends_Final Order Electric EXHIBIT A-1 2 4" xfId="27946"/>
    <cellStyle name="_NIM 06 Base Case Current Trends_Final Order Electric EXHIBIT A-1 3" xfId="4787"/>
    <cellStyle name="_NIM 06 Base Case Current Trends_Final Order Electric EXHIBIT A-1 3 2" xfId="27947"/>
    <cellStyle name="_NIM 06 Base Case Current Trends_Final Order Electric EXHIBIT A-1 4" xfId="27948"/>
    <cellStyle name="_NIM 06 Base Case Current Trends_Final Order Electric EXHIBIT A-1 5" xfId="27949"/>
    <cellStyle name="_NIM 06 Base Case Current Trends_Final Order Electric EXHIBIT A-1 6" xfId="27950"/>
    <cellStyle name="_NIM 06 Base Case Current Trends_NIM Summary" xfId="4788"/>
    <cellStyle name="_NIM 06 Base Case Current Trends_NIM Summary 2" xfId="4789"/>
    <cellStyle name="_NIM 06 Base Case Current Trends_NIM Summary 2 2" xfId="27951"/>
    <cellStyle name="_NIM 06 Base Case Current Trends_NIM Summary 2 2 2" xfId="27952"/>
    <cellStyle name="_NIM 06 Base Case Current Trends_NIM Summary 2 2 2 2" xfId="27953"/>
    <cellStyle name="_NIM 06 Base Case Current Trends_NIM Summary 2 2 3" xfId="27954"/>
    <cellStyle name="_NIM 06 Base Case Current Trends_NIM Summary 2 2 4" xfId="27955"/>
    <cellStyle name="_NIM 06 Base Case Current Trends_NIM Summary 2 3" xfId="27956"/>
    <cellStyle name="_NIM 06 Base Case Current Trends_NIM Summary 2 3 2" xfId="27957"/>
    <cellStyle name="_NIM 06 Base Case Current Trends_NIM Summary 2 4" xfId="27958"/>
    <cellStyle name="_NIM 06 Base Case Current Trends_NIM Summary 3" xfId="27959"/>
    <cellStyle name="_NIM 06 Base Case Current Trends_NIM Summary 3 2" xfId="27960"/>
    <cellStyle name="_NIM 06 Base Case Current Trends_NIM Summary 3 2 2" xfId="27961"/>
    <cellStyle name="_NIM 06 Base Case Current Trends_NIM Summary 3 3" xfId="27962"/>
    <cellStyle name="_NIM 06 Base Case Current Trends_NIM Summary 3 4" xfId="27963"/>
    <cellStyle name="_NIM 06 Base Case Current Trends_NIM Summary 4" xfId="27964"/>
    <cellStyle name="_NIM 06 Base Case Current Trends_NIM Summary 4 2" xfId="27965"/>
    <cellStyle name="_NIM 06 Base Case Current Trends_NIM Summary 5" xfId="27966"/>
    <cellStyle name="_NIM 06 Base Case Current Trends_NIM Summary_DEM-WP(C) ENERG10C--ctn Mid-C_042010 2010GRC" xfId="27967"/>
    <cellStyle name="_NIM 06 Base Case Current Trends_NIM Summary_DEM-WP(C) ENERG10C--ctn Mid-C_042010 2010GRC 2" xfId="27968"/>
    <cellStyle name="_NIM 06 Base Case Current Trends_NIM+O&amp;M" xfId="27969"/>
    <cellStyle name="_NIM 06 Base Case Current Trends_NIM+O&amp;M 2" xfId="27970"/>
    <cellStyle name="_NIM 06 Base Case Current Trends_NIM+O&amp;M 2 2" xfId="27971"/>
    <cellStyle name="_NIM 06 Base Case Current Trends_NIM+O&amp;M 2 2 2" xfId="27972"/>
    <cellStyle name="_NIM 06 Base Case Current Trends_NIM+O&amp;M 2 2 2 2" xfId="27973"/>
    <cellStyle name="_NIM 06 Base Case Current Trends_NIM+O&amp;M 2 2 3" xfId="27974"/>
    <cellStyle name="_NIM 06 Base Case Current Trends_NIM+O&amp;M 2 3" xfId="27975"/>
    <cellStyle name="_NIM 06 Base Case Current Trends_NIM+O&amp;M 2 3 2" xfId="27976"/>
    <cellStyle name="_NIM 06 Base Case Current Trends_NIM+O&amp;M 2 4" xfId="27977"/>
    <cellStyle name="_NIM 06 Base Case Current Trends_NIM+O&amp;M 3" xfId="27978"/>
    <cellStyle name="_NIM 06 Base Case Current Trends_NIM+O&amp;M 3 2" xfId="27979"/>
    <cellStyle name="_NIM 06 Base Case Current Trends_NIM+O&amp;M 3 2 2" xfId="27980"/>
    <cellStyle name="_NIM 06 Base Case Current Trends_NIM+O&amp;M 3 3" xfId="27981"/>
    <cellStyle name="_NIM 06 Base Case Current Trends_NIM+O&amp;M 4" xfId="27982"/>
    <cellStyle name="_NIM 06 Base Case Current Trends_NIM+O&amp;M 4 2" xfId="27983"/>
    <cellStyle name="_NIM 06 Base Case Current Trends_NIM+O&amp;M 5" xfId="27984"/>
    <cellStyle name="_NIM 06 Base Case Current Trends_NIM+O&amp;M Monthly" xfId="27985"/>
    <cellStyle name="_NIM 06 Base Case Current Trends_NIM+O&amp;M Monthly 2" xfId="27986"/>
    <cellStyle name="_NIM 06 Base Case Current Trends_NIM+O&amp;M Monthly 2 2" xfId="27987"/>
    <cellStyle name="_NIM 06 Base Case Current Trends_NIM+O&amp;M Monthly 2 2 2" xfId="27988"/>
    <cellStyle name="_NIM 06 Base Case Current Trends_NIM+O&amp;M Monthly 2 2 2 2" xfId="27989"/>
    <cellStyle name="_NIM 06 Base Case Current Trends_NIM+O&amp;M Monthly 2 2 3" xfId="27990"/>
    <cellStyle name="_NIM 06 Base Case Current Trends_NIM+O&amp;M Monthly 2 3" xfId="27991"/>
    <cellStyle name="_NIM 06 Base Case Current Trends_NIM+O&amp;M Monthly 2 3 2" xfId="27992"/>
    <cellStyle name="_NIM 06 Base Case Current Trends_NIM+O&amp;M Monthly 2 4" xfId="27993"/>
    <cellStyle name="_NIM 06 Base Case Current Trends_NIM+O&amp;M Monthly 3" xfId="27994"/>
    <cellStyle name="_NIM 06 Base Case Current Trends_NIM+O&amp;M Monthly 3 2" xfId="27995"/>
    <cellStyle name="_NIM 06 Base Case Current Trends_NIM+O&amp;M Monthly 3 2 2" xfId="27996"/>
    <cellStyle name="_NIM 06 Base Case Current Trends_NIM+O&amp;M Monthly 3 3" xfId="27997"/>
    <cellStyle name="_NIM 06 Base Case Current Trends_NIM+O&amp;M Monthly 4" xfId="27998"/>
    <cellStyle name="_NIM 06 Base Case Current Trends_NIM+O&amp;M Monthly 4 2" xfId="27999"/>
    <cellStyle name="_NIM 06 Base Case Current Trends_NIM+O&amp;M Monthly 5" xfId="28000"/>
    <cellStyle name="_NIM 06 Base Case Current Trends_Rebuttal Power Costs" xfId="4790"/>
    <cellStyle name="_NIM 06 Base Case Current Trends_Rebuttal Power Costs 2" xfId="4791"/>
    <cellStyle name="_NIM 06 Base Case Current Trends_Rebuttal Power Costs 2 2" xfId="4792"/>
    <cellStyle name="_NIM 06 Base Case Current Trends_Rebuttal Power Costs 2 2 2" xfId="28001"/>
    <cellStyle name="_NIM 06 Base Case Current Trends_Rebuttal Power Costs 2 2 2 2" xfId="28002"/>
    <cellStyle name="_NIM 06 Base Case Current Trends_Rebuttal Power Costs 2 2 3" xfId="28003"/>
    <cellStyle name="_NIM 06 Base Case Current Trends_Rebuttal Power Costs 2 2 4" xfId="28004"/>
    <cellStyle name="_NIM 06 Base Case Current Trends_Rebuttal Power Costs 2 3" xfId="28005"/>
    <cellStyle name="_NIM 06 Base Case Current Trends_Rebuttal Power Costs 2 3 2" xfId="28006"/>
    <cellStyle name="_NIM 06 Base Case Current Trends_Rebuttal Power Costs 2 4" xfId="28007"/>
    <cellStyle name="_NIM 06 Base Case Current Trends_Rebuttal Power Costs 3" xfId="4793"/>
    <cellStyle name="_NIM 06 Base Case Current Trends_Rebuttal Power Costs 3 2" xfId="28008"/>
    <cellStyle name="_NIM 06 Base Case Current Trends_Rebuttal Power Costs 3 2 2" xfId="28009"/>
    <cellStyle name="_NIM 06 Base Case Current Trends_Rebuttal Power Costs 3 3" xfId="28010"/>
    <cellStyle name="_NIM 06 Base Case Current Trends_Rebuttal Power Costs 3 4" xfId="28011"/>
    <cellStyle name="_NIM 06 Base Case Current Trends_Rebuttal Power Costs 4" xfId="28012"/>
    <cellStyle name="_NIM 06 Base Case Current Trends_Rebuttal Power Costs 4 2" xfId="28013"/>
    <cellStyle name="_NIM 06 Base Case Current Trends_Rebuttal Power Costs 5" xfId="28014"/>
    <cellStyle name="_NIM 06 Base Case Current Trends_Rebuttal Power Costs_Adj Bench DR 3 for Initial Briefs (Electric)" xfId="4794"/>
    <cellStyle name="_NIM 06 Base Case Current Trends_Rebuttal Power Costs_Adj Bench DR 3 for Initial Briefs (Electric) 2" xfId="4795"/>
    <cellStyle name="_NIM 06 Base Case Current Trends_Rebuttal Power Costs_Adj Bench DR 3 for Initial Briefs (Electric) 2 2" xfId="4796"/>
    <cellStyle name="_NIM 06 Base Case Current Trends_Rebuttal Power Costs_Adj Bench DR 3 for Initial Briefs (Electric) 2 2 2" xfId="28015"/>
    <cellStyle name="_NIM 06 Base Case Current Trends_Rebuttal Power Costs_Adj Bench DR 3 for Initial Briefs (Electric) 2 2 2 2" xfId="28016"/>
    <cellStyle name="_NIM 06 Base Case Current Trends_Rebuttal Power Costs_Adj Bench DR 3 for Initial Briefs (Electric) 2 2 3" xfId="28017"/>
    <cellStyle name="_NIM 06 Base Case Current Trends_Rebuttal Power Costs_Adj Bench DR 3 for Initial Briefs (Electric) 2 2 4" xfId="28018"/>
    <cellStyle name="_NIM 06 Base Case Current Trends_Rebuttal Power Costs_Adj Bench DR 3 for Initial Briefs (Electric) 2 3" xfId="28019"/>
    <cellStyle name="_NIM 06 Base Case Current Trends_Rebuttal Power Costs_Adj Bench DR 3 for Initial Briefs (Electric) 2 3 2" xfId="28020"/>
    <cellStyle name="_NIM 06 Base Case Current Trends_Rebuttal Power Costs_Adj Bench DR 3 for Initial Briefs (Electric) 2 4" xfId="28021"/>
    <cellStyle name="_NIM 06 Base Case Current Trends_Rebuttal Power Costs_Adj Bench DR 3 for Initial Briefs (Electric) 3" xfId="4797"/>
    <cellStyle name="_NIM 06 Base Case Current Trends_Rebuttal Power Costs_Adj Bench DR 3 for Initial Briefs (Electric) 3 2" xfId="28022"/>
    <cellStyle name="_NIM 06 Base Case Current Trends_Rebuttal Power Costs_Adj Bench DR 3 for Initial Briefs (Electric) 3 2 2" xfId="28023"/>
    <cellStyle name="_NIM 06 Base Case Current Trends_Rebuttal Power Costs_Adj Bench DR 3 for Initial Briefs (Electric) 3 3" xfId="28024"/>
    <cellStyle name="_NIM 06 Base Case Current Trends_Rebuttal Power Costs_Adj Bench DR 3 for Initial Briefs (Electric) 3 4" xfId="28025"/>
    <cellStyle name="_NIM 06 Base Case Current Trends_Rebuttal Power Costs_Adj Bench DR 3 for Initial Briefs (Electric) 4" xfId="28026"/>
    <cellStyle name="_NIM 06 Base Case Current Trends_Rebuttal Power Costs_Adj Bench DR 3 for Initial Briefs (Electric) 4 2" xfId="28027"/>
    <cellStyle name="_NIM 06 Base Case Current Trends_Rebuttal Power Costs_Adj Bench DR 3 for Initial Briefs (Electric) 5" xfId="28028"/>
    <cellStyle name="_NIM 06 Base Case Current Trends_Rebuttal Power Costs_Adj Bench DR 3 for Initial Briefs (Electric)_DEM-WP(C) ENERG10C--ctn Mid-C_042010 2010GRC" xfId="28029"/>
    <cellStyle name="_NIM 06 Base Case Current Trends_Rebuttal Power Costs_Adj Bench DR 3 for Initial Briefs (Electric)_DEM-WP(C) ENERG10C--ctn Mid-C_042010 2010GRC 2" xfId="28030"/>
    <cellStyle name="_NIM 06 Base Case Current Trends_Rebuttal Power Costs_DEM-WP(C) ENERG10C--ctn Mid-C_042010 2010GRC" xfId="28031"/>
    <cellStyle name="_NIM 06 Base Case Current Trends_Rebuttal Power Costs_DEM-WP(C) ENERG10C--ctn Mid-C_042010 2010GRC 2" xfId="28032"/>
    <cellStyle name="_NIM 06 Base Case Current Trends_Rebuttal Power Costs_Electric Rev Req Model (2009 GRC) Rebuttal" xfId="4798"/>
    <cellStyle name="_NIM 06 Base Case Current Trends_Rebuttal Power Costs_Electric Rev Req Model (2009 GRC) Rebuttal 2" xfId="4799"/>
    <cellStyle name="_NIM 06 Base Case Current Trends_Rebuttal Power Costs_Electric Rev Req Model (2009 GRC) Rebuttal 2 2" xfId="4800"/>
    <cellStyle name="_NIM 06 Base Case Current Trends_Rebuttal Power Costs_Electric Rev Req Model (2009 GRC) Rebuttal 2 2 2" xfId="28033"/>
    <cellStyle name="_NIM 06 Base Case Current Trends_Rebuttal Power Costs_Electric Rev Req Model (2009 GRC) Rebuttal 2 3" xfId="28034"/>
    <cellStyle name="_NIM 06 Base Case Current Trends_Rebuttal Power Costs_Electric Rev Req Model (2009 GRC) Rebuttal 3" xfId="4801"/>
    <cellStyle name="_NIM 06 Base Case Current Trends_Rebuttal Power Costs_Electric Rev Req Model (2009 GRC) Rebuttal 3 2" xfId="28035"/>
    <cellStyle name="_NIM 06 Base Case Current Trends_Rebuttal Power Costs_Electric Rev Req Model (2009 GRC) Rebuttal 4" xfId="28036"/>
    <cellStyle name="_NIM 06 Base Case Current Trends_Rebuttal Power Costs_Electric Rev Req Model (2009 GRC) Rebuttal REmoval of New  WH Solar AdjustMI" xfId="4802"/>
    <cellStyle name="_NIM 06 Base Case Current Trends_Rebuttal Power Costs_Electric Rev Req Model (2009 GRC) Rebuttal REmoval of New  WH Solar AdjustMI 2" xfId="4803"/>
    <cellStyle name="_NIM 06 Base Case Current Trends_Rebuttal Power Costs_Electric Rev Req Model (2009 GRC) Rebuttal REmoval of New  WH Solar AdjustMI 2 2" xfId="4804"/>
    <cellStyle name="_NIM 06 Base Case Current Trends_Rebuttal Power Costs_Electric Rev Req Model (2009 GRC) Rebuttal REmoval of New  WH Solar AdjustMI 2 2 2" xfId="28037"/>
    <cellStyle name="_NIM 06 Base Case Current Trends_Rebuttal Power Costs_Electric Rev Req Model (2009 GRC) Rebuttal REmoval of New  WH Solar AdjustMI 2 2 2 2" xfId="28038"/>
    <cellStyle name="_NIM 06 Base Case Current Trends_Rebuttal Power Costs_Electric Rev Req Model (2009 GRC) Rebuttal REmoval of New  WH Solar AdjustMI 2 2 3" xfId="28039"/>
    <cellStyle name="_NIM 06 Base Case Current Trends_Rebuttal Power Costs_Electric Rev Req Model (2009 GRC) Rebuttal REmoval of New  WH Solar AdjustMI 2 2 4" xfId="28040"/>
    <cellStyle name="_NIM 06 Base Case Current Trends_Rebuttal Power Costs_Electric Rev Req Model (2009 GRC) Rebuttal REmoval of New  WH Solar AdjustMI 2 3" xfId="28041"/>
    <cellStyle name="_NIM 06 Base Case Current Trends_Rebuttal Power Costs_Electric Rev Req Model (2009 GRC) Rebuttal REmoval of New  WH Solar AdjustMI 2 3 2" xfId="28042"/>
    <cellStyle name="_NIM 06 Base Case Current Trends_Rebuttal Power Costs_Electric Rev Req Model (2009 GRC) Rebuttal REmoval of New  WH Solar AdjustMI 2 4" xfId="28043"/>
    <cellStyle name="_NIM 06 Base Case Current Trends_Rebuttal Power Costs_Electric Rev Req Model (2009 GRC) Rebuttal REmoval of New  WH Solar AdjustMI 3" xfId="4805"/>
    <cellStyle name="_NIM 06 Base Case Current Trends_Rebuttal Power Costs_Electric Rev Req Model (2009 GRC) Rebuttal REmoval of New  WH Solar AdjustMI 3 2" xfId="28044"/>
    <cellStyle name="_NIM 06 Base Case Current Trends_Rebuttal Power Costs_Electric Rev Req Model (2009 GRC) Rebuttal REmoval of New  WH Solar AdjustMI 3 2 2" xfId="28045"/>
    <cellStyle name="_NIM 06 Base Case Current Trends_Rebuttal Power Costs_Electric Rev Req Model (2009 GRC) Rebuttal REmoval of New  WH Solar AdjustMI 3 3" xfId="28046"/>
    <cellStyle name="_NIM 06 Base Case Current Trends_Rebuttal Power Costs_Electric Rev Req Model (2009 GRC) Rebuttal REmoval of New  WH Solar AdjustMI 3 4" xfId="28047"/>
    <cellStyle name="_NIM 06 Base Case Current Trends_Rebuttal Power Costs_Electric Rev Req Model (2009 GRC) Rebuttal REmoval of New  WH Solar AdjustMI 4" xfId="28048"/>
    <cellStyle name="_NIM 06 Base Case Current Trends_Rebuttal Power Costs_Electric Rev Req Model (2009 GRC) Rebuttal REmoval of New  WH Solar AdjustMI 4 2" xfId="28049"/>
    <cellStyle name="_NIM 06 Base Case Current Trends_Rebuttal Power Costs_Electric Rev Req Model (2009 GRC) Rebuttal REmoval of New  WH Solar AdjustMI 5" xfId="28050"/>
    <cellStyle name="_NIM 06 Base Case Current Trends_Rebuttal Power Costs_Electric Rev Req Model (2009 GRC) Rebuttal REmoval of New  WH Solar AdjustMI_DEM-WP(C) ENERG10C--ctn Mid-C_042010 2010GRC" xfId="28051"/>
    <cellStyle name="_NIM 06 Base Case Current Trends_Rebuttal Power Costs_Electric Rev Req Model (2009 GRC) Rebuttal REmoval of New  WH Solar AdjustMI_DEM-WP(C) ENERG10C--ctn Mid-C_042010 2010GRC 2" xfId="28052"/>
    <cellStyle name="_NIM 06 Base Case Current Trends_Rebuttal Power Costs_Electric Rev Req Model (2009 GRC) Revised 01-18-2010" xfId="4806"/>
    <cellStyle name="_NIM 06 Base Case Current Trends_Rebuttal Power Costs_Electric Rev Req Model (2009 GRC) Revised 01-18-2010 2" xfId="4807"/>
    <cellStyle name="_NIM 06 Base Case Current Trends_Rebuttal Power Costs_Electric Rev Req Model (2009 GRC) Revised 01-18-2010 2 2" xfId="4808"/>
    <cellStyle name="_NIM 06 Base Case Current Trends_Rebuttal Power Costs_Electric Rev Req Model (2009 GRC) Revised 01-18-2010 2 2 2" xfId="28053"/>
    <cellStyle name="_NIM 06 Base Case Current Trends_Rebuttal Power Costs_Electric Rev Req Model (2009 GRC) Revised 01-18-2010 2 2 2 2" xfId="28054"/>
    <cellStyle name="_NIM 06 Base Case Current Trends_Rebuttal Power Costs_Electric Rev Req Model (2009 GRC) Revised 01-18-2010 2 2 3" xfId="28055"/>
    <cellStyle name="_NIM 06 Base Case Current Trends_Rebuttal Power Costs_Electric Rev Req Model (2009 GRC) Revised 01-18-2010 2 2 4" xfId="28056"/>
    <cellStyle name="_NIM 06 Base Case Current Trends_Rebuttal Power Costs_Electric Rev Req Model (2009 GRC) Revised 01-18-2010 2 3" xfId="28057"/>
    <cellStyle name="_NIM 06 Base Case Current Trends_Rebuttal Power Costs_Electric Rev Req Model (2009 GRC) Revised 01-18-2010 2 3 2" xfId="28058"/>
    <cellStyle name="_NIM 06 Base Case Current Trends_Rebuttal Power Costs_Electric Rev Req Model (2009 GRC) Revised 01-18-2010 2 4" xfId="28059"/>
    <cellStyle name="_NIM 06 Base Case Current Trends_Rebuttal Power Costs_Electric Rev Req Model (2009 GRC) Revised 01-18-2010 3" xfId="4809"/>
    <cellStyle name="_NIM 06 Base Case Current Trends_Rebuttal Power Costs_Electric Rev Req Model (2009 GRC) Revised 01-18-2010 3 2" xfId="28060"/>
    <cellStyle name="_NIM 06 Base Case Current Trends_Rebuttal Power Costs_Electric Rev Req Model (2009 GRC) Revised 01-18-2010 3 2 2" xfId="28061"/>
    <cellStyle name="_NIM 06 Base Case Current Trends_Rebuttal Power Costs_Electric Rev Req Model (2009 GRC) Revised 01-18-2010 3 3" xfId="28062"/>
    <cellStyle name="_NIM 06 Base Case Current Trends_Rebuttal Power Costs_Electric Rev Req Model (2009 GRC) Revised 01-18-2010 3 4" xfId="28063"/>
    <cellStyle name="_NIM 06 Base Case Current Trends_Rebuttal Power Costs_Electric Rev Req Model (2009 GRC) Revised 01-18-2010 4" xfId="28064"/>
    <cellStyle name="_NIM 06 Base Case Current Trends_Rebuttal Power Costs_Electric Rev Req Model (2009 GRC) Revised 01-18-2010 4 2" xfId="28065"/>
    <cellStyle name="_NIM 06 Base Case Current Trends_Rebuttal Power Costs_Electric Rev Req Model (2009 GRC) Revised 01-18-2010 5" xfId="28066"/>
    <cellStyle name="_NIM 06 Base Case Current Trends_Rebuttal Power Costs_Electric Rev Req Model (2009 GRC) Revised 01-18-2010_DEM-WP(C) ENERG10C--ctn Mid-C_042010 2010GRC" xfId="28067"/>
    <cellStyle name="_NIM 06 Base Case Current Trends_Rebuttal Power Costs_Electric Rev Req Model (2009 GRC) Revised 01-18-2010_DEM-WP(C) ENERG10C--ctn Mid-C_042010 2010GRC 2" xfId="28068"/>
    <cellStyle name="_NIM 06 Base Case Current Trends_Rebuttal Power Costs_Final Order Electric EXHIBIT A-1" xfId="4810"/>
    <cellStyle name="_NIM 06 Base Case Current Trends_Rebuttal Power Costs_Final Order Electric EXHIBIT A-1 2" xfId="4811"/>
    <cellStyle name="_NIM 06 Base Case Current Trends_Rebuttal Power Costs_Final Order Electric EXHIBIT A-1 2 2" xfId="4812"/>
    <cellStyle name="_NIM 06 Base Case Current Trends_Rebuttal Power Costs_Final Order Electric EXHIBIT A-1 2 2 2" xfId="28069"/>
    <cellStyle name="_NIM 06 Base Case Current Trends_Rebuttal Power Costs_Final Order Electric EXHIBIT A-1 2 3" xfId="28070"/>
    <cellStyle name="_NIM 06 Base Case Current Trends_Rebuttal Power Costs_Final Order Electric EXHIBIT A-1 2 4" xfId="28071"/>
    <cellStyle name="_NIM 06 Base Case Current Trends_Rebuttal Power Costs_Final Order Electric EXHIBIT A-1 3" xfId="4813"/>
    <cellStyle name="_NIM 06 Base Case Current Trends_Rebuttal Power Costs_Final Order Electric EXHIBIT A-1 3 2" xfId="28072"/>
    <cellStyle name="_NIM 06 Base Case Current Trends_Rebuttal Power Costs_Final Order Electric EXHIBIT A-1 4" xfId="28073"/>
    <cellStyle name="_NIM 06 Base Case Current Trends_Rebuttal Power Costs_Final Order Electric EXHIBIT A-1 5" xfId="28074"/>
    <cellStyle name="_NIM 06 Base Case Current Trends_Rebuttal Power Costs_Final Order Electric EXHIBIT A-1 6" xfId="28075"/>
    <cellStyle name="_NIM 06 Base Case Current Trends_TENASKA REGULATORY ASSET" xfId="4814"/>
    <cellStyle name="_NIM 06 Base Case Current Trends_TENASKA REGULATORY ASSET 2" xfId="4815"/>
    <cellStyle name="_NIM 06 Base Case Current Trends_TENASKA REGULATORY ASSET 2 2" xfId="4816"/>
    <cellStyle name="_NIM 06 Base Case Current Trends_TENASKA REGULATORY ASSET 2 2 2" xfId="28076"/>
    <cellStyle name="_NIM 06 Base Case Current Trends_TENASKA REGULATORY ASSET 2 3" xfId="28077"/>
    <cellStyle name="_NIM 06 Base Case Current Trends_TENASKA REGULATORY ASSET 2 4" xfId="28078"/>
    <cellStyle name="_NIM 06 Base Case Current Trends_TENASKA REGULATORY ASSET 3" xfId="4817"/>
    <cellStyle name="_NIM 06 Base Case Current Trends_TENASKA REGULATORY ASSET 3 2" xfId="28079"/>
    <cellStyle name="_NIM 06 Base Case Current Trends_TENASKA REGULATORY ASSET 4" xfId="28080"/>
    <cellStyle name="_NIM 06 Base Case Current Trends_TENASKA REGULATORY ASSET 5" xfId="28081"/>
    <cellStyle name="_NIM 06 Base Case Current Trends_TENASKA REGULATORY ASSET 6" xfId="28082"/>
    <cellStyle name="_NIM Summary 09GRC" xfId="4818"/>
    <cellStyle name="_NIM Summary 09GRC 2" xfId="4819"/>
    <cellStyle name="_NIM Summary 09GRC 2 2" xfId="28083"/>
    <cellStyle name="_NIM Summary 09GRC 2 2 2" xfId="28084"/>
    <cellStyle name="_NIM Summary 09GRC 2 2 2 2" xfId="28085"/>
    <cellStyle name="_NIM Summary 09GRC 2 2 3" xfId="28086"/>
    <cellStyle name="_NIM Summary 09GRC 2 2 4" xfId="28087"/>
    <cellStyle name="_NIM Summary 09GRC 2 3" xfId="28088"/>
    <cellStyle name="_NIM Summary 09GRC 2 3 2" xfId="28089"/>
    <cellStyle name="_NIM Summary 09GRC 2 4" xfId="28090"/>
    <cellStyle name="_NIM Summary 09GRC 3" xfId="28091"/>
    <cellStyle name="_NIM Summary 09GRC 3 2" xfId="28092"/>
    <cellStyle name="_NIM Summary 09GRC 3 2 2" xfId="28093"/>
    <cellStyle name="_NIM Summary 09GRC 3 3" xfId="28094"/>
    <cellStyle name="_NIM Summary 09GRC 3 4" xfId="28095"/>
    <cellStyle name="_NIM Summary 09GRC 4" xfId="28096"/>
    <cellStyle name="_NIM Summary 09GRC 4 2" xfId="28097"/>
    <cellStyle name="_NIM Summary 09GRC 5" xfId="28098"/>
    <cellStyle name="_NIM Summary 09GRC_DEM-WP(C) ENERG10C--ctn Mid-C_042010 2010GRC" xfId="28099"/>
    <cellStyle name="_NIM Summary 09GRC_DEM-WP(C) ENERG10C--ctn Mid-C_042010 2010GRC 2" xfId="28100"/>
    <cellStyle name="_NIM Summary 09GRC_NIM Summary" xfId="4820"/>
    <cellStyle name="_NIM Summary 09GRC_NIM Summary 2" xfId="4821"/>
    <cellStyle name="_NIM Summary 09GRC_NIM Summary 2 2" xfId="28101"/>
    <cellStyle name="_NIM Summary 09GRC_NIM Summary 2 2 2" xfId="28102"/>
    <cellStyle name="_NIM Summary 09GRC_NIM Summary 2 2 2 2" xfId="28103"/>
    <cellStyle name="_NIM Summary 09GRC_NIM Summary 2 2 3" xfId="28104"/>
    <cellStyle name="_NIM Summary 09GRC_NIM Summary 2 2 4" xfId="28105"/>
    <cellStyle name="_NIM Summary 09GRC_NIM Summary 2 3" xfId="28106"/>
    <cellStyle name="_NIM Summary 09GRC_NIM Summary 2 3 2" xfId="28107"/>
    <cellStyle name="_NIM Summary 09GRC_NIM Summary 2 4" xfId="28108"/>
    <cellStyle name="_NIM Summary 09GRC_NIM Summary 3" xfId="28109"/>
    <cellStyle name="_NIM Summary 09GRC_NIM Summary 3 2" xfId="28110"/>
    <cellStyle name="_NIM Summary 09GRC_NIM Summary 3 2 2" xfId="28111"/>
    <cellStyle name="_NIM Summary 09GRC_NIM Summary 3 3" xfId="28112"/>
    <cellStyle name="_NIM Summary 09GRC_NIM Summary 3 4" xfId="28113"/>
    <cellStyle name="_NIM Summary 09GRC_NIM Summary 4" xfId="28114"/>
    <cellStyle name="_NIM Summary 09GRC_NIM Summary 4 2" xfId="28115"/>
    <cellStyle name="_NIM Summary 09GRC_NIM Summary 5" xfId="28116"/>
    <cellStyle name="_NIM Summary 09GRC_NIM Summary_DEM-WP(C) ENERG10C--ctn Mid-C_042010 2010GRC" xfId="28117"/>
    <cellStyle name="_NIM Summary 09GRC_NIM Summary_DEM-WP(C) ENERG10C--ctn Mid-C_042010 2010GRC 2" xfId="28118"/>
    <cellStyle name="_OpCo and HoldCo Covenants Scen 11.6" xfId="4822"/>
    <cellStyle name="_OpCo and HoldCo Covenants Scen 11.6_Draft - New ASM" xfId="4823"/>
    <cellStyle name="_OpCo and HoldCo Covenants Scen 11.6_Draft - New ASM 2" xfId="4824"/>
    <cellStyle name="_OpCo and HoldCo Covenants Scen 11.6_Draft - New ASM_2011 OM ASM Report  (2)" xfId="4825"/>
    <cellStyle name="_OpCo and HoldCo Covenants Scen 11.6_Draft - New ASM_2011 Operations Snapshot" xfId="4826"/>
    <cellStyle name="_OpCo and HoldCo Covenants Scen 11.6_Draft - New ASM_2012 Operations Snapshot" xfId="4827"/>
    <cellStyle name="_OpCo and HoldCo Covenants Scen 11.6_Draft - New ASM_Copy of 2011 OM ASM Report" xfId="4828"/>
    <cellStyle name="_OpCo and HoldCo Covenants Scen 11.6_Draft - New ASM_Jan 2012 OM ASM Report" xfId="4829"/>
    <cellStyle name="_OpCo and HoldCo Covenants Scen 11.6_Draft - New ASM_Puget Management June 2011" xfId="4830"/>
    <cellStyle name="_OpCo and HoldCo Covenants Scen 11.6_Puget_Management_Draft_0311" xfId="4831"/>
    <cellStyle name="_OpCo and HoldCo Covenants Scen 11.6_Puget_Management_Draft_0411" xfId="4832"/>
    <cellStyle name="_OpCo and HoldCo Covenants Scen 11.6_Puget_Management_Draft_0511" xfId="4833"/>
    <cellStyle name="_OpCo and HoldCo Covenants Scen 11.6_Summary" xfId="4834"/>
    <cellStyle name="_OpCo and HoldCo Covenants Scen 11.6_Summary 2" xfId="4835"/>
    <cellStyle name="_OpCo and HoldCo Covenants Scen 11.6_Summary_2011 OM ASM Report  (2)" xfId="4836"/>
    <cellStyle name="_OpCo and HoldCo Covenants Scen 11.6_Summary_2011 Operations Snapshot" xfId="4837"/>
    <cellStyle name="_OpCo and HoldCo Covenants Scen 11.6_Summary_2012 Operations Snapshot" xfId="4838"/>
    <cellStyle name="_OpCo and HoldCo Covenants Scen 11.6_Summary_Copy of 2011 OM ASM Report" xfId="4839"/>
    <cellStyle name="_OpCo and HoldCo Covenants Scen 11.6_Summary_Jan 2012 OM ASM Report" xfId="4840"/>
    <cellStyle name="_PC DRAFT 10 15 07" xfId="4841"/>
    <cellStyle name="_PC DRAFT 10 15 07 2" xfId="28119"/>
    <cellStyle name="_PCA 7 - Exhibit D update 9_30_2008" xfId="4842"/>
    <cellStyle name="_PCA 7 - Exhibit D update 9_30_2008 2" xfId="4843"/>
    <cellStyle name="_PCA 7 - Exhibit D update 9_30_2008 2 2" xfId="28120"/>
    <cellStyle name="_PCA 7 - Exhibit D update 9_30_2008 2 2 2" xfId="28121"/>
    <cellStyle name="_PCA 7 - Exhibit D update 9_30_2008 2 2 2 2" xfId="28122"/>
    <cellStyle name="_PCA 7 - Exhibit D update 9_30_2008 2 2 2 2 2" xfId="28123"/>
    <cellStyle name="_PCA 7 - Exhibit D update 9_30_2008 2 2 2 3" xfId="28124"/>
    <cellStyle name="_PCA 7 - Exhibit D update 9_30_2008 2 2 3" xfId="28125"/>
    <cellStyle name="_PCA 7 - Exhibit D update 9_30_2008 2 2 3 2" xfId="28126"/>
    <cellStyle name="_PCA 7 - Exhibit D update 9_30_2008 2 2 4" xfId="28127"/>
    <cellStyle name="_PCA 7 - Exhibit D update 9_30_2008 2 3" xfId="28128"/>
    <cellStyle name="_PCA 7 - Exhibit D update 9_30_2008 2 3 2" xfId="28129"/>
    <cellStyle name="_PCA 7 - Exhibit D update 9_30_2008 2 3 2 2" xfId="28130"/>
    <cellStyle name="_PCA 7 - Exhibit D update 9_30_2008 2 3 3" xfId="28131"/>
    <cellStyle name="_PCA 7 - Exhibit D update 9_30_2008 2 4" xfId="28132"/>
    <cellStyle name="_PCA 7 - Exhibit D update 9_30_2008 2 4 2" xfId="28133"/>
    <cellStyle name="_PCA 7 - Exhibit D update 9_30_2008 2 5" xfId="28134"/>
    <cellStyle name="_PCA 7 - Exhibit D update 9_30_2008 3" xfId="28135"/>
    <cellStyle name="_PCA 7 - Exhibit D update 9_30_2008 3 2" xfId="28136"/>
    <cellStyle name="_PCA 7 - Exhibit D update 9_30_2008 3 2 2" xfId="28137"/>
    <cellStyle name="_PCA 7 - Exhibit D update 9_30_2008 3 2 2 2" xfId="28138"/>
    <cellStyle name="_PCA 7 - Exhibit D update 9_30_2008 3 2 2 2 2" xfId="28139"/>
    <cellStyle name="_PCA 7 - Exhibit D update 9_30_2008 3 2 2 3" xfId="28140"/>
    <cellStyle name="_PCA 7 - Exhibit D update 9_30_2008 3 2 3" xfId="28141"/>
    <cellStyle name="_PCA 7 - Exhibit D update 9_30_2008 3 2 3 2" xfId="28142"/>
    <cellStyle name="_PCA 7 - Exhibit D update 9_30_2008 3 2 4" xfId="28143"/>
    <cellStyle name="_PCA 7 - Exhibit D update 9_30_2008 3 2 5" xfId="28144"/>
    <cellStyle name="_PCA 7 - Exhibit D update 9_30_2008 3 3" xfId="28145"/>
    <cellStyle name="_PCA 7 - Exhibit D update 9_30_2008 3 3 2" xfId="28146"/>
    <cellStyle name="_PCA 7 - Exhibit D update 9_30_2008 3 3 2 2" xfId="28147"/>
    <cellStyle name="_PCA 7 - Exhibit D update 9_30_2008 3 3 3" xfId="28148"/>
    <cellStyle name="_PCA 7 - Exhibit D update 9_30_2008 3 4" xfId="28149"/>
    <cellStyle name="_PCA 7 - Exhibit D update 9_30_2008 3 4 2" xfId="28150"/>
    <cellStyle name="_PCA 7 - Exhibit D update 9_30_2008 3 5" xfId="28151"/>
    <cellStyle name="_PCA 7 - Exhibit D update 9_30_2008 4" xfId="28152"/>
    <cellStyle name="_PCA 7 - Exhibit D update 9_30_2008 4 2" xfId="28153"/>
    <cellStyle name="_PCA 7 - Exhibit D update 9_30_2008 4 2 2" xfId="28154"/>
    <cellStyle name="_PCA 7 - Exhibit D update 9_30_2008 4 2 2 2" xfId="28155"/>
    <cellStyle name="_PCA 7 - Exhibit D update 9_30_2008 4 2 3" xfId="28156"/>
    <cellStyle name="_PCA 7 - Exhibit D update 9_30_2008 4 3" xfId="28157"/>
    <cellStyle name="_PCA 7 - Exhibit D update 9_30_2008 4 3 2" xfId="28158"/>
    <cellStyle name="_PCA 7 - Exhibit D update 9_30_2008 4 4" xfId="28159"/>
    <cellStyle name="_PCA 7 - Exhibit D update 9_30_2008 5" xfId="28160"/>
    <cellStyle name="_PCA 7 - Exhibit D update 9_30_2008 5 2" xfId="28161"/>
    <cellStyle name="_PCA 7 - Exhibit D update 9_30_2008 5 2 2" xfId="28162"/>
    <cellStyle name="_PCA 7 - Exhibit D update 9_30_2008 5 2 2 2" xfId="28163"/>
    <cellStyle name="_PCA 7 - Exhibit D update 9_30_2008 5 2 3" xfId="28164"/>
    <cellStyle name="_PCA 7 - Exhibit D update 9_30_2008 5 2 4" xfId="28165"/>
    <cellStyle name="_PCA 7 - Exhibit D update 9_30_2008 5 3" xfId="28166"/>
    <cellStyle name="_PCA 7 - Exhibit D update 9_30_2008 5 3 2" xfId="28167"/>
    <cellStyle name="_PCA 7 - Exhibit D update 9_30_2008 5 4" xfId="28168"/>
    <cellStyle name="_PCA 7 - Exhibit D update 9_30_2008 5 5" xfId="28169"/>
    <cellStyle name="_PCA 7 - Exhibit D update 9_30_2008 6" xfId="28170"/>
    <cellStyle name="_PCA 7 - Exhibit D update 9_30_2008 6 2" xfId="28171"/>
    <cellStyle name="_PCA 7 - Exhibit D update 9_30_2008 6 2 2" xfId="28172"/>
    <cellStyle name="_PCA 7 - Exhibit D update 9_30_2008 6 2 2 2" xfId="28173"/>
    <cellStyle name="_PCA 7 - Exhibit D update 9_30_2008 6 2 3" xfId="28174"/>
    <cellStyle name="_PCA 7 - Exhibit D update 9_30_2008 6 2 4" xfId="28175"/>
    <cellStyle name="_PCA 7 - Exhibit D update 9_30_2008 6 3" xfId="28176"/>
    <cellStyle name="_PCA 7 - Exhibit D update 9_30_2008 6 3 2" xfId="28177"/>
    <cellStyle name="_PCA 7 - Exhibit D update 9_30_2008 6 4" xfId="28178"/>
    <cellStyle name="_PCA 7 - Exhibit D update 9_30_2008 6 5" xfId="28179"/>
    <cellStyle name="_PCA 7 - Exhibit D update 9_30_2008 7" xfId="28180"/>
    <cellStyle name="_PCA 7 - Exhibit D update 9_30_2008 7 2" xfId="28181"/>
    <cellStyle name="_PCA 7 - Exhibit D update 9_30_2008 8" xfId="28182"/>
    <cellStyle name="_PCA 7 - Exhibit D update 9_30_2008_Chelan PUD Power Costs (8-10)" xfId="4844"/>
    <cellStyle name="_PCA 7 - Exhibit D update 9_30_2008_Chelan PUD Power Costs (8-10) 2" xfId="28183"/>
    <cellStyle name="_PCA 7 - Exhibit D update 9_30_2008_DEM-WP(C) Chelan Power Costs" xfId="28184"/>
    <cellStyle name="_PCA 7 - Exhibit D update 9_30_2008_DEM-WP(C) Chelan Power Costs 2" xfId="28185"/>
    <cellStyle name="_PCA 7 - Exhibit D update 9_30_2008_DEM-WP(C) Chelan Power Costs 2 2" xfId="28186"/>
    <cellStyle name="_PCA 7 - Exhibit D update 9_30_2008_DEM-WP(C) Chelan Power Costs 2 2 2" xfId="28187"/>
    <cellStyle name="_PCA 7 - Exhibit D update 9_30_2008_DEM-WP(C) Chelan Power Costs 2 3" xfId="28188"/>
    <cellStyle name="_PCA 7 - Exhibit D update 9_30_2008_DEM-WP(C) Chelan Power Costs 2 4" xfId="28189"/>
    <cellStyle name="_PCA 7 - Exhibit D update 9_30_2008_DEM-WP(C) Chelan Power Costs 3" xfId="28190"/>
    <cellStyle name="_PCA 7 - Exhibit D update 9_30_2008_DEM-WP(C) Chelan Power Costs 3 2" xfId="28191"/>
    <cellStyle name="_PCA 7 - Exhibit D update 9_30_2008_DEM-WP(C) Chelan Power Costs 4" xfId="28192"/>
    <cellStyle name="_PCA 7 - Exhibit D update 9_30_2008_DEM-WP(C) ENERG10C--ctn Mid-C_042010 2010GRC" xfId="28193"/>
    <cellStyle name="_PCA 7 - Exhibit D update 9_30_2008_DEM-WP(C) ENERG10C--ctn Mid-C_042010 2010GRC 2" xfId="28194"/>
    <cellStyle name="_PCA 7 - Exhibit D update 9_30_2008_DEM-WP(C) Gas Transport 2010GRC" xfId="28195"/>
    <cellStyle name="_PCA 7 - Exhibit D update 9_30_2008_DEM-WP(C) Gas Transport 2010GRC 2" xfId="28196"/>
    <cellStyle name="_PCA 7 - Exhibit D update 9_30_2008_DEM-WP(C) Gas Transport 2010GRC 2 2" xfId="28197"/>
    <cellStyle name="_PCA 7 - Exhibit D update 9_30_2008_DEM-WP(C) Gas Transport 2010GRC 2 2 2" xfId="28198"/>
    <cellStyle name="_PCA 7 - Exhibit D update 9_30_2008_DEM-WP(C) Gas Transport 2010GRC 2 3" xfId="28199"/>
    <cellStyle name="_PCA 7 - Exhibit D update 9_30_2008_DEM-WP(C) Gas Transport 2010GRC 2 4" xfId="28200"/>
    <cellStyle name="_PCA 7 - Exhibit D update 9_30_2008_DEM-WP(C) Gas Transport 2010GRC 3" xfId="28201"/>
    <cellStyle name="_PCA 7 - Exhibit D update 9_30_2008_DEM-WP(C) Gas Transport 2010GRC 3 2" xfId="28202"/>
    <cellStyle name="_PCA 7 - Exhibit D update 9_30_2008_DEM-WP(C) Gas Transport 2010GRC 4" xfId="28203"/>
    <cellStyle name="_PCA 7 - Exhibit D update 9_30_2008_NIM Summary" xfId="4845"/>
    <cellStyle name="_PCA 7 - Exhibit D update 9_30_2008_NIM Summary 2" xfId="4846"/>
    <cellStyle name="_PCA 7 - Exhibit D update 9_30_2008_NIM Summary 2 2" xfId="28204"/>
    <cellStyle name="_PCA 7 - Exhibit D update 9_30_2008_NIM Summary 2 2 2" xfId="28205"/>
    <cellStyle name="_PCA 7 - Exhibit D update 9_30_2008_NIM Summary 2 2 2 2" xfId="28206"/>
    <cellStyle name="_PCA 7 - Exhibit D update 9_30_2008_NIM Summary 2 2 3" xfId="28207"/>
    <cellStyle name="_PCA 7 - Exhibit D update 9_30_2008_NIM Summary 2 2 4" xfId="28208"/>
    <cellStyle name="_PCA 7 - Exhibit D update 9_30_2008_NIM Summary 2 3" xfId="28209"/>
    <cellStyle name="_PCA 7 - Exhibit D update 9_30_2008_NIM Summary 2 3 2" xfId="28210"/>
    <cellStyle name="_PCA 7 - Exhibit D update 9_30_2008_NIM Summary 2 4" xfId="28211"/>
    <cellStyle name="_PCA 7 - Exhibit D update 9_30_2008_NIM Summary 3" xfId="28212"/>
    <cellStyle name="_PCA 7 - Exhibit D update 9_30_2008_NIM Summary 3 2" xfId="28213"/>
    <cellStyle name="_PCA 7 - Exhibit D update 9_30_2008_NIM Summary 3 2 2" xfId="28214"/>
    <cellStyle name="_PCA 7 - Exhibit D update 9_30_2008_NIM Summary 3 3" xfId="28215"/>
    <cellStyle name="_PCA 7 - Exhibit D update 9_30_2008_NIM Summary 3 4" xfId="28216"/>
    <cellStyle name="_PCA 7 - Exhibit D update 9_30_2008_NIM Summary 4" xfId="28217"/>
    <cellStyle name="_PCA 7 - Exhibit D update 9_30_2008_NIM Summary 4 2" xfId="28218"/>
    <cellStyle name="_PCA 7 - Exhibit D update 9_30_2008_NIM Summary 5" xfId="28219"/>
    <cellStyle name="_PCA 7 - Exhibit D update 9_30_2008_NIM Summary_DEM-WP(C) ENERG10C--ctn Mid-C_042010 2010GRC" xfId="28220"/>
    <cellStyle name="_PCA 7 - Exhibit D update 9_30_2008_NIM Summary_DEM-WP(C) ENERG10C--ctn Mid-C_042010 2010GRC 2" xfId="28221"/>
    <cellStyle name="_PCA 7 - Exhibit D update 9_30_2008_Transmission Workbook for May BOD" xfId="4847"/>
    <cellStyle name="_PCA 7 - Exhibit D update 9_30_2008_Transmission Workbook for May BOD 2" xfId="4848"/>
    <cellStyle name="_PCA 7 - Exhibit D update 9_30_2008_Transmission Workbook for May BOD 2 2" xfId="28222"/>
    <cellStyle name="_PCA 7 - Exhibit D update 9_30_2008_Transmission Workbook for May BOD 2 2 2" xfId="28223"/>
    <cellStyle name="_PCA 7 - Exhibit D update 9_30_2008_Transmission Workbook for May BOD 2 2 2 2" xfId="28224"/>
    <cellStyle name="_PCA 7 - Exhibit D update 9_30_2008_Transmission Workbook for May BOD 2 2 3" xfId="28225"/>
    <cellStyle name="_PCA 7 - Exhibit D update 9_30_2008_Transmission Workbook for May BOD 2 2 4" xfId="28226"/>
    <cellStyle name="_PCA 7 - Exhibit D update 9_30_2008_Transmission Workbook for May BOD 2 3" xfId="28227"/>
    <cellStyle name="_PCA 7 - Exhibit D update 9_30_2008_Transmission Workbook for May BOD 2 3 2" xfId="28228"/>
    <cellStyle name="_PCA 7 - Exhibit D update 9_30_2008_Transmission Workbook for May BOD 2 4" xfId="28229"/>
    <cellStyle name="_PCA 7 - Exhibit D update 9_30_2008_Transmission Workbook for May BOD 3" xfId="28230"/>
    <cellStyle name="_PCA 7 - Exhibit D update 9_30_2008_Transmission Workbook for May BOD 3 2" xfId="28231"/>
    <cellStyle name="_PCA 7 - Exhibit D update 9_30_2008_Transmission Workbook for May BOD 3 2 2" xfId="28232"/>
    <cellStyle name="_PCA 7 - Exhibit D update 9_30_2008_Transmission Workbook for May BOD 3 3" xfId="28233"/>
    <cellStyle name="_PCA 7 - Exhibit D update 9_30_2008_Transmission Workbook for May BOD 3 4" xfId="28234"/>
    <cellStyle name="_PCA 7 - Exhibit D update 9_30_2008_Transmission Workbook for May BOD 4" xfId="28235"/>
    <cellStyle name="_PCA 7 - Exhibit D update 9_30_2008_Transmission Workbook for May BOD 4 2" xfId="28236"/>
    <cellStyle name="_PCA 7 - Exhibit D update 9_30_2008_Transmission Workbook for May BOD 5" xfId="28237"/>
    <cellStyle name="_PCA 7 - Exhibit D update 9_30_2008_Transmission Workbook for May BOD_DEM-WP(C) ENERG10C--ctn Mid-C_042010 2010GRC" xfId="28238"/>
    <cellStyle name="_PCA 7 - Exhibit D update 9_30_2008_Transmission Workbook for May BOD_DEM-WP(C) ENERG10C--ctn Mid-C_042010 2010GRC 2" xfId="28239"/>
    <cellStyle name="_PCA 7 - Exhibit D update 9_30_2008_Wind Integration 10GRC" xfId="4849"/>
    <cellStyle name="_PCA 7 - Exhibit D update 9_30_2008_Wind Integration 10GRC 2" xfId="4850"/>
    <cellStyle name="_PCA 7 - Exhibit D update 9_30_2008_Wind Integration 10GRC 2 2" xfId="28240"/>
    <cellStyle name="_PCA 7 - Exhibit D update 9_30_2008_Wind Integration 10GRC 2 2 2" xfId="28241"/>
    <cellStyle name="_PCA 7 - Exhibit D update 9_30_2008_Wind Integration 10GRC 2 2 2 2" xfId="28242"/>
    <cellStyle name="_PCA 7 - Exhibit D update 9_30_2008_Wind Integration 10GRC 2 2 3" xfId="28243"/>
    <cellStyle name="_PCA 7 - Exhibit D update 9_30_2008_Wind Integration 10GRC 2 2 4" xfId="28244"/>
    <cellStyle name="_PCA 7 - Exhibit D update 9_30_2008_Wind Integration 10GRC 2 3" xfId="28245"/>
    <cellStyle name="_PCA 7 - Exhibit D update 9_30_2008_Wind Integration 10GRC 2 3 2" xfId="28246"/>
    <cellStyle name="_PCA 7 - Exhibit D update 9_30_2008_Wind Integration 10GRC 2 4" xfId="28247"/>
    <cellStyle name="_PCA 7 - Exhibit D update 9_30_2008_Wind Integration 10GRC 3" xfId="28248"/>
    <cellStyle name="_PCA 7 - Exhibit D update 9_30_2008_Wind Integration 10GRC 3 2" xfId="28249"/>
    <cellStyle name="_PCA 7 - Exhibit D update 9_30_2008_Wind Integration 10GRC 3 2 2" xfId="28250"/>
    <cellStyle name="_PCA 7 - Exhibit D update 9_30_2008_Wind Integration 10GRC 3 3" xfId="28251"/>
    <cellStyle name="_PCA 7 - Exhibit D update 9_30_2008_Wind Integration 10GRC 3 4" xfId="28252"/>
    <cellStyle name="_PCA 7 - Exhibit D update 9_30_2008_Wind Integration 10GRC 4" xfId="28253"/>
    <cellStyle name="_PCA 7 - Exhibit D update 9_30_2008_Wind Integration 10GRC 4 2" xfId="28254"/>
    <cellStyle name="_PCA 7 - Exhibit D update 9_30_2008_Wind Integration 10GRC 5" xfId="28255"/>
    <cellStyle name="_PCA 7 - Exhibit D update 9_30_2008_Wind Integration 10GRC_DEM-WP(C) ENERG10C--ctn Mid-C_042010 2010GRC" xfId="28256"/>
    <cellStyle name="_PCA 7 - Exhibit D update 9_30_2008_Wind Integration 10GRC_DEM-WP(C) ENERG10C--ctn Mid-C_042010 2010GRC 2" xfId="28257"/>
    <cellStyle name="_PE" xfId="4851"/>
    <cellStyle name="_PE_Draft - New ASM" xfId="4852"/>
    <cellStyle name="_PE_Draft - New ASM 2" xfId="4853"/>
    <cellStyle name="_PE_Draft - New ASM_2011 OM ASM Report  (2)" xfId="4854"/>
    <cellStyle name="_PE_Draft - New ASM_2011 Operations Snapshot" xfId="4855"/>
    <cellStyle name="_PE_Draft - New ASM_2012 Operations Snapshot" xfId="4856"/>
    <cellStyle name="_PE_Draft - New ASM_Copy of 2011 OM ASM Report" xfId="4857"/>
    <cellStyle name="_PE_Draft - New ASM_Jan 2012 OM ASM Report" xfId="4858"/>
    <cellStyle name="_PE_Draft - New ASM_Puget Management June 2011" xfId="4859"/>
    <cellStyle name="_PE_Puget_Management_Draft_0311" xfId="4860"/>
    <cellStyle name="_PE_Puget_Management_Draft_0411" xfId="4861"/>
    <cellStyle name="_PE_Puget_Management_Draft_0511" xfId="4862"/>
    <cellStyle name="_PE_Summary" xfId="4863"/>
    <cellStyle name="_PE_Summary 2" xfId="4864"/>
    <cellStyle name="_PE_Summary_2011 OM ASM Report  (2)" xfId="4865"/>
    <cellStyle name="_PE_Summary_2011 Operations Snapshot" xfId="4866"/>
    <cellStyle name="_PE_Summary_2012 Operations Snapshot" xfId="4867"/>
    <cellStyle name="_PE_Summary_Copy of 2011 OM ASM Report" xfId="4868"/>
    <cellStyle name="_PE_Summary_Jan 2012 OM ASM Report" xfId="4869"/>
    <cellStyle name="_Portfolio SPlan Base Case.xls Chart 1" xfId="4870"/>
    <cellStyle name="_Portfolio SPlan Base Case.xls Chart 1 10" xfId="4871"/>
    <cellStyle name="_Portfolio SPlan Base Case.xls Chart 1 2" xfId="4872"/>
    <cellStyle name="_Portfolio SPlan Base Case.xls Chart 1 2 2" xfId="4873"/>
    <cellStyle name="_Portfolio SPlan Base Case.xls Chart 1 2 2 2" xfId="28258"/>
    <cellStyle name="_Portfolio SPlan Base Case.xls Chart 1 2 2 2 2" xfId="28259"/>
    <cellStyle name="_Portfolio SPlan Base Case.xls Chart 1 2 2 2 2 2" xfId="28260"/>
    <cellStyle name="_Portfolio SPlan Base Case.xls Chart 1 2 2 2 3" xfId="28261"/>
    <cellStyle name="_Portfolio SPlan Base Case.xls Chart 1 2 2 3" xfId="28262"/>
    <cellStyle name="_Portfolio SPlan Base Case.xls Chart 1 2 2 3 2" xfId="28263"/>
    <cellStyle name="_Portfolio SPlan Base Case.xls Chart 1 2 2 4" xfId="28264"/>
    <cellStyle name="_Portfolio SPlan Base Case.xls Chart 1 2 3" xfId="28265"/>
    <cellStyle name="_Portfolio SPlan Base Case.xls Chart 1 2 3 2" xfId="28266"/>
    <cellStyle name="_Portfolio SPlan Base Case.xls Chart 1 2 3 2 2" xfId="28267"/>
    <cellStyle name="_Portfolio SPlan Base Case.xls Chart 1 2 3 3" xfId="28268"/>
    <cellStyle name="_Portfolio SPlan Base Case.xls Chart 1 2 4" xfId="28269"/>
    <cellStyle name="_Portfolio SPlan Base Case.xls Chart 1 2 4 2" xfId="28270"/>
    <cellStyle name="_Portfolio SPlan Base Case.xls Chart 1 2 5" xfId="28271"/>
    <cellStyle name="_Portfolio SPlan Base Case.xls Chart 1 3" xfId="4874"/>
    <cellStyle name="_Portfolio SPlan Base Case.xls Chart 1 3 2" xfId="4875"/>
    <cellStyle name="_Portfolio SPlan Base Case.xls Chart 1 3 2 2" xfId="28272"/>
    <cellStyle name="_Portfolio SPlan Base Case.xls Chart 1 3 2 3" xfId="28273"/>
    <cellStyle name="_Portfolio SPlan Base Case.xls Chart 1 3 3" xfId="28274"/>
    <cellStyle name="_Portfolio SPlan Base Case.xls Chart 1 3 4" xfId="28275"/>
    <cellStyle name="_Portfolio SPlan Base Case.xls Chart 1 4" xfId="4876"/>
    <cellStyle name="_Portfolio SPlan Base Case.xls Chart 1 4 2" xfId="4877"/>
    <cellStyle name="_Portfolio SPlan Base Case.xls Chart 1 4 2 2" xfId="28276"/>
    <cellStyle name="_Portfolio SPlan Base Case.xls Chart 1 4 3" xfId="28277"/>
    <cellStyle name="_Portfolio SPlan Base Case.xls Chart 1 4_2011 Operations Snapshot" xfId="4878"/>
    <cellStyle name="_Portfolio SPlan Base Case.xls Chart 1 4_Department" xfId="4879"/>
    <cellStyle name="_Portfolio SPlan Base Case.xls Chart 1 4_VarX" xfId="4880"/>
    <cellStyle name="_Portfolio SPlan Base Case.xls Chart 1 5" xfId="4881"/>
    <cellStyle name="_Portfolio SPlan Base Case.xls Chart 1 5 2" xfId="4882"/>
    <cellStyle name="_Portfolio SPlan Base Case.xls Chart 1 5 2 2" xfId="4883"/>
    <cellStyle name="_Portfolio SPlan Base Case.xls Chart 1 5 2_County_Stop_Light_Chart_2012_02" xfId="4884"/>
    <cellStyle name="_Portfolio SPlan Base Case.xls Chart 1 5 2_County_Stop_Light_Chart_2012_06" xfId="4885"/>
    <cellStyle name="_Portfolio SPlan Base Case.xls Chart 1 5 2_County_Stop_Light_Chart_Template" xfId="4886"/>
    <cellStyle name="_Portfolio SPlan Base Case.xls Chart 1 5 3" xfId="28278"/>
    <cellStyle name="_Portfolio SPlan Base Case.xls Chart 1 5_2011 OM ASM Report" xfId="4887"/>
    <cellStyle name="_Portfolio SPlan Base Case.xls Chart 1 5_2011 OM ASM Report 2" xfId="4888"/>
    <cellStyle name="_Portfolio SPlan Base Case.xls Chart 1 5_2011 OM ASM Report_County_Stop_Light_Chart_2012_02" xfId="4889"/>
    <cellStyle name="_Portfolio SPlan Base Case.xls Chart 1 5_2011 OM ASM Report_County_Stop_Light_Chart_2012_06" xfId="4890"/>
    <cellStyle name="_Portfolio SPlan Base Case.xls Chart 1 5_2011 OM ASM Report_County_Stop_Light_Chart_Template" xfId="4891"/>
    <cellStyle name="_Portfolio SPlan Base Case.xls Chart 1 5_2011 Operations Snapshot" xfId="4892"/>
    <cellStyle name="_Portfolio SPlan Base Case.xls Chart 1 5_2011 Operations Snapshot 2" xfId="4893"/>
    <cellStyle name="_Portfolio SPlan Base Case.xls Chart 1 5_2011 Operations Snapshot_County_Stop_Light_Chart_2012_02" xfId="4894"/>
    <cellStyle name="_Portfolio SPlan Base Case.xls Chart 1 5_2011 Operations Snapshot_County_Stop_Light_Chart_2012_06" xfId="4895"/>
    <cellStyle name="_Portfolio SPlan Base Case.xls Chart 1 5_2011 Operations Snapshot_County_Stop_Light_Chart_Template" xfId="4896"/>
    <cellStyle name="_Portfolio SPlan Base Case.xls Chart 1 5_2012 Operations Snapshot" xfId="4897"/>
    <cellStyle name="_Portfolio SPlan Base Case.xls Chart 1 5_Copy of 2011 OM ASM Report" xfId="4898"/>
    <cellStyle name="_Portfolio SPlan Base Case.xls Chart 1 5_Department" xfId="4899"/>
    <cellStyle name="_Portfolio SPlan Base Case.xls Chart 1 5_Jan 2012 OM ASM Report" xfId="4900"/>
    <cellStyle name="_Portfolio SPlan Base Case.xls Chart 1 5_VarX" xfId="4901"/>
    <cellStyle name="_Portfolio SPlan Base Case.xls Chart 1 6" xfId="4902"/>
    <cellStyle name="_Portfolio SPlan Base Case.xls Chart 1 6 2" xfId="4903"/>
    <cellStyle name="_Portfolio SPlan Base Case.xls Chart 1 6_County_Stop_Light_Chart_2012_02" xfId="4904"/>
    <cellStyle name="_Portfolio SPlan Base Case.xls Chart 1 6_County_Stop_Light_Chart_2012_06" xfId="4905"/>
    <cellStyle name="_Portfolio SPlan Base Case.xls Chart 1 6_County_Stop_Light_Chart_Template" xfId="4906"/>
    <cellStyle name="_Portfolio SPlan Base Case.xls Chart 1 6_Department" xfId="4907"/>
    <cellStyle name="_Portfolio SPlan Base Case.xls Chart 1 6_Department 2" xfId="4908"/>
    <cellStyle name="_Portfolio SPlan Base Case.xls Chart 1 6_VarX" xfId="4909"/>
    <cellStyle name="_Portfolio SPlan Base Case.xls Chart 1 6_VarX 2" xfId="4910"/>
    <cellStyle name="_Portfolio SPlan Base Case.xls Chart 1 7" xfId="4911"/>
    <cellStyle name="_Portfolio SPlan Base Case.xls Chart 1 7 2" xfId="4912"/>
    <cellStyle name="_Portfolio SPlan Base Case.xls Chart 1 7_County_Stop_Light_Chart_2012_02" xfId="4913"/>
    <cellStyle name="_Portfolio SPlan Base Case.xls Chart 1 7_County_Stop_Light_Chart_2012_06" xfId="4914"/>
    <cellStyle name="_Portfolio SPlan Base Case.xls Chart 1 7_County_Stop_Light_Chart_Template" xfId="4915"/>
    <cellStyle name="_Portfolio SPlan Base Case.xls Chart 1 8" xfId="4916"/>
    <cellStyle name="_Portfolio SPlan Base Case.xls Chart 1 9" xfId="4917"/>
    <cellStyle name="_Portfolio SPlan Base Case.xls Chart 1_2011 OM ASM Report" xfId="4918"/>
    <cellStyle name="_Portfolio SPlan Base Case.xls Chart 1_2011 OM ASM Report 2" xfId="4919"/>
    <cellStyle name="_Portfolio SPlan Base Case.xls Chart 1_2011 OM ASM Report_County_Stop_Light_Chart_2012_02" xfId="4920"/>
    <cellStyle name="_Portfolio SPlan Base Case.xls Chart 1_2011 OM ASM Report_County_Stop_Light_Chart_2012_06" xfId="4921"/>
    <cellStyle name="_Portfolio SPlan Base Case.xls Chart 1_2011 OM ASM Report_County_Stop_Light_Chart_Template" xfId="4922"/>
    <cellStyle name="_Portfolio SPlan Base Case.xls Chart 1_Adj Bench DR 3 for Initial Briefs (Electric)" xfId="4923"/>
    <cellStyle name="_Portfolio SPlan Base Case.xls Chart 1_Adj Bench DR 3 for Initial Briefs (Electric) 2" xfId="4924"/>
    <cellStyle name="_Portfolio SPlan Base Case.xls Chart 1_Adj Bench DR 3 for Initial Briefs (Electric) 2 2" xfId="4925"/>
    <cellStyle name="_Portfolio SPlan Base Case.xls Chart 1_Adj Bench DR 3 for Initial Briefs (Electric) 2 2 2" xfId="28279"/>
    <cellStyle name="_Portfolio SPlan Base Case.xls Chart 1_Adj Bench DR 3 for Initial Briefs (Electric) 2 2 2 2" xfId="28280"/>
    <cellStyle name="_Portfolio SPlan Base Case.xls Chart 1_Adj Bench DR 3 for Initial Briefs (Electric) 2 2 3" xfId="28281"/>
    <cellStyle name="_Portfolio SPlan Base Case.xls Chart 1_Adj Bench DR 3 for Initial Briefs (Electric) 2 2 4" xfId="28282"/>
    <cellStyle name="_Portfolio SPlan Base Case.xls Chart 1_Adj Bench DR 3 for Initial Briefs (Electric) 2 3" xfId="28283"/>
    <cellStyle name="_Portfolio SPlan Base Case.xls Chart 1_Adj Bench DR 3 for Initial Briefs (Electric) 2 3 2" xfId="28284"/>
    <cellStyle name="_Portfolio SPlan Base Case.xls Chart 1_Adj Bench DR 3 for Initial Briefs (Electric) 2 4" xfId="28285"/>
    <cellStyle name="_Portfolio SPlan Base Case.xls Chart 1_Adj Bench DR 3 for Initial Briefs (Electric) 3" xfId="4926"/>
    <cellStyle name="_Portfolio SPlan Base Case.xls Chart 1_Adj Bench DR 3 for Initial Briefs (Electric) 3 2" xfId="28286"/>
    <cellStyle name="_Portfolio SPlan Base Case.xls Chart 1_Adj Bench DR 3 for Initial Briefs (Electric) 3 2 2" xfId="28287"/>
    <cellStyle name="_Portfolio SPlan Base Case.xls Chart 1_Adj Bench DR 3 for Initial Briefs (Electric) 3 3" xfId="28288"/>
    <cellStyle name="_Portfolio SPlan Base Case.xls Chart 1_Adj Bench DR 3 for Initial Briefs (Electric) 3 4" xfId="28289"/>
    <cellStyle name="_Portfolio SPlan Base Case.xls Chart 1_Adj Bench DR 3 for Initial Briefs (Electric) 4" xfId="28290"/>
    <cellStyle name="_Portfolio SPlan Base Case.xls Chart 1_Adj Bench DR 3 for Initial Briefs (Electric) 4 2" xfId="28291"/>
    <cellStyle name="_Portfolio SPlan Base Case.xls Chart 1_Adj Bench DR 3 for Initial Briefs (Electric) 5" xfId="28292"/>
    <cellStyle name="_Portfolio SPlan Base Case.xls Chart 1_Adj Bench DR 3 for Initial Briefs (Electric)_DEM-WP(C) ENERG10C--ctn Mid-C_042010 2010GRC" xfId="28293"/>
    <cellStyle name="_Portfolio SPlan Base Case.xls Chart 1_Adj Bench DR 3 for Initial Briefs (Electric)_DEM-WP(C) ENERG10C--ctn Mid-C_042010 2010GRC 2" xfId="28294"/>
    <cellStyle name="_Portfolio SPlan Base Case.xls Chart 1_Book1" xfId="4927"/>
    <cellStyle name="_Portfolio SPlan Base Case.xls Chart 1_Book1 2" xfId="28295"/>
    <cellStyle name="_Portfolio SPlan Base Case.xls Chart 1_Book2" xfId="4928"/>
    <cellStyle name="_Portfolio SPlan Base Case.xls Chart 1_Book2 2" xfId="4929"/>
    <cellStyle name="_Portfolio SPlan Base Case.xls Chart 1_Book2 2 2" xfId="4930"/>
    <cellStyle name="_Portfolio SPlan Base Case.xls Chart 1_Book2 2 2 2" xfId="28296"/>
    <cellStyle name="_Portfolio SPlan Base Case.xls Chart 1_Book2 2 2 2 2" xfId="28297"/>
    <cellStyle name="_Portfolio SPlan Base Case.xls Chart 1_Book2 2 2 3" xfId="28298"/>
    <cellStyle name="_Portfolio SPlan Base Case.xls Chart 1_Book2 2 2 4" xfId="28299"/>
    <cellStyle name="_Portfolio SPlan Base Case.xls Chart 1_Book2 2 3" xfId="28300"/>
    <cellStyle name="_Portfolio SPlan Base Case.xls Chart 1_Book2 2 3 2" xfId="28301"/>
    <cellStyle name="_Portfolio SPlan Base Case.xls Chart 1_Book2 2 4" xfId="28302"/>
    <cellStyle name="_Portfolio SPlan Base Case.xls Chart 1_Book2 3" xfId="4931"/>
    <cellStyle name="_Portfolio SPlan Base Case.xls Chart 1_Book2 3 2" xfId="28303"/>
    <cellStyle name="_Portfolio SPlan Base Case.xls Chart 1_Book2 3 2 2" xfId="28304"/>
    <cellStyle name="_Portfolio SPlan Base Case.xls Chart 1_Book2 3 3" xfId="28305"/>
    <cellStyle name="_Portfolio SPlan Base Case.xls Chart 1_Book2 3 4" xfId="28306"/>
    <cellStyle name="_Portfolio SPlan Base Case.xls Chart 1_Book2 4" xfId="28307"/>
    <cellStyle name="_Portfolio SPlan Base Case.xls Chart 1_Book2 4 2" xfId="28308"/>
    <cellStyle name="_Portfolio SPlan Base Case.xls Chart 1_Book2 5" xfId="28309"/>
    <cellStyle name="_Portfolio SPlan Base Case.xls Chart 1_Book2_Adj Bench DR 3 for Initial Briefs (Electric)" xfId="4932"/>
    <cellStyle name="_Portfolio SPlan Base Case.xls Chart 1_Book2_Adj Bench DR 3 for Initial Briefs (Electric) 2" xfId="4933"/>
    <cellStyle name="_Portfolio SPlan Base Case.xls Chart 1_Book2_Adj Bench DR 3 for Initial Briefs (Electric) 2 2" xfId="4934"/>
    <cellStyle name="_Portfolio SPlan Base Case.xls Chart 1_Book2_Adj Bench DR 3 for Initial Briefs (Electric) 2 2 2" xfId="28310"/>
    <cellStyle name="_Portfolio SPlan Base Case.xls Chart 1_Book2_Adj Bench DR 3 for Initial Briefs (Electric) 2 2 2 2" xfId="28311"/>
    <cellStyle name="_Portfolio SPlan Base Case.xls Chart 1_Book2_Adj Bench DR 3 for Initial Briefs (Electric) 2 2 3" xfId="28312"/>
    <cellStyle name="_Portfolio SPlan Base Case.xls Chart 1_Book2_Adj Bench DR 3 for Initial Briefs (Electric) 2 2 4" xfId="28313"/>
    <cellStyle name="_Portfolio SPlan Base Case.xls Chart 1_Book2_Adj Bench DR 3 for Initial Briefs (Electric) 2 3" xfId="28314"/>
    <cellStyle name="_Portfolio SPlan Base Case.xls Chart 1_Book2_Adj Bench DR 3 for Initial Briefs (Electric) 2 3 2" xfId="28315"/>
    <cellStyle name="_Portfolio SPlan Base Case.xls Chart 1_Book2_Adj Bench DR 3 for Initial Briefs (Electric) 2 4" xfId="28316"/>
    <cellStyle name="_Portfolio SPlan Base Case.xls Chart 1_Book2_Adj Bench DR 3 for Initial Briefs (Electric) 3" xfId="4935"/>
    <cellStyle name="_Portfolio SPlan Base Case.xls Chart 1_Book2_Adj Bench DR 3 for Initial Briefs (Electric) 3 2" xfId="28317"/>
    <cellStyle name="_Portfolio SPlan Base Case.xls Chart 1_Book2_Adj Bench DR 3 for Initial Briefs (Electric) 3 2 2" xfId="28318"/>
    <cellStyle name="_Portfolio SPlan Base Case.xls Chart 1_Book2_Adj Bench DR 3 for Initial Briefs (Electric) 3 3" xfId="28319"/>
    <cellStyle name="_Portfolio SPlan Base Case.xls Chart 1_Book2_Adj Bench DR 3 for Initial Briefs (Electric) 3 4" xfId="28320"/>
    <cellStyle name="_Portfolio SPlan Base Case.xls Chart 1_Book2_Adj Bench DR 3 for Initial Briefs (Electric) 4" xfId="28321"/>
    <cellStyle name="_Portfolio SPlan Base Case.xls Chart 1_Book2_Adj Bench DR 3 for Initial Briefs (Electric) 4 2" xfId="28322"/>
    <cellStyle name="_Portfolio SPlan Base Case.xls Chart 1_Book2_Adj Bench DR 3 for Initial Briefs (Electric) 5" xfId="28323"/>
    <cellStyle name="_Portfolio SPlan Base Case.xls Chart 1_Book2_Adj Bench DR 3 for Initial Briefs (Electric)_DEM-WP(C) ENERG10C--ctn Mid-C_042010 2010GRC" xfId="28324"/>
    <cellStyle name="_Portfolio SPlan Base Case.xls Chart 1_Book2_Adj Bench DR 3 for Initial Briefs (Electric)_DEM-WP(C) ENERG10C--ctn Mid-C_042010 2010GRC 2" xfId="28325"/>
    <cellStyle name="_Portfolio SPlan Base Case.xls Chart 1_Book2_DEM-WP(C) ENERG10C--ctn Mid-C_042010 2010GRC" xfId="28326"/>
    <cellStyle name="_Portfolio SPlan Base Case.xls Chart 1_Book2_DEM-WP(C) ENERG10C--ctn Mid-C_042010 2010GRC 2" xfId="28327"/>
    <cellStyle name="_Portfolio SPlan Base Case.xls Chart 1_Book2_Electric Rev Req Model (2009 GRC) Rebuttal" xfId="4936"/>
    <cellStyle name="_Portfolio SPlan Base Case.xls Chart 1_Book2_Electric Rev Req Model (2009 GRC) Rebuttal 2" xfId="4937"/>
    <cellStyle name="_Portfolio SPlan Base Case.xls Chart 1_Book2_Electric Rev Req Model (2009 GRC) Rebuttal 2 2" xfId="4938"/>
    <cellStyle name="_Portfolio SPlan Base Case.xls Chart 1_Book2_Electric Rev Req Model (2009 GRC) Rebuttal 2 2 2" xfId="28328"/>
    <cellStyle name="_Portfolio SPlan Base Case.xls Chart 1_Book2_Electric Rev Req Model (2009 GRC) Rebuttal 2 3" xfId="28329"/>
    <cellStyle name="_Portfolio SPlan Base Case.xls Chart 1_Book2_Electric Rev Req Model (2009 GRC) Rebuttal 3" xfId="4939"/>
    <cellStyle name="_Portfolio SPlan Base Case.xls Chart 1_Book2_Electric Rev Req Model (2009 GRC) Rebuttal 3 2" xfId="28330"/>
    <cellStyle name="_Portfolio SPlan Base Case.xls Chart 1_Book2_Electric Rev Req Model (2009 GRC) Rebuttal 4" xfId="28331"/>
    <cellStyle name="_Portfolio SPlan Base Case.xls Chart 1_Book2_Electric Rev Req Model (2009 GRC) Rebuttal REmoval of New  WH Solar AdjustMI" xfId="4940"/>
    <cellStyle name="_Portfolio SPlan Base Case.xls Chart 1_Book2_Electric Rev Req Model (2009 GRC) Rebuttal REmoval of New  WH Solar AdjustMI 2" xfId="4941"/>
    <cellStyle name="_Portfolio SPlan Base Case.xls Chart 1_Book2_Electric Rev Req Model (2009 GRC) Rebuttal REmoval of New  WH Solar AdjustMI 2 2" xfId="4942"/>
    <cellStyle name="_Portfolio SPlan Base Case.xls Chart 1_Book2_Electric Rev Req Model (2009 GRC) Rebuttal REmoval of New  WH Solar AdjustMI 2 2 2" xfId="28332"/>
    <cellStyle name="_Portfolio SPlan Base Case.xls Chart 1_Book2_Electric Rev Req Model (2009 GRC) Rebuttal REmoval of New  WH Solar AdjustMI 2 2 2 2" xfId="28333"/>
    <cellStyle name="_Portfolio SPlan Base Case.xls Chart 1_Book2_Electric Rev Req Model (2009 GRC) Rebuttal REmoval of New  WH Solar AdjustMI 2 2 3" xfId="28334"/>
    <cellStyle name="_Portfolio SPlan Base Case.xls Chart 1_Book2_Electric Rev Req Model (2009 GRC) Rebuttal REmoval of New  WH Solar AdjustMI 2 2 4" xfId="28335"/>
    <cellStyle name="_Portfolio SPlan Base Case.xls Chart 1_Book2_Electric Rev Req Model (2009 GRC) Rebuttal REmoval of New  WH Solar AdjustMI 2 3" xfId="28336"/>
    <cellStyle name="_Portfolio SPlan Base Case.xls Chart 1_Book2_Electric Rev Req Model (2009 GRC) Rebuttal REmoval of New  WH Solar AdjustMI 2 3 2" xfId="28337"/>
    <cellStyle name="_Portfolio SPlan Base Case.xls Chart 1_Book2_Electric Rev Req Model (2009 GRC) Rebuttal REmoval of New  WH Solar AdjustMI 2 4" xfId="28338"/>
    <cellStyle name="_Portfolio SPlan Base Case.xls Chart 1_Book2_Electric Rev Req Model (2009 GRC) Rebuttal REmoval of New  WH Solar AdjustMI 3" xfId="4943"/>
    <cellStyle name="_Portfolio SPlan Base Case.xls Chart 1_Book2_Electric Rev Req Model (2009 GRC) Rebuttal REmoval of New  WH Solar AdjustMI 3 2" xfId="28339"/>
    <cellStyle name="_Portfolio SPlan Base Case.xls Chart 1_Book2_Electric Rev Req Model (2009 GRC) Rebuttal REmoval of New  WH Solar AdjustMI 3 2 2" xfId="28340"/>
    <cellStyle name="_Portfolio SPlan Base Case.xls Chart 1_Book2_Electric Rev Req Model (2009 GRC) Rebuttal REmoval of New  WH Solar AdjustMI 3 3" xfId="28341"/>
    <cellStyle name="_Portfolio SPlan Base Case.xls Chart 1_Book2_Electric Rev Req Model (2009 GRC) Rebuttal REmoval of New  WH Solar AdjustMI 3 4" xfId="28342"/>
    <cellStyle name="_Portfolio SPlan Base Case.xls Chart 1_Book2_Electric Rev Req Model (2009 GRC) Rebuttal REmoval of New  WH Solar AdjustMI 4" xfId="28343"/>
    <cellStyle name="_Portfolio SPlan Base Case.xls Chart 1_Book2_Electric Rev Req Model (2009 GRC) Rebuttal REmoval of New  WH Solar AdjustMI 4 2" xfId="28344"/>
    <cellStyle name="_Portfolio SPlan Base Case.xls Chart 1_Book2_Electric Rev Req Model (2009 GRC) Rebuttal REmoval of New  WH Solar AdjustMI 5" xfId="28345"/>
    <cellStyle name="_Portfolio SPlan Base Case.xls Chart 1_Book2_Electric Rev Req Model (2009 GRC) Rebuttal REmoval of New  WH Solar AdjustMI_DEM-WP(C) ENERG10C--ctn Mid-C_042010 2010GRC" xfId="28346"/>
    <cellStyle name="_Portfolio SPlan Base Case.xls Chart 1_Book2_Electric Rev Req Model (2009 GRC) Rebuttal REmoval of New  WH Solar AdjustMI_DEM-WP(C) ENERG10C--ctn Mid-C_042010 2010GRC 2" xfId="28347"/>
    <cellStyle name="_Portfolio SPlan Base Case.xls Chart 1_Book2_Electric Rev Req Model (2009 GRC) Revised 01-18-2010" xfId="4944"/>
    <cellStyle name="_Portfolio SPlan Base Case.xls Chart 1_Book2_Electric Rev Req Model (2009 GRC) Revised 01-18-2010 2" xfId="4945"/>
    <cellStyle name="_Portfolio SPlan Base Case.xls Chart 1_Book2_Electric Rev Req Model (2009 GRC) Revised 01-18-2010 2 2" xfId="4946"/>
    <cellStyle name="_Portfolio SPlan Base Case.xls Chart 1_Book2_Electric Rev Req Model (2009 GRC) Revised 01-18-2010 2 2 2" xfId="28348"/>
    <cellStyle name="_Portfolio SPlan Base Case.xls Chart 1_Book2_Electric Rev Req Model (2009 GRC) Revised 01-18-2010 2 2 2 2" xfId="28349"/>
    <cellStyle name="_Portfolio SPlan Base Case.xls Chart 1_Book2_Electric Rev Req Model (2009 GRC) Revised 01-18-2010 2 2 3" xfId="28350"/>
    <cellStyle name="_Portfolio SPlan Base Case.xls Chart 1_Book2_Electric Rev Req Model (2009 GRC) Revised 01-18-2010 2 2 4" xfId="28351"/>
    <cellStyle name="_Portfolio SPlan Base Case.xls Chart 1_Book2_Electric Rev Req Model (2009 GRC) Revised 01-18-2010 2 3" xfId="28352"/>
    <cellStyle name="_Portfolio SPlan Base Case.xls Chart 1_Book2_Electric Rev Req Model (2009 GRC) Revised 01-18-2010 2 3 2" xfId="28353"/>
    <cellStyle name="_Portfolio SPlan Base Case.xls Chart 1_Book2_Electric Rev Req Model (2009 GRC) Revised 01-18-2010 2 4" xfId="28354"/>
    <cellStyle name="_Portfolio SPlan Base Case.xls Chart 1_Book2_Electric Rev Req Model (2009 GRC) Revised 01-18-2010 3" xfId="4947"/>
    <cellStyle name="_Portfolio SPlan Base Case.xls Chart 1_Book2_Electric Rev Req Model (2009 GRC) Revised 01-18-2010 3 2" xfId="28355"/>
    <cellStyle name="_Portfolio SPlan Base Case.xls Chart 1_Book2_Electric Rev Req Model (2009 GRC) Revised 01-18-2010 3 2 2" xfId="28356"/>
    <cellStyle name="_Portfolio SPlan Base Case.xls Chart 1_Book2_Electric Rev Req Model (2009 GRC) Revised 01-18-2010 3 3" xfId="28357"/>
    <cellStyle name="_Portfolio SPlan Base Case.xls Chart 1_Book2_Electric Rev Req Model (2009 GRC) Revised 01-18-2010 3 4" xfId="28358"/>
    <cellStyle name="_Portfolio SPlan Base Case.xls Chart 1_Book2_Electric Rev Req Model (2009 GRC) Revised 01-18-2010 4" xfId="28359"/>
    <cellStyle name="_Portfolio SPlan Base Case.xls Chart 1_Book2_Electric Rev Req Model (2009 GRC) Revised 01-18-2010 4 2" xfId="28360"/>
    <cellStyle name="_Portfolio SPlan Base Case.xls Chart 1_Book2_Electric Rev Req Model (2009 GRC) Revised 01-18-2010 5" xfId="28361"/>
    <cellStyle name="_Portfolio SPlan Base Case.xls Chart 1_Book2_Electric Rev Req Model (2009 GRC) Revised 01-18-2010_DEM-WP(C) ENERG10C--ctn Mid-C_042010 2010GRC" xfId="28362"/>
    <cellStyle name="_Portfolio SPlan Base Case.xls Chart 1_Book2_Electric Rev Req Model (2009 GRC) Revised 01-18-2010_DEM-WP(C) ENERG10C--ctn Mid-C_042010 2010GRC 2" xfId="28363"/>
    <cellStyle name="_Portfolio SPlan Base Case.xls Chart 1_Book2_Final Order Electric EXHIBIT A-1" xfId="4948"/>
    <cellStyle name="_Portfolio SPlan Base Case.xls Chart 1_Book2_Final Order Electric EXHIBIT A-1 2" xfId="4949"/>
    <cellStyle name="_Portfolio SPlan Base Case.xls Chart 1_Book2_Final Order Electric EXHIBIT A-1 2 2" xfId="4950"/>
    <cellStyle name="_Portfolio SPlan Base Case.xls Chart 1_Book2_Final Order Electric EXHIBIT A-1 2 2 2" xfId="28364"/>
    <cellStyle name="_Portfolio SPlan Base Case.xls Chart 1_Book2_Final Order Electric EXHIBIT A-1 2 3" xfId="28365"/>
    <cellStyle name="_Portfolio SPlan Base Case.xls Chart 1_Book2_Final Order Electric EXHIBIT A-1 2 4" xfId="28366"/>
    <cellStyle name="_Portfolio SPlan Base Case.xls Chart 1_Book2_Final Order Electric EXHIBIT A-1 3" xfId="4951"/>
    <cellStyle name="_Portfolio SPlan Base Case.xls Chart 1_Book2_Final Order Electric EXHIBIT A-1 3 2" xfId="28367"/>
    <cellStyle name="_Portfolio SPlan Base Case.xls Chart 1_Book2_Final Order Electric EXHIBIT A-1 4" xfId="28368"/>
    <cellStyle name="_Portfolio SPlan Base Case.xls Chart 1_Book2_Final Order Electric EXHIBIT A-1 5" xfId="28369"/>
    <cellStyle name="_Portfolio SPlan Base Case.xls Chart 1_Book2_Final Order Electric EXHIBIT A-1 6" xfId="28370"/>
    <cellStyle name="_Portfolio SPlan Base Case.xls Chart 1_Chelan PUD Power Costs (8-10)" xfId="4952"/>
    <cellStyle name="_Portfolio SPlan Base Case.xls Chart 1_Chelan PUD Power Costs (8-10) 2" xfId="28371"/>
    <cellStyle name="_Portfolio SPlan Base Case.xls Chart 1_Colstrip 1&amp;2 Annual O&amp;M Budgets" xfId="28372"/>
    <cellStyle name="_Portfolio SPlan Base Case.xls Chart 1_Colstrip 1&amp;2 Annual O&amp;M Budgets 2" xfId="28373"/>
    <cellStyle name="_Portfolio SPlan Base Case.xls Chart 1_Colstrip 1&amp;2 Annual O&amp;M Budgets 3" xfId="28374"/>
    <cellStyle name="_Portfolio SPlan Base Case.xls Chart 1_Confidential Material" xfId="4953"/>
    <cellStyle name="_Portfolio SPlan Base Case.xls Chart 1_Confidential Material 2" xfId="28375"/>
    <cellStyle name="_Portfolio SPlan Base Case.xls Chart 1_DEM-WP(C) Colstrip 12 Coal Cost Forecast 2010GRC" xfId="4954"/>
    <cellStyle name="_Portfolio SPlan Base Case.xls Chart 1_DEM-WP(C) Colstrip 12 Coal Cost Forecast 2010GRC 2" xfId="28376"/>
    <cellStyle name="_Portfolio SPlan Base Case.xls Chart 1_DEM-WP(C) ENERG10C--ctn Mid-C_042010 2010GRC" xfId="28377"/>
    <cellStyle name="_Portfolio SPlan Base Case.xls Chart 1_DEM-WP(C) ENERG10C--ctn Mid-C_042010 2010GRC 2" xfId="28378"/>
    <cellStyle name="_Portfolio SPlan Base Case.xls Chart 1_DEM-WP(C) Production O&amp;M 2010GRC As-Filed" xfId="4955"/>
    <cellStyle name="_Portfolio SPlan Base Case.xls Chart 1_DEM-WP(C) Production O&amp;M 2010GRC As-Filed 2" xfId="4956"/>
    <cellStyle name="_Portfolio SPlan Base Case.xls Chart 1_DEM-WP(C) Production O&amp;M 2010GRC As-Filed 2 2" xfId="28379"/>
    <cellStyle name="_Portfolio SPlan Base Case.xls Chart 1_DEM-WP(C) Production O&amp;M 2010GRC As-Filed 2 3" xfId="28380"/>
    <cellStyle name="_Portfolio SPlan Base Case.xls Chart 1_DEM-WP(C) Production O&amp;M 2010GRC As-Filed 3" xfId="28381"/>
    <cellStyle name="_Portfolio SPlan Base Case.xls Chart 1_DEM-WP(C) Production O&amp;M 2010GRC As-Filed 3 2" xfId="28382"/>
    <cellStyle name="_Portfolio SPlan Base Case.xls Chart 1_DEM-WP(C) Production O&amp;M 2010GRC As-Filed 4" xfId="28383"/>
    <cellStyle name="_Portfolio SPlan Base Case.xls Chart 1_DEM-WP(C) Production O&amp;M 2010GRC As-Filed 4 2" xfId="28384"/>
    <cellStyle name="_Portfolio SPlan Base Case.xls Chart 1_DEM-WP(C) Production O&amp;M 2010GRC As-Filed 5" xfId="28385"/>
    <cellStyle name="_Portfolio SPlan Base Case.xls Chart 1_DEM-WP(C) Production O&amp;M 2010GRC As-Filed 5 2" xfId="28386"/>
    <cellStyle name="_Portfolio SPlan Base Case.xls Chart 1_DEM-WP(C) Production O&amp;M 2010GRC As-Filed 6" xfId="28387"/>
    <cellStyle name="_Portfolio SPlan Base Case.xls Chart 1_DEM-WP(C) Production O&amp;M 2010GRC As-Filed 6 2" xfId="28388"/>
    <cellStyle name="_Portfolio SPlan Base Case.xls Chart 1_Electric Rev Req Model (2009 GRC) " xfId="4957"/>
    <cellStyle name="_Portfolio SPlan Base Case.xls Chart 1_Electric Rev Req Model (2009 GRC)  2" xfId="4958"/>
    <cellStyle name="_Portfolio SPlan Base Case.xls Chart 1_Electric Rev Req Model (2009 GRC)  2 2" xfId="4959"/>
    <cellStyle name="_Portfolio SPlan Base Case.xls Chart 1_Electric Rev Req Model (2009 GRC)  2 2 2" xfId="28389"/>
    <cellStyle name="_Portfolio SPlan Base Case.xls Chart 1_Electric Rev Req Model (2009 GRC)  2 2 2 2" xfId="28390"/>
    <cellStyle name="_Portfolio SPlan Base Case.xls Chart 1_Electric Rev Req Model (2009 GRC)  2 2 3" xfId="28391"/>
    <cellStyle name="_Portfolio SPlan Base Case.xls Chart 1_Electric Rev Req Model (2009 GRC)  2 2 4" xfId="28392"/>
    <cellStyle name="_Portfolio SPlan Base Case.xls Chart 1_Electric Rev Req Model (2009 GRC)  2 3" xfId="28393"/>
    <cellStyle name="_Portfolio SPlan Base Case.xls Chart 1_Electric Rev Req Model (2009 GRC)  2 3 2" xfId="28394"/>
    <cellStyle name="_Portfolio SPlan Base Case.xls Chart 1_Electric Rev Req Model (2009 GRC)  2 4" xfId="28395"/>
    <cellStyle name="_Portfolio SPlan Base Case.xls Chart 1_Electric Rev Req Model (2009 GRC)  3" xfId="4960"/>
    <cellStyle name="_Portfolio SPlan Base Case.xls Chart 1_Electric Rev Req Model (2009 GRC)  3 2" xfId="28396"/>
    <cellStyle name="_Portfolio SPlan Base Case.xls Chart 1_Electric Rev Req Model (2009 GRC)  3 2 2" xfId="28397"/>
    <cellStyle name="_Portfolio SPlan Base Case.xls Chart 1_Electric Rev Req Model (2009 GRC)  3 3" xfId="28398"/>
    <cellStyle name="_Portfolio SPlan Base Case.xls Chart 1_Electric Rev Req Model (2009 GRC)  3 4" xfId="28399"/>
    <cellStyle name="_Portfolio SPlan Base Case.xls Chart 1_Electric Rev Req Model (2009 GRC)  4" xfId="28400"/>
    <cellStyle name="_Portfolio SPlan Base Case.xls Chart 1_Electric Rev Req Model (2009 GRC)  4 2" xfId="28401"/>
    <cellStyle name="_Portfolio SPlan Base Case.xls Chart 1_Electric Rev Req Model (2009 GRC)  5" xfId="28402"/>
    <cellStyle name="_Portfolio SPlan Base Case.xls Chart 1_Electric Rev Req Model (2009 GRC) _DEM-WP(C) ENERG10C--ctn Mid-C_042010 2010GRC" xfId="28403"/>
    <cellStyle name="_Portfolio SPlan Base Case.xls Chart 1_Electric Rev Req Model (2009 GRC) _DEM-WP(C) ENERG10C--ctn Mid-C_042010 2010GRC 2" xfId="28404"/>
    <cellStyle name="_Portfolio SPlan Base Case.xls Chart 1_Electric Rev Req Model (2009 GRC) Rebuttal" xfId="4961"/>
    <cellStyle name="_Portfolio SPlan Base Case.xls Chart 1_Electric Rev Req Model (2009 GRC) Rebuttal 2" xfId="4962"/>
    <cellStyle name="_Portfolio SPlan Base Case.xls Chart 1_Electric Rev Req Model (2009 GRC) Rebuttal 2 2" xfId="4963"/>
    <cellStyle name="_Portfolio SPlan Base Case.xls Chart 1_Electric Rev Req Model (2009 GRC) Rebuttal 2 2 2" xfId="28405"/>
    <cellStyle name="_Portfolio SPlan Base Case.xls Chart 1_Electric Rev Req Model (2009 GRC) Rebuttal 2 3" xfId="28406"/>
    <cellStyle name="_Portfolio SPlan Base Case.xls Chart 1_Electric Rev Req Model (2009 GRC) Rebuttal 3" xfId="4964"/>
    <cellStyle name="_Portfolio SPlan Base Case.xls Chart 1_Electric Rev Req Model (2009 GRC) Rebuttal 3 2" xfId="28407"/>
    <cellStyle name="_Portfolio SPlan Base Case.xls Chart 1_Electric Rev Req Model (2009 GRC) Rebuttal 4" xfId="28408"/>
    <cellStyle name="_Portfolio SPlan Base Case.xls Chart 1_Electric Rev Req Model (2009 GRC) Rebuttal REmoval of New  WH Solar AdjustMI" xfId="4965"/>
    <cellStyle name="_Portfolio SPlan Base Case.xls Chart 1_Electric Rev Req Model (2009 GRC) Rebuttal REmoval of New  WH Solar AdjustMI 2" xfId="4966"/>
    <cellStyle name="_Portfolio SPlan Base Case.xls Chart 1_Electric Rev Req Model (2009 GRC) Rebuttal REmoval of New  WH Solar AdjustMI 2 2" xfId="4967"/>
    <cellStyle name="_Portfolio SPlan Base Case.xls Chart 1_Electric Rev Req Model (2009 GRC) Rebuttal REmoval of New  WH Solar AdjustMI 2 2 2" xfId="28409"/>
    <cellStyle name="_Portfolio SPlan Base Case.xls Chart 1_Electric Rev Req Model (2009 GRC) Rebuttal REmoval of New  WH Solar AdjustMI 2 2 2 2" xfId="28410"/>
    <cellStyle name="_Portfolio SPlan Base Case.xls Chart 1_Electric Rev Req Model (2009 GRC) Rebuttal REmoval of New  WH Solar AdjustMI 2 2 3" xfId="28411"/>
    <cellStyle name="_Portfolio SPlan Base Case.xls Chart 1_Electric Rev Req Model (2009 GRC) Rebuttal REmoval of New  WH Solar AdjustMI 2 2 4" xfId="28412"/>
    <cellStyle name="_Portfolio SPlan Base Case.xls Chart 1_Electric Rev Req Model (2009 GRC) Rebuttal REmoval of New  WH Solar AdjustMI 2 3" xfId="28413"/>
    <cellStyle name="_Portfolio SPlan Base Case.xls Chart 1_Electric Rev Req Model (2009 GRC) Rebuttal REmoval of New  WH Solar AdjustMI 2 3 2" xfId="28414"/>
    <cellStyle name="_Portfolio SPlan Base Case.xls Chart 1_Electric Rev Req Model (2009 GRC) Rebuttal REmoval of New  WH Solar AdjustMI 2 4" xfId="28415"/>
    <cellStyle name="_Portfolio SPlan Base Case.xls Chart 1_Electric Rev Req Model (2009 GRC) Rebuttal REmoval of New  WH Solar AdjustMI 3" xfId="4968"/>
    <cellStyle name="_Portfolio SPlan Base Case.xls Chart 1_Electric Rev Req Model (2009 GRC) Rebuttal REmoval of New  WH Solar AdjustMI 3 2" xfId="28416"/>
    <cellStyle name="_Portfolio SPlan Base Case.xls Chart 1_Electric Rev Req Model (2009 GRC) Rebuttal REmoval of New  WH Solar AdjustMI 3 2 2" xfId="28417"/>
    <cellStyle name="_Portfolio SPlan Base Case.xls Chart 1_Electric Rev Req Model (2009 GRC) Rebuttal REmoval of New  WH Solar AdjustMI 3 3" xfId="28418"/>
    <cellStyle name="_Portfolio SPlan Base Case.xls Chart 1_Electric Rev Req Model (2009 GRC) Rebuttal REmoval of New  WH Solar AdjustMI 3 4" xfId="28419"/>
    <cellStyle name="_Portfolio SPlan Base Case.xls Chart 1_Electric Rev Req Model (2009 GRC) Rebuttal REmoval of New  WH Solar AdjustMI 4" xfId="28420"/>
    <cellStyle name="_Portfolio SPlan Base Case.xls Chart 1_Electric Rev Req Model (2009 GRC) Rebuttal REmoval of New  WH Solar AdjustMI 4 2" xfId="28421"/>
    <cellStyle name="_Portfolio SPlan Base Case.xls Chart 1_Electric Rev Req Model (2009 GRC) Rebuttal REmoval of New  WH Solar AdjustMI 5" xfId="28422"/>
    <cellStyle name="_Portfolio SPlan Base Case.xls Chart 1_Electric Rev Req Model (2009 GRC) Rebuttal REmoval of New  WH Solar AdjustMI_DEM-WP(C) ENERG10C--ctn Mid-C_042010 2010GRC" xfId="28423"/>
    <cellStyle name="_Portfolio SPlan Base Case.xls Chart 1_Electric Rev Req Model (2009 GRC) Rebuttal REmoval of New  WH Solar AdjustMI_DEM-WP(C) ENERG10C--ctn Mid-C_042010 2010GRC 2" xfId="28424"/>
    <cellStyle name="_Portfolio SPlan Base Case.xls Chart 1_Electric Rev Req Model (2009 GRC) Revised 01-18-2010" xfId="4969"/>
    <cellStyle name="_Portfolio SPlan Base Case.xls Chart 1_Electric Rev Req Model (2009 GRC) Revised 01-18-2010 2" xfId="4970"/>
    <cellStyle name="_Portfolio SPlan Base Case.xls Chart 1_Electric Rev Req Model (2009 GRC) Revised 01-18-2010 2 2" xfId="4971"/>
    <cellStyle name="_Portfolio SPlan Base Case.xls Chart 1_Electric Rev Req Model (2009 GRC) Revised 01-18-2010 2 2 2" xfId="28425"/>
    <cellStyle name="_Portfolio SPlan Base Case.xls Chart 1_Electric Rev Req Model (2009 GRC) Revised 01-18-2010 2 2 2 2" xfId="28426"/>
    <cellStyle name="_Portfolio SPlan Base Case.xls Chart 1_Electric Rev Req Model (2009 GRC) Revised 01-18-2010 2 2 3" xfId="28427"/>
    <cellStyle name="_Portfolio SPlan Base Case.xls Chart 1_Electric Rev Req Model (2009 GRC) Revised 01-18-2010 2 2 4" xfId="28428"/>
    <cellStyle name="_Portfolio SPlan Base Case.xls Chart 1_Electric Rev Req Model (2009 GRC) Revised 01-18-2010 2 3" xfId="28429"/>
    <cellStyle name="_Portfolio SPlan Base Case.xls Chart 1_Electric Rev Req Model (2009 GRC) Revised 01-18-2010 2 3 2" xfId="28430"/>
    <cellStyle name="_Portfolio SPlan Base Case.xls Chart 1_Electric Rev Req Model (2009 GRC) Revised 01-18-2010 2 4" xfId="28431"/>
    <cellStyle name="_Portfolio SPlan Base Case.xls Chart 1_Electric Rev Req Model (2009 GRC) Revised 01-18-2010 3" xfId="4972"/>
    <cellStyle name="_Portfolio SPlan Base Case.xls Chart 1_Electric Rev Req Model (2009 GRC) Revised 01-18-2010 3 2" xfId="28432"/>
    <cellStyle name="_Portfolio SPlan Base Case.xls Chart 1_Electric Rev Req Model (2009 GRC) Revised 01-18-2010 3 2 2" xfId="28433"/>
    <cellStyle name="_Portfolio SPlan Base Case.xls Chart 1_Electric Rev Req Model (2009 GRC) Revised 01-18-2010 3 3" xfId="28434"/>
    <cellStyle name="_Portfolio SPlan Base Case.xls Chart 1_Electric Rev Req Model (2009 GRC) Revised 01-18-2010 3 4" xfId="28435"/>
    <cellStyle name="_Portfolio SPlan Base Case.xls Chart 1_Electric Rev Req Model (2009 GRC) Revised 01-18-2010 4" xfId="28436"/>
    <cellStyle name="_Portfolio SPlan Base Case.xls Chart 1_Electric Rev Req Model (2009 GRC) Revised 01-18-2010 4 2" xfId="28437"/>
    <cellStyle name="_Portfolio SPlan Base Case.xls Chart 1_Electric Rev Req Model (2009 GRC) Revised 01-18-2010 5" xfId="28438"/>
    <cellStyle name="_Portfolio SPlan Base Case.xls Chart 1_Electric Rev Req Model (2009 GRC) Revised 01-18-2010_DEM-WP(C) ENERG10C--ctn Mid-C_042010 2010GRC" xfId="28439"/>
    <cellStyle name="_Portfolio SPlan Base Case.xls Chart 1_Electric Rev Req Model (2009 GRC) Revised 01-18-2010_DEM-WP(C) ENERG10C--ctn Mid-C_042010 2010GRC 2" xfId="28440"/>
    <cellStyle name="_Portfolio SPlan Base Case.xls Chart 1_Electric Rev Req Model (2010 GRC)" xfId="4973"/>
    <cellStyle name="_Portfolio SPlan Base Case.xls Chart 1_Electric Rev Req Model (2010 GRC) 2" xfId="28441"/>
    <cellStyle name="_Portfolio SPlan Base Case.xls Chart 1_Electric Rev Req Model (2010 GRC) SF" xfId="4974"/>
    <cellStyle name="_Portfolio SPlan Base Case.xls Chart 1_Electric Rev Req Model (2010 GRC) SF 2" xfId="28442"/>
    <cellStyle name="_Portfolio SPlan Base Case.xls Chart 1_Final Order Electric EXHIBIT A-1" xfId="4975"/>
    <cellStyle name="_Portfolio SPlan Base Case.xls Chart 1_Final Order Electric EXHIBIT A-1 2" xfId="4976"/>
    <cellStyle name="_Portfolio SPlan Base Case.xls Chart 1_Final Order Electric EXHIBIT A-1 2 2" xfId="4977"/>
    <cellStyle name="_Portfolio SPlan Base Case.xls Chart 1_Final Order Electric EXHIBIT A-1 2 2 2" xfId="28443"/>
    <cellStyle name="_Portfolio SPlan Base Case.xls Chart 1_Final Order Electric EXHIBIT A-1 2 3" xfId="28444"/>
    <cellStyle name="_Portfolio SPlan Base Case.xls Chart 1_Final Order Electric EXHIBIT A-1 2 4" xfId="28445"/>
    <cellStyle name="_Portfolio SPlan Base Case.xls Chart 1_Final Order Electric EXHIBIT A-1 3" xfId="4978"/>
    <cellStyle name="_Portfolio SPlan Base Case.xls Chart 1_Final Order Electric EXHIBIT A-1 3 2" xfId="28446"/>
    <cellStyle name="_Portfolio SPlan Base Case.xls Chart 1_Final Order Electric EXHIBIT A-1 4" xfId="28447"/>
    <cellStyle name="_Portfolio SPlan Base Case.xls Chart 1_Final Order Electric EXHIBIT A-1 5" xfId="28448"/>
    <cellStyle name="_Portfolio SPlan Base Case.xls Chart 1_Final Order Electric EXHIBIT A-1 6" xfId="28449"/>
    <cellStyle name="_Portfolio SPlan Base Case.xls Chart 1_NIM Summary" xfId="4979"/>
    <cellStyle name="_Portfolio SPlan Base Case.xls Chart 1_NIM Summary 2" xfId="4980"/>
    <cellStyle name="_Portfolio SPlan Base Case.xls Chart 1_NIM Summary 2 2" xfId="28450"/>
    <cellStyle name="_Portfolio SPlan Base Case.xls Chart 1_NIM Summary 2 2 2" xfId="28451"/>
    <cellStyle name="_Portfolio SPlan Base Case.xls Chart 1_NIM Summary 2 2 2 2" xfId="28452"/>
    <cellStyle name="_Portfolio SPlan Base Case.xls Chart 1_NIM Summary 2 2 3" xfId="28453"/>
    <cellStyle name="_Portfolio SPlan Base Case.xls Chart 1_NIM Summary 2 2 4" xfId="28454"/>
    <cellStyle name="_Portfolio SPlan Base Case.xls Chart 1_NIM Summary 2 3" xfId="28455"/>
    <cellStyle name="_Portfolio SPlan Base Case.xls Chart 1_NIM Summary 2 3 2" xfId="28456"/>
    <cellStyle name="_Portfolio SPlan Base Case.xls Chart 1_NIM Summary 2 4" xfId="28457"/>
    <cellStyle name="_Portfolio SPlan Base Case.xls Chart 1_NIM Summary 3" xfId="28458"/>
    <cellStyle name="_Portfolio SPlan Base Case.xls Chart 1_NIM Summary 3 2" xfId="28459"/>
    <cellStyle name="_Portfolio SPlan Base Case.xls Chart 1_NIM Summary 3 2 2" xfId="28460"/>
    <cellStyle name="_Portfolio SPlan Base Case.xls Chart 1_NIM Summary 3 3" xfId="28461"/>
    <cellStyle name="_Portfolio SPlan Base Case.xls Chart 1_NIM Summary 3 4" xfId="28462"/>
    <cellStyle name="_Portfolio SPlan Base Case.xls Chart 1_NIM Summary 4" xfId="28463"/>
    <cellStyle name="_Portfolio SPlan Base Case.xls Chart 1_NIM Summary 4 2" xfId="28464"/>
    <cellStyle name="_Portfolio SPlan Base Case.xls Chart 1_NIM Summary 5" xfId="28465"/>
    <cellStyle name="_Portfolio SPlan Base Case.xls Chart 1_NIM Summary_DEM-WP(C) ENERG10C--ctn Mid-C_042010 2010GRC" xfId="28466"/>
    <cellStyle name="_Portfolio SPlan Base Case.xls Chart 1_NIM Summary_DEM-WP(C) ENERG10C--ctn Mid-C_042010 2010GRC 2" xfId="28467"/>
    <cellStyle name="_Portfolio SPlan Base Case.xls Chart 1_Rebuttal Power Costs" xfId="4981"/>
    <cellStyle name="_Portfolio SPlan Base Case.xls Chart 1_Rebuttal Power Costs 2" xfId="4982"/>
    <cellStyle name="_Portfolio SPlan Base Case.xls Chart 1_Rebuttal Power Costs 2 2" xfId="4983"/>
    <cellStyle name="_Portfolio SPlan Base Case.xls Chart 1_Rebuttal Power Costs 2 2 2" xfId="28468"/>
    <cellStyle name="_Portfolio SPlan Base Case.xls Chart 1_Rebuttal Power Costs 2 2 2 2" xfId="28469"/>
    <cellStyle name="_Portfolio SPlan Base Case.xls Chart 1_Rebuttal Power Costs 2 2 3" xfId="28470"/>
    <cellStyle name="_Portfolio SPlan Base Case.xls Chart 1_Rebuttal Power Costs 2 2 4" xfId="28471"/>
    <cellStyle name="_Portfolio SPlan Base Case.xls Chart 1_Rebuttal Power Costs 2 3" xfId="28472"/>
    <cellStyle name="_Portfolio SPlan Base Case.xls Chart 1_Rebuttal Power Costs 2 3 2" xfId="28473"/>
    <cellStyle name="_Portfolio SPlan Base Case.xls Chart 1_Rebuttal Power Costs 2 4" xfId="28474"/>
    <cellStyle name="_Portfolio SPlan Base Case.xls Chart 1_Rebuttal Power Costs 3" xfId="4984"/>
    <cellStyle name="_Portfolio SPlan Base Case.xls Chart 1_Rebuttal Power Costs 3 2" xfId="28475"/>
    <cellStyle name="_Portfolio SPlan Base Case.xls Chart 1_Rebuttal Power Costs 3 2 2" xfId="28476"/>
    <cellStyle name="_Portfolio SPlan Base Case.xls Chart 1_Rebuttal Power Costs 3 3" xfId="28477"/>
    <cellStyle name="_Portfolio SPlan Base Case.xls Chart 1_Rebuttal Power Costs 3 4" xfId="28478"/>
    <cellStyle name="_Portfolio SPlan Base Case.xls Chart 1_Rebuttal Power Costs 4" xfId="28479"/>
    <cellStyle name="_Portfolio SPlan Base Case.xls Chart 1_Rebuttal Power Costs 4 2" xfId="28480"/>
    <cellStyle name="_Portfolio SPlan Base Case.xls Chart 1_Rebuttal Power Costs 5" xfId="28481"/>
    <cellStyle name="_Portfolio SPlan Base Case.xls Chart 1_Rebuttal Power Costs_Adj Bench DR 3 for Initial Briefs (Electric)" xfId="4985"/>
    <cellStyle name="_Portfolio SPlan Base Case.xls Chart 1_Rebuttal Power Costs_Adj Bench DR 3 for Initial Briefs (Electric) 2" xfId="4986"/>
    <cellStyle name="_Portfolio SPlan Base Case.xls Chart 1_Rebuttal Power Costs_Adj Bench DR 3 for Initial Briefs (Electric) 2 2" xfId="4987"/>
    <cellStyle name="_Portfolio SPlan Base Case.xls Chart 1_Rebuttal Power Costs_Adj Bench DR 3 for Initial Briefs (Electric) 2 2 2" xfId="28482"/>
    <cellStyle name="_Portfolio SPlan Base Case.xls Chart 1_Rebuttal Power Costs_Adj Bench DR 3 for Initial Briefs (Electric) 2 2 2 2" xfId="28483"/>
    <cellStyle name="_Portfolio SPlan Base Case.xls Chart 1_Rebuttal Power Costs_Adj Bench DR 3 for Initial Briefs (Electric) 2 2 3" xfId="28484"/>
    <cellStyle name="_Portfolio SPlan Base Case.xls Chart 1_Rebuttal Power Costs_Adj Bench DR 3 for Initial Briefs (Electric) 2 2 4" xfId="28485"/>
    <cellStyle name="_Portfolio SPlan Base Case.xls Chart 1_Rebuttal Power Costs_Adj Bench DR 3 for Initial Briefs (Electric) 2 3" xfId="28486"/>
    <cellStyle name="_Portfolio SPlan Base Case.xls Chart 1_Rebuttal Power Costs_Adj Bench DR 3 for Initial Briefs (Electric) 2 3 2" xfId="28487"/>
    <cellStyle name="_Portfolio SPlan Base Case.xls Chart 1_Rebuttal Power Costs_Adj Bench DR 3 for Initial Briefs (Electric) 2 4" xfId="28488"/>
    <cellStyle name="_Portfolio SPlan Base Case.xls Chart 1_Rebuttal Power Costs_Adj Bench DR 3 for Initial Briefs (Electric) 3" xfId="4988"/>
    <cellStyle name="_Portfolio SPlan Base Case.xls Chart 1_Rebuttal Power Costs_Adj Bench DR 3 for Initial Briefs (Electric) 3 2" xfId="28489"/>
    <cellStyle name="_Portfolio SPlan Base Case.xls Chart 1_Rebuttal Power Costs_Adj Bench DR 3 for Initial Briefs (Electric) 3 2 2" xfId="28490"/>
    <cellStyle name="_Portfolio SPlan Base Case.xls Chart 1_Rebuttal Power Costs_Adj Bench DR 3 for Initial Briefs (Electric) 3 3" xfId="28491"/>
    <cellStyle name="_Portfolio SPlan Base Case.xls Chart 1_Rebuttal Power Costs_Adj Bench DR 3 for Initial Briefs (Electric) 3 4" xfId="28492"/>
    <cellStyle name="_Portfolio SPlan Base Case.xls Chart 1_Rebuttal Power Costs_Adj Bench DR 3 for Initial Briefs (Electric) 4" xfId="28493"/>
    <cellStyle name="_Portfolio SPlan Base Case.xls Chart 1_Rebuttal Power Costs_Adj Bench DR 3 for Initial Briefs (Electric) 4 2" xfId="28494"/>
    <cellStyle name="_Portfolio SPlan Base Case.xls Chart 1_Rebuttal Power Costs_Adj Bench DR 3 for Initial Briefs (Electric) 5" xfId="28495"/>
    <cellStyle name="_Portfolio SPlan Base Case.xls Chart 1_Rebuttal Power Costs_Adj Bench DR 3 for Initial Briefs (Electric)_DEM-WP(C) ENERG10C--ctn Mid-C_042010 2010GRC" xfId="28496"/>
    <cellStyle name="_Portfolio SPlan Base Case.xls Chart 1_Rebuttal Power Costs_Adj Bench DR 3 for Initial Briefs (Electric)_DEM-WP(C) ENERG10C--ctn Mid-C_042010 2010GRC 2" xfId="28497"/>
    <cellStyle name="_Portfolio SPlan Base Case.xls Chart 1_Rebuttal Power Costs_DEM-WP(C) ENERG10C--ctn Mid-C_042010 2010GRC" xfId="28498"/>
    <cellStyle name="_Portfolio SPlan Base Case.xls Chart 1_Rebuttal Power Costs_DEM-WP(C) ENERG10C--ctn Mid-C_042010 2010GRC 2" xfId="28499"/>
    <cellStyle name="_Portfolio SPlan Base Case.xls Chart 1_Rebuttal Power Costs_Electric Rev Req Model (2009 GRC) Rebuttal" xfId="4989"/>
    <cellStyle name="_Portfolio SPlan Base Case.xls Chart 1_Rebuttal Power Costs_Electric Rev Req Model (2009 GRC) Rebuttal 2" xfId="4990"/>
    <cellStyle name="_Portfolio SPlan Base Case.xls Chart 1_Rebuttal Power Costs_Electric Rev Req Model (2009 GRC) Rebuttal 2 2" xfId="4991"/>
    <cellStyle name="_Portfolio SPlan Base Case.xls Chart 1_Rebuttal Power Costs_Electric Rev Req Model (2009 GRC) Rebuttal 2 2 2" xfId="28500"/>
    <cellStyle name="_Portfolio SPlan Base Case.xls Chart 1_Rebuttal Power Costs_Electric Rev Req Model (2009 GRC) Rebuttal 2 3" xfId="28501"/>
    <cellStyle name="_Portfolio SPlan Base Case.xls Chart 1_Rebuttal Power Costs_Electric Rev Req Model (2009 GRC) Rebuttal 3" xfId="4992"/>
    <cellStyle name="_Portfolio SPlan Base Case.xls Chart 1_Rebuttal Power Costs_Electric Rev Req Model (2009 GRC) Rebuttal 3 2" xfId="28502"/>
    <cellStyle name="_Portfolio SPlan Base Case.xls Chart 1_Rebuttal Power Costs_Electric Rev Req Model (2009 GRC) Rebuttal 4" xfId="28503"/>
    <cellStyle name="_Portfolio SPlan Base Case.xls Chart 1_Rebuttal Power Costs_Electric Rev Req Model (2009 GRC) Rebuttal REmoval of New  WH Solar AdjustMI" xfId="4993"/>
    <cellStyle name="_Portfolio SPlan Base Case.xls Chart 1_Rebuttal Power Costs_Electric Rev Req Model (2009 GRC) Rebuttal REmoval of New  WH Solar AdjustMI 2" xfId="4994"/>
    <cellStyle name="_Portfolio SPlan Base Case.xls Chart 1_Rebuttal Power Costs_Electric Rev Req Model (2009 GRC) Rebuttal REmoval of New  WH Solar AdjustMI 2 2" xfId="4995"/>
    <cellStyle name="_Portfolio SPlan Base Case.xls Chart 1_Rebuttal Power Costs_Electric Rev Req Model (2009 GRC) Rebuttal REmoval of New  WH Solar AdjustMI 2 2 2" xfId="28504"/>
    <cellStyle name="_Portfolio SPlan Base Case.xls Chart 1_Rebuttal Power Costs_Electric Rev Req Model (2009 GRC) Rebuttal REmoval of New  WH Solar AdjustMI 2 2 2 2" xfId="28505"/>
    <cellStyle name="_Portfolio SPlan Base Case.xls Chart 1_Rebuttal Power Costs_Electric Rev Req Model (2009 GRC) Rebuttal REmoval of New  WH Solar AdjustMI 2 2 3" xfId="28506"/>
    <cellStyle name="_Portfolio SPlan Base Case.xls Chart 1_Rebuttal Power Costs_Electric Rev Req Model (2009 GRC) Rebuttal REmoval of New  WH Solar AdjustMI 2 2 4" xfId="28507"/>
    <cellStyle name="_Portfolio SPlan Base Case.xls Chart 1_Rebuttal Power Costs_Electric Rev Req Model (2009 GRC) Rebuttal REmoval of New  WH Solar AdjustMI 2 3" xfId="28508"/>
    <cellStyle name="_Portfolio SPlan Base Case.xls Chart 1_Rebuttal Power Costs_Electric Rev Req Model (2009 GRC) Rebuttal REmoval of New  WH Solar AdjustMI 2 3 2" xfId="28509"/>
    <cellStyle name="_Portfolio SPlan Base Case.xls Chart 1_Rebuttal Power Costs_Electric Rev Req Model (2009 GRC) Rebuttal REmoval of New  WH Solar AdjustMI 2 4" xfId="28510"/>
    <cellStyle name="_Portfolio SPlan Base Case.xls Chart 1_Rebuttal Power Costs_Electric Rev Req Model (2009 GRC) Rebuttal REmoval of New  WH Solar AdjustMI 3" xfId="4996"/>
    <cellStyle name="_Portfolio SPlan Base Case.xls Chart 1_Rebuttal Power Costs_Electric Rev Req Model (2009 GRC) Rebuttal REmoval of New  WH Solar AdjustMI 3 2" xfId="28511"/>
    <cellStyle name="_Portfolio SPlan Base Case.xls Chart 1_Rebuttal Power Costs_Electric Rev Req Model (2009 GRC) Rebuttal REmoval of New  WH Solar AdjustMI 3 2 2" xfId="28512"/>
    <cellStyle name="_Portfolio SPlan Base Case.xls Chart 1_Rebuttal Power Costs_Electric Rev Req Model (2009 GRC) Rebuttal REmoval of New  WH Solar AdjustMI 3 3" xfId="28513"/>
    <cellStyle name="_Portfolio SPlan Base Case.xls Chart 1_Rebuttal Power Costs_Electric Rev Req Model (2009 GRC) Rebuttal REmoval of New  WH Solar AdjustMI 3 4" xfId="28514"/>
    <cellStyle name="_Portfolio SPlan Base Case.xls Chart 1_Rebuttal Power Costs_Electric Rev Req Model (2009 GRC) Rebuttal REmoval of New  WH Solar AdjustMI 4" xfId="28515"/>
    <cellStyle name="_Portfolio SPlan Base Case.xls Chart 1_Rebuttal Power Costs_Electric Rev Req Model (2009 GRC) Rebuttal REmoval of New  WH Solar AdjustMI 4 2" xfId="28516"/>
    <cellStyle name="_Portfolio SPlan Base Case.xls Chart 1_Rebuttal Power Costs_Electric Rev Req Model (2009 GRC) Rebuttal REmoval of New  WH Solar AdjustMI 5" xfId="28517"/>
    <cellStyle name="_Portfolio SPlan Base Case.xls Chart 1_Rebuttal Power Costs_Electric Rev Req Model (2009 GRC) Rebuttal REmoval of New  WH Solar AdjustMI_DEM-WP(C) ENERG10C--ctn Mid-C_042010 2010GRC" xfId="28518"/>
    <cellStyle name="_Portfolio SPlan Base Case.xls Chart 1_Rebuttal Power Costs_Electric Rev Req Model (2009 GRC) Rebuttal REmoval of New  WH Solar AdjustMI_DEM-WP(C) ENERG10C--ctn Mid-C_042010 2010GRC 2" xfId="28519"/>
    <cellStyle name="_Portfolio SPlan Base Case.xls Chart 1_Rebuttal Power Costs_Electric Rev Req Model (2009 GRC) Revised 01-18-2010" xfId="4997"/>
    <cellStyle name="_Portfolio SPlan Base Case.xls Chart 1_Rebuttal Power Costs_Electric Rev Req Model (2009 GRC) Revised 01-18-2010 2" xfId="4998"/>
    <cellStyle name="_Portfolio SPlan Base Case.xls Chart 1_Rebuttal Power Costs_Electric Rev Req Model (2009 GRC) Revised 01-18-2010 2 2" xfId="4999"/>
    <cellStyle name="_Portfolio SPlan Base Case.xls Chart 1_Rebuttal Power Costs_Electric Rev Req Model (2009 GRC) Revised 01-18-2010 2 2 2" xfId="28520"/>
    <cellStyle name="_Portfolio SPlan Base Case.xls Chart 1_Rebuttal Power Costs_Electric Rev Req Model (2009 GRC) Revised 01-18-2010 2 2 2 2" xfId="28521"/>
    <cellStyle name="_Portfolio SPlan Base Case.xls Chart 1_Rebuttal Power Costs_Electric Rev Req Model (2009 GRC) Revised 01-18-2010 2 2 3" xfId="28522"/>
    <cellStyle name="_Portfolio SPlan Base Case.xls Chart 1_Rebuttal Power Costs_Electric Rev Req Model (2009 GRC) Revised 01-18-2010 2 2 4" xfId="28523"/>
    <cellStyle name="_Portfolio SPlan Base Case.xls Chart 1_Rebuttal Power Costs_Electric Rev Req Model (2009 GRC) Revised 01-18-2010 2 3" xfId="28524"/>
    <cellStyle name="_Portfolio SPlan Base Case.xls Chart 1_Rebuttal Power Costs_Electric Rev Req Model (2009 GRC) Revised 01-18-2010 2 3 2" xfId="28525"/>
    <cellStyle name="_Portfolio SPlan Base Case.xls Chart 1_Rebuttal Power Costs_Electric Rev Req Model (2009 GRC) Revised 01-18-2010 2 4" xfId="28526"/>
    <cellStyle name="_Portfolio SPlan Base Case.xls Chart 1_Rebuttal Power Costs_Electric Rev Req Model (2009 GRC) Revised 01-18-2010 3" xfId="5000"/>
    <cellStyle name="_Portfolio SPlan Base Case.xls Chart 1_Rebuttal Power Costs_Electric Rev Req Model (2009 GRC) Revised 01-18-2010 3 2" xfId="28527"/>
    <cellStyle name="_Portfolio SPlan Base Case.xls Chart 1_Rebuttal Power Costs_Electric Rev Req Model (2009 GRC) Revised 01-18-2010 3 2 2" xfId="28528"/>
    <cellStyle name="_Portfolio SPlan Base Case.xls Chart 1_Rebuttal Power Costs_Electric Rev Req Model (2009 GRC) Revised 01-18-2010 3 3" xfId="28529"/>
    <cellStyle name="_Portfolio SPlan Base Case.xls Chart 1_Rebuttal Power Costs_Electric Rev Req Model (2009 GRC) Revised 01-18-2010 3 4" xfId="28530"/>
    <cellStyle name="_Portfolio SPlan Base Case.xls Chart 1_Rebuttal Power Costs_Electric Rev Req Model (2009 GRC) Revised 01-18-2010 4" xfId="28531"/>
    <cellStyle name="_Portfolio SPlan Base Case.xls Chart 1_Rebuttal Power Costs_Electric Rev Req Model (2009 GRC) Revised 01-18-2010 4 2" xfId="28532"/>
    <cellStyle name="_Portfolio SPlan Base Case.xls Chart 1_Rebuttal Power Costs_Electric Rev Req Model (2009 GRC) Revised 01-18-2010 5" xfId="28533"/>
    <cellStyle name="_Portfolio SPlan Base Case.xls Chart 1_Rebuttal Power Costs_Electric Rev Req Model (2009 GRC) Revised 01-18-2010_DEM-WP(C) ENERG10C--ctn Mid-C_042010 2010GRC" xfId="28534"/>
    <cellStyle name="_Portfolio SPlan Base Case.xls Chart 1_Rebuttal Power Costs_Electric Rev Req Model (2009 GRC) Revised 01-18-2010_DEM-WP(C) ENERG10C--ctn Mid-C_042010 2010GRC 2" xfId="28535"/>
    <cellStyle name="_Portfolio SPlan Base Case.xls Chart 1_Rebuttal Power Costs_Final Order Electric EXHIBIT A-1" xfId="5001"/>
    <cellStyle name="_Portfolio SPlan Base Case.xls Chart 1_Rebuttal Power Costs_Final Order Electric EXHIBIT A-1 2" xfId="5002"/>
    <cellStyle name="_Portfolio SPlan Base Case.xls Chart 1_Rebuttal Power Costs_Final Order Electric EXHIBIT A-1 2 2" xfId="5003"/>
    <cellStyle name="_Portfolio SPlan Base Case.xls Chart 1_Rebuttal Power Costs_Final Order Electric EXHIBIT A-1 2 2 2" xfId="28536"/>
    <cellStyle name="_Portfolio SPlan Base Case.xls Chart 1_Rebuttal Power Costs_Final Order Electric EXHIBIT A-1 2 3" xfId="28537"/>
    <cellStyle name="_Portfolio SPlan Base Case.xls Chart 1_Rebuttal Power Costs_Final Order Electric EXHIBIT A-1 2 4" xfId="28538"/>
    <cellStyle name="_Portfolio SPlan Base Case.xls Chart 1_Rebuttal Power Costs_Final Order Electric EXHIBIT A-1 3" xfId="5004"/>
    <cellStyle name="_Portfolio SPlan Base Case.xls Chart 1_Rebuttal Power Costs_Final Order Electric EXHIBIT A-1 3 2" xfId="28539"/>
    <cellStyle name="_Portfolio SPlan Base Case.xls Chart 1_Rebuttal Power Costs_Final Order Electric EXHIBIT A-1 4" xfId="28540"/>
    <cellStyle name="_Portfolio SPlan Base Case.xls Chart 1_Rebuttal Power Costs_Final Order Electric EXHIBIT A-1 5" xfId="28541"/>
    <cellStyle name="_Portfolio SPlan Base Case.xls Chart 1_Rebuttal Power Costs_Final Order Electric EXHIBIT A-1 6" xfId="28542"/>
    <cellStyle name="_Portfolio SPlan Base Case.xls Chart 1_TENASKA REGULATORY ASSET" xfId="5005"/>
    <cellStyle name="_Portfolio SPlan Base Case.xls Chart 1_TENASKA REGULATORY ASSET 2" xfId="5006"/>
    <cellStyle name="_Portfolio SPlan Base Case.xls Chart 1_TENASKA REGULATORY ASSET 2 2" xfId="5007"/>
    <cellStyle name="_Portfolio SPlan Base Case.xls Chart 1_TENASKA REGULATORY ASSET 2 2 2" xfId="28543"/>
    <cellStyle name="_Portfolio SPlan Base Case.xls Chart 1_TENASKA REGULATORY ASSET 2 3" xfId="28544"/>
    <cellStyle name="_Portfolio SPlan Base Case.xls Chart 1_TENASKA REGULATORY ASSET 2 4" xfId="28545"/>
    <cellStyle name="_Portfolio SPlan Base Case.xls Chart 1_TENASKA REGULATORY ASSET 3" xfId="5008"/>
    <cellStyle name="_Portfolio SPlan Base Case.xls Chart 1_TENASKA REGULATORY ASSET 3 2" xfId="28546"/>
    <cellStyle name="_Portfolio SPlan Base Case.xls Chart 1_TENASKA REGULATORY ASSET 4" xfId="28547"/>
    <cellStyle name="_Portfolio SPlan Base Case.xls Chart 1_TENASKA REGULATORY ASSET 5" xfId="28548"/>
    <cellStyle name="_Portfolio SPlan Base Case.xls Chart 1_TENASKA REGULATORY ASSET 6" xfId="28549"/>
    <cellStyle name="_Portfolio SPlan Base Case.xls Chart 2" xfId="5009"/>
    <cellStyle name="_Portfolio SPlan Base Case.xls Chart 2 10" xfId="5010"/>
    <cellStyle name="_Portfolio SPlan Base Case.xls Chart 2 2" xfId="5011"/>
    <cellStyle name="_Portfolio SPlan Base Case.xls Chart 2 2 2" xfId="5012"/>
    <cellStyle name="_Portfolio SPlan Base Case.xls Chart 2 2 2 2" xfId="28550"/>
    <cellStyle name="_Portfolio SPlan Base Case.xls Chart 2 2 2 2 2" xfId="28551"/>
    <cellStyle name="_Portfolio SPlan Base Case.xls Chart 2 2 2 2 2 2" xfId="28552"/>
    <cellStyle name="_Portfolio SPlan Base Case.xls Chart 2 2 2 2 3" xfId="28553"/>
    <cellStyle name="_Portfolio SPlan Base Case.xls Chart 2 2 2 3" xfId="28554"/>
    <cellStyle name="_Portfolio SPlan Base Case.xls Chart 2 2 2 3 2" xfId="28555"/>
    <cellStyle name="_Portfolio SPlan Base Case.xls Chart 2 2 2 4" xfId="28556"/>
    <cellStyle name="_Portfolio SPlan Base Case.xls Chart 2 2 3" xfId="28557"/>
    <cellStyle name="_Portfolio SPlan Base Case.xls Chart 2 2 3 2" xfId="28558"/>
    <cellStyle name="_Portfolio SPlan Base Case.xls Chart 2 2 3 2 2" xfId="28559"/>
    <cellStyle name="_Portfolio SPlan Base Case.xls Chart 2 2 3 3" xfId="28560"/>
    <cellStyle name="_Portfolio SPlan Base Case.xls Chart 2 2 4" xfId="28561"/>
    <cellStyle name="_Portfolio SPlan Base Case.xls Chart 2 2 4 2" xfId="28562"/>
    <cellStyle name="_Portfolio SPlan Base Case.xls Chart 2 2 5" xfId="28563"/>
    <cellStyle name="_Portfolio SPlan Base Case.xls Chart 2 3" xfId="5013"/>
    <cellStyle name="_Portfolio SPlan Base Case.xls Chart 2 3 2" xfId="5014"/>
    <cellStyle name="_Portfolio SPlan Base Case.xls Chart 2 3 2 2" xfId="28564"/>
    <cellStyle name="_Portfolio SPlan Base Case.xls Chart 2 3 2 3" xfId="28565"/>
    <cellStyle name="_Portfolio SPlan Base Case.xls Chart 2 3 3" xfId="28566"/>
    <cellStyle name="_Portfolio SPlan Base Case.xls Chart 2 3 4" xfId="28567"/>
    <cellStyle name="_Portfolio SPlan Base Case.xls Chart 2 4" xfId="5015"/>
    <cellStyle name="_Portfolio SPlan Base Case.xls Chart 2 4 2" xfId="5016"/>
    <cellStyle name="_Portfolio SPlan Base Case.xls Chart 2 4 2 2" xfId="28568"/>
    <cellStyle name="_Portfolio SPlan Base Case.xls Chart 2 4 3" xfId="28569"/>
    <cellStyle name="_Portfolio SPlan Base Case.xls Chart 2 4_2011 Operations Snapshot" xfId="5017"/>
    <cellStyle name="_Portfolio SPlan Base Case.xls Chart 2 4_Department" xfId="5018"/>
    <cellStyle name="_Portfolio SPlan Base Case.xls Chart 2 4_VarX" xfId="5019"/>
    <cellStyle name="_Portfolio SPlan Base Case.xls Chart 2 5" xfId="5020"/>
    <cellStyle name="_Portfolio SPlan Base Case.xls Chart 2 5 2" xfId="5021"/>
    <cellStyle name="_Portfolio SPlan Base Case.xls Chart 2 5 2 2" xfId="5022"/>
    <cellStyle name="_Portfolio SPlan Base Case.xls Chart 2 5 2_County_Stop_Light_Chart_2012_02" xfId="5023"/>
    <cellStyle name="_Portfolio SPlan Base Case.xls Chart 2 5 2_County_Stop_Light_Chart_2012_06" xfId="5024"/>
    <cellStyle name="_Portfolio SPlan Base Case.xls Chart 2 5 2_County_Stop_Light_Chart_Template" xfId="5025"/>
    <cellStyle name="_Portfolio SPlan Base Case.xls Chart 2 5 3" xfId="28570"/>
    <cellStyle name="_Portfolio SPlan Base Case.xls Chart 2 5_2011 OM ASM Report" xfId="5026"/>
    <cellStyle name="_Portfolio SPlan Base Case.xls Chart 2 5_2011 OM ASM Report 2" xfId="5027"/>
    <cellStyle name="_Portfolio SPlan Base Case.xls Chart 2 5_2011 OM ASM Report_County_Stop_Light_Chart_2012_02" xfId="5028"/>
    <cellStyle name="_Portfolio SPlan Base Case.xls Chart 2 5_2011 OM ASM Report_County_Stop_Light_Chart_2012_06" xfId="5029"/>
    <cellStyle name="_Portfolio SPlan Base Case.xls Chart 2 5_2011 OM ASM Report_County_Stop_Light_Chart_Template" xfId="5030"/>
    <cellStyle name="_Portfolio SPlan Base Case.xls Chart 2 5_2011 Operations Snapshot" xfId="5031"/>
    <cellStyle name="_Portfolio SPlan Base Case.xls Chart 2 5_2011 Operations Snapshot 2" xfId="5032"/>
    <cellStyle name="_Portfolio SPlan Base Case.xls Chart 2 5_2011 Operations Snapshot_County_Stop_Light_Chart_2012_02" xfId="5033"/>
    <cellStyle name="_Portfolio SPlan Base Case.xls Chart 2 5_2011 Operations Snapshot_County_Stop_Light_Chart_2012_06" xfId="5034"/>
    <cellStyle name="_Portfolio SPlan Base Case.xls Chart 2 5_2011 Operations Snapshot_County_Stop_Light_Chart_Template" xfId="5035"/>
    <cellStyle name="_Portfolio SPlan Base Case.xls Chart 2 5_2012 Operations Snapshot" xfId="5036"/>
    <cellStyle name="_Portfolio SPlan Base Case.xls Chart 2 5_Copy of 2011 OM ASM Report" xfId="5037"/>
    <cellStyle name="_Portfolio SPlan Base Case.xls Chart 2 5_Department" xfId="5038"/>
    <cellStyle name="_Portfolio SPlan Base Case.xls Chart 2 5_Jan 2012 OM ASM Report" xfId="5039"/>
    <cellStyle name="_Portfolio SPlan Base Case.xls Chart 2 5_VarX" xfId="5040"/>
    <cellStyle name="_Portfolio SPlan Base Case.xls Chart 2 6" xfId="5041"/>
    <cellStyle name="_Portfolio SPlan Base Case.xls Chart 2 6 2" xfId="5042"/>
    <cellStyle name="_Portfolio SPlan Base Case.xls Chart 2 6_County_Stop_Light_Chart_2012_02" xfId="5043"/>
    <cellStyle name="_Portfolio SPlan Base Case.xls Chart 2 6_County_Stop_Light_Chart_2012_06" xfId="5044"/>
    <cellStyle name="_Portfolio SPlan Base Case.xls Chart 2 6_County_Stop_Light_Chart_Template" xfId="5045"/>
    <cellStyle name="_Portfolio SPlan Base Case.xls Chart 2 6_Department" xfId="5046"/>
    <cellStyle name="_Portfolio SPlan Base Case.xls Chart 2 6_Department 2" xfId="5047"/>
    <cellStyle name="_Portfolio SPlan Base Case.xls Chart 2 6_VarX" xfId="5048"/>
    <cellStyle name="_Portfolio SPlan Base Case.xls Chart 2 6_VarX 2" xfId="5049"/>
    <cellStyle name="_Portfolio SPlan Base Case.xls Chart 2 7" xfId="5050"/>
    <cellStyle name="_Portfolio SPlan Base Case.xls Chart 2 7 2" xfId="5051"/>
    <cellStyle name="_Portfolio SPlan Base Case.xls Chart 2 7_County_Stop_Light_Chart_2012_02" xfId="5052"/>
    <cellStyle name="_Portfolio SPlan Base Case.xls Chart 2 7_County_Stop_Light_Chart_2012_06" xfId="5053"/>
    <cellStyle name="_Portfolio SPlan Base Case.xls Chart 2 7_County_Stop_Light_Chart_Template" xfId="5054"/>
    <cellStyle name="_Portfolio SPlan Base Case.xls Chart 2 8" xfId="5055"/>
    <cellStyle name="_Portfolio SPlan Base Case.xls Chart 2 9" xfId="5056"/>
    <cellStyle name="_Portfolio SPlan Base Case.xls Chart 2_2011 OM ASM Report" xfId="5057"/>
    <cellStyle name="_Portfolio SPlan Base Case.xls Chart 2_2011 OM ASM Report 2" xfId="5058"/>
    <cellStyle name="_Portfolio SPlan Base Case.xls Chart 2_2011 OM ASM Report_County_Stop_Light_Chart_2012_02" xfId="5059"/>
    <cellStyle name="_Portfolio SPlan Base Case.xls Chart 2_2011 OM ASM Report_County_Stop_Light_Chart_2012_06" xfId="5060"/>
    <cellStyle name="_Portfolio SPlan Base Case.xls Chart 2_2011 OM ASM Report_County_Stop_Light_Chart_Template" xfId="5061"/>
    <cellStyle name="_Portfolio SPlan Base Case.xls Chart 2_Adj Bench DR 3 for Initial Briefs (Electric)" xfId="5062"/>
    <cellStyle name="_Portfolio SPlan Base Case.xls Chart 2_Adj Bench DR 3 for Initial Briefs (Electric) 2" xfId="5063"/>
    <cellStyle name="_Portfolio SPlan Base Case.xls Chart 2_Adj Bench DR 3 for Initial Briefs (Electric) 2 2" xfId="5064"/>
    <cellStyle name="_Portfolio SPlan Base Case.xls Chart 2_Adj Bench DR 3 for Initial Briefs (Electric) 2 2 2" xfId="28571"/>
    <cellStyle name="_Portfolio SPlan Base Case.xls Chart 2_Adj Bench DR 3 for Initial Briefs (Electric) 2 2 2 2" xfId="28572"/>
    <cellStyle name="_Portfolio SPlan Base Case.xls Chart 2_Adj Bench DR 3 for Initial Briefs (Electric) 2 2 3" xfId="28573"/>
    <cellStyle name="_Portfolio SPlan Base Case.xls Chart 2_Adj Bench DR 3 for Initial Briefs (Electric) 2 2 4" xfId="28574"/>
    <cellStyle name="_Portfolio SPlan Base Case.xls Chart 2_Adj Bench DR 3 for Initial Briefs (Electric) 2 3" xfId="28575"/>
    <cellStyle name="_Portfolio SPlan Base Case.xls Chart 2_Adj Bench DR 3 for Initial Briefs (Electric) 2 3 2" xfId="28576"/>
    <cellStyle name="_Portfolio SPlan Base Case.xls Chart 2_Adj Bench DR 3 for Initial Briefs (Electric) 2 4" xfId="28577"/>
    <cellStyle name="_Portfolio SPlan Base Case.xls Chart 2_Adj Bench DR 3 for Initial Briefs (Electric) 3" xfId="5065"/>
    <cellStyle name="_Portfolio SPlan Base Case.xls Chart 2_Adj Bench DR 3 for Initial Briefs (Electric) 3 2" xfId="28578"/>
    <cellStyle name="_Portfolio SPlan Base Case.xls Chart 2_Adj Bench DR 3 for Initial Briefs (Electric) 3 2 2" xfId="28579"/>
    <cellStyle name="_Portfolio SPlan Base Case.xls Chart 2_Adj Bench DR 3 for Initial Briefs (Electric) 3 3" xfId="28580"/>
    <cellStyle name="_Portfolio SPlan Base Case.xls Chart 2_Adj Bench DR 3 for Initial Briefs (Electric) 3 4" xfId="28581"/>
    <cellStyle name="_Portfolio SPlan Base Case.xls Chart 2_Adj Bench DR 3 for Initial Briefs (Electric) 4" xfId="28582"/>
    <cellStyle name="_Portfolio SPlan Base Case.xls Chart 2_Adj Bench DR 3 for Initial Briefs (Electric) 4 2" xfId="28583"/>
    <cellStyle name="_Portfolio SPlan Base Case.xls Chart 2_Adj Bench DR 3 for Initial Briefs (Electric) 5" xfId="28584"/>
    <cellStyle name="_Portfolio SPlan Base Case.xls Chart 2_Adj Bench DR 3 for Initial Briefs (Electric)_DEM-WP(C) ENERG10C--ctn Mid-C_042010 2010GRC" xfId="28585"/>
    <cellStyle name="_Portfolio SPlan Base Case.xls Chart 2_Adj Bench DR 3 for Initial Briefs (Electric)_DEM-WP(C) ENERG10C--ctn Mid-C_042010 2010GRC 2" xfId="28586"/>
    <cellStyle name="_Portfolio SPlan Base Case.xls Chart 2_Book1" xfId="5066"/>
    <cellStyle name="_Portfolio SPlan Base Case.xls Chart 2_Book1 2" xfId="28587"/>
    <cellStyle name="_Portfolio SPlan Base Case.xls Chart 2_Book2" xfId="5067"/>
    <cellStyle name="_Portfolio SPlan Base Case.xls Chart 2_Book2 2" xfId="5068"/>
    <cellStyle name="_Portfolio SPlan Base Case.xls Chart 2_Book2 2 2" xfId="5069"/>
    <cellStyle name="_Portfolio SPlan Base Case.xls Chart 2_Book2 2 2 2" xfId="28588"/>
    <cellStyle name="_Portfolio SPlan Base Case.xls Chart 2_Book2 2 2 2 2" xfId="28589"/>
    <cellStyle name="_Portfolio SPlan Base Case.xls Chart 2_Book2 2 2 3" xfId="28590"/>
    <cellStyle name="_Portfolio SPlan Base Case.xls Chart 2_Book2 2 2 4" xfId="28591"/>
    <cellStyle name="_Portfolio SPlan Base Case.xls Chart 2_Book2 2 3" xfId="28592"/>
    <cellStyle name="_Portfolio SPlan Base Case.xls Chart 2_Book2 2 3 2" xfId="28593"/>
    <cellStyle name="_Portfolio SPlan Base Case.xls Chart 2_Book2 2 4" xfId="28594"/>
    <cellStyle name="_Portfolio SPlan Base Case.xls Chart 2_Book2 3" xfId="5070"/>
    <cellStyle name="_Portfolio SPlan Base Case.xls Chart 2_Book2 3 2" xfId="28595"/>
    <cellStyle name="_Portfolio SPlan Base Case.xls Chart 2_Book2 3 2 2" xfId="28596"/>
    <cellStyle name="_Portfolio SPlan Base Case.xls Chart 2_Book2 3 3" xfId="28597"/>
    <cellStyle name="_Portfolio SPlan Base Case.xls Chart 2_Book2 3 4" xfId="28598"/>
    <cellStyle name="_Portfolio SPlan Base Case.xls Chart 2_Book2 4" xfId="28599"/>
    <cellStyle name="_Portfolio SPlan Base Case.xls Chart 2_Book2 4 2" xfId="28600"/>
    <cellStyle name="_Portfolio SPlan Base Case.xls Chart 2_Book2 5" xfId="28601"/>
    <cellStyle name="_Portfolio SPlan Base Case.xls Chart 2_Book2_Adj Bench DR 3 for Initial Briefs (Electric)" xfId="5071"/>
    <cellStyle name="_Portfolio SPlan Base Case.xls Chart 2_Book2_Adj Bench DR 3 for Initial Briefs (Electric) 2" xfId="5072"/>
    <cellStyle name="_Portfolio SPlan Base Case.xls Chart 2_Book2_Adj Bench DR 3 for Initial Briefs (Electric) 2 2" xfId="5073"/>
    <cellStyle name="_Portfolio SPlan Base Case.xls Chart 2_Book2_Adj Bench DR 3 for Initial Briefs (Electric) 2 2 2" xfId="28602"/>
    <cellStyle name="_Portfolio SPlan Base Case.xls Chart 2_Book2_Adj Bench DR 3 for Initial Briefs (Electric) 2 2 2 2" xfId="28603"/>
    <cellStyle name="_Portfolio SPlan Base Case.xls Chart 2_Book2_Adj Bench DR 3 for Initial Briefs (Electric) 2 2 3" xfId="28604"/>
    <cellStyle name="_Portfolio SPlan Base Case.xls Chart 2_Book2_Adj Bench DR 3 for Initial Briefs (Electric) 2 2 4" xfId="28605"/>
    <cellStyle name="_Portfolio SPlan Base Case.xls Chart 2_Book2_Adj Bench DR 3 for Initial Briefs (Electric) 2 3" xfId="28606"/>
    <cellStyle name="_Portfolio SPlan Base Case.xls Chart 2_Book2_Adj Bench DR 3 for Initial Briefs (Electric) 2 3 2" xfId="28607"/>
    <cellStyle name="_Portfolio SPlan Base Case.xls Chart 2_Book2_Adj Bench DR 3 for Initial Briefs (Electric) 2 4" xfId="28608"/>
    <cellStyle name="_Portfolio SPlan Base Case.xls Chart 2_Book2_Adj Bench DR 3 for Initial Briefs (Electric) 3" xfId="5074"/>
    <cellStyle name="_Portfolio SPlan Base Case.xls Chart 2_Book2_Adj Bench DR 3 for Initial Briefs (Electric) 3 2" xfId="28609"/>
    <cellStyle name="_Portfolio SPlan Base Case.xls Chart 2_Book2_Adj Bench DR 3 for Initial Briefs (Electric) 3 2 2" xfId="28610"/>
    <cellStyle name="_Portfolio SPlan Base Case.xls Chart 2_Book2_Adj Bench DR 3 for Initial Briefs (Electric) 3 3" xfId="28611"/>
    <cellStyle name="_Portfolio SPlan Base Case.xls Chart 2_Book2_Adj Bench DR 3 for Initial Briefs (Electric) 3 4" xfId="28612"/>
    <cellStyle name="_Portfolio SPlan Base Case.xls Chart 2_Book2_Adj Bench DR 3 for Initial Briefs (Electric) 4" xfId="28613"/>
    <cellStyle name="_Portfolio SPlan Base Case.xls Chart 2_Book2_Adj Bench DR 3 for Initial Briefs (Electric) 4 2" xfId="28614"/>
    <cellStyle name="_Portfolio SPlan Base Case.xls Chart 2_Book2_Adj Bench DR 3 for Initial Briefs (Electric) 5" xfId="28615"/>
    <cellStyle name="_Portfolio SPlan Base Case.xls Chart 2_Book2_Adj Bench DR 3 for Initial Briefs (Electric)_DEM-WP(C) ENERG10C--ctn Mid-C_042010 2010GRC" xfId="28616"/>
    <cellStyle name="_Portfolio SPlan Base Case.xls Chart 2_Book2_Adj Bench DR 3 for Initial Briefs (Electric)_DEM-WP(C) ENERG10C--ctn Mid-C_042010 2010GRC 2" xfId="28617"/>
    <cellStyle name="_Portfolio SPlan Base Case.xls Chart 2_Book2_DEM-WP(C) ENERG10C--ctn Mid-C_042010 2010GRC" xfId="28618"/>
    <cellStyle name="_Portfolio SPlan Base Case.xls Chart 2_Book2_DEM-WP(C) ENERG10C--ctn Mid-C_042010 2010GRC 2" xfId="28619"/>
    <cellStyle name="_Portfolio SPlan Base Case.xls Chart 2_Book2_Electric Rev Req Model (2009 GRC) Rebuttal" xfId="5075"/>
    <cellStyle name="_Portfolio SPlan Base Case.xls Chart 2_Book2_Electric Rev Req Model (2009 GRC) Rebuttal 2" xfId="5076"/>
    <cellStyle name="_Portfolio SPlan Base Case.xls Chart 2_Book2_Electric Rev Req Model (2009 GRC) Rebuttal 2 2" xfId="5077"/>
    <cellStyle name="_Portfolio SPlan Base Case.xls Chart 2_Book2_Electric Rev Req Model (2009 GRC) Rebuttal 2 2 2" xfId="28620"/>
    <cellStyle name="_Portfolio SPlan Base Case.xls Chart 2_Book2_Electric Rev Req Model (2009 GRC) Rebuttal 2 3" xfId="28621"/>
    <cellStyle name="_Portfolio SPlan Base Case.xls Chart 2_Book2_Electric Rev Req Model (2009 GRC) Rebuttal 3" xfId="5078"/>
    <cellStyle name="_Portfolio SPlan Base Case.xls Chart 2_Book2_Electric Rev Req Model (2009 GRC) Rebuttal 3 2" xfId="28622"/>
    <cellStyle name="_Portfolio SPlan Base Case.xls Chart 2_Book2_Electric Rev Req Model (2009 GRC) Rebuttal 4" xfId="28623"/>
    <cellStyle name="_Portfolio SPlan Base Case.xls Chart 2_Book2_Electric Rev Req Model (2009 GRC) Rebuttal REmoval of New  WH Solar AdjustMI" xfId="5079"/>
    <cellStyle name="_Portfolio SPlan Base Case.xls Chart 2_Book2_Electric Rev Req Model (2009 GRC) Rebuttal REmoval of New  WH Solar AdjustMI 2" xfId="5080"/>
    <cellStyle name="_Portfolio SPlan Base Case.xls Chart 2_Book2_Electric Rev Req Model (2009 GRC) Rebuttal REmoval of New  WH Solar AdjustMI 2 2" xfId="5081"/>
    <cellStyle name="_Portfolio SPlan Base Case.xls Chart 2_Book2_Electric Rev Req Model (2009 GRC) Rebuttal REmoval of New  WH Solar AdjustMI 2 2 2" xfId="28624"/>
    <cellStyle name="_Portfolio SPlan Base Case.xls Chart 2_Book2_Electric Rev Req Model (2009 GRC) Rebuttal REmoval of New  WH Solar AdjustMI 2 2 2 2" xfId="28625"/>
    <cellStyle name="_Portfolio SPlan Base Case.xls Chart 2_Book2_Electric Rev Req Model (2009 GRC) Rebuttal REmoval of New  WH Solar AdjustMI 2 2 3" xfId="28626"/>
    <cellStyle name="_Portfolio SPlan Base Case.xls Chart 2_Book2_Electric Rev Req Model (2009 GRC) Rebuttal REmoval of New  WH Solar AdjustMI 2 2 4" xfId="28627"/>
    <cellStyle name="_Portfolio SPlan Base Case.xls Chart 2_Book2_Electric Rev Req Model (2009 GRC) Rebuttal REmoval of New  WH Solar AdjustMI 2 3" xfId="28628"/>
    <cellStyle name="_Portfolio SPlan Base Case.xls Chart 2_Book2_Electric Rev Req Model (2009 GRC) Rebuttal REmoval of New  WH Solar AdjustMI 2 3 2" xfId="28629"/>
    <cellStyle name="_Portfolio SPlan Base Case.xls Chart 2_Book2_Electric Rev Req Model (2009 GRC) Rebuttal REmoval of New  WH Solar AdjustMI 2 4" xfId="28630"/>
    <cellStyle name="_Portfolio SPlan Base Case.xls Chart 2_Book2_Electric Rev Req Model (2009 GRC) Rebuttal REmoval of New  WH Solar AdjustMI 3" xfId="5082"/>
    <cellStyle name="_Portfolio SPlan Base Case.xls Chart 2_Book2_Electric Rev Req Model (2009 GRC) Rebuttal REmoval of New  WH Solar AdjustMI 3 2" xfId="28631"/>
    <cellStyle name="_Portfolio SPlan Base Case.xls Chart 2_Book2_Electric Rev Req Model (2009 GRC) Rebuttal REmoval of New  WH Solar AdjustMI 3 2 2" xfId="28632"/>
    <cellStyle name="_Portfolio SPlan Base Case.xls Chart 2_Book2_Electric Rev Req Model (2009 GRC) Rebuttal REmoval of New  WH Solar AdjustMI 3 3" xfId="28633"/>
    <cellStyle name="_Portfolio SPlan Base Case.xls Chart 2_Book2_Electric Rev Req Model (2009 GRC) Rebuttal REmoval of New  WH Solar AdjustMI 3 4" xfId="28634"/>
    <cellStyle name="_Portfolio SPlan Base Case.xls Chart 2_Book2_Electric Rev Req Model (2009 GRC) Rebuttal REmoval of New  WH Solar AdjustMI 4" xfId="28635"/>
    <cellStyle name="_Portfolio SPlan Base Case.xls Chart 2_Book2_Electric Rev Req Model (2009 GRC) Rebuttal REmoval of New  WH Solar AdjustMI 4 2" xfId="28636"/>
    <cellStyle name="_Portfolio SPlan Base Case.xls Chart 2_Book2_Electric Rev Req Model (2009 GRC) Rebuttal REmoval of New  WH Solar AdjustMI 5" xfId="28637"/>
    <cellStyle name="_Portfolio SPlan Base Case.xls Chart 2_Book2_Electric Rev Req Model (2009 GRC) Rebuttal REmoval of New  WH Solar AdjustMI_DEM-WP(C) ENERG10C--ctn Mid-C_042010 2010GRC" xfId="28638"/>
    <cellStyle name="_Portfolio SPlan Base Case.xls Chart 2_Book2_Electric Rev Req Model (2009 GRC) Rebuttal REmoval of New  WH Solar AdjustMI_DEM-WP(C) ENERG10C--ctn Mid-C_042010 2010GRC 2" xfId="28639"/>
    <cellStyle name="_Portfolio SPlan Base Case.xls Chart 2_Book2_Electric Rev Req Model (2009 GRC) Revised 01-18-2010" xfId="5083"/>
    <cellStyle name="_Portfolio SPlan Base Case.xls Chart 2_Book2_Electric Rev Req Model (2009 GRC) Revised 01-18-2010 2" xfId="5084"/>
    <cellStyle name="_Portfolio SPlan Base Case.xls Chart 2_Book2_Electric Rev Req Model (2009 GRC) Revised 01-18-2010 2 2" xfId="5085"/>
    <cellStyle name="_Portfolio SPlan Base Case.xls Chart 2_Book2_Electric Rev Req Model (2009 GRC) Revised 01-18-2010 2 2 2" xfId="28640"/>
    <cellStyle name="_Portfolio SPlan Base Case.xls Chart 2_Book2_Electric Rev Req Model (2009 GRC) Revised 01-18-2010 2 2 2 2" xfId="28641"/>
    <cellStyle name="_Portfolio SPlan Base Case.xls Chart 2_Book2_Electric Rev Req Model (2009 GRC) Revised 01-18-2010 2 2 3" xfId="28642"/>
    <cellStyle name="_Portfolio SPlan Base Case.xls Chart 2_Book2_Electric Rev Req Model (2009 GRC) Revised 01-18-2010 2 2 4" xfId="28643"/>
    <cellStyle name="_Portfolio SPlan Base Case.xls Chart 2_Book2_Electric Rev Req Model (2009 GRC) Revised 01-18-2010 2 3" xfId="28644"/>
    <cellStyle name="_Portfolio SPlan Base Case.xls Chart 2_Book2_Electric Rev Req Model (2009 GRC) Revised 01-18-2010 2 3 2" xfId="28645"/>
    <cellStyle name="_Portfolio SPlan Base Case.xls Chart 2_Book2_Electric Rev Req Model (2009 GRC) Revised 01-18-2010 2 4" xfId="28646"/>
    <cellStyle name="_Portfolio SPlan Base Case.xls Chart 2_Book2_Electric Rev Req Model (2009 GRC) Revised 01-18-2010 3" xfId="5086"/>
    <cellStyle name="_Portfolio SPlan Base Case.xls Chart 2_Book2_Electric Rev Req Model (2009 GRC) Revised 01-18-2010 3 2" xfId="28647"/>
    <cellStyle name="_Portfolio SPlan Base Case.xls Chart 2_Book2_Electric Rev Req Model (2009 GRC) Revised 01-18-2010 3 2 2" xfId="28648"/>
    <cellStyle name="_Portfolio SPlan Base Case.xls Chart 2_Book2_Electric Rev Req Model (2009 GRC) Revised 01-18-2010 3 3" xfId="28649"/>
    <cellStyle name="_Portfolio SPlan Base Case.xls Chart 2_Book2_Electric Rev Req Model (2009 GRC) Revised 01-18-2010 3 4" xfId="28650"/>
    <cellStyle name="_Portfolio SPlan Base Case.xls Chart 2_Book2_Electric Rev Req Model (2009 GRC) Revised 01-18-2010 4" xfId="28651"/>
    <cellStyle name="_Portfolio SPlan Base Case.xls Chart 2_Book2_Electric Rev Req Model (2009 GRC) Revised 01-18-2010 4 2" xfId="28652"/>
    <cellStyle name="_Portfolio SPlan Base Case.xls Chart 2_Book2_Electric Rev Req Model (2009 GRC) Revised 01-18-2010 5" xfId="28653"/>
    <cellStyle name="_Portfolio SPlan Base Case.xls Chart 2_Book2_Electric Rev Req Model (2009 GRC) Revised 01-18-2010_DEM-WP(C) ENERG10C--ctn Mid-C_042010 2010GRC" xfId="28654"/>
    <cellStyle name="_Portfolio SPlan Base Case.xls Chart 2_Book2_Electric Rev Req Model (2009 GRC) Revised 01-18-2010_DEM-WP(C) ENERG10C--ctn Mid-C_042010 2010GRC 2" xfId="28655"/>
    <cellStyle name="_Portfolio SPlan Base Case.xls Chart 2_Book2_Final Order Electric EXHIBIT A-1" xfId="5087"/>
    <cellStyle name="_Portfolio SPlan Base Case.xls Chart 2_Book2_Final Order Electric EXHIBIT A-1 2" xfId="5088"/>
    <cellStyle name="_Portfolio SPlan Base Case.xls Chart 2_Book2_Final Order Electric EXHIBIT A-1 2 2" xfId="5089"/>
    <cellStyle name="_Portfolio SPlan Base Case.xls Chart 2_Book2_Final Order Electric EXHIBIT A-1 2 2 2" xfId="28656"/>
    <cellStyle name="_Portfolio SPlan Base Case.xls Chart 2_Book2_Final Order Electric EXHIBIT A-1 2 3" xfId="5090"/>
    <cellStyle name="_Portfolio SPlan Base Case.xls Chart 2_Book2_Final Order Electric EXHIBIT A-1 2 4" xfId="28657"/>
    <cellStyle name="_Portfolio SPlan Base Case.xls Chart 2_Book2_Final Order Electric EXHIBIT A-1 3" xfId="5091"/>
    <cellStyle name="_Portfolio SPlan Base Case.xls Chart 2_Book2_Final Order Electric EXHIBIT A-1 3 2" xfId="28658"/>
    <cellStyle name="_Portfolio SPlan Base Case.xls Chart 2_Book2_Final Order Electric EXHIBIT A-1 4" xfId="5092"/>
    <cellStyle name="_Portfolio SPlan Base Case.xls Chart 2_Book2_Final Order Electric EXHIBIT A-1 5" xfId="28659"/>
    <cellStyle name="_Portfolio SPlan Base Case.xls Chart 2_Book2_Final Order Electric EXHIBIT A-1 6" xfId="28660"/>
    <cellStyle name="_Portfolio SPlan Base Case.xls Chart 2_Chelan PUD Power Costs (8-10)" xfId="5093"/>
    <cellStyle name="_Portfolio SPlan Base Case.xls Chart 2_Chelan PUD Power Costs (8-10) 2" xfId="28661"/>
    <cellStyle name="_Portfolio SPlan Base Case.xls Chart 2_Colstrip 1&amp;2 Annual O&amp;M Budgets" xfId="28662"/>
    <cellStyle name="_Portfolio SPlan Base Case.xls Chart 2_Colstrip 1&amp;2 Annual O&amp;M Budgets 2" xfId="28663"/>
    <cellStyle name="_Portfolio SPlan Base Case.xls Chart 2_Colstrip 1&amp;2 Annual O&amp;M Budgets 3" xfId="28664"/>
    <cellStyle name="_Portfolio SPlan Base Case.xls Chart 2_Confidential Material" xfId="5094"/>
    <cellStyle name="_Portfolio SPlan Base Case.xls Chart 2_Confidential Material 2" xfId="28665"/>
    <cellStyle name="_Portfolio SPlan Base Case.xls Chart 2_DEM-WP(C) Colstrip 12 Coal Cost Forecast 2010GRC" xfId="5095"/>
    <cellStyle name="_Portfolio SPlan Base Case.xls Chart 2_DEM-WP(C) Colstrip 12 Coal Cost Forecast 2010GRC 2" xfId="28666"/>
    <cellStyle name="_Portfolio SPlan Base Case.xls Chart 2_DEM-WP(C) ENERG10C--ctn Mid-C_042010 2010GRC" xfId="28667"/>
    <cellStyle name="_Portfolio SPlan Base Case.xls Chart 2_DEM-WP(C) ENERG10C--ctn Mid-C_042010 2010GRC 2" xfId="28668"/>
    <cellStyle name="_Portfolio SPlan Base Case.xls Chart 2_DEM-WP(C) Production O&amp;M 2010GRC As-Filed" xfId="5096"/>
    <cellStyle name="_Portfolio SPlan Base Case.xls Chart 2_DEM-WP(C) Production O&amp;M 2010GRC As-Filed 2" xfId="5097"/>
    <cellStyle name="_Portfolio SPlan Base Case.xls Chart 2_DEM-WP(C) Production O&amp;M 2010GRC As-Filed 2 2" xfId="28669"/>
    <cellStyle name="_Portfolio SPlan Base Case.xls Chart 2_DEM-WP(C) Production O&amp;M 2010GRC As-Filed 2 3" xfId="28670"/>
    <cellStyle name="_Portfolio SPlan Base Case.xls Chart 2_DEM-WP(C) Production O&amp;M 2010GRC As-Filed 3" xfId="28671"/>
    <cellStyle name="_Portfolio SPlan Base Case.xls Chart 2_DEM-WP(C) Production O&amp;M 2010GRC As-Filed 3 2" xfId="28672"/>
    <cellStyle name="_Portfolio SPlan Base Case.xls Chart 2_DEM-WP(C) Production O&amp;M 2010GRC As-Filed 4" xfId="28673"/>
    <cellStyle name="_Portfolio SPlan Base Case.xls Chart 2_DEM-WP(C) Production O&amp;M 2010GRC As-Filed 4 2" xfId="28674"/>
    <cellStyle name="_Portfolio SPlan Base Case.xls Chart 2_DEM-WP(C) Production O&amp;M 2010GRC As-Filed 5" xfId="28675"/>
    <cellStyle name="_Portfolio SPlan Base Case.xls Chart 2_DEM-WP(C) Production O&amp;M 2010GRC As-Filed 5 2" xfId="28676"/>
    <cellStyle name="_Portfolio SPlan Base Case.xls Chart 2_DEM-WP(C) Production O&amp;M 2010GRC As-Filed 6" xfId="28677"/>
    <cellStyle name="_Portfolio SPlan Base Case.xls Chart 2_DEM-WP(C) Production O&amp;M 2010GRC As-Filed 6 2" xfId="28678"/>
    <cellStyle name="_Portfolio SPlan Base Case.xls Chart 2_Electric Rev Req Model (2009 GRC) " xfId="5098"/>
    <cellStyle name="_Portfolio SPlan Base Case.xls Chart 2_Electric Rev Req Model (2009 GRC)  2" xfId="5099"/>
    <cellStyle name="_Portfolio SPlan Base Case.xls Chart 2_Electric Rev Req Model (2009 GRC)  2 2" xfId="5100"/>
    <cellStyle name="_Portfolio SPlan Base Case.xls Chart 2_Electric Rev Req Model (2009 GRC)  2 2 2" xfId="28679"/>
    <cellStyle name="_Portfolio SPlan Base Case.xls Chart 2_Electric Rev Req Model (2009 GRC)  2 2 2 2" xfId="28680"/>
    <cellStyle name="_Portfolio SPlan Base Case.xls Chart 2_Electric Rev Req Model (2009 GRC)  2 2 3" xfId="28681"/>
    <cellStyle name="_Portfolio SPlan Base Case.xls Chart 2_Electric Rev Req Model (2009 GRC)  2 2 4" xfId="28682"/>
    <cellStyle name="_Portfolio SPlan Base Case.xls Chart 2_Electric Rev Req Model (2009 GRC)  2 3" xfId="5101"/>
    <cellStyle name="_Portfolio SPlan Base Case.xls Chart 2_Electric Rev Req Model (2009 GRC)  2 3 2" xfId="28683"/>
    <cellStyle name="_Portfolio SPlan Base Case.xls Chart 2_Electric Rev Req Model (2009 GRC)  2 4" xfId="28684"/>
    <cellStyle name="_Portfolio SPlan Base Case.xls Chart 2_Electric Rev Req Model (2009 GRC)  3" xfId="5102"/>
    <cellStyle name="_Portfolio SPlan Base Case.xls Chart 2_Electric Rev Req Model (2009 GRC)  3 2" xfId="28685"/>
    <cellStyle name="_Portfolio SPlan Base Case.xls Chart 2_Electric Rev Req Model (2009 GRC)  3 2 2" xfId="28686"/>
    <cellStyle name="_Portfolio SPlan Base Case.xls Chart 2_Electric Rev Req Model (2009 GRC)  3 3" xfId="28687"/>
    <cellStyle name="_Portfolio SPlan Base Case.xls Chart 2_Electric Rev Req Model (2009 GRC)  3 4" xfId="28688"/>
    <cellStyle name="_Portfolio SPlan Base Case.xls Chart 2_Electric Rev Req Model (2009 GRC)  4" xfId="5103"/>
    <cellStyle name="_Portfolio SPlan Base Case.xls Chart 2_Electric Rev Req Model (2009 GRC)  4 2" xfId="28689"/>
    <cellStyle name="_Portfolio SPlan Base Case.xls Chart 2_Electric Rev Req Model (2009 GRC)  5" xfId="28690"/>
    <cellStyle name="_Portfolio SPlan Base Case.xls Chart 2_Electric Rev Req Model (2009 GRC) _DEM-WP(C) ENERG10C--ctn Mid-C_042010 2010GRC" xfId="28691"/>
    <cellStyle name="_Portfolio SPlan Base Case.xls Chart 2_Electric Rev Req Model (2009 GRC) _DEM-WP(C) ENERG10C--ctn Mid-C_042010 2010GRC 2" xfId="28692"/>
    <cellStyle name="_Portfolio SPlan Base Case.xls Chart 2_Electric Rev Req Model (2009 GRC) Rebuttal" xfId="5104"/>
    <cellStyle name="_Portfolio SPlan Base Case.xls Chart 2_Electric Rev Req Model (2009 GRC) Rebuttal 2" xfId="5105"/>
    <cellStyle name="_Portfolio SPlan Base Case.xls Chart 2_Electric Rev Req Model (2009 GRC) Rebuttal 2 2" xfId="5106"/>
    <cellStyle name="_Portfolio SPlan Base Case.xls Chart 2_Electric Rev Req Model (2009 GRC) Rebuttal 2 2 2" xfId="28693"/>
    <cellStyle name="_Portfolio SPlan Base Case.xls Chart 2_Electric Rev Req Model (2009 GRC) Rebuttal 2 3" xfId="5107"/>
    <cellStyle name="_Portfolio SPlan Base Case.xls Chart 2_Electric Rev Req Model (2009 GRC) Rebuttal 3" xfId="5108"/>
    <cellStyle name="_Portfolio SPlan Base Case.xls Chart 2_Electric Rev Req Model (2009 GRC) Rebuttal 3 2" xfId="28694"/>
    <cellStyle name="_Portfolio SPlan Base Case.xls Chart 2_Electric Rev Req Model (2009 GRC) Rebuttal 4" xfId="5109"/>
    <cellStyle name="_Portfolio SPlan Base Case.xls Chart 2_Electric Rev Req Model (2009 GRC) Rebuttal REmoval of New  WH Solar AdjustMI" xfId="5110"/>
    <cellStyle name="_Portfolio SPlan Base Case.xls Chart 2_Electric Rev Req Model (2009 GRC) Rebuttal REmoval of New  WH Solar AdjustMI 2" xfId="5111"/>
    <cellStyle name="_Portfolio SPlan Base Case.xls Chart 2_Electric Rev Req Model (2009 GRC) Rebuttal REmoval of New  WH Solar AdjustMI 2 2" xfId="5112"/>
    <cellStyle name="_Portfolio SPlan Base Case.xls Chart 2_Electric Rev Req Model (2009 GRC) Rebuttal REmoval of New  WH Solar AdjustMI 2 2 2" xfId="28695"/>
    <cellStyle name="_Portfolio SPlan Base Case.xls Chart 2_Electric Rev Req Model (2009 GRC) Rebuttal REmoval of New  WH Solar AdjustMI 2 2 2 2" xfId="28696"/>
    <cellStyle name="_Portfolio SPlan Base Case.xls Chart 2_Electric Rev Req Model (2009 GRC) Rebuttal REmoval of New  WH Solar AdjustMI 2 2 3" xfId="28697"/>
    <cellStyle name="_Portfolio SPlan Base Case.xls Chart 2_Electric Rev Req Model (2009 GRC) Rebuttal REmoval of New  WH Solar AdjustMI 2 2 4" xfId="28698"/>
    <cellStyle name="_Portfolio SPlan Base Case.xls Chart 2_Electric Rev Req Model (2009 GRC) Rebuttal REmoval of New  WH Solar AdjustMI 2 3" xfId="5113"/>
    <cellStyle name="_Portfolio SPlan Base Case.xls Chart 2_Electric Rev Req Model (2009 GRC) Rebuttal REmoval of New  WH Solar AdjustMI 2 3 2" xfId="28699"/>
    <cellStyle name="_Portfolio SPlan Base Case.xls Chart 2_Electric Rev Req Model (2009 GRC) Rebuttal REmoval of New  WH Solar AdjustMI 2 4" xfId="28700"/>
    <cellStyle name="_Portfolio SPlan Base Case.xls Chart 2_Electric Rev Req Model (2009 GRC) Rebuttal REmoval of New  WH Solar AdjustMI 3" xfId="5114"/>
    <cellStyle name="_Portfolio SPlan Base Case.xls Chart 2_Electric Rev Req Model (2009 GRC) Rebuttal REmoval of New  WH Solar AdjustMI 3 2" xfId="28701"/>
    <cellStyle name="_Portfolio SPlan Base Case.xls Chart 2_Electric Rev Req Model (2009 GRC) Rebuttal REmoval of New  WH Solar AdjustMI 3 2 2" xfId="28702"/>
    <cellStyle name="_Portfolio SPlan Base Case.xls Chart 2_Electric Rev Req Model (2009 GRC) Rebuttal REmoval of New  WH Solar AdjustMI 3 3" xfId="28703"/>
    <cellStyle name="_Portfolio SPlan Base Case.xls Chart 2_Electric Rev Req Model (2009 GRC) Rebuttal REmoval of New  WH Solar AdjustMI 3 4" xfId="28704"/>
    <cellStyle name="_Portfolio SPlan Base Case.xls Chart 2_Electric Rev Req Model (2009 GRC) Rebuttal REmoval of New  WH Solar AdjustMI 4" xfId="5115"/>
    <cellStyle name="_Portfolio SPlan Base Case.xls Chart 2_Electric Rev Req Model (2009 GRC) Rebuttal REmoval of New  WH Solar AdjustMI 4 2" xfId="28705"/>
    <cellStyle name="_Portfolio SPlan Base Case.xls Chart 2_Electric Rev Req Model (2009 GRC) Rebuttal REmoval of New  WH Solar AdjustMI 5" xfId="28706"/>
    <cellStyle name="_Portfolio SPlan Base Case.xls Chart 2_Electric Rev Req Model (2009 GRC) Rebuttal REmoval of New  WH Solar AdjustMI_DEM-WP(C) ENERG10C--ctn Mid-C_042010 2010GRC" xfId="28707"/>
    <cellStyle name="_Portfolio SPlan Base Case.xls Chart 2_Electric Rev Req Model (2009 GRC) Rebuttal REmoval of New  WH Solar AdjustMI_DEM-WP(C) ENERG10C--ctn Mid-C_042010 2010GRC 2" xfId="28708"/>
    <cellStyle name="_Portfolio SPlan Base Case.xls Chart 2_Electric Rev Req Model (2009 GRC) Revised 01-18-2010" xfId="5116"/>
    <cellStyle name="_Portfolio SPlan Base Case.xls Chart 2_Electric Rev Req Model (2009 GRC) Revised 01-18-2010 2" xfId="5117"/>
    <cellStyle name="_Portfolio SPlan Base Case.xls Chart 2_Electric Rev Req Model (2009 GRC) Revised 01-18-2010 2 2" xfId="5118"/>
    <cellStyle name="_Portfolio SPlan Base Case.xls Chart 2_Electric Rev Req Model (2009 GRC) Revised 01-18-2010 2 2 2" xfId="28709"/>
    <cellStyle name="_Portfolio SPlan Base Case.xls Chart 2_Electric Rev Req Model (2009 GRC) Revised 01-18-2010 2 2 2 2" xfId="28710"/>
    <cellStyle name="_Portfolio SPlan Base Case.xls Chart 2_Electric Rev Req Model (2009 GRC) Revised 01-18-2010 2 2 3" xfId="28711"/>
    <cellStyle name="_Portfolio SPlan Base Case.xls Chart 2_Electric Rev Req Model (2009 GRC) Revised 01-18-2010 2 2 4" xfId="28712"/>
    <cellStyle name="_Portfolio SPlan Base Case.xls Chart 2_Electric Rev Req Model (2009 GRC) Revised 01-18-2010 2 3" xfId="5119"/>
    <cellStyle name="_Portfolio SPlan Base Case.xls Chart 2_Electric Rev Req Model (2009 GRC) Revised 01-18-2010 2 3 2" xfId="28713"/>
    <cellStyle name="_Portfolio SPlan Base Case.xls Chart 2_Electric Rev Req Model (2009 GRC) Revised 01-18-2010 2 4" xfId="28714"/>
    <cellStyle name="_Portfolio SPlan Base Case.xls Chart 2_Electric Rev Req Model (2009 GRC) Revised 01-18-2010 3" xfId="5120"/>
    <cellStyle name="_Portfolio SPlan Base Case.xls Chart 2_Electric Rev Req Model (2009 GRC) Revised 01-18-2010 3 2" xfId="28715"/>
    <cellStyle name="_Portfolio SPlan Base Case.xls Chart 2_Electric Rev Req Model (2009 GRC) Revised 01-18-2010 3 2 2" xfId="28716"/>
    <cellStyle name="_Portfolio SPlan Base Case.xls Chart 2_Electric Rev Req Model (2009 GRC) Revised 01-18-2010 3 3" xfId="28717"/>
    <cellStyle name="_Portfolio SPlan Base Case.xls Chart 2_Electric Rev Req Model (2009 GRC) Revised 01-18-2010 3 4" xfId="28718"/>
    <cellStyle name="_Portfolio SPlan Base Case.xls Chart 2_Electric Rev Req Model (2009 GRC) Revised 01-18-2010 4" xfId="5121"/>
    <cellStyle name="_Portfolio SPlan Base Case.xls Chart 2_Electric Rev Req Model (2009 GRC) Revised 01-18-2010 4 2" xfId="28719"/>
    <cellStyle name="_Portfolio SPlan Base Case.xls Chart 2_Electric Rev Req Model (2009 GRC) Revised 01-18-2010 5" xfId="28720"/>
    <cellStyle name="_Portfolio SPlan Base Case.xls Chart 2_Electric Rev Req Model (2009 GRC) Revised 01-18-2010_DEM-WP(C) ENERG10C--ctn Mid-C_042010 2010GRC" xfId="28721"/>
    <cellStyle name="_Portfolio SPlan Base Case.xls Chart 2_Electric Rev Req Model (2009 GRC) Revised 01-18-2010_DEM-WP(C) ENERG10C--ctn Mid-C_042010 2010GRC 2" xfId="28722"/>
    <cellStyle name="_Portfolio SPlan Base Case.xls Chart 2_Electric Rev Req Model (2010 GRC)" xfId="5122"/>
    <cellStyle name="_Portfolio SPlan Base Case.xls Chart 2_Electric Rev Req Model (2010 GRC) 2" xfId="28723"/>
    <cellStyle name="_Portfolio SPlan Base Case.xls Chart 2_Electric Rev Req Model (2010 GRC) SF" xfId="5123"/>
    <cellStyle name="_Portfolio SPlan Base Case.xls Chart 2_Electric Rev Req Model (2010 GRC) SF 2" xfId="28724"/>
    <cellStyle name="_Portfolio SPlan Base Case.xls Chart 2_Final Order Electric EXHIBIT A-1" xfId="5124"/>
    <cellStyle name="_Portfolio SPlan Base Case.xls Chart 2_Final Order Electric EXHIBIT A-1 2" xfId="5125"/>
    <cellStyle name="_Portfolio SPlan Base Case.xls Chart 2_Final Order Electric EXHIBIT A-1 2 2" xfId="5126"/>
    <cellStyle name="_Portfolio SPlan Base Case.xls Chart 2_Final Order Electric EXHIBIT A-1 2 2 2" xfId="28725"/>
    <cellStyle name="_Portfolio SPlan Base Case.xls Chart 2_Final Order Electric EXHIBIT A-1 2 3" xfId="5127"/>
    <cellStyle name="_Portfolio SPlan Base Case.xls Chart 2_Final Order Electric EXHIBIT A-1 2 4" xfId="28726"/>
    <cellStyle name="_Portfolio SPlan Base Case.xls Chart 2_Final Order Electric EXHIBIT A-1 3" xfId="5128"/>
    <cellStyle name="_Portfolio SPlan Base Case.xls Chart 2_Final Order Electric EXHIBIT A-1 3 2" xfId="28727"/>
    <cellStyle name="_Portfolio SPlan Base Case.xls Chart 2_Final Order Electric EXHIBIT A-1 4" xfId="5129"/>
    <cellStyle name="_Portfolio SPlan Base Case.xls Chart 2_Final Order Electric EXHIBIT A-1 5" xfId="28728"/>
    <cellStyle name="_Portfolio SPlan Base Case.xls Chart 2_Final Order Electric EXHIBIT A-1 6" xfId="28729"/>
    <cellStyle name="_Portfolio SPlan Base Case.xls Chart 2_NIM Summary" xfId="5130"/>
    <cellStyle name="_Portfolio SPlan Base Case.xls Chart 2_NIM Summary 2" xfId="5131"/>
    <cellStyle name="_Portfolio SPlan Base Case.xls Chart 2_NIM Summary 2 2" xfId="28730"/>
    <cellStyle name="_Portfolio SPlan Base Case.xls Chart 2_NIM Summary 2 2 2" xfId="28731"/>
    <cellStyle name="_Portfolio SPlan Base Case.xls Chart 2_NIM Summary 2 2 2 2" xfId="28732"/>
    <cellStyle name="_Portfolio SPlan Base Case.xls Chart 2_NIM Summary 2 2 3" xfId="28733"/>
    <cellStyle name="_Portfolio SPlan Base Case.xls Chart 2_NIM Summary 2 2 4" xfId="28734"/>
    <cellStyle name="_Portfolio SPlan Base Case.xls Chart 2_NIM Summary 2 3" xfId="28735"/>
    <cellStyle name="_Portfolio SPlan Base Case.xls Chart 2_NIM Summary 2 3 2" xfId="28736"/>
    <cellStyle name="_Portfolio SPlan Base Case.xls Chart 2_NIM Summary 2 4" xfId="28737"/>
    <cellStyle name="_Portfolio SPlan Base Case.xls Chart 2_NIM Summary 3" xfId="28738"/>
    <cellStyle name="_Portfolio SPlan Base Case.xls Chart 2_NIM Summary 3 2" xfId="28739"/>
    <cellStyle name="_Portfolio SPlan Base Case.xls Chart 2_NIM Summary 3 2 2" xfId="28740"/>
    <cellStyle name="_Portfolio SPlan Base Case.xls Chart 2_NIM Summary 3 3" xfId="28741"/>
    <cellStyle name="_Portfolio SPlan Base Case.xls Chart 2_NIM Summary 3 4" xfId="28742"/>
    <cellStyle name="_Portfolio SPlan Base Case.xls Chart 2_NIM Summary 4" xfId="28743"/>
    <cellStyle name="_Portfolio SPlan Base Case.xls Chart 2_NIM Summary 4 2" xfId="28744"/>
    <cellStyle name="_Portfolio SPlan Base Case.xls Chart 2_NIM Summary 5" xfId="28745"/>
    <cellStyle name="_Portfolio SPlan Base Case.xls Chart 2_NIM Summary_DEM-WP(C) ENERG10C--ctn Mid-C_042010 2010GRC" xfId="28746"/>
    <cellStyle name="_Portfolio SPlan Base Case.xls Chart 2_NIM Summary_DEM-WP(C) ENERG10C--ctn Mid-C_042010 2010GRC 2" xfId="28747"/>
    <cellStyle name="_Portfolio SPlan Base Case.xls Chart 2_Rebuttal Power Costs" xfId="5132"/>
    <cellStyle name="_Portfolio SPlan Base Case.xls Chart 2_Rebuttal Power Costs 2" xfId="5133"/>
    <cellStyle name="_Portfolio SPlan Base Case.xls Chart 2_Rebuttal Power Costs 2 2" xfId="5134"/>
    <cellStyle name="_Portfolio SPlan Base Case.xls Chart 2_Rebuttal Power Costs 2 2 2" xfId="28748"/>
    <cellStyle name="_Portfolio SPlan Base Case.xls Chart 2_Rebuttal Power Costs 2 2 2 2" xfId="28749"/>
    <cellStyle name="_Portfolio SPlan Base Case.xls Chart 2_Rebuttal Power Costs 2 2 3" xfId="28750"/>
    <cellStyle name="_Portfolio SPlan Base Case.xls Chart 2_Rebuttal Power Costs 2 2 4" xfId="28751"/>
    <cellStyle name="_Portfolio SPlan Base Case.xls Chart 2_Rebuttal Power Costs 2 3" xfId="5135"/>
    <cellStyle name="_Portfolio SPlan Base Case.xls Chart 2_Rebuttal Power Costs 2 3 2" xfId="28752"/>
    <cellStyle name="_Portfolio SPlan Base Case.xls Chart 2_Rebuttal Power Costs 2 4" xfId="28753"/>
    <cellStyle name="_Portfolio SPlan Base Case.xls Chart 2_Rebuttal Power Costs 3" xfId="5136"/>
    <cellStyle name="_Portfolio SPlan Base Case.xls Chart 2_Rebuttal Power Costs 3 2" xfId="28754"/>
    <cellStyle name="_Portfolio SPlan Base Case.xls Chart 2_Rebuttal Power Costs 3 2 2" xfId="28755"/>
    <cellStyle name="_Portfolio SPlan Base Case.xls Chart 2_Rebuttal Power Costs 3 3" xfId="28756"/>
    <cellStyle name="_Portfolio SPlan Base Case.xls Chart 2_Rebuttal Power Costs 3 4" xfId="28757"/>
    <cellStyle name="_Portfolio SPlan Base Case.xls Chart 2_Rebuttal Power Costs 4" xfId="5137"/>
    <cellStyle name="_Portfolio SPlan Base Case.xls Chart 2_Rebuttal Power Costs 4 2" xfId="28758"/>
    <cellStyle name="_Portfolio SPlan Base Case.xls Chart 2_Rebuttal Power Costs 5" xfId="28759"/>
    <cellStyle name="_Portfolio SPlan Base Case.xls Chart 2_Rebuttal Power Costs_Adj Bench DR 3 for Initial Briefs (Electric)" xfId="5138"/>
    <cellStyle name="_Portfolio SPlan Base Case.xls Chart 2_Rebuttal Power Costs_Adj Bench DR 3 for Initial Briefs (Electric) 2" xfId="5139"/>
    <cellStyle name="_Portfolio SPlan Base Case.xls Chart 2_Rebuttal Power Costs_Adj Bench DR 3 for Initial Briefs (Electric) 2 2" xfId="5140"/>
    <cellStyle name="_Portfolio SPlan Base Case.xls Chart 2_Rebuttal Power Costs_Adj Bench DR 3 for Initial Briefs (Electric) 2 2 2" xfId="28760"/>
    <cellStyle name="_Portfolio SPlan Base Case.xls Chart 2_Rebuttal Power Costs_Adj Bench DR 3 for Initial Briefs (Electric) 2 2 2 2" xfId="28761"/>
    <cellStyle name="_Portfolio SPlan Base Case.xls Chart 2_Rebuttal Power Costs_Adj Bench DR 3 for Initial Briefs (Electric) 2 2 3" xfId="28762"/>
    <cellStyle name="_Portfolio SPlan Base Case.xls Chart 2_Rebuttal Power Costs_Adj Bench DR 3 for Initial Briefs (Electric) 2 2 4" xfId="28763"/>
    <cellStyle name="_Portfolio SPlan Base Case.xls Chart 2_Rebuttal Power Costs_Adj Bench DR 3 for Initial Briefs (Electric) 2 3" xfId="5141"/>
    <cellStyle name="_Portfolio SPlan Base Case.xls Chart 2_Rebuttal Power Costs_Adj Bench DR 3 for Initial Briefs (Electric) 2 3 2" xfId="28764"/>
    <cellStyle name="_Portfolio SPlan Base Case.xls Chart 2_Rebuttal Power Costs_Adj Bench DR 3 for Initial Briefs (Electric) 2 4" xfId="28765"/>
    <cellStyle name="_Portfolio SPlan Base Case.xls Chart 2_Rebuttal Power Costs_Adj Bench DR 3 for Initial Briefs (Electric) 3" xfId="5142"/>
    <cellStyle name="_Portfolio SPlan Base Case.xls Chart 2_Rebuttal Power Costs_Adj Bench DR 3 for Initial Briefs (Electric) 3 2" xfId="28766"/>
    <cellStyle name="_Portfolio SPlan Base Case.xls Chart 2_Rebuttal Power Costs_Adj Bench DR 3 for Initial Briefs (Electric) 3 2 2" xfId="28767"/>
    <cellStyle name="_Portfolio SPlan Base Case.xls Chart 2_Rebuttal Power Costs_Adj Bench DR 3 for Initial Briefs (Electric) 3 3" xfId="28768"/>
    <cellStyle name="_Portfolio SPlan Base Case.xls Chart 2_Rebuttal Power Costs_Adj Bench DR 3 for Initial Briefs (Electric) 3 4" xfId="28769"/>
    <cellStyle name="_Portfolio SPlan Base Case.xls Chart 2_Rebuttal Power Costs_Adj Bench DR 3 for Initial Briefs (Electric) 4" xfId="5143"/>
    <cellStyle name="_Portfolio SPlan Base Case.xls Chart 2_Rebuttal Power Costs_Adj Bench DR 3 for Initial Briefs (Electric) 4 2" xfId="28770"/>
    <cellStyle name="_Portfolio SPlan Base Case.xls Chart 2_Rebuttal Power Costs_Adj Bench DR 3 for Initial Briefs (Electric) 5" xfId="28771"/>
    <cellStyle name="_Portfolio SPlan Base Case.xls Chart 2_Rebuttal Power Costs_Adj Bench DR 3 for Initial Briefs (Electric)_DEM-WP(C) ENERG10C--ctn Mid-C_042010 2010GRC" xfId="28772"/>
    <cellStyle name="_Portfolio SPlan Base Case.xls Chart 2_Rebuttal Power Costs_Adj Bench DR 3 for Initial Briefs (Electric)_DEM-WP(C) ENERG10C--ctn Mid-C_042010 2010GRC 2" xfId="28773"/>
    <cellStyle name="_Portfolio SPlan Base Case.xls Chart 2_Rebuttal Power Costs_DEM-WP(C) ENERG10C--ctn Mid-C_042010 2010GRC" xfId="28774"/>
    <cellStyle name="_Portfolio SPlan Base Case.xls Chart 2_Rebuttal Power Costs_DEM-WP(C) ENERG10C--ctn Mid-C_042010 2010GRC 2" xfId="28775"/>
    <cellStyle name="_Portfolio SPlan Base Case.xls Chart 2_Rebuttal Power Costs_Electric Rev Req Model (2009 GRC) Rebuttal" xfId="5144"/>
    <cellStyle name="_Portfolio SPlan Base Case.xls Chart 2_Rebuttal Power Costs_Electric Rev Req Model (2009 GRC) Rebuttal 2" xfId="5145"/>
    <cellStyle name="_Portfolio SPlan Base Case.xls Chart 2_Rebuttal Power Costs_Electric Rev Req Model (2009 GRC) Rebuttal 2 2" xfId="5146"/>
    <cellStyle name="_Portfolio SPlan Base Case.xls Chart 2_Rebuttal Power Costs_Electric Rev Req Model (2009 GRC) Rebuttal 2 2 2" xfId="28776"/>
    <cellStyle name="_Portfolio SPlan Base Case.xls Chart 2_Rebuttal Power Costs_Electric Rev Req Model (2009 GRC) Rebuttal 2 3" xfId="5147"/>
    <cellStyle name="_Portfolio SPlan Base Case.xls Chart 2_Rebuttal Power Costs_Electric Rev Req Model (2009 GRC) Rebuttal 3" xfId="5148"/>
    <cellStyle name="_Portfolio SPlan Base Case.xls Chart 2_Rebuttal Power Costs_Electric Rev Req Model (2009 GRC) Rebuttal 3 2" xfId="28777"/>
    <cellStyle name="_Portfolio SPlan Base Case.xls Chart 2_Rebuttal Power Costs_Electric Rev Req Model (2009 GRC) Rebuttal 4" xfId="5149"/>
    <cellStyle name="_Portfolio SPlan Base Case.xls Chart 2_Rebuttal Power Costs_Electric Rev Req Model (2009 GRC) Rebuttal REmoval of New  WH Solar AdjustMI" xfId="5150"/>
    <cellStyle name="_Portfolio SPlan Base Case.xls Chart 2_Rebuttal Power Costs_Electric Rev Req Model (2009 GRC) Rebuttal REmoval of New  WH Solar AdjustMI 2" xfId="5151"/>
    <cellStyle name="_Portfolio SPlan Base Case.xls Chart 2_Rebuttal Power Costs_Electric Rev Req Model (2009 GRC) Rebuttal REmoval of New  WH Solar AdjustMI 2 2" xfId="5152"/>
    <cellStyle name="_Portfolio SPlan Base Case.xls Chart 2_Rebuttal Power Costs_Electric Rev Req Model (2009 GRC) Rebuttal REmoval of New  WH Solar AdjustMI 2 2 2" xfId="28778"/>
    <cellStyle name="_Portfolio SPlan Base Case.xls Chart 2_Rebuttal Power Costs_Electric Rev Req Model (2009 GRC) Rebuttal REmoval of New  WH Solar AdjustMI 2 2 2 2" xfId="28779"/>
    <cellStyle name="_Portfolio SPlan Base Case.xls Chart 2_Rebuttal Power Costs_Electric Rev Req Model (2009 GRC) Rebuttal REmoval of New  WH Solar AdjustMI 2 2 3" xfId="28780"/>
    <cellStyle name="_Portfolio SPlan Base Case.xls Chart 2_Rebuttal Power Costs_Electric Rev Req Model (2009 GRC) Rebuttal REmoval of New  WH Solar AdjustMI 2 2 4" xfId="28781"/>
    <cellStyle name="_Portfolio SPlan Base Case.xls Chart 2_Rebuttal Power Costs_Electric Rev Req Model (2009 GRC) Rebuttal REmoval of New  WH Solar AdjustMI 2 3" xfId="5153"/>
    <cellStyle name="_Portfolio SPlan Base Case.xls Chart 2_Rebuttal Power Costs_Electric Rev Req Model (2009 GRC) Rebuttal REmoval of New  WH Solar AdjustMI 2 3 2" xfId="28782"/>
    <cellStyle name="_Portfolio SPlan Base Case.xls Chart 2_Rebuttal Power Costs_Electric Rev Req Model (2009 GRC) Rebuttal REmoval of New  WH Solar AdjustMI 2 4" xfId="28783"/>
    <cellStyle name="_Portfolio SPlan Base Case.xls Chart 2_Rebuttal Power Costs_Electric Rev Req Model (2009 GRC) Rebuttal REmoval of New  WH Solar AdjustMI 3" xfId="5154"/>
    <cellStyle name="_Portfolio SPlan Base Case.xls Chart 2_Rebuttal Power Costs_Electric Rev Req Model (2009 GRC) Rebuttal REmoval of New  WH Solar AdjustMI 3 2" xfId="28784"/>
    <cellStyle name="_Portfolio SPlan Base Case.xls Chart 2_Rebuttal Power Costs_Electric Rev Req Model (2009 GRC) Rebuttal REmoval of New  WH Solar AdjustMI 3 2 2" xfId="28785"/>
    <cellStyle name="_Portfolio SPlan Base Case.xls Chart 2_Rebuttal Power Costs_Electric Rev Req Model (2009 GRC) Rebuttal REmoval of New  WH Solar AdjustMI 3 3" xfId="28786"/>
    <cellStyle name="_Portfolio SPlan Base Case.xls Chart 2_Rebuttal Power Costs_Electric Rev Req Model (2009 GRC) Rebuttal REmoval of New  WH Solar AdjustMI 3 4" xfId="28787"/>
    <cellStyle name="_Portfolio SPlan Base Case.xls Chart 2_Rebuttal Power Costs_Electric Rev Req Model (2009 GRC) Rebuttal REmoval of New  WH Solar AdjustMI 4" xfId="5155"/>
    <cellStyle name="_Portfolio SPlan Base Case.xls Chart 2_Rebuttal Power Costs_Electric Rev Req Model (2009 GRC) Rebuttal REmoval of New  WH Solar AdjustMI 4 2" xfId="28788"/>
    <cellStyle name="_Portfolio SPlan Base Case.xls Chart 2_Rebuttal Power Costs_Electric Rev Req Model (2009 GRC) Rebuttal REmoval of New  WH Solar AdjustMI 5" xfId="28789"/>
    <cellStyle name="_Portfolio SPlan Base Case.xls Chart 2_Rebuttal Power Costs_Electric Rev Req Model (2009 GRC) Rebuttal REmoval of New  WH Solar AdjustMI_DEM-WP(C) ENERG10C--ctn Mid-C_042010 2010GRC" xfId="28790"/>
    <cellStyle name="_Portfolio SPlan Base Case.xls Chart 2_Rebuttal Power Costs_Electric Rev Req Model (2009 GRC) Rebuttal REmoval of New  WH Solar AdjustMI_DEM-WP(C) ENERG10C--ctn Mid-C_042010 2010GRC 2" xfId="28791"/>
    <cellStyle name="_Portfolio SPlan Base Case.xls Chart 2_Rebuttal Power Costs_Electric Rev Req Model (2009 GRC) Revised 01-18-2010" xfId="5156"/>
    <cellStyle name="_Portfolio SPlan Base Case.xls Chart 2_Rebuttal Power Costs_Electric Rev Req Model (2009 GRC) Revised 01-18-2010 2" xfId="5157"/>
    <cellStyle name="_Portfolio SPlan Base Case.xls Chart 2_Rebuttal Power Costs_Electric Rev Req Model (2009 GRC) Revised 01-18-2010 2 2" xfId="5158"/>
    <cellStyle name="_Portfolio SPlan Base Case.xls Chart 2_Rebuttal Power Costs_Electric Rev Req Model (2009 GRC) Revised 01-18-2010 2 2 2" xfId="28792"/>
    <cellStyle name="_Portfolio SPlan Base Case.xls Chart 2_Rebuttal Power Costs_Electric Rev Req Model (2009 GRC) Revised 01-18-2010 2 2 2 2" xfId="28793"/>
    <cellStyle name="_Portfolio SPlan Base Case.xls Chart 2_Rebuttal Power Costs_Electric Rev Req Model (2009 GRC) Revised 01-18-2010 2 2 3" xfId="28794"/>
    <cellStyle name="_Portfolio SPlan Base Case.xls Chart 2_Rebuttal Power Costs_Electric Rev Req Model (2009 GRC) Revised 01-18-2010 2 2 4" xfId="28795"/>
    <cellStyle name="_Portfolio SPlan Base Case.xls Chart 2_Rebuttal Power Costs_Electric Rev Req Model (2009 GRC) Revised 01-18-2010 2 3" xfId="5159"/>
    <cellStyle name="_Portfolio SPlan Base Case.xls Chart 2_Rebuttal Power Costs_Electric Rev Req Model (2009 GRC) Revised 01-18-2010 2 3 2" xfId="28796"/>
    <cellStyle name="_Portfolio SPlan Base Case.xls Chart 2_Rebuttal Power Costs_Electric Rev Req Model (2009 GRC) Revised 01-18-2010 2 4" xfId="28797"/>
    <cellStyle name="_Portfolio SPlan Base Case.xls Chart 2_Rebuttal Power Costs_Electric Rev Req Model (2009 GRC) Revised 01-18-2010 3" xfId="5160"/>
    <cellStyle name="_Portfolio SPlan Base Case.xls Chart 2_Rebuttal Power Costs_Electric Rev Req Model (2009 GRC) Revised 01-18-2010 3 2" xfId="28798"/>
    <cellStyle name="_Portfolio SPlan Base Case.xls Chart 2_Rebuttal Power Costs_Electric Rev Req Model (2009 GRC) Revised 01-18-2010 3 2 2" xfId="28799"/>
    <cellStyle name="_Portfolio SPlan Base Case.xls Chart 2_Rebuttal Power Costs_Electric Rev Req Model (2009 GRC) Revised 01-18-2010 3 3" xfId="28800"/>
    <cellStyle name="_Portfolio SPlan Base Case.xls Chart 2_Rebuttal Power Costs_Electric Rev Req Model (2009 GRC) Revised 01-18-2010 3 4" xfId="28801"/>
    <cellStyle name="_Portfolio SPlan Base Case.xls Chart 2_Rebuttal Power Costs_Electric Rev Req Model (2009 GRC) Revised 01-18-2010 4" xfId="5161"/>
    <cellStyle name="_Portfolio SPlan Base Case.xls Chart 2_Rebuttal Power Costs_Electric Rev Req Model (2009 GRC) Revised 01-18-2010 4 2" xfId="28802"/>
    <cellStyle name="_Portfolio SPlan Base Case.xls Chart 2_Rebuttal Power Costs_Electric Rev Req Model (2009 GRC) Revised 01-18-2010 5" xfId="28803"/>
    <cellStyle name="_Portfolio SPlan Base Case.xls Chart 2_Rebuttal Power Costs_Electric Rev Req Model (2009 GRC) Revised 01-18-2010_DEM-WP(C) ENERG10C--ctn Mid-C_042010 2010GRC" xfId="28804"/>
    <cellStyle name="_Portfolio SPlan Base Case.xls Chart 2_Rebuttal Power Costs_Electric Rev Req Model (2009 GRC) Revised 01-18-2010_DEM-WP(C) ENERG10C--ctn Mid-C_042010 2010GRC 2" xfId="28805"/>
    <cellStyle name="_Portfolio SPlan Base Case.xls Chart 2_Rebuttal Power Costs_Final Order Electric EXHIBIT A-1" xfId="5162"/>
    <cellStyle name="_Portfolio SPlan Base Case.xls Chart 2_Rebuttal Power Costs_Final Order Electric EXHIBIT A-1 2" xfId="5163"/>
    <cellStyle name="_Portfolio SPlan Base Case.xls Chart 2_Rebuttal Power Costs_Final Order Electric EXHIBIT A-1 2 2" xfId="5164"/>
    <cellStyle name="_Portfolio SPlan Base Case.xls Chart 2_Rebuttal Power Costs_Final Order Electric EXHIBIT A-1 2 2 2" xfId="28806"/>
    <cellStyle name="_Portfolio SPlan Base Case.xls Chart 2_Rebuttal Power Costs_Final Order Electric EXHIBIT A-1 2 3" xfId="5165"/>
    <cellStyle name="_Portfolio SPlan Base Case.xls Chart 2_Rebuttal Power Costs_Final Order Electric EXHIBIT A-1 2 4" xfId="28807"/>
    <cellStyle name="_Portfolio SPlan Base Case.xls Chart 2_Rebuttal Power Costs_Final Order Electric EXHIBIT A-1 3" xfId="5166"/>
    <cellStyle name="_Portfolio SPlan Base Case.xls Chart 2_Rebuttal Power Costs_Final Order Electric EXHIBIT A-1 3 2" xfId="28808"/>
    <cellStyle name="_Portfolio SPlan Base Case.xls Chart 2_Rebuttal Power Costs_Final Order Electric EXHIBIT A-1 4" xfId="5167"/>
    <cellStyle name="_Portfolio SPlan Base Case.xls Chart 2_Rebuttal Power Costs_Final Order Electric EXHIBIT A-1 5" xfId="28809"/>
    <cellStyle name="_Portfolio SPlan Base Case.xls Chart 2_Rebuttal Power Costs_Final Order Electric EXHIBIT A-1 6" xfId="28810"/>
    <cellStyle name="_Portfolio SPlan Base Case.xls Chart 2_TENASKA REGULATORY ASSET" xfId="5168"/>
    <cellStyle name="_Portfolio SPlan Base Case.xls Chart 2_TENASKA REGULATORY ASSET 2" xfId="5169"/>
    <cellStyle name="_Portfolio SPlan Base Case.xls Chart 2_TENASKA REGULATORY ASSET 2 2" xfId="5170"/>
    <cellStyle name="_Portfolio SPlan Base Case.xls Chart 2_TENASKA REGULATORY ASSET 2 2 2" xfId="28811"/>
    <cellStyle name="_Portfolio SPlan Base Case.xls Chart 2_TENASKA REGULATORY ASSET 2 3" xfId="5171"/>
    <cellStyle name="_Portfolio SPlan Base Case.xls Chart 2_TENASKA REGULATORY ASSET 2 4" xfId="28812"/>
    <cellStyle name="_Portfolio SPlan Base Case.xls Chart 2_TENASKA REGULATORY ASSET 3" xfId="5172"/>
    <cellStyle name="_Portfolio SPlan Base Case.xls Chart 2_TENASKA REGULATORY ASSET 3 2" xfId="28813"/>
    <cellStyle name="_Portfolio SPlan Base Case.xls Chart 2_TENASKA REGULATORY ASSET 4" xfId="5173"/>
    <cellStyle name="_Portfolio SPlan Base Case.xls Chart 2_TENASKA REGULATORY ASSET 5" xfId="28814"/>
    <cellStyle name="_Portfolio SPlan Base Case.xls Chart 2_TENASKA REGULATORY ASSET 6" xfId="28815"/>
    <cellStyle name="_Portfolio SPlan Base Case.xls Chart 3" xfId="5174"/>
    <cellStyle name="_Portfolio SPlan Base Case.xls Chart 3 10" xfId="5175"/>
    <cellStyle name="_Portfolio SPlan Base Case.xls Chart 3 2" xfId="5176"/>
    <cellStyle name="_Portfolio SPlan Base Case.xls Chart 3 2 2" xfId="5177"/>
    <cellStyle name="_Portfolio SPlan Base Case.xls Chart 3 2 2 2" xfId="28816"/>
    <cellStyle name="_Portfolio SPlan Base Case.xls Chart 3 2 2 2 2" xfId="28817"/>
    <cellStyle name="_Portfolio SPlan Base Case.xls Chart 3 2 2 2 2 2" xfId="28818"/>
    <cellStyle name="_Portfolio SPlan Base Case.xls Chart 3 2 2 2 3" xfId="28819"/>
    <cellStyle name="_Portfolio SPlan Base Case.xls Chart 3 2 2 3" xfId="28820"/>
    <cellStyle name="_Portfolio SPlan Base Case.xls Chart 3 2 2 3 2" xfId="28821"/>
    <cellStyle name="_Portfolio SPlan Base Case.xls Chart 3 2 2 4" xfId="28822"/>
    <cellStyle name="_Portfolio SPlan Base Case.xls Chart 3 2 3" xfId="5178"/>
    <cellStyle name="_Portfolio SPlan Base Case.xls Chart 3 2 3 2" xfId="28823"/>
    <cellStyle name="_Portfolio SPlan Base Case.xls Chart 3 2 3 2 2" xfId="28824"/>
    <cellStyle name="_Portfolio SPlan Base Case.xls Chart 3 2 3 3" xfId="28825"/>
    <cellStyle name="_Portfolio SPlan Base Case.xls Chart 3 2 4" xfId="28826"/>
    <cellStyle name="_Portfolio SPlan Base Case.xls Chart 3 2 4 2" xfId="28827"/>
    <cellStyle name="_Portfolio SPlan Base Case.xls Chart 3 2 5" xfId="28828"/>
    <cellStyle name="_Portfolio SPlan Base Case.xls Chart 3 3" xfId="5179"/>
    <cellStyle name="_Portfolio SPlan Base Case.xls Chart 3 3 2" xfId="5180"/>
    <cellStyle name="_Portfolio SPlan Base Case.xls Chart 3 3 2 2" xfId="28829"/>
    <cellStyle name="_Portfolio SPlan Base Case.xls Chart 3 3 2 3" xfId="28830"/>
    <cellStyle name="_Portfolio SPlan Base Case.xls Chart 3 3 3" xfId="28831"/>
    <cellStyle name="_Portfolio SPlan Base Case.xls Chart 3 3 4" xfId="28832"/>
    <cellStyle name="_Portfolio SPlan Base Case.xls Chart 3 4" xfId="5181"/>
    <cellStyle name="_Portfolio SPlan Base Case.xls Chart 3 4 2" xfId="5182"/>
    <cellStyle name="_Portfolio SPlan Base Case.xls Chart 3 4 2 2" xfId="28833"/>
    <cellStyle name="_Portfolio SPlan Base Case.xls Chart 3 4 3" xfId="28834"/>
    <cellStyle name="_Portfolio SPlan Base Case.xls Chart 3 4_2011 Operations Snapshot" xfId="5183"/>
    <cellStyle name="_Portfolio SPlan Base Case.xls Chart 3 4_Department" xfId="5184"/>
    <cellStyle name="_Portfolio SPlan Base Case.xls Chart 3 4_VarX" xfId="5185"/>
    <cellStyle name="_Portfolio SPlan Base Case.xls Chart 3 5" xfId="5186"/>
    <cellStyle name="_Portfolio SPlan Base Case.xls Chart 3 5 2" xfId="5187"/>
    <cellStyle name="_Portfolio SPlan Base Case.xls Chart 3 5 2 2" xfId="5188"/>
    <cellStyle name="_Portfolio SPlan Base Case.xls Chart 3 5 2_County_Stop_Light_Chart_2012_02" xfId="5189"/>
    <cellStyle name="_Portfolio SPlan Base Case.xls Chart 3 5 2_County_Stop_Light_Chart_2012_06" xfId="5190"/>
    <cellStyle name="_Portfolio SPlan Base Case.xls Chart 3 5 2_County_Stop_Light_Chart_Template" xfId="5191"/>
    <cellStyle name="_Portfolio SPlan Base Case.xls Chart 3 5 3" xfId="28835"/>
    <cellStyle name="_Portfolio SPlan Base Case.xls Chart 3 5_2011 OM ASM Report" xfId="5192"/>
    <cellStyle name="_Portfolio SPlan Base Case.xls Chart 3 5_2011 OM ASM Report 2" xfId="5193"/>
    <cellStyle name="_Portfolio SPlan Base Case.xls Chart 3 5_2011 OM ASM Report_County_Stop_Light_Chart_2012_02" xfId="5194"/>
    <cellStyle name="_Portfolio SPlan Base Case.xls Chart 3 5_2011 OM ASM Report_County_Stop_Light_Chart_2012_06" xfId="5195"/>
    <cellStyle name="_Portfolio SPlan Base Case.xls Chart 3 5_2011 OM ASM Report_County_Stop_Light_Chart_Template" xfId="5196"/>
    <cellStyle name="_Portfolio SPlan Base Case.xls Chart 3 5_2011 Operations Snapshot" xfId="5197"/>
    <cellStyle name="_Portfolio SPlan Base Case.xls Chart 3 5_2011 Operations Snapshot 2" xfId="5198"/>
    <cellStyle name="_Portfolio SPlan Base Case.xls Chart 3 5_2011 Operations Snapshot_County_Stop_Light_Chart_2012_02" xfId="5199"/>
    <cellStyle name="_Portfolio SPlan Base Case.xls Chart 3 5_2011 Operations Snapshot_County_Stop_Light_Chart_2012_06" xfId="5200"/>
    <cellStyle name="_Portfolio SPlan Base Case.xls Chart 3 5_2011 Operations Snapshot_County_Stop_Light_Chart_Template" xfId="5201"/>
    <cellStyle name="_Portfolio SPlan Base Case.xls Chart 3 5_2012 Operations Snapshot" xfId="5202"/>
    <cellStyle name="_Portfolio SPlan Base Case.xls Chart 3 5_Copy of 2011 OM ASM Report" xfId="5203"/>
    <cellStyle name="_Portfolio SPlan Base Case.xls Chart 3 5_Department" xfId="5204"/>
    <cellStyle name="_Portfolio SPlan Base Case.xls Chart 3 5_Jan 2012 OM ASM Report" xfId="5205"/>
    <cellStyle name="_Portfolio SPlan Base Case.xls Chart 3 5_VarX" xfId="5206"/>
    <cellStyle name="_Portfolio SPlan Base Case.xls Chart 3 6" xfId="5207"/>
    <cellStyle name="_Portfolio SPlan Base Case.xls Chart 3 6 2" xfId="5208"/>
    <cellStyle name="_Portfolio SPlan Base Case.xls Chart 3 6_County_Stop_Light_Chart_2012_02" xfId="5209"/>
    <cellStyle name="_Portfolio SPlan Base Case.xls Chart 3 6_County_Stop_Light_Chart_2012_06" xfId="5210"/>
    <cellStyle name="_Portfolio SPlan Base Case.xls Chart 3 6_County_Stop_Light_Chart_Template" xfId="5211"/>
    <cellStyle name="_Portfolio SPlan Base Case.xls Chart 3 6_Department" xfId="5212"/>
    <cellStyle name="_Portfolio SPlan Base Case.xls Chart 3 6_Department 2" xfId="5213"/>
    <cellStyle name="_Portfolio SPlan Base Case.xls Chart 3 6_VarX" xfId="5214"/>
    <cellStyle name="_Portfolio SPlan Base Case.xls Chart 3 6_VarX 2" xfId="5215"/>
    <cellStyle name="_Portfolio SPlan Base Case.xls Chart 3 7" xfId="5216"/>
    <cellStyle name="_Portfolio SPlan Base Case.xls Chart 3 7 2" xfId="5217"/>
    <cellStyle name="_Portfolio SPlan Base Case.xls Chart 3 7_County_Stop_Light_Chart_2012_02" xfId="5218"/>
    <cellStyle name="_Portfolio SPlan Base Case.xls Chart 3 7_County_Stop_Light_Chart_2012_06" xfId="5219"/>
    <cellStyle name="_Portfolio SPlan Base Case.xls Chart 3 7_County_Stop_Light_Chart_Template" xfId="5220"/>
    <cellStyle name="_Portfolio SPlan Base Case.xls Chart 3 8" xfId="5221"/>
    <cellStyle name="_Portfolio SPlan Base Case.xls Chart 3 9" xfId="5222"/>
    <cellStyle name="_Portfolio SPlan Base Case.xls Chart 3_2011 OM ASM Report" xfId="5223"/>
    <cellStyle name="_Portfolio SPlan Base Case.xls Chart 3_2011 OM ASM Report 2" xfId="5224"/>
    <cellStyle name="_Portfolio SPlan Base Case.xls Chart 3_2011 OM ASM Report_County_Stop_Light_Chart_2012_02" xfId="5225"/>
    <cellStyle name="_Portfolio SPlan Base Case.xls Chart 3_2011 OM ASM Report_County_Stop_Light_Chart_2012_06" xfId="5226"/>
    <cellStyle name="_Portfolio SPlan Base Case.xls Chart 3_2011 OM ASM Report_County_Stop_Light_Chart_Template" xfId="5227"/>
    <cellStyle name="_Portfolio SPlan Base Case.xls Chart 3_Adj Bench DR 3 for Initial Briefs (Electric)" xfId="5228"/>
    <cellStyle name="_Portfolio SPlan Base Case.xls Chart 3_Adj Bench DR 3 for Initial Briefs (Electric) 2" xfId="5229"/>
    <cellStyle name="_Portfolio SPlan Base Case.xls Chart 3_Adj Bench DR 3 for Initial Briefs (Electric) 2 2" xfId="5230"/>
    <cellStyle name="_Portfolio SPlan Base Case.xls Chart 3_Adj Bench DR 3 for Initial Briefs (Electric) 2 2 2" xfId="28836"/>
    <cellStyle name="_Portfolio SPlan Base Case.xls Chart 3_Adj Bench DR 3 for Initial Briefs (Electric) 2 2 2 2" xfId="28837"/>
    <cellStyle name="_Portfolio SPlan Base Case.xls Chart 3_Adj Bench DR 3 for Initial Briefs (Electric) 2 2 3" xfId="28838"/>
    <cellStyle name="_Portfolio SPlan Base Case.xls Chart 3_Adj Bench DR 3 for Initial Briefs (Electric) 2 2 4" xfId="28839"/>
    <cellStyle name="_Portfolio SPlan Base Case.xls Chart 3_Adj Bench DR 3 for Initial Briefs (Electric) 2 3" xfId="5231"/>
    <cellStyle name="_Portfolio SPlan Base Case.xls Chart 3_Adj Bench DR 3 for Initial Briefs (Electric) 2 3 2" xfId="28840"/>
    <cellStyle name="_Portfolio SPlan Base Case.xls Chart 3_Adj Bench DR 3 for Initial Briefs (Electric) 2 4" xfId="28841"/>
    <cellStyle name="_Portfolio SPlan Base Case.xls Chart 3_Adj Bench DR 3 for Initial Briefs (Electric) 3" xfId="5232"/>
    <cellStyle name="_Portfolio SPlan Base Case.xls Chart 3_Adj Bench DR 3 for Initial Briefs (Electric) 3 2" xfId="28842"/>
    <cellStyle name="_Portfolio SPlan Base Case.xls Chart 3_Adj Bench DR 3 for Initial Briefs (Electric) 3 2 2" xfId="28843"/>
    <cellStyle name="_Portfolio SPlan Base Case.xls Chart 3_Adj Bench DR 3 for Initial Briefs (Electric) 3 3" xfId="28844"/>
    <cellStyle name="_Portfolio SPlan Base Case.xls Chart 3_Adj Bench DR 3 for Initial Briefs (Electric) 3 4" xfId="28845"/>
    <cellStyle name="_Portfolio SPlan Base Case.xls Chart 3_Adj Bench DR 3 for Initial Briefs (Electric) 4" xfId="5233"/>
    <cellStyle name="_Portfolio SPlan Base Case.xls Chart 3_Adj Bench DR 3 for Initial Briefs (Electric) 4 2" xfId="28846"/>
    <cellStyle name="_Portfolio SPlan Base Case.xls Chart 3_Adj Bench DR 3 for Initial Briefs (Electric) 5" xfId="28847"/>
    <cellStyle name="_Portfolio SPlan Base Case.xls Chart 3_Adj Bench DR 3 for Initial Briefs (Electric)_DEM-WP(C) ENERG10C--ctn Mid-C_042010 2010GRC" xfId="28848"/>
    <cellStyle name="_Portfolio SPlan Base Case.xls Chart 3_Adj Bench DR 3 for Initial Briefs (Electric)_DEM-WP(C) ENERG10C--ctn Mid-C_042010 2010GRC 2" xfId="28849"/>
    <cellStyle name="_Portfolio SPlan Base Case.xls Chart 3_Book1" xfId="5234"/>
    <cellStyle name="_Portfolio SPlan Base Case.xls Chart 3_Book1 2" xfId="28850"/>
    <cellStyle name="_Portfolio SPlan Base Case.xls Chart 3_Book2" xfId="5235"/>
    <cellStyle name="_Portfolio SPlan Base Case.xls Chart 3_Book2 2" xfId="5236"/>
    <cellStyle name="_Portfolio SPlan Base Case.xls Chart 3_Book2 2 2" xfId="5237"/>
    <cellStyle name="_Portfolio SPlan Base Case.xls Chart 3_Book2 2 2 2" xfId="28851"/>
    <cellStyle name="_Portfolio SPlan Base Case.xls Chart 3_Book2 2 2 2 2" xfId="28852"/>
    <cellStyle name="_Portfolio SPlan Base Case.xls Chart 3_Book2 2 2 3" xfId="28853"/>
    <cellStyle name="_Portfolio SPlan Base Case.xls Chart 3_Book2 2 2 4" xfId="28854"/>
    <cellStyle name="_Portfolio SPlan Base Case.xls Chart 3_Book2 2 3" xfId="5238"/>
    <cellStyle name="_Portfolio SPlan Base Case.xls Chart 3_Book2 2 3 2" xfId="28855"/>
    <cellStyle name="_Portfolio SPlan Base Case.xls Chart 3_Book2 2 4" xfId="28856"/>
    <cellStyle name="_Portfolio SPlan Base Case.xls Chart 3_Book2 3" xfId="5239"/>
    <cellStyle name="_Portfolio SPlan Base Case.xls Chart 3_Book2 3 2" xfId="28857"/>
    <cellStyle name="_Portfolio SPlan Base Case.xls Chart 3_Book2 3 2 2" xfId="28858"/>
    <cellStyle name="_Portfolio SPlan Base Case.xls Chart 3_Book2 3 3" xfId="28859"/>
    <cellStyle name="_Portfolio SPlan Base Case.xls Chart 3_Book2 3 4" xfId="28860"/>
    <cellStyle name="_Portfolio SPlan Base Case.xls Chart 3_Book2 4" xfId="5240"/>
    <cellStyle name="_Portfolio SPlan Base Case.xls Chart 3_Book2 4 2" xfId="28861"/>
    <cellStyle name="_Portfolio SPlan Base Case.xls Chart 3_Book2 5" xfId="28862"/>
    <cellStyle name="_Portfolio SPlan Base Case.xls Chart 3_Book2_Adj Bench DR 3 for Initial Briefs (Electric)" xfId="5241"/>
    <cellStyle name="_Portfolio SPlan Base Case.xls Chart 3_Book2_Adj Bench DR 3 for Initial Briefs (Electric) 2" xfId="5242"/>
    <cellStyle name="_Portfolio SPlan Base Case.xls Chart 3_Book2_Adj Bench DR 3 for Initial Briefs (Electric) 2 2" xfId="5243"/>
    <cellStyle name="_Portfolio SPlan Base Case.xls Chart 3_Book2_Adj Bench DR 3 for Initial Briefs (Electric) 2 2 2" xfId="28863"/>
    <cellStyle name="_Portfolio SPlan Base Case.xls Chart 3_Book2_Adj Bench DR 3 for Initial Briefs (Electric) 2 2 2 2" xfId="28864"/>
    <cellStyle name="_Portfolio SPlan Base Case.xls Chart 3_Book2_Adj Bench DR 3 for Initial Briefs (Electric) 2 2 3" xfId="28865"/>
    <cellStyle name="_Portfolio SPlan Base Case.xls Chart 3_Book2_Adj Bench DR 3 for Initial Briefs (Electric) 2 2 4" xfId="28866"/>
    <cellStyle name="_Portfolio SPlan Base Case.xls Chart 3_Book2_Adj Bench DR 3 for Initial Briefs (Electric) 2 3" xfId="5244"/>
    <cellStyle name="_Portfolio SPlan Base Case.xls Chart 3_Book2_Adj Bench DR 3 for Initial Briefs (Electric) 2 3 2" xfId="28867"/>
    <cellStyle name="_Portfolio SPlan Base Case.xls Chart 3_Book2_Adj Bench DR 3 for Initial Briefs (Electric) 2 4" xfId="28868"/>
    <cellStyle name="_Portfolio SPlan Base Case.xls Chart 3_Book2_Adj Bench DR 3 for Initial Briefs (Electric) 3" xfId="5245"/>
    <cellStyle name="_Portfolio SPlan Base Case.xls Chart 3_Book2_Adj Bench DR 3 for Initial Briefs (Electric) 3 2" xfId="28869"/>
    <cellStyle name="_Portfolio SPlan Base Case.xls Chart 3_Book2_Adj Bench DR 3 for Initial Briefs (Electric) 3 2 2" xfId="28870"/>
    <cellStyle name="_Portfolio SPlan Base Case.xls Chart 3_Book2_Adj Bench DR 3 for Initial Briefs (Electric) 3 3" xfId="28871"/>
    <cellStyle name="_Portfolio SPlan Base Case.xls Chart 3_Book2_Adj Bench DR 3 for Initial Briefs (Electric) 3 4" xfId="28872"/>
    <cellStyle name="_Portfolio SPlan Base Case.xls Chart 3_Book2_Adj Bench DR 3 for Initial Briefs (Electric) 4" xfId="5246"/>
    <cellStyle name="_Portfolio SPlan Base Case.xls Chart 3_Book2_Adj Bench DR 3 for Initial Briefs (Electric) 4 2" xfId="28873"/>
    <cellStyle name="_Portfolio SPlan Base Case.xls Chart 3_Book2_Adj Bench DR 3 for Initial Briefs (Electric) 5" xfId="28874"/>
    <cellStyle name="_Portfolio SPlan Base Case.xls Chart 3_Book2_Adj Bench DR 3 for Initial Briefs (Electric)_DEM-WP(C) ENERG10C--ctn Mid-C_042010 2010GRC" xfId="28875"/>
    <cellStyle name="_Portfolio SPlan Base Case.xls Chart 3_Book2_Adj Bench DR 3 for Initial Briefs (Electric)_DEM-WP(C) ENERG10C--ctn Mid-C_042010 2010GRC 2" xfId="28876"/>
    <cellStyle name="_Portfolio SPlan Base Case.xls Chart 3_Book2_DEM-WP(C) ENERG10C--ctn Mid-C_042010 2010GRC" xfId="28877"/>
    <cellStyle name="_Portfolio SPlan Base Case.xls Chart 3_Book2_DEM-WP(C) ENERG10C--ctn Mid-C_042010 2010GRC 2" xfId="28878"/>
    <cellStyle name="_Portfolio SPlan Base Case.xls Chart 3_Book2_Electric Rev Req Model (2009 GRC) Rebuttal" xfId="5247"/>
    <cellStyle name="_Portfolio SPlan Base Case.xls Chart 3_Book2_Electric Rev Req Model (2009 GRC) Rebuttal 2" xfId="5248"/>
    <cellStyle name="_Portfolio SPlan Base Case.xls Chart 3_Book2_Electric Rev Req Model (2009 GRC) Rebuttal 2 2" xfId="5249"/>
    <cellStyle name="_Portfolio SPlan Base Case.xls Chart 3_Book2_Electric Rev Req Model (2009 GRC) Rebuttal 2 2 2" xfId="28879"/>
    <cellStyle name="_Portfolio SPlan Base Case.xls Chart 3_Book2_Electric Rev Req Model (2009 GRC) Rebuttal 2 3" xfId="5250"/>
    <cellStyle name="_Portfolio SPlan Base Case.xls Chart 3_Book2_Electric Rev Req Model (2009 GRC) Rebuttal 3" xfId="5251"/>
    <cellStyle name="_Portfolio SPlan Base Case.xls Chart 3_Book2_Electric Rev Req Model (2009 GRC) Rebuttal 3 2" xfId="28880"/>
    <cellStyle name="_Portfolio SPlan Base Case.xls Chart 3_Book2_Electric Rev Req Model (2009 GRC) Rebuttal 4" xfId="5252"/>
    <cellStyle name="_Portfolio SPlan Base Case.xls Chart 3_Book2_Electric Rev Req Model (2009 GRC) Rebuttal REmoval of New  WH Solar AdjustMI" xfId="5253"/>
    <cellStyle name="_Portfolio SPlan Base Case.xls Chart 3_Book2_Electric Rev Req Model (2009 GRC) Rebuttal REmoval of New  WH Solar AdjustMI 2" xfId="5254"/>
    <cellStyle name="_Portfolio SPlan Base Case.xls Chart 3_Book2_Electric Rev Req Model (2009 GRC) Rebuttal REmoval of New  WH Solar AdjustMI 2 2" xfId="5255"/>
    <cellStyle name="_Portfolio SPlan Base Case.xls Chart 3_Book2_Electric Rev Req Model (2009 GRC) Rebuttal REmoval of New  WH Solar AdjustMI 2 2 2" xfId="28881"/>
    <cellStyle name="_Portfolio SPlan Base Case.xls Chart 3_Book2_Electric Rev Req Model (2009 GRC) Rebuttal REmoval of New  WH Solar AdjustMI 2 2 2 2" xfId="28882"/>
    <cellStyle name="_Portfolio SPlan Base Case.xls Chart 3_Book2_Electric Rev Req Model (2009 GRC) Rebuttal REmoval of New  WH Solar AdjustMI 2 2 3" xfId="28883"/>
    <cellStyle name="_Portfolio SPlan Base Case.xls Chart 3_Book2_Electric Rev Req Model (2009 GRC) Rebuttal REmoval of New  WH Solar AdjustMI 2 2 4" xfId="28884"/>
    <cellStyle name="_Portfolio SPlan Base Case.xls Chart 3_Book2_Electric Rev Req Model (2009 GRC) Rebuttal REmoval of New  WH Solar AdjustMI 2 3" xfId="5256"/>
    <cellStyle name="_Portfolio SPlan Base Case.xls Chart 3_Book2_Electric Rev Req Model (2009 GRC) Rebuttal REmoval of New  WH Solar AdjustMI 2 3 2" xfId="28885"/>
    <cellStyle name="_Portfolio SPlan Base Case.xls Chart 3_Book2_Electric Rev Req Model (2009 GRC) Rebuttal REmoval of New  WH Solar AdjustMI 2 4" xfId="28886"/>
    <cellStyle name="_Portfolio SPlan Base Case.xls Chart 3_Book2_Electric Rev Req Model (2009 GRC) Rebuttal REmoval of New  WH Solar AdjustMI 3" xfId="5257"/>
    <cellStyle name="_Portfolio SPlan Base Case.xls Chart 3_Book2_Electric Rev Req Model (2009 GRC) Rebuttal REmoval of New  WH Solar AdjustMI 3 2" xfId="28887"/>
    <cellStyle name="_Portfolio SPlan Base Case.xls Chart 3_Book2_Electric Rev Req Model (2009 GRC) Rebuttal REmoval of New  WH Solar AdjustMI 3 2 2" xfId="28888"/>
    <cellStyle name="_Portfolio SPlan Base Case.xls Chart 3_Book2_Electric Rev Req Model (2009 GRC) Rebuttal REmoval of New  WH Solar AdjustMI 3 3" xfId="28889"/>
    <cellStyle name="_Portfolio SPlan Base Case.xls Chart 3_Book2_Electric Rev Req Model (2009 GRC) Rebuttal REmoval of New  WH Solar AdjustMI 3 4" xfId="28890"/>
    <cellStyle name="_Portfolio SPlan Base Case.xls Chart 3_Book2_Electric Rev Req Model (2009 GRC) Rebuttal REmoval of New  WH Solar AdjustMI 4" xfId="5258"/>
    <cellStyle name="_Portfolio SPlan Base Case.xls Chart 3_Book2_Electric Rev Req Model (2009 GRC) Rebuttal REmoval of New  WH Solar AdjustMI 4 2" xfId="28891"/>
    <cellStyle name="_Portfolio SPlan Base Case.xls Chart 3_Book2_Electric Rev Req Model (2009 GRC) Rebuttal REmoval of New  WH Solar AdjustMI 5" xfId="28892"/>
    <cellStyle name="_Portfolio SPlan Base Case.xls Chart 3_Book2_Electric Rev Req Model (2009 GRC) Rebuttal REmoval of New  WH Solar AdjustMI_DEM-WP(C) ENERG10C--ctn Mid-C_042010 2010GRC" xfId="28893"/>
    <cellStyle name="_Portfolio SPlan Base Case.xls Chart 3_Book2_Electric Rev Req Model (2009 GRC) Rebuttal REmoval of New  WH Solar AdjustMI_DEM-WP(C) ENERG10C--ctn Mid-C_042010 2010GRC 2" xfId="28894"/>
    <cellStyle name="_Portfolio SPlan Base Case.xls Chart 3_Book2_Electric Rev Req Model (2009 GRC) Revised 01-18-2010" xfId="5259"/>
    <cellStyle name="_Portfolio SPlan Base Case.xls Chart 3_Book2_Electric Rev Req Model (2009 GRC) Revised 01-18-2010 2" xfId="5260"/>
    <cellStyle name="_Portfolio SPlan Base Case.xls Chart 3_Book2_Electric Rev Req Model (2009 GRC) Revised 01-18-2010 2 2" xfId="5261"/>
    <cellStyle name="_Portfolio SPlan Base Case.xls Chart 3_Book2_Electric Rev Req Model (2009 GRC) Revised 01-18-2010 2 2 2" xfId="28895"/>
    <cellStyle name="_Portfolio SPlan Base Case.xls Chart 3_Book2_Electric Rev Req Model (2009 GRC) Revised 01-18-2010 2 2 2 2" xfId="28896"/>
    <cellStyle name="_Portfolio SPlan Base Case.xls Chart 3_Book2_Electric Rev Req Model (2009 GRC) Revised 01-18-2010 2 2 3" xfId="28897"/>
    <cellStyle name="_Portfolio SPlan Base Case.xls Chart 3_Book2_Electric Rev Req Model (2009 GRC) Revised 01-18-2010 2 2 4" xfId="28898"/>
    <cellStyle name="_Portfolio SPlan Base Case.xls Chart 3_Book2_Electric Rev Req Model (2009 GRC) Revised 01-18-2010 2 3" xfId="5262"/>
    <cellStyle name="_Portfolio SPlan Base Case.xls Chart 3_Book2_Electric Rev Req Model (2009 GRC) Revised 01-18-2010 2 3 2" xfId="28899"/>
    <cellStyle name="_Portfolio SPlan Base Case.xls Chart 3_Book2_Electric Rev Req Model (2009 GRC) Revised 01-18-2010 2 4" xfId="28900"/>
    <cellStyle name="_Portfolio SPlan Base Case.xls Chart 3_Book2_Electric Rev Req Model (2009 GRC) Revised 01-18-2010 3" xfId="5263"/>
    <cellStyle name="_Portfolio SPlan Base Case.xls Chart 3_Book2_Electric Rev Req Model (2009 GRC) Revised 01-18-2010 3 2" xfId="28901"/>
    <cellStyle name="_Portfolio SPlan Base Case.xls Chart 3_Book2_Electric Rev Req Model (2009 GRC) Revised 01-18-2010 3 2 2" xfId="28902"/>
    <cellStyle name="_Portfolio SPlan Base Case.xls Chart 3_Book2_Electric Rev Req Model (2009 GRC) Revised 01-18-2010 3 3" xfId="28903"/>
    <cellStyle name="_Portfolio SPlan Base Case.xls Chart 3_Book2_Electric Rev Req Model (2009 GRC) Revised 01-18-2010 3 4" xfId="28904"/>
    <cellStyle name="_Portfolio SPlan Base Case.xls Chart 3_Book2_Electric Rev Req Model (2009 GRC) Revised 01-18-2010 4" xfId="5264"/>
    <cellStyle name="_Portfolio SPlan Base Case.xls Chart 3_Book2_Electric Rev Req Model (2009 GRC) Revised 01-18-2010 4 2" xfId="28905"/>
    <cellStyle name="_Portfolio SPlan Base Case.xls Chart 3_Book2_Electric Rev Req Model (2009 GRC) Revised 01-18-2010 5" xfId="28906"/>
    <cellStyle name="_Portfolio SPlan Base Case.xls Chart 3_Book2_Electric Rev Req Model (2009 GRC) Revised 01-18-2010_DEM-WP(C) ENERG10C--ctn Mid-C_042010 2010GRC" xfId="28907"/>
    <cellStyle name="_Portfolio SPlan Base Case.xls Chart 3_Book2_Electric Rev Req Model (2009 GRC) Revised 01-18-2010_DEM-WP(C) ENERG10C--ctn Mid-C_042010 2010GRC 2" xfId="28908"/>
    <cellStyle name="_Portfolio SPlan Base Case.xls Chart 3_Book2_Final Order Electric EXHIBIT A-1" xfId="5265"/>
    <cellStyle name="_Portfolio SPlan Base Case.xls Chart 3_Book2_Final Order Electric EXHIBIT A-1 2" xfId="5266"/>
    <cellStyle name="_Portfolio SPlan Base Case.xls Chart 3_Book2_Final Order Electric EXHIBIT A-1 2 2" xfId="5267"/>
    <cellStyle name="_Portfolio SPlan Base Case.xls Chart 3_Book2_Final Order Electric EXHIBIT A-1 2 2 2" xfId="28909"/>
    <cellStyle name="_Portfolio SPlan Base Case.xls Chart 3_Book2_Final Order Electric EXHIBIT A-1 2 3" xfId="5268"/>
    <cellStyle name="_Portfolio SPlan Base Case.xls Chart 3_Book2_Final Order Electric EXHIBIT A-1 2 4" xfId="28910"/>
    <cellStyle name="_Portfolio SPlan Base Case.xls Chart 3_Book2_Final Order Electric EXHIBIT A-1 3" xfId="5269"/>
    <cellStyle name="_Portfolio SPlan Base Case.xls Chart 3_Book2_Final Order Electric EXHIBIT A-1 3 2" xfId="28911"/>
    <cellStyle name="_Portfolio SPlan Base Case.xls Chart 3_Book2_Final Order Electric EXHIBIT A-1 4" xfId="5270"/>
    <cellStyle name="_Portfolio SPlan Base Case.xls Chart 3_Book2_Final Order Electric EXHIBIT A-1 5" xfId="28912"/>
    <cellStyle name="_Portfolio SPlan Base Case.xls Chart 3_Book2_Final Order Electric EXHIBIT A-1 6" xfId="28913"/>
    <cellStyle name="_Portfolio SPlan Base Case.xls Chart 3_Chelan PUD Power Costs (8-10)" xfId="5271"/>
    <cellStyle name="_Portfolio SPlan Base Case.xls Chart 3_Chelan PUD Power Costs (8-10) 2" xfId="28914"/>
    <cellStyle name="_Portfolio SPlan Base Case.xls Chart 3_Colstrip 1&amp;2 Annual O&amp;M Budgets" xfId="28915"/>
    <cellStyle name="_Portfolio SPlan Base Case.xls Chart 3_Colstrip 1&amp;2 Annual O&amp;M Budgets 2" xfId="28916"/>
    <cellStyle name="_Portfolio SPlan Base Case.xls Chart 3_Colstrip 1&amp;2 Annual O&amp;M Budgets 3" xfId="28917"/>
    <cellStyle name="_Portfolio SPlan Base Case.xls Chart 3_Confidential Material" xfId="5272"/>
    <cellStyle name="_Portfolio SPlan Base Case.xls Chart 3_Confidential Material 2" xfId="28918"/>
    <cellStyle name="_Portfolio SPlan Base Case.xls Chart 3_DEM-WP(C) Colstrip 12 Coal Cost Forecast 2010GRC" xfId="5273"/>
    <cellStyle name="_Portfolio SPlan Base Case.xls Chart 3_DEM-WP(C) Colstrip 12 Coal Cost Forecast 2010GRC 2" xfId="28919"/>
    <cellStyle name="_Portfolio SPlan Base Case.xls Chart 3_DEM-WP(C) ENERG10C--ctn Mid-C_042010 2010GRC" xfId="28920"/>
    <cellStyle name="_Portfolio SPlan Base Case.xls Chart 3_DEM-WP(C) ENERG10C--ctn Mid-C_042010 2010GRC 2" xfId="28921"/>
    <cellStyle name="_Portfolio SPlan Base Case.xls Chart 3_DEM-WP(C) Production O&amp;M 2010GRC As-Filed" xfId="5274"/>
    <cellStyle name="_Portfolio SPlan Base Case.xls Chart 3_DEM-WP(C) Production O&amp;M 2010GRC As-Filed 2" xfId="5275"/>
    <cellStyle name="_Portfolio SPlan Base Case.xls Chart 3_DEM-WP(C) Production O&amp;M 2010GRC As-Filed 2 2" xfId="28922"/>
    <cellStyle name="_Portfolio SPlan Base Case.xls Chart 3_DEM-WP(C) Production O&amp;M 2010GRC As-Filed 2 3" xfId="28923"/>
    <cellStyle name="_Portfolio SPlan Base Case.xls Chart 3_DEM-WP(C) Production O&amp;M 2010GRC As-Filed 3" xfId="28924"/>
    <cellStyle name="_Portfolio SPlan Base Case.xls Chart 3_DEM-WP(C) Production O&amp;M 2010GRC As-Filed 3 2" xfId="28925"/>
    <cellStyle name="_Portfolio SPlan Base Case.xls Chart 3_DEM-WP(C) Production O&amp;M 2010GRC As-Filed 4" xfId="28926"/>
    <cellStyle name="_Portfolio SPlan Base Case.xls Chart 3_DEM-WP(C) Production O&amp;M 2010GRC As-Filed 4 2" xfId="28927"/>
    <cellStyle name="_Portfolio SPlan Base Case.xls Chart 3_DEM-WP(C) Production O&amp;M 2010GRC As-Filed 5" xfId="28928"/>
    <cellStyle name="_Portfolio SPlan Base Case.xls Chart 3_DEM-WP(C) Production O&amp;M 2010GRC As-Filed 5 2" xfId="28929"/>
    <cellStyle name="_Portfolio SPlan Base Case.xls Chart 3_DEM-WP(C) Production O&amp;M 2010GRC As-Filed 6" xfId="28930"/>
    <cellStyle name="_Portfolio SPlan Base Case.xls Chart 3_DEM-WP(C) Production O&amp;M 2010GRC As-Filed 6 2" xfId="28931"/>
    <cellStyle name="_Portfolio SPlan Base Case.xls Chart 3_Electric Rev Req Model (2009 GRC) " xfId="5276"/>
    <cellStyle name="_Portfolio SPlan Base Case.xls Chart 3_Electric Rev Req Model (2009 GRC)  2" xfId="5277"/>
    <cellStyle name="_Portfolio SPlan Base Case.xls Chart 3_Electric Rev Req Model (2009 GRC)  2 2" xfId="5278"/>
    <cellStyle name="_Portfolio SPlan Base Case.xls Chart 3_Electric Rev Req Model (2009 GRC)  2 2 2" xfId="28932"/>
    <cellStyle name="_Portfolio SPlan Base Case.xls Chart 3_Electric Rev Req Model (2009 GRC)  2 2 2 2" xfId="28933"/>
    <cellStyle name="_Portfolio SPlan Base Case.xls Chart 3_Electric Rev Req Model (2009 GRC)  2 2 3" xfId="28934"/>
    <cellStyle name="_Portfolio SPlan Base Case.xls Chart 3_Electric Rev Req Model (2009 GRC)  2 2 4" xfId="28935"/>
    <cellStyle name="_Portfolio SPlan Base Case.xls Chart 3_Electric Rev Req Model (2009 GRC)  2 3" xfId="5279"/>
    <cellStyle name="_Portfolio SPlan Base Case.xls Chart 3_Electric Rev Req Model (2009 GRC)  2 3 2" xfId="28936"/>
    <cellStyle name="_Portfolio SPlan Base Case.xls Chart 3_Electric Rev Req Model (2009 GRC)  2 4" xfId="28937"/>
    <cellStyle name="_Portfolio SPlan Base Case.xls Chart 3_Electric Rev Req Model (2009 GRC)  3" xfId="5280"/>
    <cellStyle name="_Portfolio SPlan Base Case.xls Chart 3_Electric Rev Req Model (2009 GRC)  3 2" xfId="28938"/>
    <cellStyle name="_Portfolio SPlan Base Case.xls Chart 3_Electric Rev Req Model (2009 GRC)  3 2 2" xfId="28939"/>
    <cellStyle name="_Portfolio SPlan Base Case.xls Chart 3_Electric Rev Req Model (2009 GRC)  3 3" xfId="28940"/>
    <cellStyle name="_Portfolio SPlan Base Case.xls Chart 3_Electric Rev Req Model (2009 GRC)  3 4" xfId="28941"/>
    <cellStyle name="_Portfolio SPlan Base Case.xls Chart 3_Electric Rev Req Model (2009 GRC)  4" xfId="5281"/>
    <cellStyle name="_Portfolio SPlan Base Case.xls Chart 3_Electric Rev Req Model (2009 GRC)  4 2" xfId="28942"/>
    <cellStyle name="_Portfolio SPlan Base Case.xls Chart 3_Electric Rev Req Model (2009 GRC)  5" xfId="28943"/>
    <cellStyle name="_Portfolio SPlan Base Case.xls Chart 3_Electric Rev Req Model (2009 GRC) _DEM-WP(C) ENERG10C--ctn Mid-C_042010 2010GRC" xfId="28944"/>
    <cellStyle name="_Portfolio SPlan Base Case.xls Chart 3_Electric Rev Req Model (2009 GRC) _DEM-WP(C) ENERG10C--ctn Mid-C_042010 2010GRC 2" xfId="28945"/>
    <cellStyle name="_Portfolio SPlan Base Case.xls Chart 3_Electric Rev Req Model (2009 GRC) Rebuttal" xfId="5282"/>
    <cellStyle name="_Portfolio SPlan Base Case.xls Chart 3_Electric Rev Req Model (2009 GRC) Rebuttal 2" xfId="5283"/>
    <cellStyle name="_Portfolio SPlan Base Case.xls Chart 3_Electric Rev Req Model (2009 GRC) Rebuttal 2 2" xfId="5284"/>
    <cellStyle name="_Portfolio SPlan Base Case.xls Chart 3_Electric Rev Req Model (2009 GRC) Rebuttal 2 2 2" xfId="28946"/>
    <cellStyle name="_Portfolio SPlan Base Case.xls Chart 3_Electric Rev Req Model (2009 GRC) Rebuttal 2 3" xfId="5285"/>
    <cellStyle name="_Portfolio SPlan Base Case.xls Chart 3_Electric Rev Req Model (2009 GRC) Rebuttal 3" xfId="5286"/>
    <cellStyle name="_Portfolio SPlan Base Case.xls Chart 3_Electric Rev Req Model (2009 GRC) Rebuttal 3 2" xfId="28947"/>
    <cellStyle name="_Portfolio SPlan Base Case.xls Chart 3_Electric Rev Req Model (2009 GRC) Rebuttal 4" xfId="5287"/>
    <cellStyle name="_Portfolio SPlan Base Case.xls Chart 3_Electric Rev Req Model (2009 GRC) Rebuttal REmoval of New  WH Solar AdjustMI" xfId="5288"/>
    <cellStyle name="_Portfolio SPlan Base Case.xls Chart 3_Electric Rev Req Model (2009 GRC) Rebuttal REmoval of New  WH Solar AdjustMI 2" xfId="5289"/>
    <cellStyle name="_Portfolio SPlan Base Case.xls Chart 3_Electric Rev Req Model (2009 GRC) Rebuttal REmoval of New  WH Solar AdjustMI 2 2" xfId="5290"/>
    <cellStyle name="_Portfolio SPlan Base Case.xls Chart 3_Electric Rev Req Model (2009 GRC) Rebuttal REmoval of New  WH Solar AdjustMI 2 2 2" xfId="28948"/>
    <cellStyle name="_Portfolio SPlan Base Case.xls Chart 3_Electric Rev Req Model (2009 GRC) Rebuttal REmoval of New  WH Solar AdjustMI 2 2 2 2" xfId="28949"/>
    <cellStyle name="_Portfolio SPlan Base Case.xls Chart 3_Electric Rev Req Model (2009 GRC) Rebuttal REmoval of New  WH Solar AdjustMI 2 2 3" xfId="28950"/>
    <cellStyle name="_Portfolio SPlan Base Case.xls Chart 3_Electric Rev Req Model (2009 GRC) Rebuttal REmoval of New  WH Solar AdjustMI 2 2 4" xfId="28951"/>
    <cellStyle name="_Portfolio SPlan Base Case.xls Chart 3_Electric Rev Req Model (2009 GRC) Rebuttal REmoval of New  WH Solar AdjustMI 2 3" xfId="5291"/>
    <cellStyle name="_Portfolio SPlan Base Case.xls Chart 3_Electric Rev Req Model (2009 GRC) Rebuttal REmoval of New  WH Solar AdjustMI 2 3 2" xfId="28952"/>
    <cellStyle name="_Portfolio SPlan Base Case.xls Chart 3_Electric Rev Req Model (2009 GRC) Rebuttal REmoval of New  WH Solar AdjustMI 2 4" xfId="28953"/>
    <cellStyle name="_Portfolio SPlan Base Case.xls Chart 3_Electric Rev Req Model (2009 GRC) Rebuttal REmoval of New  WH Solar AdjustMI 3" xfId="5292"/>
    <cellStyle name="_Portfolio SPlan Base Case.xls Chart 3_Electric Rev Req Model (2009 GRC) Rebuttal REmoval of New  WH Solar AdjustMI 3 2" xfId="28954"/>
    <cellStyle name="_Portfolio SPlan Base Case.xls Chart 3_Electric Rev Req Model (2009 GRC) Rebuttal REmoval of New  WH Solar AdjustMI 3 2 2" xfId="28955"/>
    <cellStyle name="_Portfolio SPlan Base Case.xls Chart 3_Electric Rev Req Model (2009 GRC) Rebuttal REmoval of New  WH Solar AdjustMI 3 3" xfId="28956"/>
    <cellStyle name="_Portfolio SPlan Base Case.xls Chart 3_Electric Rev Req Model (2009 GRC) Rebuttal REmoval of New  WH Solar AdjustMI 3 4" xfId="28957"/>
    <cellStyle name="_Portfolio SPlan Base Case.xls Chart 3_Electric Rev Req Model (2009 GRC) Rebuttal REmoval of New  WH Solar AdjustMI 4" xfId="5293"/>
    <cellStyle name="_Portfolio SPlan Base Case.xls Chart 3_Electric Rev Req Model (2009 GRC) Rebuttal REmoval of New  WH Solar AdjustMI 4 2" xfId="28958"/>
    <cellStyle name="_Portfolio SPlan Base Case.xls Chart 3_Electric Rev Req Model (2009 GRC) Rebuttal REmoval of New  WH Solar AdjustMI 5" xfId="28959"/>
    <cellStyle name="_Portfolio SPlan Base Case.xls Chart 3_Electric Rev Req Model (2009 GRC) Rebuttal REmoval of New  WH Solar AdjustMI_DEM-WP(C) ENERG10C--ctn Mid-C_042010 2010GRC" xfId="28960"/>
    <cellStyle name="_Portfolio SPlan Base Case.xls Chart 3_Electric Rev Req Model (2009 GRC) Rebuttal REmoval of New  WH Solar AdjustMI_DEM-WP(C) ENERG10C--ctn Mid-C_042010 2010GRC 2" xfId="28961"/>
    <cellStyle name="_Portfolio SPlan Base Case.xls Chart 3_Electric Rev Req Model (2009 GRC) Revised 01-18-2010" xfId="5294"/>
    <cellStyle name="_Portfolio SPlan Base Case.xls Chart 3_Electric Rev Req Model (2009 GRC) Revised 01-18-2010 2" xfId="5295"/>
    <cellStyle name="_Portfolio SPlan Base Case.xls Chart 3_Electric Rev Req Model (2009 GRC) Revised 01-18-2010 2 2" xfId="5296"/>
    <cellStyle name="_Portfolio SPlan Base Case.xls Chart 3_Electric Rev Req Model (2009 GRC) Revised 01-18-2010 2 2 2" xfId="28962"/>
    <cellStyle name="_Portfolio SPlan Base Case.xls Chart 3_Electric Rev Req Model (2009 GRC) Revised 01-18-2010 2 2 2 2" xfId="28963"/>
    <cellStyle name="_Portfolio SPlan Base Case.xls Chart 3_Electric Rev Req Model (2009 GRC) Revised 01-18-2010 2 2 3" xfId="28964"/>
    <cellStyle name="_Portfolio SPlan Base Case.xls Chart 3_Electric Rev Req Model (2009 GRC) Revised 01-18-2010 2 2 4" xfId="28965"/>
    <cellStyle name="_Portfolio SPlan Base Case.xls Chart 3_Electric Rev Req Model (2009 GRC) Revised 01-18-2010 2 3" xfId="5297"/>
    <cellStyle name="_Portfolio SPlan Base Case.xls Chart 3_Electric Rev Req Model (2009 GRC) Revised 01-18-2010 2 3 2" xfId="28966"/>
    <cellStyle name="_Portfolio SPlan Base Case.xls Chart 3_Electric Rev Req Model (2009 GRC) Revised 01-18-2010 2 4" xfId="28967"/>
    <cellStyle name="_Portfolio SPlan Base Case.xls Chart 3_Electric Rev Req Model (2009 GRC) Revised 01-18-2010 3" xfId="5298"/>
    <cellStyle name="_Portfolio SPlan Base Case.xls Chart 3_Electric Rev Req Model (2009 GRC) Revised 01-18-2010 3 2" xfId="28968"/>
    <cellStyle name="_Portfolio SPlan Base Case.xls Chart 3_Electric Rev Req Model (2009 GRC) Revised 01-18-2010 3 2 2" xfId="28969"/>
    <cellStyle name="_Portfolio SPlan Base Case.xls Chart 3_Electric Rev Req Model (2009 GRC) Revised 01-18-2010 3 3" xfId="28970"/>
    <cellStyle name="_Portfolio SPlan Base Case.xls Chart 3_Electric Rev Req Model (2009 GRC) Revised 01-18-2010 3 4" xfId="28971"/>
    <cellStyle name="_Portfolio SPlan Base Case.xls Chart 3_Electric Rev Req Model (2009 GRC) Revised 01-18-2010 4" xfId="5299"/>
    <cellStyle name="_Portfolio SPlan Base Case.xls Chart 3_Electric Rev Req Model (2009 GRC) Revised 01-18-2010 4 2" xfId="28972"/>
    <cellStyle name="_Portfolio SPlan Base Case.xls Chart 3_Electric Rev Req Model (2009 GRC) Revised 01-18-2010 5" xfId="28973"/>
    <cellStyle name="_Portfolio SPlan Base Case.xls Chart 3_Electric Rev Req Model (2009 GRC) Revised 01-18-2010_DEM-WP(C) ENERG10C--ctn Mid-C_042010 2010GRC" xfId="28974"/>
    <cellStyle name="_Portfolio SPlan Base Case.xls Chart 3_Electric Rev Req Model (2009 GRC) Revised 01-18-2010_DEM-WP(C) ENERG10C--ctn Mid-C_042010 2010GRC 2" xfId="28975"/>
    <cellStyle name="_Portfolio SPlan Base Case.xls Chart 3_Electric Rev Req Model (2010 GRC)" xfId="5300"/>
    <cellStyle name="_Portfolio SPlan Base Case.xls Chart 3_Electric Rev Req Model (2010 GRC) 2" xfId="28976"/>
    <cellStyle name="_Portfolio SPlan Base Case.xls Chart 3_Electric Rev Req Model (2010 GRC) SF" xfId="5301"/>
    <cellStyle name="_Portfolio SPlan Base Case.xls Chart 3_Electric Rev Req Model (2010 GRC) SF 2" xfId="28977"/>
    <cellStyle name="_Portfolio SPlan Base Case.xls Chart 3_Final Order Electric EXHIBIT A-1" xfId="5302"/>
    <cellStyle name="_Portfolio SPlan Base Case.xls Chart 3_Final Order Electric EXHIBIT A-1 2" xfId="5303"/>
    <cellStyle name="_Portfolio SPlan Base Case.xls Chart 3_Final Order Electric EXHIBIT A-1 2 2" xfId="5304"/>
    <cellStyle name="_Portfolio SPlan Base Case.xls Chart 3_Final Order Electric EXHIBIT A-1 2 2 2" xfId="28978"/>
    <cellStyle name="_Portfolio SPlan Base Case.xls Chart 3_Final Order Electric EXHIBIT A-1 2 3" xfId="5305"/>
    <cellStyle name="_Portfolio SPlan Base Case.xls Chart 3_Final Order Electric EXHIBIT A-1 2 4" xfId="28979"/>
    <cellStyle name="_Portfolio SPlan Base Case.xls Chart 3_Final Order Electric EXHIBIT A-1 3" xfId="5306"/>
    <cellStyle name="_Portfolio SPlan Base Case.xls Chart 3_Final Order Electric EXHIBIT A-1 3 2" xfId="28980"/>
    <cellStyle name="_Portfolio SPlan Base Case.xls Chart 3_Final Order Electric EXHIBIT A-1 4" xfId="5307"/>
    <cellStyle name="_Portfolio SPlan Base Case.xls Chart 3_Final Order Electric EXHIBIT A-1 5" xfId="28981"/>
    <cellStyle name="_Portfolio SPlan Base Case.xls Chart 3_Final Order Electric EXHIBIT A-1 6" xfId="28982"/>
    <cellStyle name="_Portfolio SPlan Base Case.xls Chart 3_NIM Summary" xfId="5308"/>
    <cellStyle name="_Portfolio SPlan Base Case.xls Chart 3_NIM Summary 2" xfId="5309"/>
    <cellStyle name="_Portfolio SPlan Base Case.xls Chart 3_NIM Summary 2 2" xfId="28983"/>
    <cellStyle name="_Portfolio SPlan Base Case.xls Chart 3_NIM Summary 2 2 2" xfId="28984"/>
    <cellStyle name="_Portfolio SPlan Base Case.xls Chart 3_NIM Summary 2 2 2 2" xfId="28985"/>
    <cellStyle name="_Portfolio SPlan Base Case.xls Chart 3_NIM Summary 2 2 3" xfId="28986"/>
    <cellStyle name="_Portfolio SPlan Base Case.xls Chart 3_NIM Summary 2 2 4" xfId="28987"/>
    <cellStyle name="_Portfolio SPlan Base Case.xls Chart 3_NIM Summary 2 3" xfId="28988"/>
    <cellStyle name="_Portfolio SPlan Base Case.xls Chart 3_NIM Summary 2 3 2" xfId="28989"/>
    <cellStyle name="_Portfolio SPlan Base Case.xls Chart 3_NIM Summary 2 4" xfId="28990"/>
    <cellStyle name="_Portfolio SPlan Base Case.xls Chart 3_NIM Summary 3" xfId="28991"/>
    <cellStyle name="_Portfolio SPlan Base Case.xls Chart 3_NIM Summary 3 2" xfId="28992"/>
    <cellStyle name="_Portfolio SPlan Base Case.xls Chart 3_NIM Summary 3 2 2" xfId="28993"/>
    <cellStyle name="_Portfolio SPlan Base Case.xls Chart 3_NIM Summary 3 3" xfId="28994"/>
    <cellStyle name="_Portfolio SPlan Base Case.xls Chart 3_NIM Summary 3 4" xfId="28995"/>
    <cellStyle name="_Portfolio SPlan Base Case.xls Chart 3_NIM Summary 4" xfId="28996"/>
    <cellStyle name="_Portfolio SPlan Base Case.xls Chart 3_NIM Summary 4 2" xfId="28997"/>
    <cellStyle name="_Portfolio SPlan Base Case.xls Chart 3_NIM Summary 5" xfId="28998"/>
    <cellStyle name="_Portfolio SPlan Base Case.xls Chart 3_NIM Summary_DEM-WP(C) ENERG10C--ctn Mid-C_042010 2010GRC" xfId="28999"/>
    <cellStyle name="_Portfolio SPlan Base Case.xls Chart 3_NIM Summary_DEM-WP(C) ENERG10C--ctn Mid-C_042010 2010GRC 2" xfId="29000"/>
    <cellStyle name="_Portfolio SPlan Base Case.xls Chart 3_Rebuttal Power Costs" xfId="5310"/>
    <cellStyle name="_Portfolio SPlan Base Case.xls Chart 3_Rebuttal Power Costs 2" xfId="5311"/>
    <cellStyle name="_Portfolio SPlan Base Case.xls Chart 3_Rebuttal Power Costs 2 2" xfId="5312"/>
    <cellStyle name="_Portfolio SPlan Base Case.xls Chart 3_Rebuttal Power Costs 2 2 2" xfId="29001"/>
    <cellStyle name="_Portfolio SPlan Base Case.xls Chart 3_Rebuttal Power Costs 2 2 2 2" xfId="29002"/>
    <cellStyle name="_Portfolio SPlan Base Case.xls Chart 3_Rebuttal Power Costs 2 2 3" xfId="29003"/>
    <cellStyle name="_Portfolio SPlan Base Case.xls Chart 3_Rebuttal Power Costs 2 2 4" xfId="29004"/>
    <cellStyle name="_Portfolio SPlan Base Case.xls Chart 3_Rebuttal Power Costs 2 3" xfId="5313"/>
    <cellStyle name="_Portfolio SPlan Base Case.xls Chart 3_Rebuttal Power Costs 2 3 2" xfId="29005"/>
    <cellStyle name="_Portfolio SPlan Base Case.xls Chart 3_Rebuttal Power Costs 2 4" xfId="29006"/>
    <cellStyle name="_Portfolio SPlan Base Case.xls Chart 3_Rebuttal Power Costs 3" xfId="5314"/>
    <cellStyle name="_Portfolio SPlan Base Case.xls Chart 3_Rebuttal Power Costs 3 2" xfId="29007"/>
    <cellStyle name="_Portfolio SPlan Base Case.xls Chart 3_Rebuttal Power Costs 3 2 2" xfId="29008"/>
    <cellStyle name="_Portfolio SPlan Base Case.xls Chart 3_Rebuttal Power Costs 3 3" xfId="29009"/>
    <cellStyle name="_Portfolio SPlan Base Case.xls Chart 3_Rebuttal Power Costs 3 4" xfId="29010"/>
    <cellStyle name="_Portfolio SPlan Base Case.xls Chart 3_Rebuttal Power Costs 4" xfId="5315"/>
    <cellStyle name="_Portfolio SPlan Base Case.xls Chart 3_Rebuttal Power Costs 4 2" xfId="29011"/>
    <cellStyle name="_Portfolio SPlan Base Case.xls Chart 3_Rebuttal Power Costs 5" xfId="29012"/>
    <cellStyle name="_Portfolio SPlan Base Case.xls Chart 3_Rebuttal Power Costs_Adj Bench DR 3 for Initial Briefs (Electric)" xfId="5316"/>
    <cellStyle name="_Portfolio SPlan Base Case.xls Chart 3_Rebuttal Power Costs_Adj Bench DR 3 for Initial Briefs (Electric) 2" xfId="5317"/>
    <cellStyle name="_Portfolio SPlan Base Case.xls Chart 3_Rebuttal Power Costs_Adj Bench DR 3 for Initial Briefs (Electric) 2 2" xfId="5318"/>
    <cellStyle name="_Portfolio SPlan Base Case.xls Chart 3_Rebuttal Power Costs_Adj Bench DR 3 for Initial Briefs (Electric) 2 2 2" xfId="29013"/>
    <cellStyle name="_Portfolio SPlan Base Case.xls Chart 3_Rebuttal Power Costs_Adj Bench DR 3 for Initial Briefs (Electric) 2 2 2 2" xfId="29014"/>
    <cellStyle name="_Portfolio SPlan Base Case.xls Chart 3_Rebuttal Power Costs_Adj Bench DR 3 for Initial Briefs (Electric) 2 2 3" xfId="29015"/>
    <cellStyle name="_Portfolio SPlan Base Case.xls Chart 3_Rebuttal Power Costs_Adj Bench DR 3 for Initial Briefs (Electric) 2 2 4" xfId="29016"/>
    <cellStyle name="_Portfolio SPlan Base Case.xls Chart 3_Rebuttal Power Costs_Adj Bench DR 3 for Initial Briefs (Electric) 2 3" xfId="5319"/>
    <cellStyle name="_Portfolio SPlan Base Case.xls Chart 3_Rebuttal Power Costs_Adj Bench DR 3 for Initial Briefs (Electric) 2 3 2" xfId="29017"/>
    <cellStyle name="_Portfolio SPlan Base Case.xls Chart 3_Rebuttal Power Costs_Adj Bench DR 3 for Initial Briefs (Electric) 2 4" xfId="29018"/>
    <cellStyle name="_Portfolio SPlan Base Case.xls Chart 3_Rebuttal Power Costs_Adj Bench DR 3 for Initial Briefs (Electric) 3" xfId="5320"/>
    <cellStyle name="_Portfolio SPlan Base Case.xls Chart 3_Rebuttal Power Costs_Adj Bench DR 3 for Initial Briefs (Electric) 3 2" xfId="29019"/>
    <cellStyle name="_Portfolio SPlan Base Case.xls Chart 3_Rebuttal Power Costs_Adj Bench DR 3 for Initial Briefs (Electric) 3 2 2" xfId="29020"/>
    <cellStyle name="_Portfolio SPlan Base Case.xls Chart 3_Rebuttal Power Costs_Adj Bench DR 3 for Initial Briefs (Electric) 3 3" xfId="29021"/>
    <cellStyle name="_Portfolio SPlan Base Case.xls Chart 3_Rebuttal Power Costs_Adj Bench DR 3 for Initial Briefs (Electric) 3 4" xfId="29022"/>
    <cellStyle name="_Portfolio SPlan Base Case.xls Chart 3_Rebuttal Power Costs_Adj Bench DR 3 for Initial Briefs (Electric) 4" xfId="5321"/>
    <cellStyle name="_Portfolio SPlan Base Case.xls Chart 3_Rebuttal Power Costs_Adj Bench DR 3 for Initial Briefs (Electric) 4 2" xfId="29023"/>
    <cellStyle name="_Portfolio SPlan Base Case.xls Chart 3_Rebuttal Power Costs_Adj Bench DR 3 for Initial Briefs (Electric) 5" xfId="29024"/>
    <cellStyle name="_Portfolio SPlan Base Case.xls Chart 3_Rebuttal Power Costs_Adj Bench DR 3 for Initial Briefs (Electric)_DEM-WP(C) ENERG10C--ctn Mid-C_042010 2010GRC" xfId="29025"/>
    <cellStyle name="_Portfolio SPlan Base Case.xls Chart 3_Rebuttal Power Costs_Adj Bench DR 3 for Initial Briefs (Electric)_DEM-WP(C) ENERG10C--ctn Mid-C_042010 2010GRC 2" xfId="29026"/>
    <cellStyle name="_Portfolio SPlan Base Case.xls Chart 3_Rebuttal Power Costs_DEM-WP(C) ENERG10C--ctn Mid-C_042010 2010GRC" xfId="29027"/>
    <cellStyle name="_Portfolio SPlan Base Case.xls Chart 3_Rebuttal Power Costs_DEM-WP(C) ENERG10C--ctn Mid-C_042010 2010GRC 2" xfId="29028"/>
    <cellStyle name="_Portfolio SPlan Base Case.xls Chart 3_Rebuttal Power Costs_Electric Rev Req Model (2009 GRC) Rebuttal" xfId="5322"/>
    <cellStyle name="_Portfolio SPlan Base Case.xls Chart 3_Rebuttal Power Costs_Electric Rev Req Model (2009 GRC) Rebuttal 2" xfId="5323"/>
    <cellStyle name="_Portfolio SPlan Base Case.xls Chart 3_Rebuttal Power Costs_Electric Rev Req Model (2009 GRC) Rebuttal 2 2" xfId="5324"/>
    <cellStyle name="_Portfolio SPlan Base Case.xls Chart 3_Rebuttal Power Costs_Electric Rev Req Model (2009 GRC) Rebuttal 2 2 2" xfId="29029"/>
    <cellStyle name="_Portfolio SPlan Base Case.xls Chart 3_Rebuttal Power Costs_Electric Rev Req Model (2009 GRC) Rebuttal 2 3" xfId="5325"/>
    <cellStyle name="_Portfolio SPlan Base Case.xls Chart 3_Rebuttal Power Costs_Electric Rev Req Model (2009 GRC) Rebuttal 3" xfId="5326"/>
    <cellStyle name="_Portfolio SPlan Base Case.xls Chart 3_Rebuttal Power Costs_Electric Rev Req Model (2009 GRC) Rebuttal 3 2" xfId="29030"/>
    <cellStyle name="_Portfolio SPlan Base Case.xls Chart 3_Rebuttal Power Costs_Electric Rev Req Model (2009 GRC) Rebuttal 4" xfId="5327"/>
    <cellStyle name="_Portfolio SPlan Base Case.xls Chart 3_Rebuttal Power Costs_Electric Rev Req Model (2009 GRC) Rebuttal REmoval of New  WH Solar AdjustMI" xfId="5328"/>
    <cellStyle name="_Portfolio SPlan Base Case.xls Chart 3_Rebuttal Power Costs_Electric Rev Req Model (2009 GRC) Rebuttal REmoval of New  WH Solar AdjustMI 2" xfId="5329"/>
    <cellStyle name="_Portfolio SPlan Base Case.xls Chart 3_Rebuttal Power Costs_Electric Rev Req Model (2009 GRC) Rebuttal REmoval of New  WH Solar AdjustMI 2 2" xfId="5330"/>
    <cellStyle name="_Portfolio SPlan Base Case.xls Chart 3_Rebuttal Power Costs_Electric Rev Req Model (2009 GRC) Rebuttal REmoval of New  WH Solar AdjustMI 2 2 2" xfId="29031"/>
    <cellStyle name="_Portfolio SPlan Base Case.xls Chart 3_Rebuttal Power Costs_Electric Rev Req Model (2009 GRC) Rebuttal REmoval of New  WH Solar AdjustMI 2 2 2 2" xfId="29032"/>
    <cellStyle name="_Portfolio SPlan Base Case.xls Chart 3_Rebuttal Power Costs_Electric Rev Req Model (2009 GRC) Rebuttal REmoval of New  WH Solar AdjustMI 2 2 3" xfId="29033"/>
    <cellStyle name="_Portfolio SPlan Base Case.xls Chart 3_Rebuttal Power Costs_Electric Rev Req Model (2009 GRC) Rebuttal REmoval of New  WH Solar AdjustMI 2 2 4" xfId="29034"/>
    <cellStyle name="_Portfolio SPlan Base Case.xls Chart 3_Rebuttal Power Costs_Electric Rev Req Model (2009 GRC) Rebuttal REmoval of New  WH Solar AdjustMI 2 3" xfId="5331"/>
    <cellStyle name="_Portfolio SPlan Base Case.xls Chart 3_Rebuttal Power Costs_Electric Rev Req Model (2009 GRC) Rebuttal REmoval of New  WH Solar AdjustMI 2 3 2" xfId="29035"/>
    <cellStyle name="_Portfolio SPlan Base Case.xls Chart 3_Rebuttal Power Costs_Electric Rev Req Model (2009 GRC) Rebuttal REmoval of New  WH Solar AdjustMI 2 4" xfId="29036"/>
    <cellStyle name="_Portfolio SPlan Base Case.xls Chart 3_Rebuttal Power Costs_Electric Rev Req Model (2009 GRC) Rebuttal REmoval of New  WH Solar AdjustMI 3" xfId="5332"/>
    <cellStyle name="_Portfolio SPlan Base Case.xls Chart 3_Rebuttal Power Costs_Electric Rev Req Model (2009 GRC) Rebuttal REmoval of New  WH Solar AdjustMI 3 2" xfId="29037"/>
    <cellStyle name="_Portfolio SPlan Base Case.xls Chart 3_Rebuttal Power Costs_Electric Rev Req Model (2009 GRC) Rebuttal REmoval of New  WH Solar AdjustMI 3 2 2" xfId="29038"/>
    <cellStyle name="_Portfolio SPlan Base Case.xls Chart 3_Rebuttal Power Costs_Electric Rev Req Model (2009 GRC) Rebuttal REmoval of New  WH Solar AdjustMI 3 3" xfId="29039"/>
    <cellStyle name="_Portfolio SPlan Base Case.xls Chart 3_Rebuttal Power Costs_Electric Rev Req Model (2009 GRC) Rebuttal REmoval of New  WH Solar AdjustMI 3 4" xfId="29040"/>
    <cellStyle name="_Portfolio SPlan Base Case.xls Chart 3_Rebuttal Power Costs_Electric Rev Req Model (2009 GRC) Rebuttal REmoval of New  WH Solar AdjustMI 4" xfId="5333"/>
    <cellStyle name="_Portfolio SPlan Base Case.xls Chart 3_Rebuttal Power Costs_Electric Rev Req Model (2009 GRC) Rebuttal REmoval of New  WH Solar AdjustMI 4 2" xfId="29041"/>
    <cellStyle name="_Portfolio SPlan Base Case.xls Chart 3_Rebuttal Power Costs_Electric Rev Req Model (2009 GRC) Rebuttal REmoval of New  WH Solar AdjustMI 5" xfId="29042"/>
    <cellStyle name="_Portfolio SPlan Base Case.xls Chart 3_Rebuttal Power Costs_Electric Rev Req Model (2009 GRC) Rebuttal REmoval of New  WH Solar AdjustMI_DEM-WP(C) ENERG10C--ctn Mid-C_042010 2010GRC" xfId="29043"/>
    <cellStyle name="_Portfolio SPlan Base Case.xls Chart 3_Rebuttal Power Costs_Electric Rev Req Model (2009 GRC) Rebuttal REmoval of New  WH Solar AdjustMI_DEM-WP(C) ENERG10C--ctn Mid-C_042010 2010GRC 2" xfId="29044"/>
    <cellStyle name="_Portfolio SPlan Base Case.xls Chart 3_Rebuttal Power Costs_Electric Rev Req Model (2009 GRC) Revised 01-18-2010" xfId="5334"/>
    <cellStyle name="_Portfolio SPlan Base Case.xls Chart 3_Rebuttal Power Costs_Electric Rev Req Model (2009 GRC) Revised 01-18-2010 2" xfId="5335"/>
    <cellStyle name="_Portfolio SPlan Base Case.xls Chart 3_Rebuttal Power Costs_Electric Rev Req Model (2009 GRC) Revised 01-18-2010 2 2" xfId="5336"/>
    <cellStyle name="_Portfolio SPlan Base Case.xls Chart 3_Rebuttal Power Costs_Electric Rev Req Model (2009 GRC) Revised 01-18-2010 2 2 2" xfId="29045"/>
    <cellStyle name="_Portfolio SPlan Base Case.xls Chart 3_Rebuttal Power Costs_Electric Rev Req Model (2009 GRC) Revised 01-18-2010 2 2 2 2" xfId="29046"/>
    <cellStyle name="_Portfolio SPlan Base Case.xls Chart 3_Rebuttal Power Costs_Electric Rev Req Model (2009 GRC) Revised 01-18-2010 2 2 3" xfId="29047"/>
    <cellStyle name="_Portfolio SPlan Base Case.xls Chart 3_Rebuttal Power Costs_Electric Rev Req Model (2009 GRC) Revised 01-18-2010 2 2 4" xfId="29048"/>
    <cellStyle name="_Portfolio SPlan Base Case.xls Chart 3_Rebuttal Power Costs_Electric Rev Req Model (2009 GRC) Revised 01-18-2010 2 3" xfId="5337"/>
    <cellStyle name="_Portfolio SPlan Base Case.xls Chart 3_Rebuttal Power Costs_Electric Rev Req Model (2009 GRC) Revised 01-18-2010 2 3 2" xfId="29049"/>
    <cellStyle name="_Portfolio SPlan Base Case.xls Chart 3_Rebuttal Power Costs_Electric Rev Req Model (2009 GRC) Revised 01-18-2010 2 4" xfId="29050"/>
    <cellStyle name="_Portfolio SPlan Base Case.xls Chart 3_Rebuttal Power Costs_Electric Rev Req Model (2009 GRC) Revised 01-18-2010 3" xfId="5338"/>
    <cellStyle name="_Portfolio SPlan Base Case.xls Chart 3_Rebuttal Power Costs_Electric Rev Req Model (2009 GRC) Revised 01-18-2010 3 2" xfId="29051"/>
    <cellStyle name="_Portfolio SPlan Base Case.xls Chart 3_Rebuttal Power Costs_Electric Rev Req Model (2009 GRC) Revised 01-18-2010 3 2 2" xfId="29052"/>
    <cellStyle name="_Portfolio SPlan Base Case.xls Chart 3_Rebuttal Power Costs_Electric Rev Req Model (2009 GRC) Revised 01-18-2010 3 3" xfId="29053"/>
    <cellStyle name="_Portfolio SPlan Base Case.xls Chart 3_Rebuttal Power Costs_Electric Rev Req Model (2009 GRC) Revised 01-18-2010 3 4" xfId="29054"/>
    <cellStyle name="_Portfolio SPlan Base Case.xls Chart 3_Rebuttal Power Costs_Electric Rev Req Model (2009 GRC) Revised 01-18-2010 4" xfId="5339"/>
    <cellStyle name="_Portfolio SPlan Base Case.xls Chart 3_Rebuttal Power Costs_Electric Rev Req Model (2009 GRC) Revised 01-18-2010 4 2" xfId="29055"/>
    <cellStyle name="_Portfolio SPlan Base Case.xls Chart 3_Rebuttal Power Costs_Electric Rev Req Model (2009 GRC) Revised 01-18-2010 5" xfId="29056"/>
    <cellStyle name="_Portfolio SPlan Base Case.xls Chart 3_Rebuttal Power Costs_Electric Rev Req Model (2009 GRC) Revised 01-18-2010_DEM-WP(C) ENERG10C--ctn Mid-C_042010 2010GRC" xfId="29057"/>
    <cellStyle name="_Portfolio SPlan Base Case.xls Chart 3_Rebuttal Power Costs_Electric Rev Req Model (2009 GRC) Revised 01-18-2010_DEM-WP(C) ENERG10C--ctn Mid-C_042010 2010GRC 2" xfId="29058"/>
    <cellStyle name="_Portfolio SPlan Base Case.xls Chart 3_Rebuttal Power Costs_Final Order Electric EXHIBIT A-1" xfId="5340"/>
    <cellStyle name="_Portfolio SPlan Base Case.xls Chart 3_Rebuttal Power Costs_Final Order Electric EXHIBIT A-1 2" xfId="5341"/>
    <cellStyle name="_Portfolio SPlan Base Case.xls Chart 3_Rebuttal Power Costs_Final Order Electric EXHIBIT A-1 2 2" xfId="5342"/>
    <cellStyle name="_Portfolio SPlan Base Case.xls Chart 3_Rebuttal Power Costs_Final Order Electric EXHIBIT A-1 2 2 2" xfId="29059"/>
    <cellStyle name="_Portfolio SPlan Base Case.xls Chart 3_Rebuttal Power Costs_Final Order Electric EXHIBIT A-1 2 3" xfId="5343"/>
    <cellStyle name="_Portfolio SPlan Base Case.xls Chart 3_Rebuttal Power Costs_Final Order Electric EXHIBIT A-1 2 4" xfId="29060"/>
    <cellStyle name="_Portfolio SPlan Base Case.xls Chart 3_Rebuttal Power Costs_Final Order Electric EXHIBIT A-1 3" xfId="5344"/>
    <cellStyle name="_Portfolio SPlan Base Case.xls Chart 3_Rebuttal Power Costs_Final Order Electric EXHIBIT A-1 3 2" xfId="29061"/>
    <cellStyle name="_Portfolio SPlan Base Case.xls Chart 3_Rebuttal Power Costs_Final Order Electric EXHIBIT A-1 4" xfId="5345"/>
    <cellStyle name="_Portfolio SPlan Base Case.xls Chart 3_Rebuttal Power Costs_Final Order Electric EXHIBIT A-1 5" xfId="29062"/>
    <cellStyle name="_Portfolio SPlan Base Case.xls Chart 3_Rebuttal Power Costs_Final Order Electric EXHIBIT A-1 6" xfId="29063"/>
    <cellStyle name="_Portfolio SPlan Base Case.xls Chart 3_TENASKA REGULATORY ASSET" xfId="5346"/>
    <cellStyle name="_Portfolio SPlan Base Case.xls Chart 3_TENASKA REGULATORY ASSET 2" xfId="5347"/>
    <cellStyle name="_Portfolio SPlan Base Case.xls Chart 3_TENASKA REGULATORY ASSET 2 2" xfId="5348"/>
    <cellStyle name="_Portfolio SPlan Base Case.xls Chart 3_TENASKA REGULATORY ASSET 2 2 2" xfId="29064"/>
    <cellStyle name="_Portfolio SPlan Base Case.xls Chart 3_TENASKA REGULATORY ASSET 2 3" xfId="5349"/>
    <cellStyle name="_Portfolio SPlan Base Case.xls Chart 3_TENASKA REGULATORY ASSET 2 4" xfId="29065"/>
    <cellStyle name="_Portfolio SPlan Base Case.xls Chart 3_TENASKA REGULATORY ASSET 3" xfId="5350"/>
    <cellStyle name="_Portfolio SPlan Base Case.xls Chart 3_TENASKA REGULATORY ASSET 3 2" xfId="29066"/>
    <cellStyle name="_Portfolio SPlan Base Case.xls Chart 3_TENASKA REGULATORY ASSET 4" xfId="5351"/>
    <cellStyle name="_Portfolio SPlan Base Case.xls Chart 3_TENASKA REGULATORY ASSET 5" xfId="29067"/>
    <cellStyle name="_Portfolio SPlan Base Case.xls Chart 3_TENASKA REGULATORY ASSET 6" xfId="29068"/>
    <cellStyle name="_Power Cost Value Copy 11.30.05 gas 1.09.06 AURORA at 1.10.06" xfId="5352"/>
    <cellStyle name="_Power Cost Value Copy 11.30.05 gas 1.09.06 AURORA at 1.10.06 10" xfId="29069"/>
    <cellStyle name="_Power Cost Value Copy 11.30.05 gas 1.09.06 AURORA at 1.10.06 2" xfId="5353"/>
    <cellStyle name="_Power Cost Value Copy 11.30.05 gas 1.09.06 AURORA at 1.10.06 2 2" xfId="5354"/>
    <cellStyle name="_Power Cost Value Copy 11.30.05 gas 1.09.06 AURORA at 1.10.06 2 2 2" xfId="5355"/>
    <cellStyle name="_Power Cost Value Copy 11.30.05 gas 1.09.06 AURORA at 1.10.06 2 2 2 2" xfId="29070"/>
    <cellStyle name="_Power Cost Value Copy 11.30.05 gas 1.09.06 AURORA at 1.10.06 2 2 2 2 2" xfId="29071"/>
    <cellStyle name="_Power Cost Value Copy 11.30.05 gas 1.09.06 AURORA at 1.10.06 2 2 2 3" xfId="29072"/>
    <cellStyle name="_Power Cost Value Copy 11.30.05 gas 1.09.06 AURORA at 1.10.06 2 2 2 4" xfId="29073"/>
    <cellStyle name="_Power Cost Value Copy 11.30.05 gas 1.09.06 AURORA at 1.10.06 2 2 3" xfId="5356"/>
    <cellStyle name="_Power Cost Value Copy 11.30.05 gas 1.09.06 AURORA at 1.10.06 2 2 3 2" xfId="29074"/>
    <cellStyle name="_Power Cost Value Copy 11.30.05 gas 1.09.06 AURORA at 1.10.06 2 2 4" xfId="29075"/>
    <cellStyle name="_Power Cost Value Copy 11.30.05 gas 1.09.06 AURORA at 1.10.06 2 3" xfId="5357"/>
    <cellStyle name="_Power Cost Value Copy 11.30.05 gas 1.09.06 AURORA at 1.10.06 2 3 2" xfId="29076"/>
    <cellStyle name="_Power Cost Value Copy 11.30.05 gas 1.09.06 AURORA at 1.10.06 2 3 2 2" xfId="29077"/>
    <cellStyle name="_Power Cost Value Copy 11.30.05 gas 1.09.06 AURORA at 1.10.06 2 3 3" xfId="29078"/>
    <cellStyle name="_Power Cost Value Copy 11.30.05 gas 1.09.06 AURORA at 1.10.06 2 3 4" xfId="29079"/>
    <cellStyle name="_Power Cost Value Copy 11.30.05 gas 1.09.06 AURORA at 1.10.06 2 4" xfId="5358"/>
    <cellStyle name="_Power Cost Value Copy 11.30.05 gas 1.09.06 AURORA at 1.10.06 2 4 2" xfId="29080"/>
    <cellStyle name="_Power Cost Value Copy 11.30.05 gas 1.09.06 AURORA at 1.10.06 2 5" xfId="29081"/>
    <cellStyle name="_Power Cost Value Copy 11.30.05 gas 1.09.06 AURORA at 1.10.06 3" xfId="5359"/>
    <cellStyle name="_Power Cost Value Copy 11.30.05 gas 1.09.06 AURORA at 1.10.06 3 2" xfId="5360"/>
    <cellStyle name="_Power Cost Value Copy 11.30.05 gas 1.09.06 AURORA at 1.10.06 3 2 2" xfId="29082"/>
    <cellStyle name="_Power Cost Value Copy 11.30.05 gas 1.09.06 AURORA at 1.10.06 3 2 2 2" xfId="29083"/>
    <cellStyle name="_Power Cost Value Copy 11.30.05 gas 1.09.06 AURORA at 1.10.06 3 2 3" xfId="29084"/>
    <cellStyle name="_Power Cost Value Copy 11.30.05 gas 1.09.06 AURORA at 1.10.06 3 2 4" xfId="29085"/>
    <cellStyle name="_Power Cost Value Copy 11.30.05 gas 1.09.06 AURORA at 1.10.06 3 3" xfId="5361"/>
    <cellStyle name="_Power Cost Value Copy 11.30.05 gas 1.09.06 AURORA at 1.10.06 3 3 2" xfId="29086"/>
    <cellStyle name="_Power Cost Value Copy 11.30.05 gas 1.09.06 AURORA at 1.10.06 3 4" xfId="29087"/>
    <cellStyle name="_Power Cost Value Copy 11.30.05 gas 1.09.06 AURORA at 1.10.06 4" xfId="5362"/>
    <cellStyle name="_Power Cost Value Copy 11.30.05 gas 1.09.06 AURORA at 1.10.06 4 2" xfId="5363"/>
    <cellStyle name="_Power Cost Value Copy 11.30.05 gas 1.09.06 AURORA at 1.10.06 4 2 2" xfId="29088"/>
    <cellStyle name="_Power Cost Value Copy 11.30.05 gas 1.09.06 AURORA at 1.10.06 4 2 2 2" xfId="29089"/>
    <cellStyle name="_Power Cost Value Copy 11.30.05 gas 1.09.06 AURORA at 1.10.06 4 2 2 2 2" xfId="29090"/>
    <cellStyle name="_Power Cost Value Copy 11.30.05 gas 1.09.06 AURORA at 1.10.06 4 2 2 3" xfId="29091"/>
    <cellStyle name="_Power Cost Value Copy 11.30.05 gas 1.09.06 AURORA at 1.10.06 4 2 3" xfId="29092"/>
    <cellStyle name="_Power Cost Value Copy 11.30.05 gas 1.09.06 AURORA at 1.10.06 4 2 3 2" xfId="29093"/>
    <cellStyle name="_Power Cost Value Copy 11.30.05 gas 1.09.06 AURORA at 1.10.06 4 2 4" xfId="29094"/>
    <cellStyle name="_Power Cost Value Copy 11.30.05 gas 1.09.06 AURORA at 1.10.06 4 3" xfId="29095"/>
    <cellStyle name="_Power Cost Value Copy 11.30.05 gas 1.09.06 AURORA at 1.10.06 4 3 2" xfId="29096"/>
    <cellStyle name="_Power Cost Value Copy 11.30.05 gas 1.09.06 AURORA at 1.10.06 4 3 2 2" xfId="29097"/>
    <cellStyle name="_Power Cost Value Copy 11.30.05 gas 1.09.06 AURORA at 1.10.06 4 3 3" xfId="29098"/>
    <cellStyle name="_Power Cost Value Copy 11.30.05 gas 1.09.06 AURORA at 1.10.06 4 3 4" xfId="29099"/>
    <cellStyle name="_Power Cost Value Copy 11.30.05 gas 1.09.06 AURORA at 1.10.06 4 4" xfId="29100"/>
    <cellStyle name="_Power Cost Value Copy 11.30.05 gas 1.09.06 AURORA at 1.10.06 4 4 2" xfId="29101"/>
    <cellStyle name="_Power Cost Value Copy 11.30.05 gas 1.09.06 AURORA at 1.10.06 4 5" xfId="29102"/>
    <cellStyle name="_Power Cost Value Copy 11.30.05 gas 1.09.06 AURORA at 1.10.06 5" xfId="5364"/>
    <cellStyle name="_Power Cost Value Copy 11.30.05 gas 1.09.06 AURORA at 1.10.06 5 2" xfId="29103"/>
    <cellStyle name="_Power Cost Value Copy 11.30.05 gas 1.09.06 AURORA at 1.10.06 5 2 2" xfId="29104"/>
    <cellStyle name="_Power Cost Value Copy 11.30.05 gas 1.09.06 AURORA at 1.10.06 5 2 2 2" xfId="29105"/>
    <cellStyle name="_Power Cost Value Copy 11.30.05 gas 1.09.06 AURORA at 1.10.06 5 2 2 2 2" xfId="29106"/>
    <cellStyle name="_Power Cost Value Copy 11.30.05 gas 1.09.06 AURORA at 1.10.06 5 2 2 3" xfId="29107"/>
    <cellStyle name="_Power Cost Value Copy 11.30.05 gas 1.09.06 AURORA at 1.10.06 5 2 3" xfId="29108"/>
    <cellStyle name="_Power Cost Value Copy 11.30.05 gas 1.09.06 AURORA at 1.10.06 5 2 3 2" xfId="29109"/>
    <cellStyle name="_Power Cost Value Copy 11.30.05 gas 1.09.06 AURORA at 1.10.06 5 2 4" xfId="29110"/>
    <cellStyle name="_Power Cost Value Copy 11.30.05 gas 1.09.06 AURORA at 1.10.06 5 2 5" xfId="29111"/>
    <cellStyle name="_Power Cost Value Copy 11.30.05 gas 1.09.06 AURORA at 1.10.06 5 3" xfId="29112"/>
    <cellStyle name="_Power Cost Value Copy 11.30.05 gas 1.09.06 AURORA at 1.10.06 5 3 2" xfId="29113"/>
    <cellStyle name="_Power Cost Value Copy 11.30.05 gas 1.09.06 AURORA at 1.10.06 5 3 2 2" xfId="29114"/>
    <cellStyle name="_Power Cost Value Copy 11.30.05 gas 1.09.06 AURORA at 1.10.06 5 3 3" xfId="29115"/>
    <cellStyle name="_Power Cost Value Copy 11.30.05 gas 1.09.06 AURORA at 1.10.06 5 4" xfId="29116"/>
    <cellStyle name="_Power Cost Value Copy 11.30.05 gas 1.09.06 AURORA at 1.10.06 5 4 2" xfId="29117"/>
    <cellStyle name="_Power Cost Value Copy 11.30.05 gas 1.09.06 AURORA at 1.10.06 5 5" xfId="29118"/>
    <cellStyle name="_Power Cost Value Copy 11.30.05 gas 1.09.06 AURORA at 1.10.06 6" xfId="29119"/>
    <cellStyle name="_Power Cost Value Copy 11.30.05 gas 1.09.06 AURORA at 1.10.06 6 2" xfId="29120"/>
    <cellStyle name="_Power Cost Value Copy 11.30.05 gas 1.09.06 AURORA at 1.10.06 6 2 2" xfId="29121"/>
    <cellStyle name="_Power Cost Value Copy 11.30.05 gas 1.09.06 AURORA at 1.10.06 6 2 2 2" xfId="29122"/>
    <cellStyle name="_Power Cost Value Copy 11.30.05 gas 1.09.06 AURORA at 1.10.06 6 2 3" xfId="29123"/>
    <cellStyle name="_Power Cost Value Copy 11.30.05 gas 1.09.06 AURORA at 1.10.06 6 3" xfId="29124"/>
    <cellStyle name="_Power Cost Value Copy 11.30.05 gas 1.09.06 AURORA at 1.10.06 6 3 2" xfId="29125"/>
    <cellStyle name="_Power Cost Value Copy 11.30.05 gas 1.09.06 AURORA at 1.10.06 6 4" xfId="29126"/>
    <cellStyle name="_Power Cost Value Copy 11.30.05 gas 1.09.06 AURORA at 1.10.06 7" xfId="29127"/>
    <cellStyle name="_Power Cost Value Copy 11.30.05 gas 1.09.06 AURORA at 1.10.06 7 2" xfId="29128"/>
    <cellStyle name="_Power Cost Value Copy 11.30.05 gas 1.09.06 AURORA at 1.10.06 7 2 2" xfId="29129"/>
    <cellStyle name="_Power Cost Value Copy 11.30.05 gas 1.09.06 AURORA at 1.10.06 7 2 2 2" xfId="29130"/>
    <cellStyle name="_Power Cost Value Copy 11.30.05 gas 1.09.06 AURORA at 1.10.06 7 2 3" xfId="29131"/>
    <cellStyle name="_Power Cost Value Copy 11.30.05 gas 1.09.06 AURORA at 1.10.06 7 3" xfId="29132"/>
    <cellStyle name="_Power Cost Value Copy 11.30.05 gas 1.09.06 AURORA at 1.10.06 7 3 2" xfId="29133"/>
    <cellStyle name="_Power Cost Value Copy 11.30.05 gas 1.09.06 AURORA at 1.10.06 7 4" xfId="29134"/>
    <cellStyle name="_Power Cost Value Copy 11.30.05 gas 1.09.06 AURORA at 1.10.06 8" xfId="29135"/>
    <cellStyle name="_Power Cost Value Copy 11.30.05 gas 1.09.06 AURORA at 1.10.06 8 2" xfId="29136"/>
    <cellStyle name="_Power Cost Value Copy 11.30.05 gas 1.09.06 AURORA at 1.10.06 8 2 2" xfId="29137"/>
    <cellStyle name="_Power Cost Value Copy 11.30.05 gas 1.09.06 AURORA at 1.10.06 8 2 2 2" xfId="29138"/>
    <cellStyle name="_Power Cost Value Copy 11.30.05 gas 1.09.06 AURORA at 1.10.06 8 2 3" xfId="29139"/>
    <cellStyle name="_Power Cost Value Copy 11.30.05 gas 1.09.06 AURORA at 1.10.06 8 3" xfId="29140"/>
    <cellStyle name="_Power Cost Value Copy 11.30.05 gas 1.09.06 AURORA at 1.10.06 8 3 2" xfId="29141"/>
    <cellStyle name="_Power Cost Value Copy 11.30.05 gas 1.09.06 AURORA at 1.10.06 8 4" xfId="29142"/>
    <cellStyle name="_Power Cost Value Copy 11.30.05 gas 1.09.06 AURORA at 1.10.06 9" xfId="29143"/>
    <cellStyle name="_Power Cost Value Copy 11.30.05 gas 1.09.06 AURORA at 1.10.06 9 2" xfId="29144"/>
    <cellStyle name="_Power Cost Value Copy 11.30.05 gas 1.09.06 AURORA at 1.10.06 9 3" xfId="29145"/>
    <cellStyle name="_Power Cost Value Copy 11.30.05 gas 1.09.06 AURORA at 1.10.06_04 07E Wild Horse Wind Expansion (C) (2)" xfId="5365"/>
    <cellStyle name="_Power Cost Value Copy 11.30.05 gas 1.09.06 AURORA at 1.10.06_04 07E Wild Horse Wind Expansion (C) (2) 2" xfId="5366"/>
    <cellStyle name="_Power Cost Value Copy 11.30.05 gas 1.09.06 AURORA at 1.10.06_04 07E Wild Horse Wind Expansion (C) (2) 2 2" xfId="5367"/>
    <cellStyle name="_Power Cost Value Copy 11.30.05 gas 1.09.06 AURORA at 1.10.06_04 07E Wild Horse Wind Expansion (C) (2) 2 2 2" xfId="29146"/>
    <cellStyle name="_Power Cost Value Copy 11.30.05 gas 1.09.06 AURORA at 1.10.06_04 07E Wild Horse Wind Expansion (C) (2) 2 2 2 2" xfId="29147"/>
    <cellStyle name="_Power Cost Value Copy 11.30.05 gas 1.09.06 AURORA at 1.10.06_04 07E Wild Horse Wind Expansion (C) (2) 2 2 3" xfId="29148"/>
    <cellStyle name="_Power Cost Value Copy 11.30.05 gas 1.09.06 AURORA at 1.10.06_04 07E Wild Horse Wind Expansion (C) (2) 2 2 4" xfId="29149"/>
    <cellStyle name="_Power Cost Value Copy 11.30.05 gas 1.09.06 AURORA at 1.10.06_04 07E Wild Horse Wind Expansion (C) (2) 2 3" xfId="5368"/>
    <cellStyle name="_Power Cost Value Copy 11.30.05 gas 1.09.06 AURORA at 1.10.06_04 07E Wild Horse Wind Expansion (C) (2) 2 3 2" xfId="29150"/>
    <cellStyle name="_Power Cost Value Copy 11.30.05 gas 1.09.06 AURORA at 1.10.06_04 07E Wild Horse Wind Expansion (C) (2) 2 4" xfId="29151"/>
    <cellStyle name="_Power Cost Value Copy 11.30.05 gas 1.09.06 AURORA at 1.10.06_04 07E Wild Horse Wind Expansion (C) (2) 3" xfId="5369"/>
    <cellStyle name="_Power Cost Value Copy 11.30.05 gas 1.09.06 AURORA at 1.10.06_04 07E Wild Horse Wind Expansion (C) (2) 3 2" xfId="29152"/>
    <cellStyle name="_Power Cost Value Copy 11.30.05 gas 1.09.06 AURORA at 1.10.06_04 07E Wild Horse Wind Expansion (C) (2) 3 2 2" xfId="29153"/>
    <cellStyle name="_Power Cost Value Copy 11.30.05 gas 1.09.06 AURORA at 1.10.06_04 07E Wild Horse Wind Expansion (C) (2) 3 3" xfId="29154"/>
    <cellStyle name="_Power Cost Value Copy 11.30.05 gas 1.09.06 AURORA at 1.10.06_04 07E Wild Horse Wind Expansion (C) (2) 3 4" xfId="29155"/>
    <cellStyle name="_Power Cost Value Copy 11.30.05 gas 1.09.06 AURORA at 1.10.06_04 07E Wild Horse Wind Expansion (C) (2) 4" xfId="5370"/>
    <cellStyle name="_Power Cost Value Copy 11.30.05 gas 1.09.06 AURORA at 1.10.06_04 07E Wild Horse Wind Expansion (C) (2) 4 2" xfId="29156"/>
    <cellStyle name="_Power Cost Value Copy 11.30.05 gas 1.09.06 AURORA at 1.10.06_04 07E Wild Horse Wind Expansion (C) (2) 5" xfId="29157"/>
    <cellStyle name="_Power Cost Value Copy 11.30.05 gas 1.09.06 AURORA at 1.10.06_04 07E Wild Horse Wind Expansion (C) (2)_Adj Bench DR 3 for Initial Briefs (Electric)" xfId="5371"/>
    <cellStyle name="_Power Cost Value Copy 11.30.05 gas 1.09.06 AURORA at 1.10.06_04 07E Wild Horse Wind Expansion (C) (2)_Adj Bench DR 3 for Initial Briefs (Electric) 2" xfId="5372"/>
    <cellStyle name="_Power Cost Value Copy 11.30.05 gas 1.09.06 AURORA at 1.10.06_04 07E Wild Horse Wind Expansion (C) (2)_Adj Bench DR 3 for Initial Briefs (Electric) 2 2" xfId="5373"/>
    <cellStyle name="_Power Cost Value Copy 11.30.05 gas 1.09.06 AURORA at 1.10.06_04 07E Wild Horse Wind Expansion (C) (2)_Adj Bench DR 3 for Initial Briefs (Electric) 2 2 2" xfId="29158"/>
    <cellStyle name="_Power Cost Value Copy 11.30.05 gas 1.09.06 AURORA at 1.10.06_04 07E Wild Horse Wind Expansion (C) (2)_Adj Bench DR 3 for Initial Briefs (Electric) 2 2 2 2" xfId="29159"/>
    <cellStyle name="_Power Cost Value Copy 11.30.05 gas 1.09.06 AURORA at 1.10.06_04 07E Wild Horse Wind Expansion (C) (2)_Adj Bench DR 3 for Initial Briefs (Electric) 2 2 3" xfId="29160"/>
    <cellStyle name="_Power Cost Value Copy 11.30.05 gas 1.09.06 AURORA at 1.10.06_04 07E Wild Horse Wind Expansion (C) (2)_Adj Bench DR 3 for Initial Briefs (Electric) 2 2 4" xfId="29161"/>
    <cellStyle name="_Power Cost Value Copy 11.30.05 gas 1.09.06 AURORA at 1.10.06_04 07E Wild Horse Wind Expansion (C) (2)_Adj Bench DR 3 for Initial Briefs (Electric) 2 3" xfId="5374"/>
    <cellStyle name="_Power Cost Value Copy 11.30.05 gas 1.09.06 AURORA at 1.10.06_04 07E Wild Horse Wind Expansion (C) (2)_Adj Bench DR 3 for Initial Briefs (Electric) 2 3 2" xfId="29162"/>
    <cellStyle name="_Power Cost Value Copy 11.30.05 gas 1.09.06 AURORA at 1.10.06_04 07E Wild Horse Wind Expansion (C) (2)_Adj Bench DR 3 for Initial Briefs (Electric) 2 4" xfId="29163"/>
    <cellStyle name="_Power Cost Value Copy 11.30.05 gas 1.09.06 AURORA at 1.10.06_04 07E Wild Horse Wind Expansion (C) (2)_Adj Bench DR 3 for Initial Briefs (Electric) 3" xfId="5375"/>
    <cellStyle name="_Power Cost Value Copy 11.30.05 gas 1.09.06 AURORA at 1.10.06_04 07E Wild Horse Wind Expansion (C) (2)_Adj Bench DR 3 for Initial Briefs (Electric) 3 2" xfId="29164"/>
    <cellStyle name="_Power Cost Value Copy 11.30.05 gas 1.09.06 AURORA at 1.10.06_04 07E Wild Horse Wind Expansion (C) (2)_Adj Bench DR 3 for Initial Briefs (Electric) 3 2 2" xfId="29165"/>
    <cellStyle name="_Power Cost Value Copy 11.30.05 gas 1.09.06 AURORA at 1.10.06_04 07E Wild Horse Wind Expansion (C) (2)_Adj Bench DR 3 for Initial Briefs (Electric) 3 3" xfId="29166"/>
    <cellStyle name="_Power Cost Value Copy 11.30.05 gas 1.09.06 AURORA at 1.10.06_04 07E Wild Horse Wind Expansion (C) (2)_Adj Bench DR 3 for Initial Briefs (Electric) 3 4" xfId="29167"/>
    <cellStyle name="_Power Cost Value Copy 11.30.05 gas 1.09.06 AURORA at 1.10.06_04 07E Wild Horse Wind Expansion (C) (2)_Adj Bench DR 3 for Initial Briefs (Electric) 4" xfId="5376"/>
    <cellStyle name="_Power Cost Value Copy 11.30.05 gas 1.09.06 AURORA at 1.10.06_04 07E Wild Horse Wind Expansion (C) (2)_Adj Bench DR 3 for Initial Briefs (Electric) 4 2" xfId="29168"/>
    <cellStyle name="_Power Cost Value Copy 11.30.05 gas 1.09.06 AURORA at 1.10.06_04 07E Wild Horse Wind Expansion (C) (2)_Adj Bench DR 3 for Initial Briefs (Electric) 5" xfId="29169"/>
    <cellStyle name="_Power Cost Value Copy 11.30.05 gas 1.09.06 AURORA at 1.10.06_04 07E Wild Horse Wind Expansion (C) (2)_Adj Bench DR 3 for Initial Briefs (Electric)_DEM-WP(C) ENERG10C--ctn Mid-C_042010 2010GRC" xfId="29170"/>
    <cellStyle name="_Power Cost Value Copy 11.30.05 gas 1.09.06 AURORA at 1.10.06_04 07E Wild Horse Wind Expansion (C) (2)_Adj Bench DR 3 for Initial Briefs (Electric)_DEM-WP(C) ENERG10C--ctn Mid-C_042010 2010GRC 2" xfId="29171"/>
    <cellStyle name="_Power Cost Value Copy 11.30.05 gas 1.09.06 AURORA at 1.10.06_04 07E Wild Horse Wind Expansion (C) (2)_Book1" xfId="5377"/>
    <cellStyle name="_Power Cost Value Copy 11.30.05 gas 1.09.06 AURORA at 1.10.06_04 07E Wild Horse Wind Expansion (C) (2)_Book1 2" xfId="29172"/>
    <cellStyle name="_Power Cost Value Copy 11.30.05 gas 1.09.06 AURORA at 1.10.06_04 07E Wild Horse Wind Expansion (C) (2)_DEM-WP(C) ENERG10C--ctn Mid-C_042010 2010GRC" xfId="29173"/>
    <cellStyle name="_Power Cost Value Copy 11.30.05 gas 1.09.06 AURORA at 1.10.06_04 07E Wild Horse Wind Expansion (C) (2)_DEM-WP(C) ENERG10C--ctn Mid-C_042010 2010GRC 2" xfId="29174"/>
    <cellStyle name="_Power Cost Value Copy 11.30.05 gas 1.09.06 AURORA at 1.10.06_04 07E Wild Horse Wind Expansion (C) (2)_Electric Rev Req Model (2009 GRC) " xfId="5378"/>
    <cellStyle name="_Power Cost Value Copy 11.30.05 gas 1.09.06 AURORA at 1.10.06_04 07E Wild Horse Wind Expansion (C) (2)_Electric Rev Req Model (2009 GRC)  2" xfId="5379"/>
    <cellStyle name="_Power Cost Value Copy 11.30.05 gas 1.09.06 AURORA at 1.10.06_04 07E Wild Horse Wind Expansion (C) (2)_Electric Rev Req Model (2009 GRC)  2 2" xfId="5380"/>
    <cellStyle name="_Power Cost Value Copy 11.30.05 gas 1.09.06 AURORA at 1.10.06_04 07E Wild Horse Wind Expansion (C) (2)_Electric Rev Req Model (2009 GRC)  2 2 2" xfId="29175"/>
    <cellStyle name="_Power Cost Value Copy 11.30.05 gas 1.09.06 AURORA at 1.10.06_04 07E Wild Horse Wind Expansion (C) (2)_Electric Rev Req Model (2009 GRC)  2 2 2 2" xfId="29176"/>
    <cellStyle name="_Power Cost Value Copy 11.30.05 gas 1.09.06 AURORA at 1.10.06_04 07E Wild Horse Wind Expansion (C) (2)_Electric Rev Req Model (2009 GRC)  2 2 3" xfId="29177"/>
    <cellStyle name="_Power Cost Value Copy 11.30.05 gas 1.09.06 AURORA at 1.10.06_04 07E Wild Horse Wind Expansion (C) (2)_Electric Rev Req Model (2009 GRC)  2 2 4" xfId="29178"/>
    <cellStyle name="_Power Cost Value Copy 11.30.05 gas 1.09.06 AURORA at 1.10.06_04 07E Wild Horse Wind Expansion (C) (2)_Electric Rev Req Model (2009 GRC)  2 3" xfId="5381"/>
    <cellStyle name="_Power Cost Value Copy 11.30.05 gas 1.09.06 AURORA at 1.10.06_04 07E Wild Horse Wind Expansion (C) (2)_Electric Rev Req Model (2009 GRC)  2 3 2" xfId="29179"/>
    <cellStyle name="_Power Cost Value Copy 11.30.05 gas 1.09.06 AURORA at 1.10.06_04 07E Wild Horse Wind Expansion (C) (2)_Electric Rev Req Model (2009 GRC)  2 4" xfId="29180"/>
    <cellStyle name="_Power Cost Value Copy 11.30.05 gas 1.09.06 AURORA at 1.10.06_04 07E Wild Horse Wind Expansion (C) (2)_Electric Rev Req Model (2009 GRC)  3" xfId="5382"/>
    <cellStyle name="_Power Cost Value Copy 11.30.05 gas 1.09.06 AURORA at 1.10.06_04 07E Wild Horse Wind Expansion (C) (2)_Electric Rev Req Model (2009 GRC)  3 2" xfId="29181"/>
    <cellStyle name="_Power Cost Value Copy 11.30.05 gas 1.09.06 AURORA at 1.10.06_04 07E Wild Horse Wind Expansion (C) (2)_Electric Rev Req Model (2009 GRC)  3 2 2" xfId="29182"/>
    <cellStyle name="_Power Cost Value Copy 11.30.05 gas 1.09.06 AURORA at 1.10.06_04 07E Wild Horse Wind Expansion (C) (2)_Electric Rev Req Model (2009 GRC)  3 3" xfId="29183"/>
    <cellStyle name="_Power Cost Value Copy 11.30.05 gas 1.09.06 AURORA at 1.10.06_04 07E Wild Horse Wind Expansion (C) (2)_Electric Rev Req Model (2009 GRC)  3 4" xfId="29184"/>
    <cellStyle name="_Power Cost Value Copy 11.30.05 gas 1.09.06 AURORA at 1.10.06_04 07E Wild Horse Wind Expansion (C) (2)_Electric Rev Req Model (2009 GRC)  4" xfId="5383"/>
    <cellStyle name="_Power Cost Value Copy 11.30.05 gas 1.09.06 AURORA at 1.10.06_04 07E Wild Horse Wind Expansion (C) (2)_Electric Rev Req Model (2009 GRC)  4 2" xfId="29185"/>
    <cellStyle name="_Power Cost Value Copy 11.30.05 gas 1.09.06 AURORA at 1.10.06_04 07E Wild Horse Wind Expansion (C) (2)_Electric Rev Req Model (2009 GRC)  5" xfId="29186"/>
    <cellStyle name="_Power Cost Value Copy 11.30.05 gas 1.09.06 AURORA at 1.10.06_04 07E Wild Horse Wind Expansion (C) (2)_Electric Rev Req Model (2009 GRC) _DEM-WP(C) ENERG10C--ctn Mid-C_042010 2010GRC" xfId="29187"/>
    <cellStyle name="_Power Cost Value Copy 11.30.05 gas 1.09.06 AURORA at 1.10.06_04 07E Wild Horse Wind Expansion (C) (2)_Electric Rev Req Model (2009 GRC) _DEM-WP(C) ENERG10C--ctn Mid-C_042010 2010GRC 2" xfId="29188"/>
    <cellStyle name="_Power Cost Value Copy 11.30.05 gas 1.09.06 AURORA at 1.10.06_04 07E Wild Horse Wind Expansion (C) (2)_Electric Rev Req Model (2009 GRC) Rebuttal" xfId="5384"/>
    <cellStyle name="_Power Cost Value Copy 11.30.05 gas 1.09.06 AURORA at 1.10.06_04 07E Wild Horse Wind Expansion (C) (2)_Electric Rev Req Model (2009 GRC) Rebuttal 2" xfId="5385"/>
    <cellStyle name="_Power Cost Value Copy 11.30.05 gas 1.09.06 AURORA at 1.10.06_04 07E Wild Horse Wind Expansion (C) (2)_Electric Rev Req Model (2009 GRC) Rebuttal 2 2" xfId="5386"/>
    <cellStyle name="_Power Cost Value Copy 11.30.05 gas 1.09.06 AURORA at 1.10.06_04 07E Wild Horse Wind Expansion (C) (2)_Electric Rev Req Model (2009 GRC) Rebuttal 2 2 2" xfId="29189"/>
    <cellStyle name="_Power Cost Value Copy 11.30.05 gas 1.09.06 AURORA at 1.10.06_04 07E Wild Horse Wind Expansion (C) (2)_Electric Rev Req Model (2009 GRC) Rebuttal 2 3" xfId="5387"/>
    <cellStyle name="_Power Cost Value Copy 11.30.05 gas 1.09.06 AURORA at 1.10.06_04 07E Wild Horse Wind Expansion (C) (2)_Electric Rev Req Model (2009 GRC) Rebuttal 3" xfId="5388"/>
    <cellStyle name="_Power Cost Value Copy 11.30.05 gas 1.09.06 AURORA at 1.10.06_04 07E Wild Horse Wind Expansion (C) (2)_Electric Rev Req Model (2009 GRC) Rebuttal 3 2" xfId="29190"/>
    <cellStyle name="_Power Cost Value Copy 11.30.05 gas 1.09.06 AURORA at 1.10.06_04 07E Wild Horse Wind Expansion (C) (2)_Electric Rev Req Model (2009 GRC) Rebuttal 4" xfId="5389"/>
    <cellStyle name="_Power Cost Value Copy 11.30.05 gas 1.09.06 AURORA at 1.10.06_04 07E Wild Horse Wind Expansion (C) (2)_Electric Rev Req Model (2009 GRC) Rebuttal REmoval of New  WH Solar AdjustMI" xfId="5390"/>
    <cellStyle name="_Power Cost Value Copy 11.30.05 gas 1.09.06 AURORA at 1.10.06_04 07E Wild Horse Wind Expansion (C) (2)_Electric Rev Req Model (2009 GRC) Rebuttal REmoval of New  WH Solar AdjustMI 2" xfId="5391"/>
    <cellStyle name="_Power Cost Value Copy 11.30.05 gas 1.09.06 AURORA at 1.10.06_04 07E Wild Horse Wind Expansion (C) (2)_Electric Rev Req Model (2009 GRC) Rebuttal REmoval of New  WH Solar AdjustMI 2 2" xfId="5392"/>
    <cellStyle name="_Power Cost Value Copy 11.30.05 gas 1.09.06 AURORA at 1.10.06_04 07E Wild Horse Wind Expansion (C) (2)_Electric Rev Req Model (2009 GRC) Rebuttal REmoval of New  WH Solar AdjustMI 2 2 2" xfId="29191"/>
    <cellStyle name="_Power Cost Value Copy 11.30.05 gas 1.09.06 AURORA at 1.10.06_04 07E Wild Horse Wind Expansion (C) (2)_Electric Rev Req Model (2009 GRC) Rebuttal REmoval of New  WH Solar AdjustMI 2 2 2 2" xfId="29192"/>
    <cellStyle name="_Power Cost Value Copy 11.30.05 gas 1.09.06 AURORA at 1.10.06_04 07E Wild Horse Wind Expansion (C) (2)_Electric Rev Req Model (2009 GRC) Rebuttal REmoval of New  WH Solar AdjustMI 2 2 3" xfId="29193"/>
    <cellStyle name="_Power Cost Value Copy 11.30.05 gas 1.09.06 AURORA at 1.10.06_04 07E Wild Horse Wind Expansion (C) (2)_Electric Rev Req Model (2009 GRC) Rebuttal REmoval of New  WH Solar AdjustMI 2 3" xfId="5393"/>
    <cellStyle name="_Power Cost Value Copy 11.30.05 gas 1.09.06 AURORA at 1.10.06_04 07E Wild Horse Wind Expansion (C) (2)_Electric Rev Req Model (2009 GRC) Rebuttal REmoval of New  WH Solar AdjustMI 2 3 2" xfId="29194"/>
    <cellStyle name="_Power Cost Value Copy 11.30.05 gas 1.09.06 AURORA at 1.10.06_04 07E Wild Horse Wind Expansion (C) (2)_Electric Rev Req Model (2009 GRC) Rebuttal REmoval of New  WH Solar AdjustMI 2 4" xfId="29195"/>
    <cellStyle name="_Power Cost Value Copy 11.30.05 gas 1.09.06 AURORA at 1.10.06_04 07E Wild Horse Wind Expansion (C) (2)_Electric Rev Req Model (2009 GRC) Rebuttal REmoval of New  WH Solar AdjustMI 3" xfId="5394"/>
    <cellStyle name="_Power Cost Value Copy 11.30.05 gas 1.09.06 AURORA at 1.10.06_04 07E Wild Horse Wind Expansion (C) (2)_Electric Rev Req Model (2009 GRC) Rebuttal REmoval of New  WH Solar AdjustMI 3 2" xfId="29196"/>
    <cellStyle name="_Power Cost Value Copy 11.30.05 gas 1.09.06 AURORA at 1.10.06_04 07E Wild Horse Wind Expansion (C) (2)_Electric Rev Req Model (2009 GRC) Rebuttal REmoval of New  WH Solar AdjustMI 3 2 2" xfId="29197"/>
    <cellStyle name="_Power Cost Value Copy 11.30.05 gas 1.09.06 AURORA at 1.10.06_04 07E Wild Horse Wind Expansion (C) (2)_Electric Rev Req Model (2009 GRC) Rebuttal REmoval of New  WH Solar AdjustMI 3 3" xfId="29198"/>
    <cellStyle name="_Power Cost Value Copy 11.30.05 gas 1.09.06 AURORA at 1.10.06_04 07E Wild Horse Wind Expansion (C) (2)_Electric Rev Req Model (2009 GRC) Rebuttal REmoval of New  WH Solar AdjustMI 3 4" xfId="29199"/>
    <cellStyle name="_Power Cost Value Copy 11.30.05 gas 1.09.06 AURORA at 1.10.06_04 07E Wild Horse Wind Expansion (C) (2)_Electric Rev Req Model (2009 GRC) Rebuttal REmoval of New  WH Solar AdjustMI 4" xfId="5395"/>
    <cellStyle name="_Power Cost Value Copy 11.30.05 gas 1.09.06 AURORA at 1.10.06_04 07E Wild Horse Wind Expansion (C) (2)_Electric Rev Req Model (2009 GRC) Rebuttal REmoval of New  WH Solar AdjustMI 4 2" xfId="29200"/>
    <cellStyle name="_Power Cost Value Copy 11.30.05 gas 1.09.06 AURORA at 1.10.06_04 07E Wild Horse Wind Expansion (C) (2)_Electric Rev Req Model (2009 GRC) Rebuttal REmoval of New  WH Solar AdjustMI 5" xfId="29201"/>
    <cellStyle name="_Power Cost Value Copy 11.30.05 gas 1.09.06 AURORA at 1.10.06_04 07E Wild Horse Wind Expansion (C) (2)_Electric Rev Req Model (2009 GRC) Rebuttal REmoval of New  WH Solar AdjustMI_DEM-WP(C) ENERG10C--ctn Mid-C_042010 2010GRC" xfId="29202"/>
    <cellStyle name="_Power Cost Value Copy 11.30.05 gas 1.09.06 AURORA at 1.10.06_04 07E Wild Horse Wind Expansion (C) (2)_Electric Rev Req Model (2009 GRC) Rebuttal REmoval of New  WH Solar AdjustMI_DEM-WP(C) ENERG10C--ctn Mid-C_042010 2010GRC 2" xfId="29203"/>
    <cellStyle name="_Power Cost Value Copy 11.30.05 gas 1.09.06 AURORA at 1.10.06_04 07E Wild Horse Wind Expansion (C) (2)_Electric Rev Req Model (2009 GRC) Revised 01-18-2010" xfId="5396"/>
    <cellStyle name="_Power Cost Value Copy 11.30.05 gas 1.09.06 AURORA at 1.10.06_04 07E Wild Horse Wind Expansion (C) (2)_Electric Rev Req Model (2009 GRC) Revised 01-18-2010 2" xfId="5397"/>
    <cellStyle name="_Power Cost Value Copy 11.30.05 gas 1.09.06 AURORA at 1.10.06_04 07E Wild Horse Wind Expansion (C) (2)_Electric Rev Req Model (2009 GRC) Revised 01-18-2010 2 2" xfId="5398"/>
    <cellStyle name="_Power Cost Value Copy 11.30.05 gas 1.09.06 AURORA at 1.10.06_04 07E Wild Horse Wind Expansion (C) (2)_Electric Rev Req Model (2009 GRC) Revised 01-18-2010 2 2 2" xfId="29204"/>
    <cellStyle name="_Power Cost Value Copy 11.30.05 gas 1.09.06 AURORA at 1.10.06_04 07E Wild Horse Wind Expansion (C) (2)_Electric Rev Req Model (2009 GRC) Revised 01-18-2010 2 2 2 2" xfId="29205"/>
    <cellStyle name="_Power Cost Value Copy 11.30.05 gas 1.09.06 AURORA at 1.10.06_04 07E Wild Horse Wind Expansion (C) (2)_Electric Rev Req Model (2009 GRC) Revised 01-18-2010 2 2 3" xfId="29206"/>
    <cellStyle name="_Power Cost Value Copy 11.30.05 gas 1.09.06 AURORA at 1.10.06_04 07E Wild Horse Wind Expansion (C) (2)_Electric Rev Req Model (2009 GRC) Revised 01-18-2010 2 3" xfId="5399"/>
    <cellStyle name="_Power Cost Value Copy 11.30.05 gas 1.09.06 AURORA at 1.10.06_04 07E Wild Horse Wind Expansion (C) (2)_Electric Rev Req Model (2009 GRC) Revised 01-18-2010 2 3 2" xfId="29207"/>
    <cellStyle name="_Power Cost Value Copy 11.30.05 gas 1.09.06 AURORA at 1.10.06_04 07E Wild Horse Wind Expansion (C) (2)_Electric Rev Req Model (2009 GRC) Revised 01-18-2010 2 4" xfId="29208"/>
    <cellStyle name="_Power Cost Value Copy 11.30.05 gas 1.09.06 AURORA at 1.10.06_04 07E Wild Horse Wind Expansion (C) (2)_Electric Rev Req Model (2009 GRC) Revised 01-18-2010 3" xfId="5400"/>
    <cellStyle name="_Power Cost Value Copy 11.30.05 gas 1.09.06 AURORA at 1.10.06_04 07E Wild Horse Wind Expansion (C) (2)_Electric Rev Req Model (2009 GRC) Revised 01-18-2010 3 2" xfId="29209"/>
    <cellStyle name="_Power Cost Value Copy 11.30.05 gas 1.09.06 AURORA at 1.10.06_04 07E Wild Horse Wind Expansion (C) (2)_Electric Rev Req Model (2009 GRC) Revised 01-18-2010 3 2 2" xfId="29210"/>
    <cellStyle name="_Power Cost Value Copy 11.30.05 gas 1.09.06 AURORA at 1.10.06_04 07E Wild Horse Wind Expansion (C) (2)_Electric Rev Req Model (2009 GRC) Revised 01-18-2010 3 3" xfId="29211"/>
    <cellStyle name="_Power Cost Value Copy 11.30.05 gas 1.09.06 AURORA at 1.10.06_04 07E Wild Horse Wind Expansion (C) (2)_Electric Rev Req Model (2009 GRC) Revised 01-18-2010 3 4" xfId="29212"/>
    <cellStyle name="_Power Cost Value Copy 11.30.05 gas 1.09.06 AURORA at 1.10.06_04 07E Wild Horse Wind Expansion (C) (2)_Electric Rev Req Model (2009 GRC) Revised 01-18-2010 4" xfId="5401"/>
    <cellStyle name="_Power Cost Value Copy 11.30.05 gas 1.09.06 AURORA at 1.10.06_04 07E Wild Horse Wind Expansion (C) (2)_Electric Rev Req Model (2009 GRC) Revised 01-18-2010 4 2" xfId="29213"/>
    <cellStyle name="_Power Cost Value Copy 11.30.05 gas 1.09.06 AURORA at 1.10.06_04 07E Wild Horse Wind Expansion (C) (2)_Electric Rev Req Model (2009 GRC) Revised 01-18-2010 5" xfId="29214"/>
    <cellStyle name="_Power Cost Value Copy 11.30.05 gas 1.09.06 AURORA at 1.10.06_04 07E Wild Horse Wind Expansion (C) (2)_Electric Rev Req Model (2009 GRC) Revised 01-18-2010_DEM-WP(C) ENERG10C--ctn Mid-C_042010 2010GRC" xfId="29215"/>
    <cellStyle name="_Power Cost Value Copy 11.30.05 gas 1.09.06 AURORA at 1.10.06_04 07E Wild Horse Wind Expansion (C) (2)_Electric Rev Req Model (2009 GRC) Revised 01-18-2010_DEM-WP(C) ENERG10C--ctn Mid-C_042010 2010GRC 2" xfId="29216"/>
    <cellStyle name="_Power Cost Value Copy 11.30.05 gas 1.09.06 AURORA at 1.10.06_04 07E Wild Horse Wind Expansion (C) (2)_Electric Rev Req Model (2010 GRC)" xfId="5402"/>
    <cellStyle name="_Power Cost Value Copy 11.30.05 gas 1.09.06 AURORA at 1.10.06_04 07E Wild Horse Wind Expansion (C) (2)_Electric Rev Req Model (2010 GRC) 2" xfId="29217"/>
    <cellStyle name="_Power Cost Value Copy 11.30.05 gas 1.09.06 AURORA at 1.10.06_04 07E Wild Horse Wind Expansion (C) (2)_Electric Rev Req Model (2010 GRC) SF" xfId="5403"/>
    <cellStyle name="_Power Cost Value Copy 11.30.05 gas 1.09.06 AURORA at 1.10.06_04 07E Wild Horse Wind Expansion (C) (2)_Electric Rev Req Model (2010 GRC) SF 2" xfId="29218"/>
    <cellStyle name="_Power Cost Value Copy 11.30.05 gas 1.09.06 AURORA at 1.10.06_04 07E Wild Horse Wind Expansion (C) (2)_Final Order Electric EXHIBIT A-1" xfId="5404"/>
    <cellStyle name="_Power Cost Value Copy 11.30.05 gas 1.09.06 AURORA at 1.10.06_04 07E Wild Horse Wind Expansion (C) (2)_Final Order Electric EXHIBIT A-1 2" xfId="5405"/>
    <cellStyle name="_Power Cost Value Copy 11.30.05 gas 1.09.06 AURORA at 1.10.06_04 07E Wild Horse Wind Expansion (C) (2)_Final Order Electric EXHIBIT A-1 2 2" xfId="5406"/>
    <cellStyle name="_Power Cost Value Copy 11.30.05 gas 1.09.06 AURORA at 1.10.06_04 07E Wild Horse Wind Expansion (C) (2)_Final Order Electric EXHIBIT A-1 2 2 2" xfId="29219"/>
    <cellStyle name="_Power Cost Value Copy 11.30.05 gas 1.09.06 AURORA at 1.10.06_04 07E Wild Horse Wind Expansion (C) (2)_Final Order Electric EXHIBIT A-1 2 3" xfId="5407"/>
    <cellStyle name="_Power Cost Value Copy 11.30.05 gas 1.09.06 AURORA at 1.10.06_04 07E Wild Horse Wind Expansion (C) (2)_Final Order Electric EXHIBIT A-1 2 4" xfId="29220"/>
    <cellStyle name="_Power Cost Value Copy 11.30.05 gas 1.09.06 AURORA at 1.10.06_04 07E Wild Horse Wind Expansion (C) (2)_Final Order Electric EXHIBIT A-1 3" xfId="5408"/>
    <cellStyle name="_Power Cost Value Copy 11.30.05 gas 1.09.06 AURORA at 1.10.06_04 07E Wild Horse Wind Expansion (C) (2)_Final Order Electric EXHIBIT A-1 3 2" xfId="29221"/>
    <cellStyle name="_Power Cost Value Copy 11.30.05 gas 1.09.06 AURORA at 1.10.06_04 07E Wild Horse Wind Expansion (C) (2)_Final Order Electric EXHIBIT A-1 4" xfId="5409"/>
    <cellStyle name="_Power Cost Value Copy 11.30.05 gas 1.09.06 AURORA at 1.10.06_04 07E Wild Horse Wind Expansion (C) (2)_Final Order Electric EXHIBIT A-1 5" xfId="29222"/>
    <cellStyle name="_Power Cost Value Copy 11.30.05 gas 1.09.06 AURORA at 1.10.06_04 07E Wild Horse Wind Expansion (C) (2)_Final Order Electric EXHIBIT A-1 6" xfId="29223"/>
    <cellStyle name="_Power Cost Value Copy 11.30.05 gas 1.09.06 AURORA at 1.10.06_04 07E Wild Horse Wind Expansion (C) (2)_TENASKA REGULATORY ASSET" xfId="5410"/>
    <cellStyle name="_Power Cost Value Copy 11.30.05 gas 1.09.06 AURORA at 1.10.06_04 07E Wild Horse Wind Expansion (C) (2)_TENASKA REGULATORY ASSET 2" xfId="5411"/>
    <cellStyle name="_Power Cost Value Copy 11.30.05 gas 1.09.06 AURORA at 1.10.06_04 07E Wild Horse Wind Expansion (C) (2)_TENASKA REGULATORY ASSET 2 2" xfId="5412"/>
    <cellStyle name="_Power Cost Value Copy 11.30.05 gas 1.09.06 AURORA at 1.10.06_04 07E Wild Horse Wind Expansion (C) (2)_TENASKA REGULATORY ASSET 2 2 2" xfId="29224"/>
    <cellStyle name="_Power Cost Value Copy 11.30.05 gas 1.09.06 AURORA at 1.10.06_04 07E Wild Horse Wind Expansion (C) (2)_TENASKA REGULATORY ASSET 2 3" xfId="5413"/>
    <cellStyle name="_Power Cost Value Copy 11.30.05 gas 1.09.06 AURORA at 1.10.06_04 07E Wild Horse Wind Expansion (C) (2)_TENASKA REGULATORY ASSET 2 4" xfId="29225"/>
    <cellStyle name="_Power Cost Value Copy 11.30.05 gas 1.09.06 AURORA at 1.10.06_04 07E Wild Horse Wind Expansion (C) (2)_TENASKA REGULATORY ASSET 3" xfId="5414"/>
    <cellStyle name="_Power Cost Value Copy 11.30.05 gas 1.09.06 AURORA at 1.10.06_04 07E Wild Horse Wind Expansion (C) (2)_TENASKA REGULATORY ASSET 3 2" xfId="29226"/>
    <cellStyle name="_Power Cost Value Copy 11.30.05 gas 1.09.06 AURORA at 1.10.06_04 07E Wild Horse Wind Expansion (C) (2)_TENASKA REGULATORY ASSET 4" xfId="5415"/>
    <cellStyle name="_Power Cost Value Copy 11.30.05 gas 1.09.06 AURORA at 1.10.06_04 07E Wild Horse Wind Expansion (C) (2)_TENASKA REGULATORY ASSET 5" xfId="29227"/>
    <cellStyle name="_Power Cost Value Copy 11.30.05 gas 1.09.06 AURORA at 1.10.06_04 07E Wild Horse Wind Expansion (C) (2)_TENASKA REGULATORY ASSET 6" xfId="29228"/>
    <cellStyle name="_Power Cost Value Copy 11.30.05 gas 1.09.06 AURORA at 1.10.06_16.37E Wild Horse Expansion DeferralRevwrkingfile SF" xfId="5416"/>
    <cellStyle name="_Power Cost Value Copy 11.30.05 gas 1.09.06 AURORA at 1.10.06_16.37E Wild Horse Expansion DeferralRevwrkingfile SF 2" xfId="5417"/>
    <cellStyle name="_Power Cost Value Copy 11.30.05 gas 1.09.06 AURORA at 1.10.06_16.37E Wild Horse Expansion DeferralRevwrkingfile SF 2 2" xfId="5418"/>
    <cellStyle name="_Power Cost Value Copy 11.30.05 gas 1.09.06 AURORA at 1.10.06_16.37E Wild Horse Expansion DeferralRevwrkingfile SF 2 2 2" xfId="29229"/>
    <cellStyle name="_Power Cost Value Copy 11.30.05 gas 1.09.06 AURORA at 1.10.06_16.37E Wild Horse Expansion DeferralRevwrkingfile SF 2 2 2 2" xfId="29230"/>
    <cellStyle name="_Power Cost Value Copy 11.30.05 gas 1.09.06 AURORA at 1.10.06_16.37E Wild Horse Expansion DeferralRevwrkingfile SF 2 2 3" xfId="29231"/>
    <cellStyle name="_Power Cost Value Copy 11.30.05 gas 1.09.06 AURORA at 1.10.06_16.37E Wild Horse Expansion DeferralRevwrkingfile SF 2 3" xfId="5419"/>
    <cellStyle name="_Power Cost Value Copy 11.30.05 gas 1.09.06 AURORA at 1.10.06_16.37E Wild Horse Expansion DeferralRevwrkingfile SF 2 3 2" xfId="29232"/>
    <cellStyle name="_Power Cost Value Copy 11.30.05 gas 1.09.06 AURORA at 1.10.06_16.37E Wild Horse Expansion DeferralRevwrkingfile SF 2 4" xfId="29233"/>
    <cellStyle name="_Power Cost Value Copy 11.30.05 gas 1.09.06 AURORA at 1.10.06_16.37E Wild Horse Expansion DeferralRevwrkingfile SF 3" xfId="5420"/>
    <cellStyle name="_Power Cost Value Copy 11.30.05 gas 1.09.06 AURORA at 1.10.06_16.37E Wild Horse Expansion DeferralRevwrkingfile SF 3 2" xfId="29234"/>
    <cellStyle name="_Power Cost Value Copy 11.30.05 gas 1.09.06 AURORA at 1.10.06_16.37E Wild Horse Expansion DeferralRevwrkingfile SF 3 2 2" xfId="29235"/>
    <cellStyle name="_Power Cost Value Copy 11.30.05 gas 1.09.06 AURORA at 1.10.06_16.37E Wild Horse Expansion DeferralRevwrkingfile SF 3 3" xfId="29236"/>
    <cellStyle name="_Power Cost Value Copy 11.30.05 gas 1.09.06 AURORA at 1.10.06_16.37E Wild Horse Expansion DeferralRevwrkingfile SF 3 4" xfId="29237"/>
    <cellStyle name="_Power Cost Value Copy 11.30.05 gas 1.09.06 AURORA at 1.10.06_16.37E Wild Horse Expansion DeferralRevwrkingfile SF 4" xfId="5421"/>
    <cellStyle name="_Power Cost Value Copy 11.30.05 gas 1.09.06 AURORA at 1.10.06_16.37E Wild Horse Expansion DeferralRevwrkingfile SF 4 2" xfId="29238"/>
    <cellStyle name="_Power Cost Value Copy 11.30.05 gas 1.09.06 AURORA at 1.10.06_16.37E Wild Horse Expansion DeferralRevwrkingfile SF 5" xfId="29239"/>
    <cellStyle name="_Power Cost Value Copy 11.30.05 gas 1.09.06 AURORA at 1.10.06_16.37E Wild Horse Expansion DeferralRevwrkingfile SF_DEM-WP(C) ENERG10C--ctn Mid-C_042010 2010GRC" xfId="29240"/>
    <cellStyle name="_Power Cost Value Copy 11.30.05 gas 1.09.06 AURORA at 1.10.06_16.37E Wild Horse Expansion DeferralRevwrkingfile SF_DEM-WP(C) ENERG10C--ctn Mid-C_042010 2010GRC 2" xfId="29241"/>
    <cellStyle name="_Power Cost Value Copy 11.30.05 gas 1.09.06 AURORA at 1.10.06_2009 Compliance Filing PCA Exhibits for GRC" xfId="5422"/>
    <cellStyle name="_Power Cost Value Copy 11.30.05 gas 1.09.06 AURORA at 1.10.06_2009 Compliance Filing PCA Exhibits for GRC 2" xfId="5423"/>
    <cellStyle name="_Power Cost Value Copy 11.30.05 gas 1.09.06 AURORA at 1.10.06_2009 Compliance Filing PCA Exhibits for GRC 2 2" xfId="29242"/>
    <cellStyle name="_Power Cost Value Copy 11.30.05 gas 1.09.06 AURORA at 1.10.06_2009 Compliance Filing PCA Exhibits for GRC 3" xfId="29243"/>
    <cellStyle name="_Power Cost Value Copy 11.30.05 gas 1.09.06 AURORA at 1.10.06_2009 GRC Compl Filing - Exhibit D" xfId="5424"/>
    <cellStyle name="_Power Cost Value Copy 11.30.05 gas 1.09.06 AURORA at 1.10.06_2009 GRC Compl Filing - Exhibit D 2" xfId="5425"/>
    <cellStyle name="_Power Cost Value Copy 11.30.05 gas 1.09.06 AURORA at 1.10.06_2009 GRC Compl Filing - Exhibit D 2 2" xfId="29244"/>
    <cellStyle name="_Power Cost Value Copy 11.30.05 gas 1.09.06 AURORA at 1.10.06_2009 GRC Compl Filing - Exhibit D 2 2 2" xfId="29245"/>
    <cellStyle name="_Power Cost Value Copy 11.30.05 gas 1.09.06 AURORA at 1.10.06_2009 GRC Compl Filing - Exhibit D 2 2 2 2" xfId="29246"/>
    <cellStyle name="_Power Cost Value Copy 11.30.05 gas 1.09.06 AURORA at 1.10.06_2009 GRC Compl Filing - Exhibit D 2 2 3" xfId="29247"/>
    <cellStyle name="_Power Cost Value Copy 11.30.05 gas 1.09.06 AURORA at 1.10.06_2009 GRC Compl Filing - Exhibit D 2 3" xfId="29248"/>
    <cellStyle name="_Power Cost Value Copy 11.30.05 gas 1.09.06 AURORA at 1.10.06_2009 GRC Compl Filing - Exhibit D 2 3 2" xfId="29249"/>
    <cellStyle name="_Power Cost Value Copy 11.30.05 gas 1.09.06 AURORA at 1.10.06_2009 GRC Compl Filing - Exhibit D 2 4" xfId="29250"/>
    <cellStyle name="_Power Cost Value Copy 11.30.05 gas 1.09.06 AURORA at 1.10.06_2009 GRC Compl Filing - Exhibit D 3" xfId="29251"/>
    <cellStyle name="_Power Cost Value Copy 11.30.05 gas 1.09.06 AURORA at 1.10.06_2009 GRC Compl Filing - Exhibit D 3 2" xfId="29252"/>
    <cellStyle name="_Power Cost Value Copy 11.30.05 gas 1.09.06 AURORA at 1.10.06_2009 GRC Compl Filing - Exhibit D 3 2 2" xfId="29253"/>
    <cellStyle name="_Power Cost Value Copy 11.30.05 gas 1.09.06 AURORA at 1.10.06_2009 GRC Compl Filing - Exhibit D 3 3" xfId="29254"/>
    <cellStyle name="_Power Cost Value Copy 11.30.05 gas 1.09.06 AURORA at 1.10.06_2009 GRC Compl Filing - Exhibit D 3 4" xfId="29255"/>
    <cellStyle name="_Power Cost Value Copy 11.30.05 gas 1.09.06 AURORA at 1.10.06_2009 GRC Compl Filing - Exhibit D 4" xfId="29256"/>
    <cellStyle name="_Power Cost Value Copy 11.30.05 gas 1.09.06 AURORA at 1.10.06_2009 GRC Compl Filing - Exhibit D 4 2" xfId="29257"/>
    <cellStyle name="_Power Cost Value Copy 11.30.05 gas 1.09.06 AURORA at 1.10.06_2009 GRC Compl Filing - Exhibit D 5" xfId="29258"/>
    <cellStyle name="_Power Cost Value Copy 11.30.05 gas 1.09.06 AURORA at 1.10.06_2009 GRC Compl Filing - Exhibit D_DEM-WP(C) ENERG10C--ctn Mid-C_042010 2010GRC" xfId="29259"/>
    <cellStyle name="_Power Cost Value Copy 11.30.05 gas 1.09.06 AURORA at 1.10.06_2009 GRC Compl Filing - Exhibit D_DEM-WP(C) ENERG10C--ctn Mid-C_042010 2010GRC 2" xfId="29260"/>
    <cellStyle name="_Power Cost Value Copy 11.30.05 gas 1.09.06 AURORA at 1.10.06_2010 PTC's July1_Dec31 2010 " xfId="5426"/>
    <cellStyle name="_Power Cost Value Copy 11.30.05 gas 1.09.06 AURORA at 1.10.06_2010 PTC's Sept10_Aug11 (Version 4)" xfId="5427"/>
    <cellStyle name="_Power Cost Value Copy 11.30.05 gas 1.09.06 AURORA at 1.10.06_3.01 Income Statement" xfId="5428"/>
    <cellStyle name="_Power Cost Value Copy 11.30.05 gas 1.09.06 AURORA at 1.10.06_4 31 Regulatory Assets and Liabilities  7 06- Exhibit D" xfId="5429"/>
    <cellStyle name="_Power Cost Value Copy 11.30.05 gas 1.09.06 AURORA at 1.10.06_4 31 Regulatory Assets and Liabilities  7 06- Exhibit D 2" xfId="5430"/>
    <cellStyle name="_Power Cost Value Copy 11.30.05 gas 1.09.06 AURORA at 1.10.06_4 31 Regulatory Assets and Liabilities  7 06- Exhibit D 2 2" xfId="5431"/>
    <cellStyle name="_Power Cost Value Copy 11.30.05 gas 1.09.06 AURORA at 1.10.06_4 31 Regulatory Assets and Liabilities  7 06- Exhibit D 2 2 2" xfId="29261"/>
    <cellStyle name="_Power Cost Value Copy 11.30.05 gas 1.09.06 AURORA at 1.10.06_4 31 Regulatory Assets and Liabilities  7 06- Exhibit D 2 2 2 2" xfId="29262"/>
    <cellStyle name="_Power Cost Value Copy 11.30.05 gas 1.09.06 AURORA at 1.10.06_4 31 Regulatory Assets and Liabilities  7 06- Exhibit D 2 2 3" xfId="29263"/>
    <cellStyle name="_Power Cost Value Copy 11.30.05 gas 1.09.06 AURORA at 1.10.06_4 31 Regulatory Assets and Liabilities  7 06- Exhibit D 2 3" xfId="5432"/>
    <cellStyle name="_Power Cost Value Copy 11.30.05 gas 1.09.06 AURORA at 1.10.06_4 31 Regulatory Assets and Liabilities  7 06- Exhibit D 2 3 2" xfId="29264"/>
    <cellStyle name="_Power Cost Value Copy 11.30.05 gas 1.09.06 AURORA at 1.10.06_4 31 Regulatory Assets and Liabilities  7 06- Exhibit D 2 4" xfId="29265"/>
    <cellStyle name="_Power Cost Value Copy 11.30.05 gas 1.09.06 AURORA at 1.10.06_4 31 Regulatory Assets and Liabilities  7 06- Exhibit D 3" xfId="5433"/>
    <cellStyle name="_Power Cost Value Copy 11.30.05 gas 1.09.06 AURORA at 1.10.06_4 31 Regulatory Assets and Liabilities  7 06- Exhibit D 3 2" xfId="29266"/>
    <cellStyle name="_Power Cost Value Copy 11.30.05 gas 1.09.06 AURORA at 1.10.06_4 31 Regulatory Assets and Liabilities  7 06- Exhibit D 3 2 2" xfId="29267"/>
    <cellStyle name="_Power Cost Value Copy 11.30.05 gas 1.09.06 AURORA at 1.10.06_4 31 Regulatory Assets and Liabilities  7 06- Exhibit D 3 3" xfId="29268"/>
    <cellStyle name="_Power Cost Value Copy 11.30.05 gas 1.09.06 AURORA at 1.10.06_4 31 Regulatory Assets and Liabilities  7 06- Exhibit D 3 4" xfId="29269"/>
    <cellStyle name="_Power Cost Value Copy 11.30.05 gas 1.09.06 AURORA at 1.10.06_4 31 Regulatory Assets and Liabilities  7 06- Exhibit D 4" xfId="5434"/>
    <cellStyle name="_Power Cost Value Copy 11.30.05 gas 1.09.06 AURORA at 1.10.06_4 31 Regulatory Assets and Liabilities  7 06- Exhibit D 4 2" xfId="29270"/>
    <cellStyle name="_Power Cost Value Copy 11.30.05 gas 1.09.06 AURORA at 1.10.06_4 31 Regulatory Assets and Liabilities  7 06- Exhibit D 5" xfId="29271"/>
    <cellStyle name="_Power Cost Value Copy 11.30.05 gas 1.09.06 AURORA at 1.10.06_4 31 Regulatory Assets and Liabilities  7 06- Exhibit D_DEM-WP(C) ENERG10C--ctn Mid-C_042010 2010GRC" xfId="29272"/>
    <cellStyle name="_Power Cost Value Copy 11.30.05 gas 1.09.06 AURORA at 1.10.06_4 31 Regulatory Assets and Liabilities  7 06- Exhibit D_DEM-WP(C) ENERG10C--ctn Mid-C_042010 2010GRC 2" xfId="29273"/>
    <cellStyle name="_Power Cost Value Copy 11.30.05 gas 1.09.06 AURORA at 1.10.06_4 31 Regulatory Assets and Liabilities  7 06- Exhibit D_NIM Summary" xfId="5435"/>
    <cellStyle name="_Power Cost Value Copy 11.30.05 gas 1.09.06 AURORA at 1.10.06_4 31 Regulatory Assets and Liabilities  7 06- Exhibit D_NIM Summary 2" xfId="5436"/>
    <cellStyle name="_Power Cost Value Copy 11.30.05 gas 1.09.06 AURORA at 1.10.06_4 31 Regulatory Assets and Liabilities  7 06- Exhibit D_NIM Summary 2 2" xfId="29274"/>
    <cellStyle name="_Power Cost Value Copy 11.30.05 gas 1.09.06 AURORA at 1.10.06_4 31 Regulatory Assets and Liabilities  7 06- Exhibit D_NIM Summary 2 2 2" xfId="29275"/>
    <cellStyle name="_Power Cost Value Copy 11.30.05 gas 1.09.06 AURORA at 1.10.06_4 31 Regulatory Assets and Liabilities  7 06- Exhibit D_NIM Summary 2 2 2 2" xfId="29276"/>
    <cellStyle name="_Power Cost Value Copy 11.30.05 gas 1.09.06 AURORA at 1.10.06_4 31 Regulatory Assets and Liabilities  7 06- Exhibit D_NIM Summary 2 2 3" xfId="29277"/>
    <cellStyle name="_Power Cost Value Copy 11.30.05 gas 1.09.06 AURORA at 1.10.06_4 31 Regulatory Assets and Liabilities  7 06- Exhibit D_NIM Summary 2 3" xfId="29278"/>
    <cellStyle name="_Power Cost Value Copy 11.30.05 gas 1.09.06 AURORA at 1.10.06_4 31 Regulatory Assets and Liabilities  7 06- Exhibit D_NIM Summary 2 3 2" xfId="29279"/>
    <cellStyle name="_Power Cost Value Copy 11.30.05 gas 1.09.06 AURORA at 1.10.06_4 31 Regulatory Assets and Liabilities  7 06- Exhibit D_NIM Summary 2 4" xfId="29280"/>
    <cellStyle name="_Power Cost Value Copy 11.30.05 gas 1.09.06 AURORA at 1.10.06_4 31 Regulatory Assets and Liabilities  7 06- Exhibit D_NIM Summary 3" xfId="29281"/>
    <cellStyle name="_Power Cost Value Copy 11.30.05 gas 1.09.06 AURORA at 1.10.06_4 31 Regulatory Assets and Liabilities  7 06- Exhibit D_NIM Summary 3 2" xfId="29282"/>
    <cellStyle name="_Power Cost Value Copy 11.30.05 gas 1.09.06 AURORA at 1.10.06_4 31 Regulatory Assets and Liabilities  7 06- Exhibit D_NIM Summary 3 2 2" xfId="29283"/>
    <cellStyle name="_Power Cost Value Copy 11.30.05 gas 1.09.06 AURORA at 1.10.06_4 31 Regulatory Assets and Liabilities  7 06- Exhibit D_NIM Summary 3 3" xfId="29284"/>
    <cellStyle name="_Power Cost Value Copy 11.30.05 gas 1.09.06 AURORA at 1.10.06_4 31 Regulatory Assets and Liabilities  7 06- Exhibit D_NIM Summary 3 4" xfId="29285"/>
    <cellStyle name="_Power Cost Value Copy 11.30.05 gas 1.09.06 AURORA at 1.10.06_4 31 Regulatory Assets and Liabilities  7 06- Exhibit D_NIM Summary 4" xfId="29286"/>
    <cellStyle name="_Power Cost Value Copy 11.30.05 gas 1.09.06 AURORA at 1.10.06_4 31 Regulatory Assets and Liabilities  7 06- Exhibit D_NIM Summary 4 2" xfId="29287"/>
    <cellStyle name="_Power Cost Value Copy 11.30.05 gas 1.09.06 AURORA at 1.10.06_4 31 Regulatory Assets and Liabilities  7 06- Exhibit D_NIM Summary 5" xfId="29288"/>
    <cellStyle name="_Power Cost Value Copy 11.30.05 gas 1.09.06 AURORA at 1.10.06_4 31 Regulatory Assets and Liabilities  7 06- Exhibit D_NIM Summary_DEM-WP(C) ENERG10C--ctn Mid-C_042010 2010GRC" xfId="29289"/>
    <cellStyle name="_Power Cost Value Copy 11.30.05 gas 1.09.06 AURORA at 1.10.06_4 31 Regulatory Assets and Liabilities  7 06- Exhibit D_NIM Summary_DEM-WP(C) ENERG10C--ctn Mid-C_042010 2010GRC 2" xfId="29290"/>
    <cellStyle name="_Power Cost Value Copy 11.30.05 gas 1.09.06 AURORA at 1.10.06_4 31E Reg Asset  Liab and EXH D" xfId="29291"/>
    <cellStyle name="_Power Cost Value Copy 11.30.05 gas 1.09.06 AURORA at 1.10.06_4 31E Reg Asset  Liab and EXH D _ Aug 10 Filing (2)" xfId="29292"/>
    <cellStyle name="_Power Cost Value Copy 11.30.05 gas 1.09.06 AURORA at 1.10.06_4 31E Reg Asset  Liab and EXH D _ Aug 10 Filing (2) 2" xfId="29293"/>
    <cellStyle name="_Power Cost Value Copy 11.30.05 gas 1.09.06 AURORA at 1.10.06_4 31E Reg Asset  Liab and EXH D _ Aug 10 Filing (2) 2 2" xfId="29294"/>
    <cellStyle name="_Power Cost Value Copy 11.30.05 gas 1.09.06 AURORA at 1.10.06_4 31E Reg Asset  Liab and EXH D _ Aug 10 Filing (2) 2 2 2" xfId="29295"/>
    <cellStyle name="_Power Cost Value Copy 11.30.05 gas 1.09.06 AURORA at 1.10.06_4 31E Reg Asset  Liab and EXH D _ Aug 10 Filing (2) 2 3" xfId="29296"/>
    <cellStyle name="_Power Cost Value Copy 11.30.05 gas 1.09.06 AURORA at 1.10.06_4 31E Reg Asset  Liab and EXH D _ Aug 10 Filing (2) 2 4" xfId="29297"/>
    <cellStyle name="_Power Cost Value Copy 11.30.05 gas 1.09.06 AURORA at 1.10.06_4 31E Reg Asset  Liab and EXH D _ Aug 10 Filing (2) 3" xfId="29298"/>
    <cellStyle name="_Power Cost Value Copy 11.30.05 gas 1.09.06 AURORA at 1.10.06_4 31E Reg Asset  Liab and EXH D _ Aug 10 Filing (2) 3 2" xfId="29299"/>
    <cellStyle name="_Power Cost Value Copy 11.30.05 gas 1.09.06 AURORA at 1.10.06_4 31E Reg Asset  Liab and EXH D _ Aug 10 Filing (2) 4" xfId="29300"/>
    <cellStyle name="_Power Cost Value Copy 11.30.05 gas 1.09.06 AURORA at 1.10.06_4 31E Reg Asset  Liab and EXH D 10" xfId="29301"/>
    <cellStyle name="_Power Cost Value Copy 11.30.05 gas 1.09.06 AURORA at 1.10.06_4 31E Reg Asset  Liab and EXH D 10 2" xfId="29302"/>
    <cellStyle name="_Power Cost Value Copy 11.30.05 gas 1.09.06 AURORA at 1.10.06_4 31E Reg Asset  Liab and EXH D 10 2 2" xfId="29303"/>
    <cellStyle name="_Power Cost Value Copy 11.30.05 gas 1.09.06 AURORA at 1.10.06_4 31E Reg Asset  Liab and EXH D 10 3" xfId="29304"/>
    <cellStyle name="_Power Cost Value Copy 11.30.05 gas 1.09.06 AURORA at 1.10.06_4 31E Reg Asset  Liab and EXH D 11" xfId="29305"/>
    <cellStyle name="_Power Cost Value Copy 11.30.05 gas 1.09.06 AURORA at 1.10.06_4 31E Reg Asset  Liab and EXH D 11 2" xfId="29306"/>
    <cellStyle name="_Power Cost Value Copy 11.30.05 gas 1.09.06 AURORA at 1.10.06_4 31E Reg Asset  Liab and EXH D 11 2 2" xfId="29307"/>
    <cellStyle name="_Power Cost Value Copy 11.30.05 gas 1.09.06 AURORA at 1.10.06_4 31E Reg Asset  Liab and EXH D 11 3" xfId="29308"/>
    <cellStyle name="_Power Cost Value Copy 11.30.05 gas 1.09.06 AURORA at 1.10.06_4 31E Reg Asset  Liab and EXH D 12" xfId="29309"/>
    <cellStyle name="_Power Cost Value Copy 11.30.05 gas 1.09.06 AURORA at 1.10.06_4 31E Reg Asset  Liab and EXH D 12 2" xfId="29310"/>
    <cellStyle name="_Power Cost Value Copy 11.30.05 gas 1.09.06 AURORA at 1.10.06_4 31E Reg Asset  Liab and EXH D 12 2 2" xfId="29311"/>
    <cellStyle name="_Power Cost Value Copy 11.30.05 gas 1.09.06 AURORA at 1.10.06_4 31E Reg Asset  Liab and EXH D 12 3" xfId="29312"/>
    <cellStyle name="_Power Cost Value Copy 11.30.05 gas 1.09.06 AURORA at 1.10.06_4 31E Reg Asset  Liab and EXH D 13" xfId="29313"/>
    <cellStyle name="_Power Cost Value Copy 11.30.05 gas 1.09.06 AURORA at 1.10.06_4 31E Reg Asset  Liab and EXH D 13 2" xfId="29314"/>
    <cellStyle name="_Power Cost Value Copy 11.30.05 gas 1.09.06 AURORA at 1.10.06_4 31E Reg Asset  Liab and EXH D 13 2 2" xfId="29315"/>
    <cellStyle name="_Power Cost Value Copy 11.30.05 gas 1.09.06 AURORA at 1.10.06_4 31E Reg Asset  Liab and EXH D 13 3" xfId="29316"/>
    <cellStyle name="_Power Cost Value Copy 11.30.05 gas 1.09.06 AURORA at 1.10.06_4 31E Reg Asset  Liab and EXH D 14" xfId="29317"/>
    <cellStyle name="_Power Cost Value Copy 11.30.05 gas 1.09.06 AURORA at 1.10.06_4 31E Reg Asset  Liab and EXH D 14 2" xfId="29318"/>
    <cellStyle name="_Power Cost Value Copy 11.30.05 gas 1.09.06 AURORA at 1.10.06_4 31E Reg Asset  Liab and EXH D 14 2 2" xfId="29319"/>
    <cellStyle name="_Power Cost Value Copy 11.30.05 gas 1.09.06 AURORA at 1.10.06_4 31E Reg Asset  Liab and EXH D 14 3" xfId="29320"/>
    <cellStyle name="_Power Cost Value Copy 11.30.05 gas 1.09.06 AURORA at 1.10.06_4 31E Reg Asset  Liab and EXH D 15" xfId="29321"/>
    <cellStyle name="_Power Cost Value Copy 11.30.05 gas 1.09.06 AURORA at 1.10.06_4 31E Reg Asset  Liab and EXH D 15 2" xfId="29322"/>
    <cellStyle name="_Power Cost Value Copy 11.30.05 gas 1.09.06 AURORA at 1.10.06_4 31E Reg Asset  Liab and EXH D 15 2 2" xfId="29323"/>
    <cellStyle name="_Power Cost Value Copy 11.30.05 gas 1.09.06 AURORA at 1.10.06_4 31E Reg Asset  Liab and EXH D 15 3" xfId="29324"/>
    <cellStyle name="_Power Cost Value Copy 11.30.05 gas 1.09.06 AURORA at 1.10.06_4 31E Reg Asset  Liab and EXH D 16" xfId="29325"/>
    <cellStyle name="_Power Cost Value Copy 11.30.05 gas 1.09.06 AURORA at 1.10.06_4 31E Reg Asset  Liab and EXH D 16 2" xfId="29326"/>
    <cellStyle name="_Power Cost Value Copy 11.30.05 gas 1.09.06 AURORA at 1.10.06_4 31E Reg Asset  Liab and EXH D 16 2 2" xfId="29327"/>
    <cellStyle name="_Power Cost Value Copy 11.30.05 gas 1.09.06 AURORA at 1.10.06_4 31E Reg Asset  Liab and EXH D 16 3" xfId="29328"/>
    <cellStyle name="_Power Cost Value Copy 11.30.05 gas 1.09.06 AURORA at 1.10.06_4 31E Reg Asset  Liab and EXH D 17" xfId="29329"/>
    <cellStyle name="_Power Cost Value Copy 11.30.05 gas 1.09.06 AURORA at 1.10.06_4 31E Reg Asset  Liab and EXH D 17 2" xfId="29330"/>
    <cellStyle name="_Power Cost Value Copy 11.30.05 gas 1.09.06 AURORA at 1.10.06_4 31E Reg Asset  Liab and EXH D 17 2 2" xfId="29331"/>
    <cellStyle name="_Power Cost Value Copy 11.30.05 gas 1.09.06 AURORA at 1.10.06_4 31E Reg Asset  Liab and EXH D 17 3" xfId="29332"/>
    <cellStyle name="_Power Cost Value Copy 11.30.05 gas 1.09.06 AURORA at 1.10.06_4 31E Reg Asset  Liab and EXH D 18" xfId="29333"/>
    <cellStyle name="_Power Cost Value Copy 11.30.05 gas 1.09.06 AURORA at 1.10.06_4 31E Reg Asset  Liab and EXH D 18 2" xfId="29334"/>
    <cellStyle name="_Power Cost Value Copy 11.30.05 gas 1.09.06 AURORA at 1.10.06_4 31E Reg Asset  Liab and EXH D 18 2 2" xfId="29335"/>
    <cellStyle name="_Power Cost Value Copy 11.30.05 gas 1.09.06 AURORA at 1.10.06_4 31E Reg Asset  Liab and EXH D 18 3" xfId="29336"/>
    <cellStyle name="_Power Cost Value Copy 11.30.05 gas 1.09.06 AURORA at 1.10.06_4 31E Reg Asset  Liab and EXH D 19" xfId="29337"/>
    <cellStyle name="_Power Cost Value Copy 11.30.05 gas 1.09.06 AURORA at 1.10.06_4 31E Reg Asset  Liab and EXH D 19 2" xfId="29338"/>
    <cellStyle name="_Power Cost Value Copy 11.30.05 gas 1.09.06 AURORA at 1.10.06_4 31E Reg Asset  Liab and EXH D 2" xfId="29339"/>
    <cellStyle name="_Power Cost Value Copy 11.30.05 gas 1.09.06 AURORA at 1.10.06_4 31E Reg Asset  Liab and EXH D 2 2" xfId="29340"/>
    <cellStyle name="_Power Cost Value Copy 11.30.05 gas 1.09.06 AURORA at 1.10.06_4 31E Reg Asset  Liab and EXH D 2 2 2" xfId="29341"/>
    <cellStyle name="_Power Cost Value Copy 11.30.05 gas 1.09.06 AURORA at 1.10.06_4 31E Reg Asset  Liab and EXH D 2 3" xfId="29342"/>
    <cellStyle name="_Power Cost Value Copy 11.30.05 gas 1.09.06 AURORA at 1.10.06_4 31E Reg Asset  Liab and EXH D 2 4" xfId="29343"/>
    <cellStyle name="_Power Cost Value Copy 11.30.05 gas 1.09.06 AURORA at 1.10.06_4 31E Reg Asset  Liab and EXH D 20" xfId="29344"/>
    <cellStyle name="_Power Cost Value Copy 11.30.05 gas 1.09.06 AURORA at 1.10.06_4 31E Reg Asset  Liab and EXH D 20 2" xfId="29345"/>
    <cellStyle name="_Power Cost Value Copy 11.30.05 gas 1.09.06 AURORA at 1.10.06_4 31E Reg Asset  Liab and EXH D 21" xfId="29346"/>
    <cellStyle name="_Power Cost Value Copy 11.30.05 gas 1.09.06 AURORA at 1.10.06_4 31E Reg Asset  Liab and EXH D 21 2" xfId="29347"/>
    <cellStyle name="_Power Cost Value Copy 11.30.05 gas 1.09.06 AURORA at 1.10.06_4 31E Reg Asset  Liab and EXH D 22" xfId="29348"/>
    <cellStyle name="_Power Cost Value Copy 11.30.05 gas 1.09.06 AURORA at 1.10.06_4 31E Reg Asset  Liab and EXH D 22 2" xfId="29349"/>
    <cellStyle name="_Power Cost Value Copy 11.30.05 gas 1.09.06 AURORA at 1.10.06_4 31E Reg Asset  Liab and EXH D 23" xfId="29350"/>
    <cellStyle name="_Power Cost Value Copy 11.30.05 gas 1.09.06 AURORA at 1.10.06_4 31E Reg Asset  Liab and EXH D 23 2" xfId="29351"/>
    <cellStyle name="_Power Cost Value Copy 11.30.05 gas 1.09.06 AURORA at 1.10.06_4 31E Reg Asset  Liab and EXH D 24" xfId="29352"/>
    <cellStyle name="_Power Cost Value Copy 11.30.05 gas 1.09.06 AURORA at 1.10.06_4 31E Reg Asset  Liab and EXH D 24 2" xfId="29353"/>
    <cellStyle name="_Power Cost Value Copy 11.30.05 gas 1.09.06 AURORA at 1.10.06_4 31E Reg Asset  Liab and EXH D 25" xfId="29354"/>
    <cellStyle name="_Power Cost Value Copy 11.30.05 gas 1.09.06 AURORA at 1.10.06_4 31E Reg Asset  Liab and EXH D 25 2" xfId="29355"/>
    <cellStyle name="_Power Cost Value Copy 11.30.05 gas 1.09.06 AURORA at 1.10.06_4 31E Reg Asset  Liab and EXH D 26" xfId="29356"/>
    <cellStyle name="_Power Cost Value Copy 11.30.05 gas 1.09.06 AURORA at 1.10.06_4 31E Reg Asset  Liab and EXH D 26 2" xfId="29357"/>
    <cellStyle name="_Power Cost Value Copy 11.30.05 gas 1.09.06 AURORA at 1.10.06_4 31E Reg Asset  Liab and EXH D 27" xfId="29358"/>
    <cellStyle name="_Power Cost Value Copy 11.30.05 gas 1.09.06 AURORA at 1.10.06_4 31E Reg Asset  Liab and EXH D 27 2" xfId="29359"/>
    <cellStyle name="_Power Cost Value Copy 11.30.05 gas 1.09.06 AURORA at 1.10.06_4 31E Reg Asset  Liab and EXH D 28" xfId="29360"/>
    <cellStyle name="_Power Cost Value Copy 11.30.05 gas 1.09.06 AURORA at 1.10.06_4 31E Reg Asset  Liab and EXH D 28 2" xfId="29361"/>
    <cellStyle name="_Power Cost Value Copy 11.30.05 gas 1.09.06 AURORA at 1.10.06_4 31E Reg Asset  Liab and EXH D 29" xfId="29362"/>
    <cellStyle name="_Power Cost Value Copy 11.30.05 gas 1.09.06 AURORA at 1.10.06_4 31E Reg Asset  Liab and EXH D 29 2" xfId="29363"/>
    <cellStyle name="_Power Cost Value Copy 11.30.05 gas 1.09.06 AURORA at 1.10.06_4 31E Reg Asset  Liab and EXH D 3" xfId="29364"/>
    <cellStyle name="_Power Cost Value Copy 11.30.05 gas 1.09.06 AURORA at 1.10.06_4 31E Reg Asset  Liab and EXH D 3 2" xfId="29365"/>
    <cellStyle name="_Power Cost Value Copy 11.30.05 gas 1.09.06 AURORA at 1.10.06_4 31E Reg Asset  Liab and EXH D 3 2 2" xfId="29366"/>
    <cellStyle name="_Power Cost Value Copy 11.30.05 gas 1.09.06 AURORA at 1.10.06_4 31E Reg Asset  Liab and EXH D 3 3" xfId="29367"/>
    <cellStyle name="_Power Cost Value Copy 11.30.05 gas 1.09.06 AURORA at 1.10.06_4 31E Reg Asset  Liab and EXH D 3 4" xfId="29368"/>
    <cellStyle name="_Power Cost Value Copy 11.30.05 gas 1.09.06 AURORA at 1.10.06_4 31E Reg Asset  Liab and EXH D 30" xfId="29369"/>
    <cellStyle name="_Power Cost Value Copy 11.30.05 gas 1.09.06 AURORA at 1.10.06_4 31E Reg Asset  Liab and EXH D 30 2" xfId="29370"/>
    <cellStyle name="_Power Cost Value Copy 11.30.05 gas 1.09.06 AURORA at 1.10.06_4 31E Reg Asset  Liab and EXH D 31" xfId="29371"/>
    <cellStyle name="_Power Cost Value Copy 11.30.05 gas 1.09.06 AURORA at 1.10.06_4 31E Reg Asset  Liab and EXH D 32" xfId="29372"/>
    <cellStyle name="_Power Cost Value Copy 11.30.05 gas 1.09.06 AURORA at 1.10.06_4 31E Reg Asset  Liab and EXH D 33" xfId="29373"/>
    <cellStyle name="_Power Cost Value Copy 11.30.05 gas 1.09.06 AURORA at 1.10.06_4 31E Reg Asset  Liab and EXH D 34" xfId="29374"/>
    <cellStyle name="_Power Cost Value Copy 11.30.05 gas 1.09.06 AURORA at 1.10.06_4 31E Reg Asset  Liab and EXH D 35" xfId="29375"/>
    <cellStyle name="_Power Cost Value Copy 11.30.05 gas 1.09.06 AURORA at 1.10.06_4 31E Reg Asset  Liab and EXH D 36" xfId="29376"/>
    <cellStyle name="_Power Cost Value Copy 11.30.05 gas 1.09.06 AURORA at 1.10.06_4 31E Reg Asset  Liab and EXH D 4" xfId="29377"/>
    <cellStyle name="_Power Cost Value Copy 11.30.05 gas 1.09.06 AURORA at 1.10.06_4 31E Reg Asset  Liab and EXH D 4 2" xfId="29378"/>
    <cellStyle name="_Power Cost Value Copy 11.30.05 gas 1.09.06 AURORA at 1.10.06_4 31E Reg Asset  Liab and EXH D 4 2 2" xfId="29379"/>
    <cellStyle name="_Power Cost Value Copy 11.30.05 gas 1.09.06 AURORA at 1.10.06_4 31E Reg Asset  Liab and EXH D 4 3" xfId="29380"/>
    <cellStyle name="_Power Cost Value Copy 11.30.05 gas 1.09.06 AURORA at 1.10.06_4 31E Reg Asset  Liab and EXH D 5" xfId="29381"/>
    <cellStyle name="_Power Cost Value Copy 11.30.05 gas 1.09.06 AURORA at 1.10.06_4 31E Reg Asset  Liab and EXH D 5 2" xfId="29382"/>
    <cellStyle name="_Power Cost Value Copy 11.30.05 gas 1.09.06 AURORA at 1.10.06_4 31E Reg Asset  Liab and EXH D 5 2 2" xfId="29383"/>
    <cellStyle name="_Power Cost Value Copy 11.30.05 gas 1.09.06 AURORA at 1.10.06_4 31E Reg Asset  Liab and EXH D 5 3" xfId="29384"/>
    <cellStyle name="_Power Cost Value Copy 11.30.05 gas 1.09.06 AURORA at 1.10.06_4 31E Reg Asset  Liab and EXH D 6" xfId="29385"/>
    <cellStyle name="_Power Cost Value Copy 11.30.05 gas 1.09.06 AURORA at 1.10.06_4 31E Reg Asset  Liab and EXH D 6 2" xfId="29386"/>
    <cellStyle name="_Power Cost Value Copy 11.30.05 gas 1.09.06 AURORA at 1.10.06_4 31E Reg Asset  Liab and EXH D 6 2 2" xfId="29387"/>
    <cellStyle name="_Power Cost Value Copy 11.30.05 gas 1.09.06 AURORA at 1.10.06_4 31E Reg Asset  Liab and EXH D 6 3" xfId="29388"/>
    <cellStyle name="_Power Cost Value Copy 11.30.05 gas 1.09.06 AURORA at 1.10.06_4 31E Reg Asset  Liab and EXH D 7" xfId="29389"/>
    <cellStyle name="_Power Cost Value Copy 11.30.05 gas 1.09.06 AURORA at 1.10.06_4 31E Reg Asset  Liab and EXH D 7 2" xfId="29390"/>
    <cellStyle name="_Power Cost Value Copy 11.30.05 gas 1.09.06 AURORA at 1.10.06_4 31E Reg Asset  Liab and EXH D 7 2 2" xfId="29391"/>
    <cellStyle name="_Power Cost Value Copy 11.30.05 gas 1.09.06 AURORA at 1.10.06_4 31E Reg Asset  Liab and EXH D 7 3" xfId="29392"/>
    <cellStyle name="_Power Cost Value Copy 11.30.05 gas 1.09.06 AURORA at 1.10.06_4 31E Reg Asset  Liab and EXH D 8" xfId="29393"/>
    <cellStyle name="_Power Cost Value Copy 11.30.05 gas 1.09.06 AURORA at 1.10.06_4 31E Reg Asset  Liab and EXH D 8 2" xfId="29394"/>
    <cellStyle name="_Power Cost Value Copy 11.30.05 gas 1.09.06 AURORA at 1.10.06_4 31E Reg Asset  Liab and EXH D 8 2 2" xfId="29395"/>
    <cellStyle name="_Power Cost Value Copy 11.30.05 gas 1.09.06 AURORA at 1.10.06_4 31E Reg Asset  Liab and EXH D 8 3" xfId="29396"/>
    <cellStyle name="_Power Cost Value Copy 11.30.05 gas 1.09.06 AURORA at 1.10.06_4 31E Reg Asset  Liab and EXH D 9" xfId="29397"/>
    <cellStyle name="_Power Cost Value Copy 11.30.05 gas 1.09.06 AURORA at 1.10.06_4 31E Reg Asset  Liab and EXH D 9 2" xfId="29398"/>
    <cellStyle name="_Power Cost Value Copy 11.30.05 gas 1.09.06 AURORA at 1.10.06_4 31E Reg Asset  Liab and EXH D 9 2 2" xfId="29399"/>
    <cellStyle name="_Power Cost Value Copy 11.30.05 gas 1.09.06 AURORA at 1.10.06_4 31E Reg Asset  Liab and EXH D 9 3" xfId="29400"/>
    <cellStyle name="_Power Cost Value Copy 11.30.05 gas 1.09.06 AURORA at 1.10.06_4 32 Regulatory Assets and Liabilities  7 06- Exhibit D" xfId="5437"/>
    <cellStyle name="_Power Cost Value Copy 11.30.05 gas 1.09.06 AURORA at 1.10.06_4 32 Regulatory Assets and Liabilities  7 06- Exhibit D 2" xfId="5438"/>
    <cellStyle name="_Power Cost Value Copy 11.30.05 gas 1.09.06 AURORA at 1.10.06_4 32 Regulatory Assets and Liabilities  7 06- Exhibit D 2 2" xfId="5439"/>
    <cellStyle name="_Power Cost Value Copy 11.30.05 gas 1.09.06 AURORA at 1.10.06_4 32 Regulatory Assets and Liabilities  7 06- Exhibit D 2 2 2" xfId="29401"/>
    <cellStyle name="_Power Cost Value Copy 11.30.05 gas 1.09.06 AURORA at 1.10.06_4 32 Regulatory Assets and Liabilities  7 06- Exhibit D 2 2 2 2" xfId="29402"/>
    <cellStyle name="_Power Cost Value Copy 11.30.05 gas 1.09.06 AURORA at 1.10.06_4 32 Regulatory Assets and Liabilities  7 06- Exhibit D 2 2 3" xfId="29403"/>
    <cellStyle name="_Power Cost Value Copy 11.30.05 gas 1.09.06 AURORA at 1.10.06_4 32 Regulatory Assets and Liabilities  7 06- Exhibit D 2 3" xfId="5440"/>
    <cellStyle name="_Power Cost Value Copy 11.30.05 gas 1.09.06 AURORA at 1.10.06_4 32 Regulatory Assets and Liabilities  7 06- Exhibit D 2 3 2" xfId="29404"/>
    <cellStyle name="_Power Cost Value Copy 11.30.05 gas 1.09.06 AURORA at 1.10.06_4 32 Regulatory Assets and Liabilities  7 06- Exhibit D 2 4" xfId="29405"/>
    <cellStyle name="_Power Cost Value Copy 11.30.05 gas 1.09.06 AURORA at 1.10.06_4 32 Regulatory Assets and Liabilities  7 06- Exhibit D 3" xfId="5441"/>
    <cellStyle name="_Power Cost Value Copy 11.30.05 gas 1.09.06 AURORA at 1.10.06_4 32 Regulatory Assets and Liabilities  7 06- Exhibit D 3 2" xfId="29406"/>
    <cellStyle name="_Power Cost Value Copy 11.30.05 gas 1.09.06 AURORA at 1.10.06_4 32 Regulatory Assets and Liabilities  7 06- Exhibit D 3 2 2" xfId="29407"/>
    <cellStyle name="_Power Cost Value Copy 11.30.05 gas 1.09.06 AURORA at 1.10.06_4 32 Regulatory Assets and Liabilities  7 06- Exhibit D 3 3" xfId="29408"/>
    <cellStyle name="_Power Cost Value Copy 11.30.05 gas 1.09.06 AURORA at 1.10.06_4 32 Regulatory Assets and Liabilities  7 06- Exhibit D 3 4" xfId="29409"/>
    <cellStyle name="_Power Cost Value Copy 11.30.05 gas 1.09.06 AURORA at 1.10.06_4 32 Regulatory Assets and Liabilities  7 06- Exhibit D 4" xfId="5442"/>
    <cellStyle name="_Power Cost Value Copy 11.30.05 gas 1.09.06 AURORA at 1.10.06_4 32 Regulatory Assets and Liabilities  7 06- Exhibit D 4 2" xfId="29410"/>
    <cellStyle name="_Power Cost Value Copy 11.30.05 gas 1.09.06 AURORA at 1.10.06_4 32 Regulatory Assets and Liabilities  7 06- Exhibit D 5" xfId="29411"/>
    <cellStyle name="_Power Cost Value Copy 11.30.05 gas 1.09.06 AURORA at 1.10.06_4 32 Regulatory Assets and Liabilities  7 06- Exhibit D_DEM-WP(C) ENERG10C--ctn Mid-C_042010 2010GRC" xfId="29412"/>
    <cellStyle name="_Power Cost Value Copy 11.30.05 gas 1.09.06 AURORA at 1.10.06_4 32 Regulatory Assets and Liabilities  7 06- Exhibit D_DEM-WP(C) ENERG10C--ctn Mid-C_042010 2010GRC 2" xfId="29413"/>
    <cellStyle name="_Power Cost Value Copy 11.30.05 gas 1.09.06 AURORA at 1.10.06_4 32 Regulatory Assets and Liabilities  7 06- Exhibit D_NIM Summary" xfId="5443"/>
    <cellStyle name="_Power Cost Value Copy 11.30.05 gas 1.09.06 AURORA at 1.10.06_4 32 Regulatory Assets and Liabilities  7 06- Exhibit D_NIM Summary 2" xfId="5444"/>
    <cellStyle name="_Power Cost Value Copy 11.30.05 gas 1.09.06 AURORA at 1.10.06_4 32 Regulatory Assets and Liabilities  7 06- Exhibit D_NIM Summary 2 2" xfId="29414"/>
    <cellStyle name="_Power Cost Value Copy 11.30.05 gas 1.09.06 AURORA at 1.10.06_4 32 Regulatory Assets and Liabilities  7 06- Exhibit D_NIM Summary 2 2 2" xfId="29415"/>
    <cellStyle name="_Power Cost Value Copy 11.30.05 gas 1.09.06 AURORA at 1.10.06_4 32 Regulatory Assets and Liabilities  7 06- Exhibit D_NIM Summary 2 2 2 2" xfId="29416"/>
    <cellStyle name="_Power Cost Value Copy 11.30.05 gas 1.09.06 AURORA at 1.10.06_4 32 Regulatory Assets and Liabilities  7 06- Exhibit D_NIM Summary 2 2 3" xfId="29417"/>
    <cellStyle name="_Power Cost Value Copy 11.30.05 gas 1.09.06 AURORA at 1.10.06_4 32 Regulatory Assets and Liabilities  7 06- Exhibit D_NIM Summary 2 3" xfId="29418"/>
    <cellStyle name="_Power Cost Value Copy 11.30.05 gas 1.09.06 AURORA at 1.10.06_4 32 Regulatory Assets and Liabilities  7 06- Exhibit D_NIM Summary 2 3 2" xfId="29419"/>
    <cellStyle name="_Power Cost Value Copy 11.30.05 gas 1.09.06 AURORA at 1.10.06_4 32 Regulatory Assets and Liabilities  7 06- Exhibit D_NIM Summary 2 4" xfId="29420"/>
    <cellStyle name="_Power Cost Value Copy 11.30.05 gas 1.09.06 AURORA at 1.10.06_4 32 Regulatory Assets and Liabilities  7 06- Exhibit D_NIM Summary 3" xfId="29421"/>
    <cellStyle name="_Power Cost Value Copy 11.30.05 gas 1.09.06 AURORA at 1.10.06_4 32 Regulatory Assets and Liabilities  7 06- Exhibit D_NIM Summary 3 2" xfId="29422"/>
    <cellStyle name="_Power Cost Value Copy 11.30.05 gas 1.09.06 AURORA at 1.10.06_4 32 Regulatory Assets and Liabilities  7 06- Exhibit D_NIM Summary 3 2 2" xfId="29423"/>
    <cellStyle name="_Power Cost Value Copy 11.30.05 gas 1.09.06 AURORA at 1.10.06_4 32 Regulatory Assets and Liabilities  7 06- Exhibit D_NIM Summary 3 3" xfId="29424"/>
    <cellStyle name="_Power Cost Value Copy 11.30.05 gas 1.09.06 AURORA at 1.10.06_4 32 Regulatory Assets and Liabilities  7 06- Exhibit D_NIM Summary 3 4" xfId="29425"/>
    <cellStyle name="_Power Cost Value Copy 11.30.05 gas 1.09.06 AURORA at 1.10.06_4 32 Regulatory Assets and Liabilities  7 06- Exhibit D_NIM Summary 4" xfId="29426"/>
    <cellStyle name="_Power Cost Value Copy 11.30.05 gas 1.09.06 AURORA at 1.10.06_4 32 Regulatory Assets and Liabilities  7 06- Exhibit D_NIM Summary 4 2" xfId="29427"/>
    <cellStyle name="_Power Cost Value Copy 11.30.05 gas 1.09.06 AURORA at 1.10.06_4 32 Regulatory Assets and Liabilities  7 06- Exhibit D_NIM Summary 5" xfId="29428"/>
    <cellStyle name="_Power Cost Value Copy 11.30.05 gas 1.09.06 AURORA at 1.10.06_4 32 Regulatory Assets and Liabilities  7 06- Exhibit D_NIM Summary_DEM-WP(C) ENERG10C--ctn Mid-C_042010 2010GRC" xfId="29429"/>
    <cellStyle name="_Power Cost Value Copy 11.30.05 gas 1.09.06 AURORA at 1.10.06_4 32 Regulatory Assets and Liabilities  7 06- Exhibit D_NIM Summary_DEM-WP(C) ENERG10C--ctn Mid-C_042010 2010GRC 2" xfId="29430"/>
    <cellStyle name="_Power Cost Value Copy 11.30.05 gas 1.09.06 AURORA at 1.10.06_ACCOUNTS" xfId="5445"/>
    <cellStyle name="_Power Cost Value Copy 11.30.05 gas 1.09.06 AURORA at 1.10.06_Att B to RECs proceeds proposal" xfId="5446"/>
    <cellStyle name="_Power Cost Value Copy 11.30.05 gas 1.09.06 AURORA at 1.10.06_AURORA Total New" xfId="5447"/>
    <cellStyle name="_Power Cost Value Copy 11.30.05 gas 1.09.06 AURORA at 1.10.06_AURORA Total New 2" xfId="5448"/>
    <cellStyle name="_Power Cost Value Copy 11.30.05 gas 1.09.06 AURORA at 1.10.06_AURORA Total New 2 2" xfId="29431"/>
    <cellStyle name="_Power Cost Value Copy 11.30.05 gas 1.09.06 AURORA at 1.10.06_AURORA Total New 2 2 2" xfId="29432"/>
    <cellStyle name="_Power Cost Value Copy 11.30.05 gas 1.09.06 AURORA at 1.10.06_AURORA Total New 2 2 2 2" xfId="29433"/>
    <cellStyle name="_Power Cost Value Copy 11.30.05 gas 1.09.06 AURORA at 1.10.06_AURORA Total New 2 2 3" xfId="29434"/>
    <cellStyle name="_Power Cost Value Copy 11.30.05 gas 1.09.06 AURORA at 1.10.06_AURORA Total New 2 3" xfId="29435"/>
    <cellStyle name="_Power Cost Value Copy 11.30.05 gas 1.09.06 AURORA at 1.10.06_AURORA Total New 2 3 2" xfId="29436"/>
    <cellStyle name="_Power Cost Value Copy 11.30.05 gas 1.09.06 AURORA at 1.10.06_AURORA Total New 2 4" xfId="29437"/>
    <cellStyle name="_Power Cost Value Copy 11.30.05 gas 1.09.06 AURORA at 1.10.06_AURORA Total New 3" xfId="29438"/>
    <cellStyle name="_Power Cost Value Copy 11.30.05 gas 1.09.06 AURORA at 1.10.06_AURORA Total New 3 2" xfId="29439"/>
    <cellStyle name="_Power Cost Value Copy 11.30.05 gas 1.09.06 AURORA at 1.10.06_AURORA Total New 3 2 2" xfId="29440"/>
    <cellStyle name="_Power Cost Value Copy 11.30.05 gas 1.09.06 AURORA at 1.10.06_AURORA Total New 3 3" xfId="29441"/>
    <cellStyle name="_Power Cost Value Copy 11.30.05 gas 1.09.06 AURORA at 1.10.06_AURORA Total New 4" xfId="29442"/>
    <cellStyle name="_Power Cost Value Copy 11.30.05 gas 1.09.06 AURORA at 1.10.06_AURORA Total New 4 2" xfId="29443"/>
    <cellStyle name="_Power Cost Value Copy 11.30.05 gas 1.09.06 AURORA at 1.10.06_AURORA Total New 5" xfId="29444"/>
    <cellStyle name="_Power Cost Value Copy 11.30.05 gas 1.09.06 AURORA at 1.10.06_Backup for Attachment B 2010-09-09" xfId="5449"/>
    <cellStyle name="_Power Cost Value Copy 11.30.05 gas 1.09.06 AURORA at 1.10.06_Bench Request - Attachment B" xfId="5450"/>
    <cellStyle name="_Power Cost Value Copy 11.30.05 gas 1.09.06 AURORA at 1.10.06_Book2" xfId="5451"/>
    <cellStyle name="_Power Cost Value Copy 11.30.05 gas 1.09.06 AURORA at 1.10.06_Book2 2" xfId="5452"/>
    <cellStyle name="_Power Cost Value Copy 11.30.05 gas 1.09.06 AURORA at 1.10.06_Book2 2 2" xfId="5453"/>
    <cellStyle name="_Power Cost Value Copy 11.30.05 gas 1.09.06 AURORA at 1.10.06_Book2 2 2 2" xfId="29445"/>
    <cellStyle name="_Power Cost Value Copy 11.30.05 gas 1.09.06 AURORA at 1.10.06_Book2 2 2 2 2" xfId="29446"/>
    <cellStyle name="_Power Cost Value Copy 11.30.05 gas 1.09.06 AURORA at 1.10.06_Book2 2 2 3" xfId="29447"/>
    <cellStyle name="_Power Cost Value Copy 11.30.05 gas 1.09.06 AURORA at 1.10.06_Book2 2 3" xfId="5454"/>
    <cellStyle name="_Power Cost Value Copy 11.30.05 gas 1.09.06 AURORA at 1.10.06_Book2 2 3 2" xfId="29448"/>
    <cellStyle name="_Power Cost Value Copy 11.30.05 gas 1.09.06 AURORA at 1.10.06_Book2 2 4" xfId="29449"/>
    <cellStyle name="_Power Cost Value Copy 11.30.05 gas 1.09.06 AURORA at 1.10.06_Book2 3" xfId="5455"/>
    <cellStyle name="_Power Cost Value Copy 11.30.05 gas 1.09.06 AURORA at 1.10.06_Book2 3 2" xfId="29450"/>
    <cellStyle name="_Power Cost Value Copy 11.30.05 gas 1.09.06 AURORA at 1.10.06_Book2 3 2 2" xfId="29451"/>
    <cellStyle name="_Power Cost Value Copy 11.30.05 gas 1.09.06 AURORA at 1.10.06_Book2 3 3" xfId="29452"/>
    <cellStyle name="_Power Cost Value Copy 11.30.05 gas 1.09.06 AURORA at 1.10.06_Book2 3 4" xfId="29453"/>
    <cellStyle name="_Power Cost Value Copy 11.30.05 gas 1.09.06 AURORA at 1.10.06_Book2 4" xfId="5456"/>
    <cellStyle name="_Power Cost Value Copy 11.30.05 gas 1.09.06 AURORA at 1.10.06_Book2 4 2" xfId="29454"/>
    <cellStyle name="_Power Cost Value Copy 11.30.05 gas 1.09.06 AURORA at 1.10.06_Book2 5" xfId="29455"/>
    <cellStyle name="_Power Cost Value Copy 11.30.05 gas 1.09.06 AURORA at 1.10.06_Book2_Adj Bench DR 3 for Initial Briefs (Electric)" xfId="5457"/>
    <cellStyle name="_Power Cost Value Copy 11.30.05 gas 1.09.06 AURORA at 1.10.06_Book2_Adj Bench DR 3 for Initial Briefs (Electric) 2" xfId="5458"/>
    <cellStyle name="_Power Cost Value Copy 11.30.05 gas 1.09.06 AURORA at 1.10.06_Book2_Adj Bench DR 3 for Initial Briefs (Electric) 2 2" xfId="5459"/>
    <cellStyle name="_Power Cost Value Copy 11.30.05 gas 1.09.06 AURORA at 1.10.06_Book2_Adj Bench DR 3 for Initial Briefs (Electric) 2 2 2" xfId="29456"/>
    <cellStyle name="_Power Cost Value Copy 11.30.05 gas 1.09.06 AURORA at 1.10.06_Book2_Adj Bench DR 3 for Initial Briefs (Electric) 2 2 2 2" xfId="29457"/>
    <cellStyle name="_Power Cost Value Copy 11.30.05 gas 1.09.06 AURORA at 1.10.06_Book2_Adj Bench DR 3 for Initial Briefs (Electric) 2 2 3" xfId="29458"/>
    <cellStyle name="_Power Cost Value Copy 11.30.05 gas 1.09.06 AURORA at 1.10.06_Book2_Adj Bench DR 3 for Initial Briefs (Electric) 2 3" xfId="5460"/>
    <cellStyle name="_Power Cost Value Copy 11.30.05 gas 1.09.06 AURORA at 1.10.06_Book2_Adj Bench DR 3 for Initial Briefs (Electric) 2 3 2" xfId="29459"/>
    <cellStyle name="_Power Cost Value Copy 11.30.05 gas 1.09.06 AURORA at 1.10.06_Book2_Adj Bench DR 3 for Initial Briefs (Electric) 2 4" xfId="29460"/>
    <cellStyle name="_Power Cost Value Copy 11.30.05 gas 1.09.06 AURORA at 1.10.06_Book2_Adj Bench DR 3 for Initial Briefs (Electric) 3" xfId="5461"/>
    <cellStyle name="_Power Cost Value Copy 11.30.05 gas 1.09.06 AURORA at 1.10.06_Book2_Adj Bench DR 3 for Initial Briefs (Electric) 3 2" xfId="29461"/>
    <cellStyle name="_Power Cost Value Copy 11.30.05 gas 1.09.06 AURORA at 1.10.06_Book2_Adj Bench DR 3 for Initial Briefs (Electric) 3 2 2" xfId="29462"/>
    <cellStyle name="_Power Cost Value Copy 11.30.05 gas 1.09.06 AURORA at 1.10.06_Book2_Adj Bench DR 3 for Initial Briefs (Electric) 3 3" xfId="29463"/>
    <cellStyle name="_Power Cost Value Copy 11.30.05 gas 1.09.06 AURORA at 1.10.06_Book2_Adj Bench DR 3 for Initial Briefs (Electric) 3 4" xfId="29464"/>
    <cellStyle name="_Power Cost Value Copy 11.30.05 gas 1.09.06 AURORA at 1.10.06_Book2_Adj Bench DR 3 for Initial Briefs (Electric) 4" xfId="5462"/>
    <cellStyle name="_Power Cost Value Copy 11.30.05 gas 1.09.06 AURORA at 1.10.06_Book2_Adj Bench DR 3 for Initial Briefs (Electric) 4 2" xfId="29465"/>
    <cellStyle name="_Power Cost Value Copy 11.30.05 gas 1.09.06 AURORA at 1.10.06_Book2_Adj Bench DR 3 for Initial Briefs (Electric) 5" xfId="29466"/>
    <cellStyle name="_Power Cost Value Copy 11.30.05 gas 1.09.06 AURORA at 1.10.06_Book2_Adj Bench DR 3 for Initial Briefs (Electric)_DEM-WP(C) ENERG10C--ctn Mid-C_042010 2010GRC" xfId="29467"/>
    <cellStyle name="_Power Cost Value Copy 11.30.05 gas 1.09.06 AURORA at 1.10.06_Book2_Adj Bench DR 3 for Initial Briefs (Electric)_DEM-WP(C) ENERG10C--ctn Mid-C_042010 2010GRC 2" xfId="29468"/>
    <cellStyle name="_Power Cost Value Copy 11.30.05 gas 1.09.06 AURORA at 1.10.06_Book2_DEM-WP(C) ENERG10C--ctn Mid-C_042010 2010GRC" xfId="29469"/>
    <cellStyle name="_Power Cost Value Copy 11.30.05 gas 1.09.06 AURORA at 1.10.06_Book2_DEM-WP(C) ENERG10C--ctn Mid-C_042010 2010GRC 2" xfId="29470"/>
    <cellStyle name="_Power Cost Value Copy 11.30.05 gas 1.09.06 AURORA at 1.10.06_Book2_Electric Rev Req Model (2009 GRC) Rebuttal" xfId="5463"/>
    <cellStyle name="_Power Cost Value Copy 11.30.05 gas 1.09.06 AURORA at 1.10.06_Book2_Electric Rev Req Model (2009 GRC) Rebuttal 2" xfId="5464"/>
    <cellStyle name="_Power Cost Value Copy 11.30.05 gas 1.09.06 AURORA at 1.10.06_Book2_Electric Rev Req Model (2009 GRC) Rebuttal 2 2" xfId="5465"/>
    <cellStyle name="_Power Cost Value Copy 11.30.05 gas 1.09.06 AURORA at 1.10.06_Book2_Electric Rev Req Model (2009 GRC) Rebuttal 2 2 2" xfId="29471"/>
    <cellStyle name="_Power Cost Value Copy 11.30.05 gas 1.09.06 AURORA at 1.10.06_Book2_Electric Rev Req Model (2009 GRC) Rebuttal 2 3" xfId="5466"/>
    <cellStyle name="_Power Cost Value Copy 11.30.05 gas 1.09.06 AURORA at 1.10.06_Book2_Electric Rev Req Model (2009 GRC) Rebuttal 3" xfId="5467"/>
    <cellStyle name="_Power Cost Value Copy 11.30.05 gas 1.09.06 AURORA at 1.10.06_Book2_Electric Rev Req Model (2009 GRC) Rebuttal 3 2" xfId="29472"/>
    <cellStyle name="_Power Cost Value Copy 11.30.05 gas 1.09.06 AURORA at 1.10.06_Book2_Electric Rev Req Model (2009 GRC) Rebuttal 4" xfId="5468"/>
    <cellStyle name="_Power Cost Value Copy 11.30.05 gas 1.09.06 AURORA at 1.10.06_Book2_Electric Rev Req Model (2009 GRC) Rebuttal REmoval of New  WH Solar AdjustMI" xfId="5469"/>
    <cellStyle name="_Power Cost Value Copy 11.30.05 gas 1.09.06 AURORA at 1.10.06_Book2_Electric Rev Req Model (2009 GRC) Rebuttal REmoval of New  WH Solar AdjustMI 2" xfId="5470"/>
    <cellStyle name="_Power Cost Value Copy 11.30.05 gas 1.09.06 AURORA at 1.10.06_Book2_Electric Rev Req Model (2009 GRC) Rebuttal REmoval of New  WH Solar AdjustMI 2 2" xfId="5471"/>
    <cellStyle name="_Power Cost Value Copy 11.30.05 gas 1.09.06 AURORA at 1.10.06_Book2_Electric Rev Req Model (2009 GRC) Rebuttal REmoval of New  WH Solar AdjustMI 2 2 2" xfId="29473"/>
    <cellStyle name="_Power Cost Value Copy 11.30.05 gas 1.09.06 AURORA at 1.10.06_Book2_Electric Rev Req Model (2009 GRC) Rebuttal REmoval of New  WH Solar AdjustMI 2 2 2 2" xfId="29474"/>
    <cellStyle name="_Power Cost Value Copy 11.30.05 gas 1.09.06 AURORA at 1.10.06_Book2_Electric Rev Req Model (2009 GRC) Rebuttal REmoval of New  WH Solar AdjustMI 2 2 3" xfId="29475"/>
    <cellStyle name="_Power Cost Value Copy 11.30.05 gas 1.09.06 AURORA at 1.10.06_Book2_Electric Rev Req Model (2009 GRC) Rebuttal REmoval of New  WH Solar AdjustMI 2 3" xfId="5472"/>
    <cellStyle name="_Power Cost Value Copy 11.30.05 gas 1.09.06 AURORA at 1.10.06_Book2_Electric Rev Req Model (2009 GRC) Rebuttal REmoval of New  WH Solar AdjustMI 2 3 2" xfId="29476"/>
    <cellStyle name="_Power Cost Value Copy 11.30.05 gas 1.09.06 AURORA at 1.10.06_Book2_Electric Rev Req Model (2009 GRC) Rebuttal REmoval of New  WH Solar AdjustMI 2 4" xfId="29477"/>
    <cellStyle name="_Power Cost Value Copy 11.30.05 gas 1.09.06 AURORA at 1.10.06_Book2_Electric Rev Req Model (2009 GRC) Rebuttal REmoval of New  WH Solar AdjustMI 3" xfId="5473"/>
    <cellStyle name="_Power Cost Value Copy 11.30.05 gas 1.09.06 AURORA at 1.10.06_Book2_Electric Rev Req Model (2009 GRC) Rebuttal REmoval of New  WH Solar AdjustMI 3 2" xfId="29478"/>
    <cellStyle name="_Power Cost Value Copy 11.30.05 gas 1.09.06 AURORA at 1.10.06_Book2_Electric Rev Req Model (2009 GRC) Rebuttal REmoval of New  WH Solar AdjustMI 3 2 2" xfId="29479"/>
    <cellStyle name="_Power Cost Value Copy 11.30.05 gas 1.09.06 AURORA at 1.10.06_Book2_Electric Rev Req Model (2009 GRC) Rebuttal REmoval of New  WH Solar AdjustMI 3 3" xfId="29480"/>
    <cellStyle name="_Power Cost Value Copy 11.30.05 gas 1.09.06 AURORA at 1.10.06_Book2_Electric Rev Req Model (2009 GRC) Rebuttal REmoval of New  WH Solar AdjustMI 3 4" xfId="29481"/>
    <cellStyle name="_Power Cost Value Copy 11.30.05 gas 1.09.06 AURORA at 1.10.06_Book2_Electric Rev Req Model (2009 GRC) Rebuttal REmoval of New  WH Solar AdjustMI 4" xfId="5474"/>
    <cellStyle name="_Power Cost Value Copy 11.30.05 gas 1.09.06 AURORA at 1.10.06_Book2_Electric Rev Req Model (2009 GRC) Rebuttal REmoval of New  WH Solar AdjustMI 4 2" xfId="29482"/>
    <cellStyle name="_Power Cost Value Copy 11.30.05 gas 1.09.06 AURORA at 1.10.06_Book2_Electric Rev Req Model (2009 GRC) Rebuttal REmoval of New  WH Solar AdjustMI 5" xfId="29483"/>
    <cellStyle name="_Power Cost Value Copy 11.30.05 gas 1.09.06 AURORA at 1.10.06_Book2_Electric Rev Req Model (2009 GRC) Rebuttal REmoval of New  WH Solar AdjustMI_DEM-WP(C) ENERG10C--ctn Mid-C_042010 2010GRC" xfId="29484"/>
    <cellStyle name="_Power Cost Value Copy 11.30.05 gas 1.09.06 AURORA at 1.10.06_Book2_Electric Rev Req Model (2009 GRC) Rebuttal REmoval of New  WH Solar AdjustMI_DEM-WP(C) ENERG10C--ctn Mid-C_042010 2010GRC 2" xfId="29485"/>
    <cellStyle name="_Power Cost Value Copy 11.30.05 gas 1.09.06 AURORA at 1.10.06_Book2_Electric Rev Req Model (2009 GRC) Revised 01-18-2010" xfId="5475"/>
    <cellStyle name="_Power Cost Value Copy 11.30.05 gas 1.09.06 AURORA at 1.10.06_Book2_Electric Rev Req Model (2009 GRC) Revised 01-18-2010 2" xfId="5476"/>
    <cellStyle name="_Power Cost Value Copy 11.30.05 gas 1.09.06 AURORA at 1.10.06_Book2_Electric Rev Req Model (2009 GRC) Revised 01-18-2010 2 2" xfId="5477"/>
    <cellStyle name="_Power Cost Value Copy 11.30.05 gas 1.09.06 AURORA at 1.10.06_Book2_Electric Rev Req Model (2009 GRC) Revised 01-18-2010 2 2 2" xfId="29486"/>
    <cellStyle name="_Power Cost Value Copy 11.30.05 gas 1.09.06 AURORA at 1.10.06_Book2_Electric Rev Req Model (2009 GRC) Revised 01-18-2010 2 2 2 2" xfId="29487"/>
    <cellStyle name="_Power Cost Value Copy 11.30.05 gas 1.09.06 AURORA at 1.10.06_Book2_Electric Rev Req Model (2009 GRC) Revised 01-18-2010 2 2 3" xfId="29488"/>
    <cellStyle name="_Power Cost Value Copy 11.30.05 gas 1.09.06 AURORA at 1.10.06_Book2_Electric Rev Req Model (2009 GRC) Revised 01-18-2010 2 3" xfId="5478"/>
    <cellStyle name="_Power Cost Value Copy 11.30.05 gas 1.09.06 AURORA at 1.10.06_Book2_Electric Rev Req Model (2009 GRC) Revised 01-18-2010 2 3 2" xfId="29489"/>
    <cellStyle name="_Power Cost Value Copy 11.30.05 gas 1.09.06 AURORA at 1.10.06_Book2_Electric Rev Req Model (2009 GRC) Revised 01-18-2010 2 4" xfId="29490"/>
    <cellStyle name="_Power Cost Value Copy 11.30.05 gas 1.09.06 AURORA at 1.10.06_Book2_Electric Rev Req Model (2009 GRC) Revised 01-18-2010 3" xfId="5479"/>
    <cellStyle name="_Power Cost Value Copy 11.30.05 gas 1.09.06 AURORA at 1.10.06_Book2_Electric Rev Req Model (2009 GRC) Revised 01-18-2010 3 2" xfId="29491"/>
    <cellStyle name="_Power Cost Value Copy 11.30.05 gas 1.09.06 AURORA at 1.10.06_Book2_Electric Rev Req Model (2009 GRC) Revised 01-18-2010 3 2 2" xfId="29492"/>
    <cellStyle name="_Power Cost Value Copy 11.30.05 gas 1.09.06 AURORA at 1.10.06_Book2_Electric Rev Req Model (2009 GRC) Revised 01-18-2010 3 3" xfId="29493"/>
    <cellStyle name="_Power Cost Value Copy 11.30.05 gas 1.09.06 AURORA at 1.10.06_Book2_Electric Rev Req Model (2009 GRC) Revised 01-18-2010 3 4" xfId="29494"/>
    <cellStyle name="_Power Cost Value Copy 11.30.05 gas 1.09.06 AURORA at 1.10.06_Book2_Electric Rev Req Model (2009 GRC) Revised 01-18-2010 4" xfId="5480"/>
    <cellStyle name="_Power Cost Value Copy 11.30.05 gas 1.09.06 AURORA at 1.10.06_Book2_Electric Rev Req Model (2009 GRC) Revised 01-18-2010 4 2" xfId="29495"/>
    <cellStyle name="_Power Cost Value Copy 11.30.05 gas 1.09.06 AURORA at 1.10.06_Book2_Electric Rev Req Model (2009 GRC) Revised 01-18-2010 5" xfId="29496"/>
    <cellStyle name="_Power Cost Value Copy 11.30.05 gas 1.09.06 AURORA at 1.10.06_Book2_Electric Rev Req Model (2009 GRC) Revised 01-18-2010_DEM-WP(C) ENERG10C--ctn Mid-C_042010 2010GRC" xfId="29497"/>
    <cellStyle name="_Power Cost Value Copy 11.30.05 gas 1.09.06 AURORA at 1.10.06_Book2_Electric Rev Req Model (2009 GRC) Revised 01-18-2010_DEM-WP(C) ENERG10C--ctn Mid-C_042010 2010GRC 2" xfId="29498"/>
    <cellStyle name="_Power Cost Value Copy 11.30.05 gas 1.09.06 AURORA at 1.10.06_Book2_Final Order Electric EXHIBIT A-1" xfId="5481"/>
    <cellStyle name="_Power Cost Value Copy 11.30.05 gas 1.09.06 AURORA at 1.10.06_Book2_Final Order Electric EXHIBIT A-1 2" xfId="5482"/>
    <cellStyle name="_Power Cost Value Copy 11.30.05 gas 1.09.06 AURORA at 1.10.06_Book2_Final Order Electric EXHIBIT A-1 2 2" xfId="5483"/>
    <cellStyle name="_Power Cost Value Copy 11.30.05 gas 1.09.06 AURORA at 1.10.06_Book2_Final Order Electric EXHIBIT A-1 2 2 2" xfId="29499"/>
    <cellStyle name="_Power Cost Value Copy 11.30.05 gas 1.09.06 AURORA at 1.10.06_Book2_Final Order Electric EXHIBIT A-1 2 3" xfId="5484"/>
    <cellStyle name="_Power Cost Value Copy 11.30.05 gas 1.09.06 AURORA at 1.10.06_Book2_Final Order Electric EXHIBIT A-1 2 4" xfId="29500"/>
    <cellStyle name="_Power Cost Value Copy 11.30.05 gas 1.09.06 AURORA at 1.10.06_Book2_Final Order Electric EXHIBIT A-1 3" xfId="5485"/>
    <cellStyle name="_Power Cost Value Copy 11.30.05 gas 1.09.06 AURORA at 1.10.06_Book2_Final Order Electric EXHIBIT A-1 3 2" xfId="29501"/>
    <cellStyle name="_Power Cost Value Copy 11.30.05 gas 1.09.06 AURORA at 1.10.06_Book2_Final Order Electric EXHIBIT A-1 4" xfId="5486"/>
    <cellStyle name="_Power Cost Value Copy 11.30.05 gas 1.09.06 AURORA at 1.10.06_Book2_Final Order Electric EXHIBIT A-1 5" xfId="29502"/>
    <cellStyle name="_Power Cost Value Copy 11.30.05 gas 1.09.06 AURORA at 1.10.06_Book2_Final Order Electric EXHIBIT A-1 6" xfId="29503"/>
    <cellStyle name="_Power Cost Value Copy 11.30.05 gas 1.09.06 AURORA at 1.10.06_Book4" xfId="5487"/>
    <cellStyle name="_Power Cost Value Copy 11.30.05 gas 1.09.06 AURORA at 1.10.06_Book4 2" xfId="5488"/>
    <cellStyle name="_Power Cost Value Copy 11.30.05 gas 1.09.06 AURORA at 1.10.06_Book4 2 2" xfId="5489"/>
    <cellStyle name="_Power Cost Value Copy 11.30.05 gas 1.09.06 AURORA at 1.10.06_Book4 2 2 2" xfId="29504"/>
    <cellStyle name="_Power Cost Value Copy 11.30.05 gas 1.09.06 AURORA at 1.10.06_Book4 2 2 2 2" xfId="29505"/>
    <cellStyle name="_Power Cost Value Copy 11.30.05 gas 1.09.06 AURORA at 1.10.06_Book4 2 2 3" xfId="29506"/>
    <cellStyle name="_Power Cost Value Copy 11.30.05 gas 1.09.06 AURORA at 1.10.06_Book4 2 3" xfId="5490"/>
    <cellStyle name="_Power Cost Value Copy 11.30.05 gas 1.09.06 AURORA at 1.10.06_Book4 2 3 2" xfId="29507"/>
    <cellStyle name="_Power Cost Value Copy 11.30.05 gas 1.09.06 AURORA at 1.10.06_Book4 2 4" xfId="29508"/>
    <cellStyle name="_Power Cost Value Copy 11.30.05 gas 1.09.06 AURORA at 1.10.06_Book4 3" xfId="5491"/>
    <cellStyle name="_Power Cost Value Copy 11.30.05 gas 1.09.06 AURORA at 1.10.06_Book4 3 2" xfId="29509"/>
    <cellStyle name="_Power Cost Value Copy 11.30.05 gas 1.09.06 AURORA at 1.10.06_Book4 3 2 2" xfId="29510"/>
    <cellStyle name="_Power Cost Value Copy 11.30.05 gas 1.09.06 AURORA at 1.10.06_Book4 3 3" xfId="29511"/>
    <cellStyle name="_Power Cost Value Copy 11.30.05 gas 1.09.06 AURORA at 1.10.06_Book4 3 4" xfId="29512"/>
    <cellStyle name="_Power Cost Value Copy 11.30.05 gas 1.09.06 AURORA at 1.10.06_Book4 4" xfId="5492"/>
    <cellStyle name="_Power Cost Value Copy 11.30.05 gas 1.09.06 AURORA at 1.10.06_Book4 4 2" xfId="29513"/>
    <cellStyle name="_Power Cost Value Copy 11.30.05 gas 1.09.06 AURORA at 1.10.06_Book4 5" xfId="29514"/>
    <cellStyle name="_Power Cost Value Copy 11.30.05 gas 1.09.06 AURORA at 1.10.06_Book4_DEM-WP(C) ENERG10C--ctn Mid-C_042010 2010GRC" xfId="29515"/>
    <cellStyle name="_Power Cost Value Copy 11.30.05 gas 1.09.06 AURORA at 1.10.06_Book4_DEM-WP(C) ENERG10C--ctn Mid-C_042010 2010GRC 2" xfId="29516"/>
    <cellStyle name="_Power Cost Value Copy 11.30.05 gas 1.09.06 AURORA at 1.10.06_Book9" xfId="5493"/>
    <cellStyle name="_Power Cost Value Copy 11.30.05 gas 1.09.06 AURORA at 1.10.06_Book9 2" xfId="5494"/>
    <cellStyle name="_Power Cost Value Copy 11.30.05 gas 1.09.06 AURORA at 1.10.06_Book9 2 2" xfId="5495"/>
    <cellStyle name="_Power Cost Value Copy 11.30.05 gas 1.09.06 AURORA at 1.10.06_Book9 2 2 2" xfId="29517"/>
    <cellStyle name="_Power Cost Value Copy 11.30.05 gas 1.09.06 AURORA at 1.10.06_Book9 2 2 2 2" xfId="29518"/>
    <cellStyle name="_Power Cost Value Copy 11.30.05 gas 1.09.06 AURORA at 1.10.06_Book9 2 2 3" xfId="29519"/>
    <cellStyle name="_Power Cost Value Copy 11.30.05 gas 1.09.06 AURORA at 1.10.06_Book9 2 3" xfId="5496"/>
    <cellStyle name="_Power Cost Value Copy 11.30.05 gas 1.09.06 AURORA at 1.10.06_Book9 2 3 2" xfId="29520"/>
    <cellStyle name="_Power Cost Value Copy 11.30.05 gas 1.09.06 AURORA at 1.10.06_Book9 2 4" xfId="29521"/>
    <cellStyle name="_Power Cost Value Copy 11.30.05 gas 1.09.06 AURORA at 1.10.06_Book9 3" xfId="5497"/>
    <cellStyle name="_Power Cost Value Copy 11.30.05 gas 1.09.06 AURORA at 1.10.06_Book9 3 2" xfId="29522"/>
    <cellStyle name="_Power Cost Value Copy 11.30.05 gas 1.09.06 AURORA at 1.10.06_Book9 3 2 2" xfId="29523"/>
    <cellStyle name="_Power Cost Value Copy 11.30.05 gas 1.09.06 AURORA at 1.10.06_Book9 3 3" xfId="29524"/>
    <cellStyle name="_Power Cost Value Copy 11.30.05 gas 1.09.06 AURORA at 1.10.06_Book9 3 4" xfId="29525"/>
    <cellStyle name="_Power Cost Value Copy 11.30.05 gas 1.09.06 AURORA at 1.10.06_Book9 4" xfId="5498"/>
    <cellStyle name="_Power Cost Value Copy 11.30.05 gas 1.09.06 AURORA at 1.10.06_Book9 4 2" xfId="29526"/>
    <cellStyle name="_Power Cost Value Copy 11.30.05 gas 1.09.06 AURORA at 1.10.06_Book9 5" xfId="29527"/>
    <cellStyle name="_Power Cost Value Copy 11.30.05 gas 1.09.06 AURORA at 1.10.06_Book9_DEM-WP(C) ENERG10C--ctn Mid-C_042010 2010GRC" xfId="29528"/>
    <cellStyle name="_Power Cost Value Copy 11.30.05 gas 1.09.06 AURORA at 1.10.06_Book9_DEM-WP(C) ENERG10C--ctn Mid-C_042010 2010GRC 2" xfId="29529"/>
    <cellStyle name="_Power Cost Value Copy 11.30.05 gas 1.09.06 AURORA at 1.10.06_Check the Interest Calculation" xfId="5499"/>
    <cellStyle name="_Power Cost Value Copy 11.30.05 gas 1.09.06 AURORA at 1.10.06_Check the Interest Calculation 2" xfId="29530"/>
    <cellStyle name="_Power Cost Value Copy 11.30.05 gas 1.09.06 AURORA at 1.10.06_Check the Interest Calculation_Scenario 1 REC vs PTC Offset" xfId="5500"/>
    <cellStyle name="_Power Cost Value Copy 11.30.05 gas 1.09.06 AURORA at 1.10.06_Check the Interest Calculation_Scenario 1 REC vs PTC Offset 2" xfId="29531"/>
    <cellStyle name="_Power Cost Value Copy 11.30.05 gas 1.09.06 AURORA at 1.10.06_Check the Interest Calculation_Scenario 3" xfId="5501"/>
    <cellStyle name="_Power Cost Value Copy 11.30.05 gas 1.09.06 AURORA at 1.10.06_Check the Interest Calculation_Scenario 3 2" xfId="29532"/>
    <cellStyle name="_Power Cost Value Copy 11.30.05 gas 1.09.06 AURORA at 1.10.06_Chelan PUD Power Costs (8-10)" xfId="5502"/>
    <cellStyle name="_Power Cost Value Copy 11.30.05 gas 1.09.06 AURORA at 1.10.06_Chelan PUD Power Costs (8-10) 2" xfId="29533"/>
    <cellStyle name="_Power Cost Value Copy 11.30.05 gas 1.09.06 AURORA at 1.10.06_DEM-WP(C) Chelan Power Costs" xfId="29534"/>
    <cellStyle name="_Power Cost Value Copy 11.30.05 gas 1.09.06 AURORA at 1.10.06_DEM-WP(C) Chelan Power Costs 2" xfId="29535"/>
    <cellStyle name="_Power Cost Value Copy 11.30.05 gas 1.09.06 AURORA at 1.10.06_DEM-WP(C) Chelan Power Costs 2 2" xfId="29536"/>
    <cellStyle name="_Power Cost Value Copy 11.30.05 gas 1.09.06 AURORA at 1.10.06_DEM-WP(C) Chelan Power Costs 2 2 2" xfId="29537"/>
    <cellStyle name="_Power Cost Value Copy 11.30.05 gas 1.09.06 AURORA at 1.10.06_DEM-WP(C) Chelan Power Costs 2 3" xfId="29538"/>
    <cellStyle name="_Power Cost Value Copy 11.30.05 gas 1.09.06 AURORA at 1.10.06_DEM-WP(C) Chelan Power Costs 2 4" xfId="29539"/>
    <cellStyle name="_Power Cost Value Copy 11.30.05 gas 1.09.06 AURORA at 1.10.06_DEM-WP(C) Chelan Power Costs 3" xfId="29540"/>
    <cellStyle name="_Power Cost Value Copy 11.30.05 gas 1.09.06 AURORA at 1.10.06_DEM-WP(C) Chelan Power Costs 3 2" xfId="29541"/>
    <cellStyle name="_Power Cost Value Copy 11.30.05 gas 1.09.06 AURORA at 1.10.06_DEM-WP(C) Chelan Power Costs 4" xfId="29542"/>
    <cellStyle name="_Power Cost Value Copy 11.30.05 gas 1.09.06 AURORA at 1.10.06_DEM-WP(C) ENERG10C--ctn Mid-C_042010 2010GRC" xfId="29543"/>
    <cellStyle name="_Power Cost Value Copy 11.30.05 gas 1.09.06 AURORA at 1.10.06_DEM-WP(C) ENERG10C--ctn Mid-C_042010 2010GRC 2" xfId="29544"/>
    <cellStyle name="_Power Cost Value Copy 11.30.05 gas 1.09.06 AURORA at 1.10.06_DEM-WP(C) Gas Transport 2010GRC" xfId="29545"/>
    <cellStyle name="_Power Cost Value Copy 11.30.05 gas 1.09.06 AURORA at 1.10.06_DEM-WP(C) Gas Transport 2010GRC 2" xfId="29546"/>
    <cellStyle name="_Power Cost Value Copy 11.30.05 gas 1.09.06 AURORA at 1.10.06_DEM-WP(C) Gas Transport 2010GRC 2 2" xfId="29547"/>
    <cellStyle name="_Power Cost Value Copy 11.30.05 gas 1.09.06 AURORA at 1.10.06_DEM-WP(C) Gas Transport 2010GRC 2 2 2" xfId="29548"/>
    <cellStyle name="_Power Cost Value Copy 11.30.05 gas 1.09.06 AURORA at 1.10.06_DEM-WP(C) Gas Transport 2010GRC 2 3" xfId="29549"/>
    <cellStyle name="_Power Cost Value Copy 11.30.05 gas 1.09.06 AURORA at 1.10.06_DEM-WP(C) Gas Transport 2010GRC 2 4" xfId="29550"/>
    <cellStyle name="_Power Cost Value Copy 11.30.05 gas 1.09.06 AURORA at 1.10.06_DEM-WP(C) Gas Transport 2010GRC 3" xfId="29551"/>
    <cellStyle name="_Power Cost Value Copy 11.30.05 gas 1.09.06 AURORA at 1.10.06_DEM-WP(C) Gas Transport 2010GRC 3 2" xfId="29552"/>
    <cellStyle name="_Power Cost Value Copy 11.30.05 gas 1.09.06 AURORA at 1.10.06_DEM-WP(C) Gas Transport 2010GRC 4" xfId="29553"/>
    <cellStyle name="_Power Cost Value Copy 11.30.05 gas 1.09.06 AURORA at 1.10.06_Direct Assignment Distribution Plant 2008" xfId="5503"/>
    <cellStyle name="_Power Cost Value Copy 11.30.05 gas 1.09.06 AURORA at 1.10.06_Direct Assignment Distribution Plant 2008 2" xfId="5504"/>
    <cellStyle name="_Power Cost Value Copy 11.30.05 gas 1.09.06 AURORA at 1.10.06_Direct Assignment Distribution Plant 2008 2 2" xfId="5505"/>
    <cellStyle name="_Power Cost Value Copy 11.30.05 gas 1.09.06 AURORA at 1.10.06_Direct Assignment Distribution Plant 2008 2 2 2" xfId="5506"/>
    <cellStyle name="_Power Cost Value Copy 11.30.05 gas 1.09.06 AURORA at 1.10.06_Direct Assignment Distribution Plant 2008 2 2 2 2" xfId="29554"/>
    <cellStyle name="_Power Cost Value Copy 11.30.05 gas 1.09.06 AURORA at 1.10.06_Direct Assignment Distribution Plant 2008 2 2 3" xfId="5507"/>
    <cellStyle name="_Power Cost Value Copy 11.30.05 gas 1.09.06 AURORA at 1.10.06_Direct Assignment Distribution Plant 2008 2 3" xfId="5508"/>
    <cellStyle name="_Power Cost Value Copy 11.30.05 gas 1.09.06 AURORA at 1.10.06_Direct Assignment Distribution Plant 2008 2 3 2" xfId="5509"/>
    <cellStyle name="_Power Cost Value Copy 11.30.05 gas 1.09.06 AURORA at 1.10.06_Direct Assignment Distribution Plant 2008 2 3 2 2" xfId="29555"/>
    <cellStyle name="_Power Cost Value Copy 11.30.05 gas 1.09.06 AURORA at 1.10.06_Direct Assignment Distribution Plant 2008 2 3 3" xfId="5510"/>
    <cellStyle name="_Power Cost Value Copy 11.30.05 gas 1.09.06 AURORA at 1.10.06_Direct Assignment Distribution Plant 2008 2 4" xfId="5511"/>
    <cellStyle name="_Power Cost Value Copy 11.30.05 gas 1.09.06 AURORA at 1.10.06_Direct Assignment Distribution Plant 2008 2 4 2" xfId="5512"/>
    <cellStyle name="_Power Cost Value Copy 11.30.05 gas 1.09.06 AURORA at 1.10.06_Direct Assignment Distribution Plant 2008 2 4 2 2" xfId="29556"/>
    <cellStyle name="_Power Cost Value Copy 11.30.05 gas 1.09.06 AURORA at 1.10.06_Direct Assignment Distribution Plant 2008 2 4 3" xfId="5513"/>
    <cellStyle name="_Power Cost Value Copy 11.30.05 gas 1.09.06 AURORA at 1.10.06_Direct Assignment Distribution Plant 2008 2 5" xfId="29557"/>
    <cellStyle name="_Power Cost Value Copy 11.30.05 gas 1.09.06 AURORA at 1.10.06_Direct Assignment Distribution Plant 2008 3" xfId="5514"/>
    <cellStyle name="_Power Cost Value Copy 11.30.05 gas 1.09.06 AURORA at 1.10.06_Direct Assignment Distribution Plant 2008 3 2" xfId="5515"/>
    <cellStyle name="_Power Cost Value Copy 11.30.05 gas 1.09.06 AURORA at 1.10.06_Direct Assignment Distribution Plant 2008 3 2 2" xfId="29558"/>
    <cellStyle name="_Power Cost Value Copy 11.30.05 gas 1.09.06 AURORA at 1.10.06_Direct Assignment Distribution Plant 2008 3 3" xfId="5516"/>
    <cellStyle name="_Power Cost Value Copy 11.30.05 gas 1.09.06 AURORA at 1.10.06_Direct Assignment Distribution Plant 2008 4" xfId="5517"/>
    <cellStyle name="_Power Cost Value Copy 11.30.05 gas 1.09.06 AURORA at 1.10.06_Direct Assignment Distribution Plant 2008 4 2" xfId="5518"/>
    <cellStyle name="_Power Cost Value Copy 11.30.05 gas 1.09.06 AURORA at 1.10.06_Direct Assignment Distribution Plant 2008 4 2 2" xfId="29559"/>
    <cellStyle name="_Power Cost Value Copy 11.30.05 gas 1.09.06 AURORA at 1.10.06_Direct Assignment Distribution Plant 2008 4 3" xfId="5519"/>
    <cellStyle name="_Power Cost Value Copy 11.30.05 gas 1.09.06 AURORA at 1.10.06_Direct Assignment Distribution Plant 2008 5" xfId="5520"/>
    <cellStyle name="_Power Cost Value Copy 11.30.05 gas 1.09.06 AURORA at 1.10.06_Direct Assignment Distribution Plant 2008 5 2" xfId="29560"/>
    <cellStyle name="_Power Cost Value Copy 11.30.05 gas 1.09.06 AURORA at 1.10.06_Direct Assignment Distribution Plant 2008 6" xfId="5521"/>
    <cellStyle name="_Power Cost Value Copy 11.30.05 gas 1.09.06 AURORA at 1.10.06_DWH-08 (Rate Spread &amp; Design Workpapers)" xfId="5522"/>
    <cellStyle name="_Power Cost Value Copy 11.30.05 gas 1.09.06 AURORA at 1.10.06_Electric COS Inputs" xfId="5523"/>
    <cellStyle name="_Power Cost Value Copy 11.30.05 gas 1.09.06 AURORA at 1.10.06_Electric COS Inputs 2" xfId="5524"/>
    <cellStyle name="_Power Cost Value Copy 11.30.05 gas 1.09.06 AURORA at 1.10.06_Electric COS Inputs 2 2" xfId="5525"/>
    <cellStyle name="_Power Cost Value Copy 11.30.05 gas 1.09.06 AURORA at 1.10.06_Electric COS Inputs 2 2 2" xfId="5526"/>
    <cellStyle name="_Power Cost Value Copy 11.30.05 gas 1.09.06 AURORA at 1.10.06_Electric COS Inputs 2 2 2 2" xfId="29561"/>
    <cellStyle name="_Power Cost Value Copy 11.30.05 gas 1.09.06 AURORA at 1.10.06_Electric COS Inputs 2 2 3" xfId="5527"/>
    <cellStyle name="_Power Cost Value Copy 11.30.05 gas 1.09.06 AURORA at 1.10.06_Electric COS Inputs 2 3" xfId="5528"/>
    <cellStyle name="_Power Cost Value Copy 11.30.05 gas 1.09.06 AURORA at 1.10.06_Electric COS Inputs 2 3 2" xfId="5529"/>
    <cellStyle name="_Power Cost Value Copy 11.30.05 gas 1.09.06 AURORA at 1.10.06_Electric COS Inputs 2 3 2 2" xfId="29562"/>
    <cellStyle name="_Power Cost Value Copy 11.30.05 gas 1.09.06 AURORA at 1.10.06_Electric COS Inputs 2 3 3" xfId="5530"/>
    <cellStyle name="_Power Cost Value Copy 11.30.05 gas 1.09.06 AURORA at 1.10.06_Electric COS Inputs 2 4" xfId="5531"/>
    <cellStyle name="_Power Cost Value Copy 11.30.05 gas 1.09.06 AURORA at 1.10.06_Electric COS Inputs 2 4 2" xfId="5532"/>
    <cellStyle name="_Power Cost Value Copy 11.30.05 gas 1.09.06 AURORA at 1.10.06_Electric COS Inputs 2 4 2 2" xfId="29563"/>
    <cellStyle name="_Power Cost Value Copy 11.30.05 gas 1.09.06 AURORA at 1.10.06_Electric COS Inputs 2 4 3" xfId="5533"/>
    <cellStyle name="_Power Cost Value Copy 11.30.05 gas 1.09.06 AURORA at 1.10.06_Electric COS Inputs 2 5" xfId="29564"/>
    <cellStyle name="_Power Cost Value Copy 11.30.05 gas 1.09.06 AURORA at 1.10.06_Electric COS Inputs 3" xfId="5534"/>
    <cellStyle name="_Power Cost Value Copy 11.30.05 gas 1.09.06 AURORA at 1.10.06_Electric COS Inputs 3 2" xfId="5535"/>
    <cellStyle name="_Power Cost Value Copy 11.30.05 gas 1.09.06 AURORA at 1.10.06_Electric COS Inputs 3 2 2" xfId="29565"/>
    <cellStyle name="_Power Cost Value Copy 11.30.05 gas 1.09.06 AURORA at 1.10.06_Electric COS Inputs 3 3" xfId="5536"/>
    <cellStyle name="_Power Cost Value Copy 11.30.05 gas 1.09.06 AURORA at 1.10.06_Electric COS Inputs 4" xfId="5537"/>
    <cellStyle name="_Power Cost Value Copy 11.30.05 gas 1.09.06 AURORA at 1.10.06_Electric COS Inputs 4 2" xfId="5538"/>
    <cellStyle name="_Power Cost Value Copy 11.30.05 gas 1.09.06 AURORA at 1.10.06_Electric COS Inputs 4 2 2" xfId="29566"/>
    <cellStyle name="_Power Cost Value Copy 11.30.05 gas 1.09.06 AURORA at 1.10.06_Electric COS Inputs 4 3" xfId="5539"/>
    <cellStyle name="_Power Cost Value Copy 11.30.05 gas 1.09.06 AURORA at 1.10.06_Electric COS Inputs 5" xfId="5540"/>
    <cellStyle name="_Power Cost Value Copy 11.30.05 gas 1.09.06 AURORA at 1.10.06_Electric COS Inputs 5 2" xfId="29567"/>
    <cellStyle name="_Power Cost Value Copy 11.30.05 gas 1.09.06 AURORA at 1.10.06_Electric COS Inputs 6" xfId="5541"/>
    <cellStyle name="_Power Cost Value Copy 11.30.05 gas 1.09.06 AURORA at 1.10.06_Electric Rate Spread and Rate Design 3.23.09" xfId="5542"/>
    <cellStyle name="_Power Cost Value Copy 11.30.05 gas 1.09.06 AURORA at 1.10.06_Electric Rate Spread and Rate Design 3.23.09 2" xfId="5543"/>
    <cellStyle name="_Power Cost Value Copy 11.30.05 gas 1.09.06 AURORA at 1.10.06_Electric Rate Spread and Rate Design 3.23.09 2 2" xfId="5544"/>
    <cellStyle name="_Power Cost Value Copy 11.30.05 gas 1.09.06 AURORA at 1.10.06_Electric Rate Spread and Rate Design 3.23.09 2 2 2" xfId="5545"/>
    <cellStyle name="_Power Cost Value Copy 11.30.05 gas 1.09.06 AURORA at 1.10.06_Electric Rate Spread and Rate Design 3.23.09 2 2 2 2" xfId="29568"/>
    <cellStyle name="_Power Cost Value Copy 11.30.05 gas 1.09.06 AURORA at 1.10.06_Electric Rate Spread and Rate Design 3.23.09 2 2 3" xfId="5546"/>
    <cellStyle name="_Power Cost Value Copy 11.30.05 gas 1.09.06 AURORA at 1.10.06_Electric Rate Spread and Rate Design 3.23.09 2 3" xfId="5547"/>
    <cellStyle name="_Power Cost Value Copy 11.30.05 gas 1.09.06 AURORA at 1.10.06_Electric Rate Spread and Rate Design 3.23.09 2 3 2" xfId="5548"/>
    <cellStyle name="_Power Cost Value Copy 11.30.05 gas 1.09.06 AURORA at 1.10.06_Electric Rate Spread and Rate Design 3.23.09 2 3 2 2" xfId="29569"/>
    <cellStyle name="_Power Cost Value Copy 11.30.05 gas 1.09.06 AURORA at 1.10.06_Electric Rate Spread and Rate Design 3.23.09 2 3 3" xfId="5549"/>
    <cellStyle name="_Power Cost Value Copy 11.30.05 gas 1.09.06 AURORA at 1.10.06_Electric Rate Spread and Rate Design 3.23.09 2 4" xfId="5550"/>
    <cellStyle name="_Power Cost Value Copy 11.30.05 gas 1.09.06 AURORA at 1.10.06_Electric Rate Spread and Rate Design 3.23.09 2 4 2" xfId="5551"/>
    <cellStyle name="_Power Cost Value Copy 11.30.05 gas 1.09.06 AURORA at 1.10.06_Electric Rate Spread and Rate Design 3.23.09 2 4 2 2" xfId="29570"/>
    <cellStyle name="_Power Cost Value Copy 11.30.05 gas 1.09.06 AURORA at 1.10.06_Electric Rate Spread and Rate Design 3.23.09 2 4 3" xfId="5552"/>
    <cellStyle name="_Power Cost Value Copy 11.30.05 gas 1.09.06 AURORA at 1.10.06_Electric Rate Spread and Rate Design 3.23.09 2 5" xfId="29571"/>
    <cellStyle name="_Power Cost Value Copy 11.30.05 gas 1.09.06 AURORA at 1.10.06_Electric Rate Spread and Rate Design 3.23.09 3" xfId="5553"/>
    <cellStyle name="_Power Cost Value Copy 11.30.05 gas 1.09.06 AURORA at 1.10.06_Electric Rate Spread and Rate Design 3.23.09 3 2" xfId="5554"/>
    <cellStyle name="_Power Cost Value Copy 11.30.05 gas 1.09.06 AURORA at 1.10.06_Electric Rate Spread and Rate Design 3.23.09 3 2 2" xfId="29572"/>
    <cellStyle name="_Power Cost Value Copy 11.30.05 gas 1.09.06 AURORA at 1.10.06_Electric Rate Spread and Rate Design 3.23.09 3 3" xfId="5555"/>
    <cellStyle name="_Power Cost Value Copy 11.30.05 gas 1.09.06 AURORA at 1.10.06_Electric Rate Spread and Rate Design 3.23.09 4" xfId="5556"/>
    <cellStyle name="_Power Cost Value Copy 11.30.05 gas 1.09.06 AURORA at 1.10.06_Electric Rate Spread and Rate Design 3.23.09 4 2" xfId="5557"/>
    <cellStyle name="_Power Cost Value Copy 11.30.05 gas 1.09.06 AURORA at 1.10.06_Electric Rate Spread and Rate Design 3.23.09 4 2 2" xfId="29573"/>
    <cellStyle name="_Power Cost Value Copy 11.30.05 gas 1.09.06 AURORA at 1.10.06_Electric Rate Spread and Rate Design 3.23.09 4 3" xfId="5558"/>
    <cellStyle name="_Power Cost Value Copy 11.30.05 gas 1.09.06 AURORA at 1.10.06_Electric Rate Spread and Rate Design 3.23.09 5" xfId="5559"/>
    <cellStyle name="_Power Cost Value Copy 11.30.05 gas 1.09.06 AURORA at 1.10.06_Electric Rate Spread and Rate Design 3.23.09 5 2" xfId="29574"/>
    <cellStyle name="_Power Cost Value Copy 11.30.05 gas 1.09.06 AURORA at 1.10.06_Electric Rate Spread and Rate Design 3.23.09 6" xfId="5560"/>
    <cellStyle name="_Power Cost Value Copy 11.30.05 gas 1.09.06 AURORA at 1.10.06_Exh A-1 resulting from UE-112050 effective Jan 1 2012" xfId="29575"/>
    <cellStyle name="_Power Cost Value Copy 11.30.05 gas 1.09.06 AURORA at 1.10.06_Exh A-1 resulting from UE-112050 effective Jan 1 2012 2" xfId="29576"/>
    <cellStyle name="_Power Cost Value Copy 11.30.05 gas 1.09.06 AURORA at 1.10.06_Exh G - Klamath Peaker PPA fr C Locke 2-12" xfId="29577"/>
    <cellStyle name="_Power Cost Value Copy 11.30.05 gas 1.09.06 AURORA at 1.10.06_Exh G - Klamath Peaker PPA fr C Locke 2-12 2" xfId="29578"/>
    <cellStyle name="_Power Cost Value Copy 11.30.05 gas 1.09.06 AURORA at 1.10.06_Exhibit A-1 effective 4-1-11 fr S Free 12-11" xfId="29579"/>
    <cellStyle name="_Power Cost Value Copy 11.30.05 gas 1.09.06 AURORA at 1.10.06_Exhibit A-1 effective 4-1-11 fr S Free 12-11 2" xfId="29580"/>
    <cellStyle name="_Power Cost Value Copy 11.30.05 gas 1.09.06 AURORA at 1.10.06_Exhibit D fr R Gho 12-31-08" xfId="5561"/>
    <cellStyle name="_Power Cost Value Copy 11.30.05 gas 1.09.06 AURORA at 1.10.06_Exhibit D fr R Gho 12-31-08 2" xfId="5562"/>
    <cellStyle name="_Power Cost Value Copy 11.30.05 gas 1.09.06 AURORA at 1.10.06_Exhibit D fr R Gho 12-31-08 2 2" xfId="29581"/>
    <cellStyle name="_Power Cost Value Copy 11.30.05 gas 1.09.06 AURORA at 1.10.06_Exhibit D fr R Gho 12-31-08 2 2 2" xfId="29582"/>
    <cellStyle name="_Power Cost Value Copy 11.30.05 gas 1.09.06 AURORA at 1.10.06_Exhibit D fr R Gho 12-31-08 2 2 2 2" xfId="29583"/>
    <cellStyle name="_Power Cost Value Copy 11.30.05 gas 1.09.06 AURORA at 1.10.06_Exhibit D fr R Gho 12-31-08 2 2 3" xfId="29584"/>
    <cellStyle name="_Power Cost Value Copy 11.30.05 gas 1.09.06 AURORA at 1.10.06_Exhibit D fr R Gho 12-31-08 2 3" xfId="29585"/>
    <cellStyle name="_Power Cost Value Copy 11.30.05 gas 1.09.06 AURORA at 1.10.06_Exhibit D fr R Gho 12-31-08 2 3 2" xfId="29586"/>
    <cellStyle name="_Power Cost Value Copy 11.30.05 gas 1.09.06 AURORA at 1.10.06_Exhibit D fr R Gho 12-31-08 2 4" xfId="29587"/>
    <cellStyle name="_Power Cost Value Copy 11.30.05 gas 1.09.06 AURORA at 1.10.06_Exhibit D fr R Gho 12-31-08 3" xfId="5563"/>
    <cellStyle name="_Power Cost Value Copy 11.30.05 gas 1.09.06 AURORA at 1.10.06_Exhibit D fr R Gho 12-31-08 3 2" xfId="29588"/>
    <cellStyle name="_Power Cost Value Copy 11.30.05 gas 1.09.06 AURORA at 1.10.06_Exhibit D fr R Gho 12-31-08 3 2 2" xfId="29589"/>
    <cellStyle name="_Power Cost Value Copy 11.30.05 gas 1.09.06 AURORA at 1.10.06_Exhibit D fr R Gho 12-31-08 3 3" xfId="29590"/>
    <cellStyle name="_Power Cost Value Copy 11.30.05 gas 1.09.06 AURORA at 1.10.06_Exhibit D fr R Gho 12-31-08 3 4" xfId="29591"/>
    <cellStyle name="_Power Cost Value Copy 11.30.05 gas 1.09.06 AURORA at 1.10.06_Exhibit D fr R Gho 12-31-08 4" xfId="29592"/>
    <cellStyle name="_Power Cost Value Copy 11.30.05 gas 1.09.06 AURORA at 1.10.06_Exhibit D fr R Gho 12-31-08 4 2" xfId="29593"/>
    <cellStyle name="_Power Cost Value Copy 11.30.05 gas 1.09.06 AURORA at 1.10.06_Exhibit D fr R Gho 12-31-08 5" xfId="29594"/>
    <cellStyle name="_Power Cost Value Copy 11.30.05 gas 1.09.06 AURORA at 1.10.06_Exhibit D fr R Gho 12-31-08 v2" xfId="5564"/>
    <cellStyle name="_Power Cost Value Copy 11.30.05 gas 1.09.06 AURORA at 1.10.06_Exhibit D fr R Gho 12-31-08 v2 2" xfId="5565"/>
    <cellStyle name="_Power Cost Value Copy 11.30.05 gas 1.09.06 AURORA at 1.10.06_Exhibit D fr R Gho 12-31-08 v2 2 2" xfId="29595"/>
    <cellStyle name="_Power Cost Value Copy 11.30.05 gas 1.09.06 AURORA at 1.10.06_Exhibit D fr R Gho 12-31-08 v2 2 2 2" xfId="29596"/>
    <cellStyle name="_Power Cost Value Copy 11.30.05 gas 1.09.06 AURORA at 1.10.06_Exhibit D fr R Gho 12-31-08 v2 2 2 2 2" xfId="29597"/>
    <cellStyle name="_Power Cost Value Copy 11.30.05 gas 1.09.06 AURORA at 1.10.06_Exhibit D fr R Gho 12-31-08 v2 2 2 3" xfId="29598"/>
    <cellStyle name="_Power Cost Value Copy 11.30.05 gas 1.09.06 AURORA at 1.10.06_Exhibit D fr R Gho 12-31-08 v2 2 3" xfId="29599"/>
    <cellStyle name="_Power Cost Value Copy 11.30.05 gas 1.09.06 AURORA at 1.10.06_Exhibit D fr R Gho 12-31-08 v2 2 3 2" xfId="29600"/>
    <cellStyle name="_Power Cost Value Copy 11.30.05 gas 1.09.06 AURORA at 1.10.06_Exhibit D fr R Gho 12-31-08 v2 2 4" xfId="29601"/>
    <cellStyle name="_Power Cost Value Copy 11.30.05 gas 1.09.06 AURORA at 1.10.06_Exhibit D fr R Gho 12-31-08 v2 3" xfId="5566"/>
    <cellStyle name="_Power Cost Value Copy 11.30.05 gas 1.09.06 AURORA at 1.10.06_Exhibit D fr R Gho 12-31-08 v2 3 2" xfId="29602"/>
    <cellStyle name="_Power Cost Value Copy 11.30.05 gas 1.09.06 AURORA at 1.10.06_Exhibit D fr R Gho 12-31-08 v2 3 2 2" xfId="29603"/>
    <cellStyle name="_Power Cost Value Copy 11.30.05 gas 1.09.06 AURORA at 1.10.06_Exhibit D fr R Gho 12-31-08 v2 3 3" xfId="29604"/>
    <cellStyle name="_Power Cost Value Copy 11.30.05 gas 1.09.06 AURORA at 1.10.06_Exhibit D fr R Gho 12-31-08 v2 3 4" xfId="29605"/>
    <cellStyle name="_Power Cost Value Copy 11.30.05 gas 1.09.06 AURORA at 1.10.06_Exhibit D fr R Gho 12-31-08 v2 4" xfId="29606"/>
    <cellStyle name="_Power Cost Value Copy 11.30.05 gas 1.09.06 AURORA at 1.10.06_Exhibit D fr R Gho 12-31-08 v2 4 2" xfId="29607"/>
    <cellStyle name="_Power Cost Value Copy 11.30.05 gas 1.09.06 AURORA at 1.10.06_Exhibit D fr R Gho 12-31-08 v2 5" xfId="29608"/>
    <cellStyle name="_Power Cost Value Copy 11.30.05 gas 1.09.06 AURORA at 1.10.06_Exhibit D fr R Gho 12-31-08 v2_DEM-WP(C) ENERG10C--ctn Mid-C_042010 2010GRC" xfId="29609"/>
    <cellStyle name="_Power Cost Value Copy 11.30.05 gas 1.09.06 AURORA at 1.10.06_Exhibit D fr R Gho 12-31-08 v2_DEM-WP(C) ENERG10C--ctn Mid-C_042010 2010GRC 2" xfId="29610"/>
    <cellStyle name="_Power Cost Value Copy 11.30.05 gas 1.09.06 AURORA at 1.10.06_Exhibit D fr R Gho 12-31-08 v2_NIM Summary" xfId="5567"/>
    <cellStyle name="_Power Cost Value Copy 11.30.05 gas 1.09.06 AURORA at 1.10.06_Exhibit D fr R Gho 12-31-08 v2_NIM Summary 2" xfId="5568"/>
    <cellStyle name="_Power Cost Value Copy 11.30.05 gas 1.09.06 AURORA at 1.10.06_Exhibit D fr R Gho 12-31-08 v2_NIM Summary 2 2" xfId="29611"/>
    <cellStyle name="_Power Cost Value Copy 11.30.05 gas 1.09.06 AURORA at 1.10.06_Exhibit D fr R Gho 12-31-08 v2_NIM Summary 2 2 2" xfId="29612"/>
    <cellStyle name="_Power Cost Value Copy 11.30.05 gas 1.09.06 AURORA at 1.10.06_Exhibit D fr R Gho 12-31-08 v2_NIM Summary 2 2 2 2" xfId="29613"/>
    <cellStyle name="_Power Cost Value Copy 11.30.05 gas 1.09.06 AURORA at 1.10.06_Exhibit D fr R Gho 12-31-08 v2_NIM Summary 2 2 3" xfId="29614"/>
    <cellStyle name="_Power Cost Value Copy 11.30.05 gas 1.09.06 AURORA at 1.10.06_Exhibit D fr R Gho 12-31-08 v2_NIM Summary 2 3" xfId="29615"/>
    <cellStyle name="_Power Cost Value Copy 11.30.05 gas 1.09.06 AURORA at 1.10.06_Exhibit D fr R Gho 12-31-08 v2_NIM Summary 2 3 2" xfId="29616"/>
    <cellStyle name="_Power Cost Value Copy 11.30.05 gas 1.09.06 AURORA at 1.10.06_Exhibit D fr R Gho 12-31-08 v2_NIM Summary 2 4" xfId="29617"/>
    <cellStyle name="_Power Cost Value Copy 11.30.05 gas 1.09.06 AURORA at 1.10.06_Exhibit D fr R Gho 12-31-08 v2_NIM Summary 3" xfId="29618"/>
    <cellStyle name="_Power Cost Value Copy 11.30.05 gas 1.09.06 AURORA at 1.10.06_Exhibit D fr R Gho 12-31-08 v2_NIM Summary 3 2" xfId="29619"/>
    <cellStyle name="_Power Cost Value Copy 11.30.05 gas 1.09.06 AURORA at 1.10.06_Exhibit D fr R Gho 12-31-08 v2_NIM Summary 3 2 2" xfId="29620"/>
    <cellStyle name="_Power Cost Value Copy 11.30.05 gas 1.09.06 AURORA at 1.10.06_Exhibit D fr R Gho 12-31-08 v2_NIM Summary 3 3" xfId="29621"/>
    <cellStyle name="_Power Cost Value Copy 11.30.05 gas 1.09.06 AURORA at 1.10.06_Exhibit D fr R Gho 12-31-08 v2_NIM Summary 3 4" xfId="29622"/>
    <cellStyle name="_Power Cost Value Copy 11.30.05 gas 1.09.06 AURORA at 1.10.06_Exhibit D fr R Gho 12-31-08 v2_NIM Summary 4" xfId="29623"/>
    <cellStyle name="_Power Cost Value Copy 11.30.05 gas 1.09.06 AURORA at 1.10.06_Exhibit D fr R Gho 12-31-08 v2_NIM Summary 4 2" xfId="29624"/>
    <cellStyle name="_Power Cost Value Copy 11.30.05 gas 1.09.06 AURORA at 1.10.06_Exhibit D fr R Gho 12-31-08 v2_NIM Summary 5" xfId="29625"/>
    <cellStyle name="_Power Cost Value Copy 11.30.05 gas 1.09.06 AURORA at 1.10.06_Exhibit D fr R Gho 12-31-08 v2_NIM Summary_DEM-WP(C) ENERG10C--ctn Mid-C_042010 2010GRC" xfId="29626"/>
    <cellStyle name="_Power Cost Value Copy 11.30.05 gas 1.09.06 AURORA at 1.10.06_Exhibit D fr R Gho 12-31-08 v2_NIM Summary_DEM-WP(C) ENERG10C--ctn Mid-C_042010 2010GRC 2" xfId="29627"/>
    <cellStyle name="_Power Cost Value Copy 11.30.05 gas 1.09.06 AURORA at 1.10.06_Exhibit D fr R Gho 12-31-08_DEM-WP(C) ENERG10C--ctn Mid-C_042010 2010GRC" xfId="29628"/>
    <cellStyle name="_Power Cost Value Copy 11.30.05 gas 1.09.06 AURORA at 1.10.06_Exhibit D fr R Gho 12-31-08_DEM-WP(C) ENERG10C--ctn Mid-C_042010 2010GRC 2" xfId="29629"/>
    <cellStyle name="_Power Cost Value Copy 11.30.05 gas 1.09.06 AURORA at 1.10.06_Exhibit D fr R Gho 12-31-08_NIM Summary" xfId="5569"/>
    <cellStyle name="_Power Cost Value Copy 11.30.05 gas 1.09.06 AURORA at 1.10.06_Exhibit D fr R Gho 12-31-08_NIM Summary 2" xfId="5570"/>
    <cellStyle name="_Power Cost Value Copy 11.30.05 gas 1.09.06 AURORA at 1.10.06_Exhibit D fr R Gho 12-31-08_NIM Summary 2 2" xfId="29630"/>
    <cellStyle name="_Power Cost Value Copy 11.30.05 gas 1.09.06 AURORA at 1.10.06_Exhibit D fr R Gho 12-31-08_NIM Summary 2 2 2" xfId="29631"/>
    <cellStyle name="_Power Cost Value Copy 11.30.05 gas 1.09.06 AURORA at 1.10.06_Exhibit D fr R Gho 12-31-08_NIM Summary 2 2 2 2" xfId="29632"/>
    <cellStyle name="_Power Cost Value Copy 11.30.05 gas 1.09.06 AURORA at 1.10.06_Exhibit D fr R Gho 12-31-08_NIM Summary 2 2 3" xfId="29633"/>
    <cellStyle name="_Power Cost Value Copy 11.30.05 gas 1.09.06 AURORA at 1.10.06_Exhibit D fr R Gho 12-31-08_NIM Summary 2 3" xfId="29634"/>
    <cellStyle name="_Power Cost Value Copy 11.30.05 gas 1.09.06 AURORA at 1.10.06_Exhibit D fr R Gho 12-31-08_NIM Summary 2 3 2" xfId="29635"/>
    <cellStyle name="_Power Cost Value Copy 11.30.05 gas 1.09.06 AURORA at 1.10.06_Exhibit D fr R Gho 12-31-08_NIM Summary 2 4" xfId="29636"/>
    <cellStyle name="_Power Cost Value Copy 11.30.05 gas 1.09.06 AURORA at 1.10.06_Exhibit D fr R Gho 12-31-08_NIM Summary 3" xfId="29637"/>
    <cellStyle name="_Power Cost Value Copy 11.30.05 gas 1.09.06 AURORA at 1.10.06_Exhibit D fr R Gho 12-31-08_NIM Summary 3 2" xfId="29638"/>
    <cellStyle name="_Power Cost Value Copy 11.30.05 gas 1.09.06 AURORA at 1.10.06_Exhibit D fr R Gho 12-31-08_NIM Summary 3 2 2" xfId="29639"/>
    <cellStyle name="_Power Cost Value Copy 11.30.05 gas 1.09.06 AURORA at 1.10.06_Exhibit D fr R Gho 12-31-08_NIM Summary 3 3" xfId="29640"/>
    <cellStyle name="_Power Cost Value Copy 11.30.05 gas 1.09.06 AURORA at 1.10.06_Exhibit D fr R Gho 12-31-08_NIM Summary 3 4" xfId="29641"/>
    <cellStyle name="_Power Cost Value Copy 11.30.05 gas 1.09.06 AURORA at 1.10.06_Exhibit D fr R Gho 12-31-08_NIM Summary 4" xfId="29642"/>
    <cellStyle name="_Power Cost Value Copy 11.30.05 gas 1.09.06 AURORA at 1.10.06_Exhibit D fr R Gho 12-31-08_NIM Summary 4 2" xfId="29643"/>
    <cellStyle name="_Power Cost Value Copy 11.30.05 gas 1.09.06 AURORA at 1.10.06_Exhibit D fr R Gho 12-31-08_NIM Summary 5" xfId="29644"/>
    <cellStyle name="_Power Cost Value Copy 11.30.05 gas 1.09.06 AURORA at 1.10.06_Exhibit D fr R Gho 12-31-08_NIM Summary_DEM-WP(C) ENERG10C--ctn Mid-C_042010 2010GRC" xfId="29645"/>
    <cellStyle name="_Power Cost Value Copy 11.30.05 gas 1.09.06 AURORA at 1.10.06_Exhibit D fr R Gho 12-31-08_NIM Summary_DEM-WP(C) ENERG10C--ctn Mid-C_042010 2010GRC 2" xfId="29646"/>
    <cellStyle name="_Power Cost Value Copy 11.30.05 gas 1.09.06 AURORA at 1.10.06_Final 2008 PTC Rate Design Workpapers 10.27.08" xfId="5571"/>
    <cellStyle name="_Power Cost Value Copy 11.30.05 gas 1.09.06 AURORA at 1.10.06_Final 2009 Electric Low Income Workpapers" xfId="5572"/>
    <cellStyle name="_Power Cost Value Copy 11.30.05 gas 1.09.06 AURORA at 1.10.06_Gas Rev Req Model (2010 GRC)" xfId="5573"/>
    <cellStyle name="_Power Cost Value Copy 11.30.05 gas 1.09.06 AURORA at 1.10.06_Hopkins Ridge Prepaid Tran - Interest Earned RY 12ME Feb  '11" xfId="5574"/>
    <cellStyle name="_Power Cost Value Copy 11.30.05 gas 1.09.06 AURORA at 1.10.06_Hopkins Ridge Prepaid Tran - Interest Earned RY 12ME Feb  '11 2" xfId="5575"/>
    <cellStyle name="_Power Cost Value Copy 11.30.05 gas 1.09.06 AURORA at 1.10.06_Hopkins Ridge Prepaid Tran - Interest Earned RY 12ME Feb  '11 2 2" xfId="29647"/>
    <cellStyle name="_Power Cost Value Copy 11.30.05 gas 1.09.06 AURORA at 1.10.06_Hopkins Ridge Prepaid Tran - Interest Earned RY 12ME Feb  '11 2 2 2" xfId="29648"/>
    <cellStyle name="_Power Cost Value Copy 11.30.05 gas 1.09.06 AURORA at 1.10.06_Hopkins Ridge Prepaid Tran - Interest Earned RY 12ME Feb  '11 2 2 2 2" xfId="29649"/>
    <cellStyle name="_Power Cost Value Copy 11.30.05 gas 1.09.06 AURORA at 1.10.06_Hopkins Ridge Prepaid Tran - Interest Earned RY 12ME Feb  '11 2 2 3" xfId="29650"/>
    <cellStyle name="_Power Cost Value Copy 11.30.05 gas 1.09.06 AURORA at 1.10.06_Hopkins Ridge Prepaid Tran - Interest Earned RY 12ME Feb  '11 2 3" xfId="29651"/>
    <cellStyle name="_Power Cost Value Copy 11.30.05 gas 1.09.06 AURORA at 1.10.06_Hopkins Ridge Prepaid Tran - Interest Earned RY 12ME Feb  '11 2 3 2" xfId="29652"/>
    <cellStyle name="_Power Cost Value Copy 11.30.05 gas 1.09.06 AURORA at 1.10.06_Hopkins Ridge Prepaid Tran - Interest Earned RY 12ME Feb  '11 2 4" xfId="29653"/>
    <cellStyle name="_Power Cost Value Copy 11.30.05 gas 1.09.06 AURORA at 1.10.06_Hopkins Ridge Prepaid Tran - Interest Earned RY 12ME Feb  '11 3" xfId="29654"/>
    <cellStyle name="_Power Cost Value Copy 11.30.05 gas 1.09.06 AURORA at 1.10.06_Hopkins Ridge Prepaid Tran - Interest Earned RY 12ME Feb  '11 3 2" xfId="29655"/>
    <cellStyle name="_Power Cost Value Copy 11.30.05 gas 1.09.06 AURORA at 1.10.06_Hopkins Ridge Prepaid Tran - Interest Earned RY 12ME Feb  '11 3 2 2" xfId="29656"/>
    <cellStyle name="_Power Cost Value Copy 11.30.05 gas 1.09.06 AURORA at 1.10.06_Hopkins Ridge Prepaid Tran - Interest Earned RY 12ME Feb  '11 3 3" xfId="29657"/>
    <cellStyle name="_Power Cost Value Copy 11.30.05 gas 1.09.06 AURORA at 1.10.06_Hopkins Ridge Prepaid Tran - Interest Earned RY 12ME Feb  '11 3 4" xfId="29658"/>
    <cellStyle name="_Power Cost Value Copy 11.30.05 gas 1.09.06 AURORA at 1.10.06_Hopkins Ridge Prepaid Tran - Interest Earned RY 12ME Feb  '11 4" xfId="29659"/>
    <cellStyle name="_Power Cost Value Copy 11.30.05 gas 1.09.06 AURORA at 1.10.06_Hopkins Ridge Prepaid Tran - Interest Earned RY 12ME Feb  '11 4 2" xfId="29660"/>
    <cellStyle name="_Power Cost Value Copy 11.30.05 gas 1.09.06 AURORA at 1.10.06_Hopkins Ridge Prepaid Tran - Interest Earned RY 12ME Feb  '11 5" xfId="29661"/>
    <cellStyle name="_Power Cost Value Copy 11.30.05 gas 1.09.06 AURORA at 1.10.06_Hopkins Ridge Prepaid Tran - Interest Earned RY 12ME Feb  '11_DEM-WP(C) ENERG10C--ctn Mid-C_042010 2010GRC" xfId="29662"/>
    <cellStyle name="_Power Cost Value Copy 11.30.05 gas 1.09.06 AURORA at 1.10.06_Hopkins Ridge Prepaid Tran - Interest Earned RY 12ME Feb  '11_DEM-WP(C) ENERG10C--ctn Mid-C_042010 2010GRC 2" xfId="29663"/>
    <cellStyle name="_Power Cost Value Copy 11.30.05 gas 1.09.06 AURORA at 1.10.06_Hopkins Ridge Prepaid Tran - Interest Earned RY 12ME Feb  '11_NIM Summary" xfId="5576"/>
    <cellStyle name="_Power Cost Value Copy 11.30.05 gas 1.09.06 AURORA at 1.10.06_Hopkins Ridge Prepaid Tran - Interest Earned RY 12ME Feb  '11_NIM Summary 2" xfId="5577"/>
    <cellStyle name="_Power Cost Value Copy 11.30.05 gas 1.09.06 AURORA at 1.10.06_Hopkins Ridge Prepaid Tran - Interest Earned RY 12ME Feb  '11_NIM Summary 2 2" xfId="29664"/>
    <cellStyle name="_Power Cost Value Copy 11.30.05 gas 1.09.06 AURORA at 1.10.06_Hopkins Ridge Prepaid Tran - Interest Earned RY 12ME Feb  '11_NIM Summary 2 2 2" xfId="29665"/>
    <cellStyle name="_Power Cost Value Copy 11.30.05 gas 1.09.06 AURORA at 1.10.06_Hopkins Ridge Prepaid Tran - Interest Earned RY 12ME Feb  '11_NIM Summary 2 2 2 2" xfId="29666"/>
    <cellStyle name="_Power Cost Value Copy 11.30.05 gas 1.09.06 AURORA at 1.10.06_Hopkins Ridge Prepaid Tran - Interest Earned RY 12ME Feb  '11_NIM Summary 2 2 3" xfId="29667"/>
    <cellStyle name="_Power Cost Value Copy 11.30.05 gas 1.09.06 AURORA at 1.10.06_Hopkins Ridge Prepaid Tran - Interest Earned RY 12ME Feb  '11_NIM Summary 2 3" xfId="29668"/>
    <cellStyle name="_Power Cost Value Copy 11.30.05 gas 1.09.06 AURORA at 1.10.06_Hopkins Ridge Prepaid Tran - Interest Earned RY 12ME Feb  '11_NIM Summary 2 3 2" xfId="29669"/>
    <cellStyle name="_Power Cost Value Copy 11.30.05 gas 1.09.06 AURORA at 1.10.06_Hopkins Ridge Prepaid Tran - Interest Earned RY 12ME Feb  '11_NIM Summary 2 4" xfId="29670"/>
    <cellStyle name="_Power Cost Value Copy 11.30.05 gas 1.09.06 AURORA at 1.10.06_Hopkins Ridge Prepaid Tran - Interest Earned RY 12ME Feb  '11_NIM Summary 3" xfId="29671"/>
    <cellStyle name="_Power Cost Value Copy 11.30.05 gas 1.09.06 AURORA at 1.10.06_Hopkins Ridge Prepaid Tran - Interest Earned RY 12ME Feb  '11_NIM Summary 3 2" xfId="29672"/>
    <cellStyle name="_Power Cost Value Copy 11.30.05 gas 1.09.06 AURORA at 1.10.06_Hopkins Ridge Prepaid Tran - Interest Earned RY 12ME Feb  '11_NIM Summary 3 2 2" xfId="29673"/>
    <cellStyle name="_Power Cost Value Copy 11.30.05 gas 1.09.06 AURORA at 1.10.06_Hopkins Ridge Prepaid Tran - Interest Earned RY 12ME Feb  '11_NIM Summary 3 3" xfId="29674"/>
    <cellStyle name="_Power Cost Value Copy 11.30.05 gas 1.09.06 AURORA at 1.10.06_Hopkins Ridge Prepaid Tran - Interest Earned RY 12ME Feb  '11_NIM Summary 3 4" xfId="29675"/>
    <cellStyle name="_Power Cost Value Copy 11.30.05 gas 1.09.06 AURORA at 1.10.06_Hopkins Ridge Prepaid Tran - Interest Earned RY 12ME Feb  '11_NIM Summary 4" xfId="29676"/>
    <cellStyle name="_Power Cost Value Copy 11.30.05 gas 1.09.06 AURORA at 1.10.06_Hopkins Ridge Prepaid Tran - Interest Earned RY 12ME Feb  '11_NIM Summary 4 2" xfId="29677"/>
    <cellStyle name="_Power Cost Value Copy 11.30.05 gas 1.09.06 AURORA at 1.10.06_Hopkins Ridge Prepaid Tran - Interest Earned RY 12ME Feb  '11_NIM Summary 5" xfId="29678"/>
    <cellStyle name="_Power Cost Value Copy 11.30.05 gas 1.09.06 AURORA at 1.10.06_Hopkins Ridge Prepaid Tran - Interest Earned RY 12ME Feb  '11_NIM Summary_DEM-WP(C) ENERG10C--ctn Mid-C_042010 2010GRC" xfId="29679"/>
    <cellStyle name="_Power Cost Value Copy 11.30.05 gas 1.09.06 AURORA at 1.10.06_Hopkins Ridge Prepaid Tran - Interest Earned RY 12ME Feb  '11_NIM Summary_DEM-WP(C) ENERG10C--ctn Mid-C_042010 2010GRC 2" xfId="29680"/>
    <cellStyle name="_Power Cost Value Copy 11.30.05 gas 1.09.06 AURORA at 1.10.06_Hopkins Ridge Prepaid Tran - Interest Earned RY 12ME Feb  '11_Transmission Workbook for May BOD" xfId="5578"/>
    <cellStyle name="_Power Cost Value Copy 11.30.05 gas 1.09.06 AURORA at 1.10.06_Hopkins Ridge Prepaid Tran - Interest Earned RY 12ME Feb  '11_Transmission Workbook for May BOD 2" xfId="5579"/>
    <cellStyle name="_Power Cost Value Copy 11.30.05 gas 1.09.06 AURORA at 1.10.06_Hopkins Ridge Prepaid Tran - Interest Earned RY 12ME Feb  '11_Transmission Workbook for May BOD 2 2" xfId="29681"/>
    <cellStyle name="_Power Cost Value Copy 11.30.05 gas 1.09.06 AURORA at 1.10.06_Hopkins Ridge Prepaid Tran - Interest Earned RY 12ME Feb  '11_Transmission Workbook for May BOD 2 2 2" xfId="29682"/>
    <cellStyle name="_Power Cost Value Copy 11.30.05 gas 1.09.06 AURORA at 1.10.06_Hopkins Ridge Prepaid Tran - Interest Earned RY 12ME Feb  '11_Transmission Workbook for May BOD 2 2 2 2" xfId="29683"/>
    <cellStyle name="_Power Cost Value Copy 11.30.05 gas 1.09.06 AURORA at 1.10.06_Hopkins Ridge Prepaid Tran - Interest Earned RY 12ME Feb  '11_Transmission Workbook for May BOD 2 2 3" xfId="29684"/>
    <cellStyle name="_Power Cost Value Copy 11.30.05 gas 1.09.06 AURORA at 1.10.06_Hopkins Ridge Prepaid Tran - Interest Earned RY 12ME Feb  '11_Transmission Workbook for May BOD 2 3" xfId="29685"/>
    <cellStyle name="_Power Cost Value Copy 11.30.05 gas 1.09.06 AURORA at 1.10.06_Hopkins Ridge Prepaid Tran - Interest Earned RY 12ME Feb  '11_Transmission Workbook for May BOD 2 3 2" xfId="29686"/>
    <cellStyle name="_Power Cost Value Copy 11.30.05 gas 1.09.06 AURORA at 1.10.06_Hopkins Ridge Prepaid Tran - Interest Earned RY 12ME Feb  '11_Transmission Workbook for May BOD 2 4" xfId="29687"/>
    <cellStyle name="_Power Cost Value Copy 11.30.05 gas 1.09.06 AURORA at 1.10.06_Hopkins Ridge Prepaid Tran - Interest Earned RY 12ME Feb  '11_Transmission Workbook for May BOD 3" xfId="29688"/>
    <cellStyle name="_Power Cost Value Copy 11.30.05 gas 1.09.06 AURORA at 1.10.06_Hopkins Ridge Prepaid Tran - Interest Earned RY 12ME Feb  '11_Transmission Workbook for May BOD 3 2" xfId="29689"/>
    <cellStyle name="_Power Cost Value Copy 11.30.05 gas 1.09.06 AURORA at 1.10.06_Hopkins Ridge Prepaid Tran - Interest Earned RY 12ME Feb  '11_Transmission Workbook for May BOD 3 2 2" xfId="29690"/>
    <cellStyle name="_Power Cost Value Copy 11.30.05 gas 1.09.06 AURORA at 1.10.06_Hopkins Ridge Prepaid Tran - Interest Earned RY 12ME Feb  '11_Transmission Workbook for May BOD 3 3" xfId="29691"/>
    <cellStyle name="_Power Cost Value Copy 11.30.05 gas 1.09.06 AURORA at 1.10.06_Hopkins Ridge Prepaid Tran - Interest Earned RY 12ME Feb  '11_Transmission Workbook for May BOD 3 4" xfId="29692"/>
    <cellStyle name="_Power Cost Value Copy 11.30.05 gas 1.09.06 AURORA at 1.10.06_Hopkins Ridge Prepaid Tran - Interest Earned RY 12ME Feb  '11_Transmission Workbook for May BOD 4" xfId="29693"/>
    <cellStyle name="_Power Cost Value Copy 11.30.05 gas 1.09.06 AURORA at 1.10.06_Hopkins Ridge Prepaid Tran - Interest Earned RY 12ME Feb  '11_Transmission Workbook for May BOD 4 2" xfId="29694"/>
    <cellStyle name="_Power Cost Value Copy 11.30.05 gas 1.09.06 AURORA at 1.10.06_Hopkins Ridge Prepaid Tran - Interest Earned RY 12ME Feb  '11_Transmission Workbook for May BOD 5" xfId="29695"/>
    <cellStyle name="_Power Cost Value Copy 11.30.05 gas 1.09.06 AURORA at 1.10.06_Hopkins Ridge Prepaid Tran - Interest Earned RY 12ME Feb  '11_Transmission Workbook for May BOD_DEM-WP(C) ENERG10C--ctn Mid-C_042010 2010GRC" xfId="29696"/>
    <cellStyle name="_Power Cost Value Copy 11.30.05 gas 1.09.06 AURORA at 1.10.06_Hopkins Ridge Prepaid Tran - Interest Earned RY 12ME Feb  '11_Transmission Workbook for May BOD_DEM-WP(C) ENERG10C--ctn Mid-C_042010 2010GRC 2" xfId="29697"/>
    <cellStyle name="_Power Cost Value Copy 11.30.05 gas 1.09.06 AURORA at 1.10.06_INPUTS" xfId="5580"/>
    <cellStyle name="_Power Cost Value Copy 11.30.05 gas 1.09.06 AURORA at 1.10.06_INPUTS 2" xfId="5581"/>
    <cellStyle name="_Power Cost Value Copy 11.30.05 gas 1.09.06 AURORA at 1.10.06_INPUTS 2 2" xfId="5582"/>
    <cellStyle name="_Power Cost Value Copy 11.30.05 gas 1.09.06 AURORA at 1.10.06_INPUTS 2 2 2" xfId="5583"/>
    <cellStyle name="_Power Cost Value Copy 11.30.05 gas 1.09.06 AURORA at 1.10.06_INPUTS 2 2 2 2" xfId="29698"/>
    <cellStyle name="_Power Cost Value Copy 11.30.05 gas 1.09.06 AURORA at 1.10.06_INPUTS 2 2 3" xfId="5584"/>
    <cellStyle name="_Power Cost Value Copy 11.30.05 gas 1.09.06 AURORA at 1.10.06_INPUTS 2 3" xfId="5585"/>
    <cellStyle name="_Power Cost Value Copy 11.30.05 gas 1.09.06 AURORA at 1.10.06_INPUTS 2 3 2" xfId="5586"/>
    <cellStyle name="_Power Cost Value Copy 11.30.05 gas 1.09.06 AURORA at 1.10.06_INPUTS 2 3 2 2" xfId="29699"/>
    <cellStyle name="_Power Cost Value Copy 11.30.05 gas 1.09.06 AURORA at 1.10.06_INPUTS 2 3 3" xfId="5587"/>
    <cellStyle name="_Power Cost Value Copy 11.30.05 gas 1.09.06 AURORA at 1.10.06_INPUTS 2 4" xfId="5588"/>
    <cellStyle name="_Power Cost Value Copy 11.30.05 gas 1.09.06 AURORA at 1.10.06_INPUTS 2 4 2" xfId="5589"/>
    <cellStyle name="_Power Cost Value Copy 11.30.05 gas 1.09.06 AURORA at 1.10.06_INPUTS 2 4 2 2" xfId="29700"/>
    <cellStyle name="_Power Cost Value Copy 11.30.05 gas 1.09.06 AURORA at 1.10.06_INPUTS 2 4 3" xfId="5590"/>
    <cellStyle name="_Power Cost Value Copy 11.30.05 gas 1.09.06 AURORA at 1.10.06_INPUTS 2 5" xfId="29701"/>
    <cellStyle name="_Power Cost Value Copy 11.30.05 gas 1.09.06 AURORA at 1.10.06_INPUTS 3" xfId="5591"/>
    <cellStyle name="_Power Cost Value Copy 11.30.05 gas 1.09.06 AURORA at 1.10.06_INPUTS 3 2" xfId="5592"/>
    <cellStyle name="_Power Cost Value Copy 11.30.05 gas 1.09.06 AURORA at 1.10.06_INPUTS 3 2 2" xfId="29702"/>
    <cellStyle name="_Power Cost Value Copy 11.30.05 gas 1.09.06 AURORA at 1.10.06_INPUTS 3 3" xfId="5593"/>
    <cellStyle name="_Power Cost Value Copy 11.30.05 gas 1.09.06 AURORA at 1.10.06_INPUTS 4" xfId="5594"/>
    <cellStyle name="_Power Cost Value Copy 11.30.05 gas 1.09.06 AURORA at 1.10.06_INPUTS 4 2" xfId="5595"/>
    <cellStyle name="_Power Cost Value Copy 11.30.05 gas 1.09.06 AURORA at 1.10.06_INPUTS 4 2 2" xfId="29703"/>
    <cellStyle name="_Power Cost Value Copy 11.30.05 gas 1.09.06 AURORA at 1.10.06_INPUTS 4 3" xfId="5596"/>
    <cellStyle name="_Power Cost Value Copy 11.30.05 gas 1.09.06 AURORA at 1.10.06_INPUTS 5" xfId="5597"/>
    <cellStyle name="_Power Cost Value Copy 11.30.05 gas 1.09.06 AURORA at 1.10.06_INPUTS 5 2" xfId="29704"/>
    <cellStyle name="_Power Cost Value Copy 11.30.05 gas 1.09.06 AURORA at 1.10.06_INPUTS 6" xfId="5598"/>
    <cellStyle name="_Power Cost Value Copy 11.30.05 gas 1.09.06 AURORA at 1.10.06_Leased Transformer &amp; Substation Plant &amp; Rev 12-2009" xfId="5599"/>
    <cellStyle name="_Power Cost Value Copy 11.30.05 gas 1.09.06 AURORA at 1.10.06_Leased Transformer &amp; Substation Plant &amp; Rev 12-2009 2" xfId="5600"/>
    <cellStyle name="_Power Cost Value Copy 11.30.05 gas 1.09.06 AURORA at 1.10.06_Leased Transformer &amp; Substation Plant &amp; Rev 12-2009 2 2" xfId="5601"/>
    <cellStyle name="_Power Cost Value Copy 11.30.05 gas 1.09.06 AURORA at 1.10.06_Leased Transformer &amp; Substation Plant &amp; Rev 12-2009 2 2 2" xfId="5602"/>
    <cellStyle name="_Power Cost Value Copy 11.30.05 gas 1.09.06 AURORA at 1.10.06_Leased Transformer &amp; Substation Plant &amp; Rev 12-2009 2 2 2 2" xfId="29705"/>
    <cellStyle name="_Power Cost Value Copy 11.30.05 gas 1.09.06 AURORA at 1.10.06_Leased Transformer &amp; Substation Plant &amp; Rev 12-2009 2 2 3" xfId="5603"/>
    <cellStyle name="_Power Cost Value Copy 11.30.05 gas 1.09.06 AURORA at 1.10.06_Leased Transformer &amp; Substation Plant &amp; Rev 12-2009 2 3" xfId="5604"/>
    <cellStyle name="_Power Cost Value Copy 11.30.05 gas 1.09.06 AURORA at 1.10.06_Leased Transformer &amp; Substation Plant &amp; Rev 12-2009 2 3 2" xfId="5605"/>
    <cellStyle name="_Power Cost Value Copy 11.30.05 gas 1.09.06 AURORA at 1.10.06_Leased Transformer &amp; Substation Plant &amp; Rev 12-2009 2 3 2 2" xfId="29706"/>
    <cellStyle name="_Power Cost Value Copy 11.30.05 gas 1.09.06 AURORA at 1.10.06_Leased Transformer &amp; Substation Plant &amp; Rev 12-2009 2 3 3" xfId="5606"/>
    <cellStyle name="_Power Cost Value Copy 11.30.05 gas 1.09.06 AURORA at 1.10.06_Leased Transformer &amp; Substation Plant &amp; Rev 12-2009 2 4" xfId="5607"/>
    <cellStyle name="_Power Cost Value Copy 11.30.05 gas 1.09.06 AURORA at 1.10.06_Leased Transformer &amp; Substation Plant &amp; Rev 12-2009 2 4 2" xfId="5608"/>
    <cellStyle name="_Power Cost Value Copy 11.30.05 gas 1.09.06 AURORA at 1.10.06_Leased Transformer &amp; Substation Plant &amp; Rev 12-2009 2 4 2 2" xfId="29707"/>
    <cellStyle name="_Power Cost Value Copy 11.30.05 gas 1.09.06 AURORA at 1.10.06_Leased Transformer &amp; Substation Plant &amp; Rev 12-2009 2 4 3" xfId="5609"/>
    <cellStyle name="_Power Cost Value Copy 11.30.05 gas 1.09.06 AURORA at 1.10.06_Leased Transformer &amp; Substation Plant &amp; Rev 12-2009 2 5" xfId="29708"/>
    <cellStyle name="_Power Cost Value Copy 11.30.05 gas 1.09.06 AURORA at 1.10.06_Leased Transformer &amp; Substation Plant &amp; Rev 12-2009 3" xfId="5610"/>
    <cellStyle name="_Power Cost Value Copy 11.30.05 gas 1.09.06 AURORA at 1.10.06_Leased Transformer &amp; Substation Plant &amp; Rev 12-2009 3 2" xfId="5611"/>
    <cellStyle name="_Power Cost Value Copy 11.30.05 gas 1.09.06 AURORA at 1.10.06_Leased Transformer &amp; Substation Plant &amp; Rev 12-2009 3 2 2" xfId="29709"/>
    <cellStyle name="_Power Cost Value Copy 11.30.05 gas 1.09.06 AURORA at 1.10.06_Leased Transformer &amp; Substation Plant &amp; Rev 12-2009 3 3" xfId="5612"/>
    <cellStyle name="_Power Cost Value Copy 11.30.05 gas 1.09.06 AURORA at 1.10.06_Leased Transformer &amp; Substation Plant &amp; Rev 12-2009 4" xfId="5613"/>
    <cellStyle name="_Power Cost Value Copy 11.30.05 gas 1.09.06 AURORA at 1.10.06_Leased Transformer &amp; Substation Plant &amp; Rev 12-2009 4 2" xfId="5614"/>
    <cellStyle name="_Power Cost Value Copy 11.30.05 gas 1.09.06 AURORA at 1.10.06_Leased Transformer &amp; Substation Plant &amp; Rev 12-2009 4 2 2" xfId="29710"/>
    <cellStyle name="_Power Cost Value Copy 11.30.05 gas 1.09.06 AURORA at 1.10.06_Leased Transformer &amp; Substation Plant &amp; Rev 12-2009 4 3" xfId="5615"/>
    <cellStyle name="_Power Cost Value Copy 11.30.05 gas 1.09.06 AURORA at 1.10.06_Leased Transformer &amp; Substation Plant &amp; Rev 12-2009 5" xfId="5616"/>
    <cellStyle name="_Power Cost Value Copy 11.30.05 gas 1.09.06 AURORA at 1.10.06_Leased Transformer &amp; Substation Plant &amp; Rev 12-2009 5 2" xfId="29711"/>
    <cellStyle name="_Power Cost Value Copy 11.30.05 gas 1.09.06 AURORA at 1.10.06_Leased Transformer &amp; Substation Plant &amp; Rev 12-2009 6" xfId="5617"/>
    <cellStyle name="_Power Cost Value Copy 11.30.05 gas 1.09.06 AURORA at 1.10.06_Mint Farm Generation BPA" xfId="29712"/>
    <cellStyle name="_Power Cost Value Copy 11.30.05 gas 1.09.06 AURORA at 1.10.06_NIM Summary" xfId="5618"/>
    <cellStyle name="_Power Cost Value Copy 11.30.05 gas 1.09.06 AURORA at 1.10.06_NIM Summary 09GRC" xfId="5619"/>
    <cellStyle name="_Power Cost Value Copy 11.30.05 gas 1.09.06 AURORA at 1.10.06_NIM Summary 09GRC 2" xfId="5620"/>
    <cellStyle name="_Power Cost Value Copy 11.30.05 gas 1.09.06 AURORA at 1.10.06_NIM Summary 09GRC 2 2" xfId="29713"/>
    <cellStyle name="_Power Cost Value Copy 11.30.05 gas 1.09.06 AURORA at 1.10.06_NIM Summary 09GRC 2 2 2" xfId="29714"/>
    <cellStyle name="_Power Cost Value Copy 11.30.05 gas 1.09.06 AURORA at 1.10.06_NIM Summary 09GRC 2 2 2 2" xfId="29715"/>
    <cellStyle name="_Power Cost Value Copy 11.30.05 gas 1.09.06 AURORA at 1.10.06_NIM Summary 09GRC 2 2 3" xfId="29716"/>
    <cellStyle name="_Power Cost Value Copy 11.30.05 gas 1.09.06 AURORA at 1.10.06_NIM Summary 09GRC 2 3" xfId="29717"/>
    <cellStyle name="_Power Cost Value Copy 11.30.05 gas 1.09.06 AURORA at 1.10.06_NIM Summary 09GRC 2 3 2" xfId="29718"/>
    <cellStyle name="_Power Cost Value Copy 11.30.05 gas 1.09.06 AURORA at 1.10.06_NIM Summary 09GRC 2 4" xfId="29719"/>
    <cellStyle name="_Power Cost Value Copy 11.30.05 gas 1.09.06 AURORA at 1.10.06_NIM Summary 09GRC 3" xfId="29720"/>
    <cellStyle name="_Power Cost Value Copy 11.30.05 gas 1.09.06 AURORA at 1.10.06_NIM Summary 09GRC 3 2" xfId="29721"/>
    <cellStyle name="_Power Cost Value Copy 11.30.05 gas 1.09.06 AURORA at 1.10.06_NIM Summary 09GRC 3 2 2" xfId="29722"/>
    <cellStyle name="_Power Cost Value Copy 11.30.05 gas 1.09.06 AURORA at 1.10.06_NIM Summary 09GRC 3 3" xfId="29723"/>
    <cellStyle name="_Power Cost Value Copy 11.30.05 gas 1.09.06 AURORA at 1.10.06_NIM Summary 09GRC 3 4" xfId="29724"/>
    <cellStyle name="_Power Cost Value Copy 11.30.05 gas 1.09.06 AURORA at 1.10.06_NIM Summary 09GRC 4" xfId="29725"/>
    <cellStyle name="_Power Cost Value Copy 11.30.05 gas 1.09.06 AURORA at 1.10.06_NIM Summary 09GRC 4 2" xfId="29726"/>
    <cellStyle name="_Power Cost Value Copy 11.30.05 gas 1.09.06 AURORA at 1.10.06_NIM Summary 09GRC 5" xfId="29727"/>
    <cellStyle name="_Power Cost Value Copy 11.30.05 gas 1.09.06 AURORA at 1.10.06_NIM Summary 09GRC_DEM-WP(C) ENERG10C--ctn Mid-C_042010 2010GRC" xfId="29728"/>
    <cellStyle name="_Power Cost Value Copy 11.30.05 gas 1.09.06 AURORA at 1.10.06_NIM Summary 09GRC_DEM-WP(C) ENERG10C--ctn Mid-C_042010 2010GRC 2" xfId="29729"/>
    <cellStyle name="_Power Cost Value Copy 11.30.05 gas 1.09.06 AURORA at 1.10.06_NIM Summary 10" xfId="29730"/>
    <cellStyle name="_Power Cost Value Copy 11.30.05 gas 1.09.06 AURORA at 1.10.06_NIM Summary 10 2" xfId="29731"/>
    <cellStyle name="_Power Cost Value Copy 11.30.05 gas 1.09.06 AURORA at 1.10.06_NIM Summary 10 2 2" xfId="29732"/>
    <cellStyle name="_Power Cost Value Copy 11.30.05 gas 1.09.06 AURORA at 1.10.06_NIM Summary 10 3" xfId="29733"/>
    <cellStyle name="_Power Cost Value Copy 11.30.05 gas 1.09.06 AURORA at 1.10.06_NIM Summary 10 4" xfId="29734"/>
    <cellStyle name="_Power Cost Value Copy 11.30.05 gas 1.09.06 AURORA at 1.10.06_NIM Summary 11" xfId="29735"/>
    <cellStyle name="_Power Cost Value Copy 11.30.05 gas 1.09.06 AURORA at 1.10.06_NIM Summary 11 2" xfId="29736"/>
    <cellStyle name="_Power Cost Value Copy 11.30.05 gas 1.09.06 AURORA at 1.10.06_NIM Summary 11 2 2" xfId="29737"/>
    <cellStyle name="_Power Cost Value Copy 11.30.05 gas 1.09.06 AURORA at 1.10.06_NIM Summary 11 3" xfId="29738"/>
    <cellStyle name="_Power Cost Value Copy 11.30.05 gas 1.09.06 AURORA at 1.10.06_NIM Summary 11 4" xfId="29739"/>
    <cellStyle name="_Power Cost Value Copy 11.30.05 gas 1.09.06 AURORA at 1.10.06_NIM Summary 12" xfId="29740"/>
    <cellStyle name="_Power Cost Value Copy 11.30.05 gas 1.09.06 AURORA at 1.10.06_NIM Summary 12 2" xfId="29741"/>
    <cellStyle name="_Power Cost Value Copy 11.30.05 gas 1.09.06 AURORA at 1.10.06_NIM Summary 12 2 2" xfId="29742"/>
    <cellStyle name="_Power Cost Value Copy 11.30.05 gas 1.09.06 AURORA at 1.10.06_NIM Summary 12 3" xfId="29743"/>
    <cellStyle name="_Power Cost Value Copy 11.30.05 gas 1.09.06 AURORA at 1.10.06_NIM Summary 12 4" xfId="29744"/>
    <cellStyle name="_Power Cost Value Copy 11.30.05 gas 1.09.06 AURORA at 1.10.06_NIM Summary 13" xfId="29745"/>
    <cellStyle name="_Power Cost Value Copy 11.30.05 gas 1.09.06 AURORA at 1.10.06_NIM Summary 13 2" xfId="29746"/>
    <cellStyle name="_Power Cost Value Copy 11.30.05 gas 1.09.06 AURORA at 1.10.06_NIM Summary 13 2 2" xfId="29747"/>
    <cellStyle name="_Power Cost Value Copy 11.30.05 gas 1.09.06 AURORA at 1.10.06_NIM Summary 13 3" xfId="29748"/>
    <cellStyle name="_Power Cost Value Copy 11.30.05 gas 1.09.06 AURORA at 1.10.06_NIM Summary 13 4" xfId="29749"/>
    <cellStyle name="_Power Cost Value Copy 11.30.05 gas 1.09.06 AURORA at 1.10.06_NIM Summary 14" xfId="29750"/>
    <cellStyle name="_Power Cost Value Copy 11.30.05 gas 1.09.06 AURORA at 1.10.06_NIM Summary 14 2" xfId="29751"/>
    <cellStyle name="_Power Cost Value Copy 11.30.05 gas 1.09.06 AURORA at 1.10.06_NIM Summary 14 2 2" xfId="29752"/>
    <cellStyle name="_Power Cost Value Copy 11.30.05 gas 1.09.06 AURORA at 1.10.06_NIM Summary 14 3" xfId="29753"/>
    <cellStyle name="_Power Cost Value Copy 11.30.05 gas 1.09.06 AURORA at 1.10.06_NIM Summary 14 4" xfId="29754"/>
    <cellStyle name="_Power Cost Value Copy 11.30.05 gas 1.09.06 AURORA at 1.10.06_NIM Summary 15" xfId="29755"/>
    <cellStyle name="_Power Cost Value Copy 11.30.05 gas 1.09.06 AURORA at 1.10.06_NIM Summary 15 2" xfId="29756"/>
    <cellStyle name="_Power Cost Value Copy 11.30.05 gas 1.09.06 AURORA at 1.10.06_NIM Summary 15 2 2" xfId="29757"/>
    <cellStyle name="_Power Cost Value Copy 11.30.05 gas 1.09.06 AURORA at 1.10.06_NIM Summary 15 3" xfId="29758"/>
    <cellStyle name="_Power Cost Value Copy 11.30.05 gas 1.09.06 AURORA at 1.10.06_NIM Summary 15 4" xfId="29759"/>
    <cellStyle name="_Power Cost Value Copy 11.30.05 gas 1.09.06 AURORA at 1.10.06_NIM Summary 16" xfId="29760"/>
    <cellStyle name="_Power Cost Value Copy 11.30.05 gas 1.09.06 AURORA at 1.10.06_NIM Summary 16 2" xfId="29761"/>
    <cellStyle name="_Power Cost Value Copy 11.30.05 gas 1.09.06 AURORA at 1.10.06_NIM Summary 16 2 2" xfId="29762"/>
    <cellStyle name="_Power Cost Value Copy 11.30.05 gas 1.09.06 AURORA at 1.10.06_NIM Summary 16 3" xfId="29763"/>
    <cellStyle name="_Power Cost Value Copy 11.30.05 gas 1.09.06 AURORA at 1.10.06_NIM Summary 16 4" xfId="29764"/>
    <cellStyle name="_Power Cost Value Copy 11.30.05 gas 1.09.06 AURORA at 1.10.06_NIM Summary 17" xfId="29765"/>
    <cellStyle name="_Power Cost Value Copy 11.30.05 gas 1.09.06 AURORA at 1.10.06_NIM Summary 17 2" xfId="29766"/>
    <cellStyle name="_Power Cost Value Copy 11.30.05 gas 1.09.06 AURORA at 1.10.06_NIM Summary 17 2 2" xfId="29767"/>
    <cellStyle name="_Power Cost Value Copy 11.30.05 gas 1.09.06 AURORA at 1.10.06_NIM Summary 17 3" xfId="29768"/>
    <cellStyle name="_Power Cost Value Copy 11.30.05 gas 1.09.06 AURORA at 1.10.06_NIM Summary 17 4" xfId="29769"/>
    <cellStyle name="_Power Cost Value Copy 11.30.05 gas 1.09.06 AURORA at 1.10.06_NIM Summary 18" xfId="29770"/>
    <cellStyle name="_Power Cost Value Copy 11.30.05 gas 1.09.06 AURORA at 1.10.06_NIM Summary 18 2" xfId="29771"/>
    <cellStyle name="_Power Cost Value Copy 11.30.05 gas 1.09.06 AURORA at 1.10.06_NIM Summary 18 2 2" xfId="29772"/>
    <cellStyle name="_Power Cost Value Copy 11.30.05 gas 1.09.06 AURORA at 1.10.06_NIM Summary 18 3" xfId="29773"/>
    <cellStyle name="_Power Cost Value Copy 11.30.05 gas 1.09.06 AURORA at 1.10.06_NIM Summary 18 4" xfId="29774"/>
    <cellStyle name="_Power Cost Value Copy 11.30.05 gas 1.09.06 AURORA at 1.10.06_NIM Summary 19" xfId="29775"/>
    <cellStyle name="_Power Cost Value Copy 11.30.05 gas 1.09.06 AURORA at 1.10.06_NIM Summary 19 2" xfId="29776"/>
    <cellStyle name="_Power Cost Value Copy 11.30.05 gas 1.09.06 AURORA at 1.10.06_NIM Summary 19 2 2" xfId="29777"/>
    <cellStyle name="_Power Cost Value Copy 11.30.05 gas 1.09.06 AURORA at 1.10.06_NIM Summary 19 3" xfId="29778"/>
    <cellStyle name="_Power Cost Value Copy 11.30.05 gas 1.09.06 AURORA at 1.10.06_NIM Summary 19 4" xfId="29779"/>
    <cellStyle name="_Power Cost Value Copy 11.30.05 gas 1.09.06 AURORA at 1.10.06_NIM Summary 2" xfId="5621"/>
    <cellStyle name="_Power Cost Value Copy 11.30.05 gas 1.09.06 AURORA at 1.10.06_NIM Summary 2 2" xfId="29780"/>
    <cellStyle name="_Power Cost Value Copy 11.30.05 gas 1.09.06 AURORA at 1.10.06_NIM Summary 2 2 2" xfId="29781"/>
    <cellStyle name="_Power Cost Value Copy 11.30.05 gas 1.09.06 AURORA at 1.10.06_NIM Summary 2 2 2 2" xfId="29782"/>
    <cellStyle name="_Power Cost Value Copy 11.30.05 gas 1.09.06 AURORA at 1.10.06_NIM Summary 2 2 3" xfId="29783"/>
    <cellStyle name="_Power Cost Value Copy 11.30.05 gas 1.09.06 AURORA at 1.10.06_NIM Summary 2 3" xfId="29784"/>
    <cellStyle name="_Power Cost Value Copy 11.30.05 gas 1.09.06 AURORA at 1.10.06_NIM Summary 2 3 2" xfId="29785"/>
    <cellStyle name="_Power Cost Value Copy 11.30.05 gas 1.09.06 AURORA at 1.10.06_NIM Summary 2 4" xfId="29786"/>
    <cellStyle name="_Power Cost Value Copy 11.30.05 gas 1.09.06 AURORA at 1.10.06_NIM Summary 20" xfId="29787"/>
    <cellStyle name="_Power Cost Value Copy 11.30.05 gas 1.09.06 AURORA at 1.10.06_NIM Summary 20 2" xfId="29788"/>
    <cellStyle name="_Power Cost Value Copy 11.30.05 gas 1.09.06 AURORA at 1.10.06_NIM Summary 20 3" xfId="29789"/>
    <cellStyle name="_Power Cost Value Copy 11.30.05 gas 1.09.06 AURORA at 1.10.06_NIM Summary 21" xfId="29790"/>
    <cellStyle name="_Power Cost Value Copy 11.30.05 gas 1.09.06 AURORA at 1.10.06_NIM Summary 21 2" xfId="29791"/>
    <cellStyle name="_Power Cost Value Copy 11.30.05 gas 1.09.06 AURORA at 1.10.06_NIM Summary 21 3" xfId="29792"/>
    <cellStyle name="_Power Cost Value Copy 11.30.05 gas 1.09.06 AURORA at 1.10.06_NIM Summary 22" xfId="29793"/>
    <cellStyle name="_Power Cost Value Copy 11.30.05 gas 1.09.06 AURORA at 1.10.06_NIM Summary 22 2" xfId="29794"/>
    <cellStyle name="_Power Cost Value Copy 11.30.05 gas 1.09.06 AURORA at 1.10.06_NIM Summary 22 3" xfId="29795"/>
    <cellStyle name="_Power Cost Value Copy 11.30.05 gas 1.09.06 AURORA at 1.10.06_NIM Summary 23" xfId="29796"/>
    <cellStyle name="_Power Cost Value Copy 11.30.05 gas 1.09.06 AURORA at 1.10.06_NIM Summary 23 2" xfId="29797"/>
    <cellStyle name="_Power Cost Value Copy 11.30.05 gas 1.09.06 AURORA at 1.10.06_NIM Summary 23 3" xfId="29798"/>
    <cellStyle name="_Power Cost Value Copy 11.30.05 gas 1.09.06 AURORA at 1.10.06_NIM Summary 24" xfId="29799"/>
    <cellStyle name="_Power Cost Value Copy 11.30.05 gas 1.09.06 AURORA at 1.10.06_NIM Summary 24 2" xfId="29800"/>
    <cellStyle name="_Power Cost Value Copy 11.30.05 gas 1.09.06 AURORA at 1.10.06_NIM Summary 24 3" xfId="29801"/>
    <cellStyle name="_Power Cost Value Copy 11.30.05 gas 1.09.06 AURORA at 1.10.06_NIM Summary 25" xfId="29802"/>
    <cellStyle name="_Power Cost Value Copy 11.30.05 gas 1.09.06 AURORA at 1.10.06_NIM Summary 25 2" xfId="29803"/>
    <cellStyle name="_Power Cost Value Copy 11.30.05 gas 1.09.06 AURORA at 1.10.06_NIM Summary 25 3" xfId="29804"/>
    <cellStyle name="_Power Cost Value Copy 11.30.05 gas 1.09.06 AURORA at 1.10.06_NIM Summary 26" xfId="29805"/>
    <cellStyle name="_Power Cost Value Copy 11.30.05 gas 1.09.06 AURORA at 1.10.06_NIM Summary 26 2" xfId="29806"/>
    <cellStyle name="_Power Cost Value Copy 11.30.05 gas 1.09.06 AURORA at 1.10.06_NIM Summary 26 3" xfId="29807"/>
    <cellStyle name="_Power Cost Value Copy 11.30.05 gas 1.09.06 AURORA at 1.10.06_NIM Summary 27" xfId="29808"/>
    <cellStyle name="_Power Cost Value Copy 11.30.05 gas 1.09.06 AURORA at 1.10.06_NIM Summary 27 2" xfId="29809"/>
    <cellStyle name="_Power Cost Value Copy 11.30.05 gas 1.09.06 AURORA at 1.10.06_NIM Summary 27 3" xfId="29810"/>
    <cellStyle name="_Power Cost Value Copy 11.30.05 gas 1.09.06 AURORA at 1.10.06_NIM Summary 28" xfId="29811"/>
    <cellStyle name="_Power Cost Value Copy 11.30.05 gas 1.09.06 AURORA at 1.10.06_NIM Summary 28 2" xfId="29812"/>
    <cellStyle name="_Power Cost Value Copy 11.30.05 gas 1.09.06 AURORA at 1.10.06_NIM Summary 28 3" xfId="29813"/>
    <cellStyle name="_Power Cost Value Copy 11.30.05 gas 1.09.06 AURORA at 1.10.06_NIM Summary 29" xfId="29814"/>
    <cellStyle name="_Power Cost Value Copy 11.30.05 gas 1.09.06 AURORA at 1.10.06_NIM Summary 29 2" xfId="29815"/>
    <cellStyle name="_Power Cost Value Copy 11.30.05 gas 1.09.06 AURORA at 1.10.06_NIM Summary 29 3" xfId="29816"/>
    <cellStyle name="_Power Cost Value Copy 11.30.05 gas 1.09.06 AURORA at 1.10.06_NIM Summary 3" xfId="5622"/>
    <cellStyle name="_Power Cost Value Copy 11.30.05 gas 1.09.06 AURORA at 1.10.06_NIM Summary 3 2" xfId="29817"/>
    <cellStyle name="_Power Cost Value Copy 11.30.05 gas 1.09.06 AURORA at 1.10.06_NIM Summary 3 2 2" xfId="29818"/>
    <cellStyle name="_Power Cost Value Copy 11.30.05 gas 1.09.06 AURORA at 1.10.06_NIM Summary 3 3" xfId="29819"/>
    <cellStyle name="_Power Cost Value Copy 11.30.05 gas 1.09.06 AURORA at 1.10.06_NIM Summary 3 4" xfId="29820"/>
    <cellStyle name="_Power Cost Value Copy 11.30.05 gas 1.09.06 AURORA at 1.10.06_NIM Summary 30" xfId="29821"/>
    <cellStyle name="_Power Cost Value Copy 11.30.05 gas 1.09.06 AURORA at 1.10.06_NIM Summary 30 2" xfId="29822"/>
    <cellStyle name="_Power Cost Value Copy 11.30.05 gas 1.09.06 AURORA at 1.10.06_NIM Summary 30 3" xfId="29823"/>
    <cellStyle name="_Power Cost Value Copy 11.30.05 gas 1.09.06 AURORA at 1.10.06_NIM Summary 31" xfId="29824"/>
    <cellStyle name="_Power Cost Value Copy 11.30.05 gas 1.09.06 AURORA at 1.10.06_NIM Summary 31 2" xfId="29825"/>
    <cellStyle name="_Power Cost Value Copy 11.30.05 gas 1.09.06 AURORA at 1.10.06_NIM Summary 31 3" xfId="29826"/>
    <cellStyle name="_Power Cost Value Copy 11.30.05 gas 1.09.06 AURORA at 1.10.06_NIM Summary 32" xfId="29827"/>
    <cellStyle name="_Power Cost Value Copy 11.30.05 gas 1.09.06 AURORA at 1.10.06_NIM Summary 32 2" xfId="29828"/>
    <cellStyle name="_Power Cost Value Copy 11.30.05 gas 1.09.06 AURORA at 1.10.06_NIM Summary 33" xfId="29829"/>
    <cellStyle name="_Power Cost Value Copy 11.30.05 gas 1.09.06 AURORA at 1.10.06_NIM Summary 33 2" xfId="29830"/>
    <cellStyle name="_Power Cost Value Copy 11.30.05 gas 1.09.06 AURORA at 1.10.06_NIM Summary 34" xfId="29831"/>
    <cellStyle name="_Power Cost Value Copy 11.30.05 gas 1.09.06 AURORA at 1.10.06_NIM Summary 34 2" xfId="29832"/>
    <cellStyle name="_Power Cost Value Copy 11.30.05 gas 1.09.06 AURORA at 1.10.06_NIM Summary 35" xfId="29833"/>
    <cellStyle name="_Power Cost Value Copy 11.30.05 gas 1.09.06 AURORA at 1.10.06_NIM Summary 35 2" xfId="29834"/>
    <cellStyle name="_Power Cost Value Copy 11.30.05 gas 1.09.06 AURORA at 1.10.06_NIM Summary 36" xfId="29835"/>
    <cellStyle name="_Power Cost Value Copy 11.30.05 gas 1.09.06 AURORA at 1.10.06_NIM Summary 36 2" xfId="29836"/>
    <cellStyle name="_Power Cost Value Copy 11.30.05 gas 1.09.06 AURORA at 1.10.06_NIM Summary 37" xfId="29837"/>
    <cellStyle name="_Power Cost Value Copy 11.30.05 gas 1.09.06 AURORA at 1.10.06_NIM Summary 37 2" xfId="29838"/>
    <cellStyle name="_Power Cost Value Copy 11.30.05 gas 1.09.06 AURORA at 1.10.06_NIM Summary 38" xfId="29839"/>
    <cellStyle name="_Power Cost Value Copy 11.30.05 gas 1.09.06 AURORA at 1.10.06_NIM Summary 38 2" xfId="29840"/>
    <cellStyle name="_Power Cost Value Copy 11.30.05 gas 1.09.06 AURORA at 1.10.06_NIM Summary 39" xfId="29841"/>
    <cellStyle name="_Power Cost Value Copy 11.30.05 gas 1.09.06 AURORA at 1.10.06_NIM Summary 39 2" xfId="29842"/>
    <cellStyle name="_Power Cost Value Copy 11.30.05 gas 1.09.06 AURORA at 1.10.06_NIM Summary 4" xfId="5623"/>
    <cellStyle name="_Power Cost Value Copy 11.30.05 gas 1.09.06 AURORA at 1.10.06_NIM Summary 4 2" xfId="29843"/>
    <cellStyle name="_Power Cost Value Copy 11.30.05 gas 1.09.06 AURORA at 1.10.06_NIM Summary 4 2 2" xfId="29844"/>
    <cellStyle name="_Power Cost Value Copy 11.30.05 gas 1.09.06 AURORA at 1.10.06_NIM Summary 4 3" xfId="29845"/>
    <cellStyle name="_Power Cost Value Copy 11.30.05 gas 1.09.06 AURORA at 1.10.06_NIM Summary 4 4" xfId="29846"/>
    <cellStyle name="_Power Cost Value Copy 11.30.05 gas 1.09.06 AURORA at 1.10.06_NIM Summary 40" xfId="29847"/>
    <cellStyle name="_Power Cost Value Copy 11.30.05 gas 1.09.06 AURORA at 1.10.06_NIM Summary 40 2" xfId="29848"/>
    <cellStyle name="_Power Cost Value Copy 11.30.05 gas 1.09.06 AURORA at 1.10.06_NIM Summary 41" xfId="29849"/>
    <cellStyle name="_Power Cost Value Copy 11.30.05 gas 1.09.06 AURORA at 1.10.06_NIM Summary 41 2" xfId="29850"/>
    <cellStyle name="_Power Cost Value Copy 11.30.05 gas 1.09.06 AURORA at 1.10.06_NIM Summary 42" xfId="29851"/>
    <cellStyle name="_Power Cost Value Copy 11.30.05 gas 1.09.06 AURORA at 1.10.06_NIM Summary 42 2" xfId="29852"/>
    <cellStyle name="_Power Cost Value Copy 11.30.05 gas 1.09.06 AURORA at 1.10.06_NIM Summary 43" xfId="29853"/>
    <cellStyle name="_Power Cost Value Copy 11.30.05 gas 1.09.06 AURORA at 1.10.06_NIM Summary 43 2" xfId="29854"/>
    <cellStyle name="_Power Cost Value Copy 11.30.05 gas 1.09.06 AURORA at 1.10.06_NIM Summary 44" xfId="29855"/>
    <cellStyle name="_Power Cost Value Copy 11.30.05 gas 1.09.06 AURORA at 1.10.06_NIM Summary 44 2" xfId="29856"/>
    <cellStyle name="_Power Cost Value Copy 11.30.05 gas 1.09.06 AURORA at 1.10.06_NIM Summary 45" xfId="29857"/>
    <cellStyle name="_Power Cost Value Copy 11.30.05 gas 1.09.06 AURORA at 1.10.06_NIM Summary 45 2" xfId="29858"/>
    <cellStyle name="_Power Cost Value Copy 11.30.05 gas 1.09.06 AURORA at 1.10.06_NIM Summary 46" xfId="29859"/>
    <cellStyle name="_Power Cost Value Copy 11.30.05 gas 1.09.06 AURORA at 1.10.06_NIM Summary 46 2" xfId="29860"/>
    <cellStyle name="_Power Cost Value Copy 11.30.05 gas 1.09.06 AURORA at 1.10.06_NIM Summary 47" xfId="29861"/>
    <cellStyle name="_Power Cost Value Copy 11.30.05 gas 1.09.06 AURORA at 1.10.06_NIM Summary 47 2" xfId="29862"/>
    <cellStyle name="_Power Cost Value Copy 11.30.05 gas 1.09.06 AURORA at 1.10.06_NIM Summary 48" xfId="29863"/>
    <cellStyle name="_Power Cost Value Copy 11.30.05 gas 1.09.06 AURORA at 1.10.06_NIM Summary 49" xfId="29864"/>
    <cellStyle name="_Power Cost Value Copy 11.30.05 gas 1.09.06 AURORA at 1.10.06_NIM Summary 5" xfId="5624"/>
    <cellStyle name="_Power Cost Value Copy 11.30.05 gas 1.09.06 AURORA at 1.10.06_NIM Summary 5 2" xfId="29865"/>
    <cellStyle name="_Power Cost Value Copy 11.30.05 gas 1.09.06 AURORA at 1.10.06_NIM Summary 5 2 2" xfId="29866"/>
    <cellStyle name="_Power Cost Value Copy 11.30.05 gas 1.09.06 AURORA at 1.10.06_NIM Summary 5 3" xfId="29867"/>
    <cellStyle name="_Power Cost Value Copy 11.30.05 gas 1.09.06 AURORA at 1.10.06_NIM Summary 5 4" xfId="29868"/>
    <cellStyle name="_Power Cost Value Copy 11.30.05 gas 1.09.06 AURORA at 1.10.06_NIM Summary 50" xfId="29869"/>
    <cellStyle name="_Power Cost Value Copy 11.30.05 gas 1.09.06 AURORA at 1.10.06_NIM Summary 51" xfId="29870"/>
    <cellStyle name="_Power Cost Value Copy 11.30.05 gas 1.09.06 AURORA at 1.10.06_NIM Summary 52" xfId="29871"/>
    <cellStyle name="_Power Cost Value Copy 11.30.05 gas 1.09.06 AURORA at 1.10.06_NIM Summary 6" xfId="5625"/>
    <cellStyle name="_Power Cost Value Copy 11.30.05 gas 1.09.06 AURORA at 1.10.06_NIM Summary 6 2" xfId="29872"/>
    <cellStyle name="_Power Cost Value Copy 11.30.05 gas 1.09.06 AURORA at 1.10.06_NIM Summary 6 2 2" xfId="29873"/>
    <cellStyle name="_Power Cost Value Copy 11.30.05 gas 1.09.06 AURORA at 1.10.06_NIM Summary 6 3" xfId="29874"/>
    <cellStyle name="_Power Cost Value Copy 11.30.05 gas 1.09.06 AURORA at 1.10.06_NIM Summary 6 4" xfId="29875"/>
    <cellStyle name="_Power Cost Value Copy 11.30.05 gas 1.09.06 AURORA at 1.10.06_NIM Summary 7" xfId="5626"/>
    <cellStyle name="_Power Cost Value Copy 11.30.05 gas 1.09.06 AURORA at 1.10.06_NIM Summary 7 2" xfId="29876"/>
    <cellStyle name="_Power Cost Value Copy 11.30.05 gas 1.09.06 AURORA at 1.10.06_NIM Summary 7 2 2" xfId="29877"/>
    <cellStyle name="_Power Cost Value Copy 11.30.05 gas 1.09.06 AURORA at 1.10.06_NIM Summary 7 3" xfId="29878"/>
    <cellStyle name="_Power Cost Value Copy 11.30.05 gas 1.09.06 AURORA at 1.10.06_NIM Summary 7 4" xfId="29879"/>
    <cellStyle name="_Power Cost Value Copy 11.30.05 gas 1.09.06 AURORA at 1.10.06_NIM Summary 8" xfId="5627"/>
    <cellStyle name="_Power Cost Value Copy 11.30.05 gas 1.09.06 AURORA at 1.10.06_NIM Summary 8 2" xfId="29880"/>
    <cellStyle name="_Power Cost Value Copy 11.30.05 gas 1.09.06 AURORA at 1.10.06_NIM Summary 8 2 2" xfId="29881"/>
    <cellStyle name="_Power Cost Value Copy 11.30.05 gas 1.09.06 AURORA at 1.10.06_NIM Summary 8 3" xfId="29882"/>
    <cellStyle name="_Power Cost Value Copy 11.30.05 gas 1.09.06 AURORA at 1.10.06_NIM Summary 8 4" xfId="29883"/>
    <cellStyle name="_Power Cost Value Copy 11.30.05 gas 1.09.06 AURORA at 1.10.06_NIM Summary 9" xfId="5628"/>
    <cellStyle name="_Power Cost Value Copy 11.30.05 gas 1.09.06 AURORA at 1.10.06_NIM Summary 9 2" xfId="29884"/>
    <cellStyle name="_Power Cost Value Copy 11.30.05 gas 1.09.06 AURORA at 1.10.06_NIM Summary 9 2 2" xfId="29885"/>
    <cellStyle name="_Power Cost Value Copy 11.30.05 gas 1.09.06 AURORA at 1.10.06_NIM Summary 9 3" xfId="29886"/>
    <cellStyle name="_Power Cost Value Copy 11.30.05 gas 1.09.06 AURORA at 1.10.06_NIM Summary 9 4" xfId="29887"/>
    <cellStyle name="_Power Cost Value Copy 11.30.05 gas 1.09.06 AURORA at 1.10.06_NIM Summary_DEM-WP(C) ENERG10C--ctn Mid-C_042010 2010GRC" xfId="29888"/>
    <cellStyle name="_Power Cost Value Copy 11.30.05 gas 1.09.06 AURORA at 1.10.06_NIM Summary_DEM-WP(C) ENERG10C--ctn Mid-C_042010 2010GRC 2" xfId="29889"/>
    <cellStyle name="_Power Cost Value Copy 11.30.05 gas 1.09.06 AURORA at 1.10.06_PCA 10 -  Exhibit D Dec 2011" xfId="29890"/>
    <cellStyle name="_Power Cost Value Copy 11.30.05 gas 1.09.06 AURORA at 1.10.06_PCA 10 -  Exhibit D Dec 2011 2" xfId="29891"/>
    <cellStyle name="_Power Cost Value Copy 11.30.05 gas 1.09.06 AURORA at 1.10.06_PCA 10 -  Exhibit D from A Kellogg Jan 2011" xfId="5629"/>
    <cellStyle name="_Power Cost Value Copy 11.30.05 gas 1.09.06 AURORA at 1.10.06_PCA 10 -  Exhibit D from A Kellogg Jan 2011 2" xfId="29892"/>
    <cellStyle name="_Power Cost Value Copy 11.30.05 gas 1.09.06 AURORA at 1.10.06_PCA 10 -  Exhibit D from A Kellogg July 2011" xfId="5630"/>
    <cellStyle name="_Power Cost Value Copy 11.30.05 gas 1.09.06 AURORA at 1.10.06_PCA 10 -  Exhibit D from A Kellogg July 2011 2" xfId="29893"/>
    <cellStyle name="_Power Cost Value Copy 11.30.05 gas 1.09.06 AURORA at 1.10.06_PCA 10 -  Exhibit D from S Free Rcv'd 12-11" xfId="5631"/>
    <cellStyle name="_Power Cost Value Copy 11.30.05 gas 1.09.06 AURORA at 1.10.06_PCA 10 -  Exhibit D from S Free Rcv'd 12-11 2" xfId="29894"/>
    <cellStyle name="_Power Cost Value Copy 11.30.05 gas 1.09.06 AURORA at 1.10.06_PCA 11 -  Exhibit D Jan 2012 fr A Kellogg" xfId="29895"/>
    <cellStyle name="_Power Cost Value Copy 11.30.05 gas 1.09.06 AURORA at 1.10.06_PCA 11 -  Exhibit D Jan 2012 fr A Kellogg 2" xfId="29896"/>
    <cellStyle name="_Power Cost Value Copy 11.30.05 gas 1.09.06 AURORA at 1.10.06_PCA 11 -  Exhibit D Jan 2012 WF" xfId="29897"/>
    <cellStyle name="_Power Cost Value Copy 11.30.05 gas 1.09.06 AURORA at 1.10.06_PCA 11 -  Exhibit D Jan 2012 WF 2" xfId="29898"/>
    <cellStyle name="_Power Cost Value Copy 11.30.05 gas 1.09.06 AURORA at 1.10.06_PCA 7 - Exhibit D update 11_30_08 (2)" xfId="5632"/>
    <cellStyle name="_Power Cost Value Copy 11.30.05 gas 1.09.06 AURORA at 1.10.06_PCA 7 - Exhibit D update 11_30_08 (2) 2" xfId="5633"/>
    <cellStyle name="_Power Cost Value Copy 11.30.05 gas 1.09.06 AURORA at 1.10.06_PCA 7 - Exhibit D update 11_30_08 (2) 2 2" xfId="5634"/>
    <cellStyle name="_Power Cost Value Copy 11.30.05 gas 1.09.06 AURORA at 1.10.06_PCA 7 - Exhibit D update 11_30_08 (2) 2 2 2" xfId="29899"/>
    <cellStyle name="_Power Cost Value Copy 11.30.05 gas 1.09.06 AURORA at 1.10.06_PCA 7 - Exhibit D update 11_30_08 (2) 2 2 2 2" xfId="29900"/>
    <cellStyle name="_Power Cost Value Copy 11.30.05 gas 1.09.06 AURORA at 1.10.06_PCA 7 - Exhibit D update 11_30_08 (2) 2 2 2 2 2" xfId="29901"/>
    <cellStyle name="_Power Cost Value Copy 11.30.05 gas 1.09.06 AURORA at 1.10.06_PCA 7 - Exhibit D update 11_30_08 (2) 2 2 2 3" xfId="29902"/>
    <cellStyle name="_Power Cost Value Copy 11.30.05 gas 1.09.06 AURORA at 1.10.06_PCA 7 - Exhibit D update 11_30_08 (2) 2 2 3" xfId="29903"/>
    <cellStyle name="_Power Cost Value Copy 11.30.05 gas 1.09.06 AURORA at 1.10.06_PCA 7 - Exhibit D update 11_30_08 (2) 2 2 3 2" xfId="29904"/>
    <cellStyle name="_Power Cost Value Copy 11.30.05 gas 1.09.06 AURORA at 1.10.06_PCA 7 - Exhibit D update 11_30_08 (2) 2 2 4" xfId="29905"/>
    <cellStyle name="_Power Cost Value Copy 11.30.05 gas 1.09.06 AURORA at 1.10.06_PCA 7 - Exhibit D update 11_30_08 (2) 2 3" xfId="29906"/>
    <cellStyle name="_Power Cost Value Copy 11.30.05 gas 1.09.06 AURORA at 1.10.06_PCA 7 - Exhibit D update 11_30_08 (2) 2 3 2" xfId="29907"/>
    <cellStyle name="_Power Cost Value Copy 11.30.05 gas 1.09.06 AURORA at 1.10.06_PCA 7 - Exhibit D update 11_30_08 (2) 2 3 2 2" xfId="29908"/>
    <cellStyle name="_Power Cost Value Copy 11.30.05 gas 1.09.06 AURORA at 1.10.06_PCA 7 - Exhibit D update 11_30_08 (2) 2 3 3" xfId="29909"/>
    <cellStyle name="_Power Cost Value Copy 11.30.05 gas 1.09.06 AURORA at 1.10.06_PCA 7 - Exhibit D update 11_30_08 (2) 2 4" xfId="29910"/>
    <cellStyle name="_Power Cost Value Copy 11.30.05 gas 1.09.06 AURORA at 1.10.06_PCA 7 - Exhibit D update 11_30_08 (2) 2 4 2" xfId="29911"/>
    <cellStyle name="_Power Cost Value Copy 11.30.05 gas 1.09.06 AURORA at 1.10.06_PCA 7 - Exhibit D update 11_30_08 (2) 2 5" xfId="29912"/>
    <cellStyle name="_Power Cost Value Copy 11.30.05 gas 1.09.06 AURORA at 1.10.06_PCA 7 - Exhibit D update 11_30_08 (2) 3" xfId="5635"/>
    <cellStyle name="_Power Cost Value Copy 11.30.05 gas 1.09.06 AURORA at 1.10.06_PCA 7 - Exhibit D update 11_30_08 (2) 3 2" xfId="29913"/>
    <cellStyle name="_Power Cost Value Copy 11.30.05 gas 1.09.06 AURORA at 1.10.06_PCA 7 - Exhibit D update 11_30_08 (2) 3 2 2" xfId="29914"/>
    <cellStyle name="_Power Cost Value Copy 11.30.05 gas 1.09.06 AURORA at 1.10.06_PCA 7 - Exhibit D update 11_30_08 (2) 3 2 2 2" xfId="29915"/>
    <cellStyle name="_Power Cost Value Copy 11.30.05 gas 1.09.06 AURORA at 1.10.06_PCA 7 - Exhibit D update 11_30_08 (2) 3 2 3" xfId="29916"/>
    <cellStyle name="_Power Cost Value Copy 11.30.05 gas 1.09.06 AURORA at 1.10.06_PCA 7 - Exhibit D update 11_30_08 (2) 3 3" xfId="29917"/>
    <cellStyle name="_Power Cost Value Copy 11.30.05 gas 1.09.06 AURORA at 1.10.06_PCA 7 - Exhibit D update 11_30_08 (2) 3 3 2" xfId="29918"/>
    <cellStyle name="_Power Cost Value Copy 11.30.05 gas 1.09.06 AURORA at 1.10.06_PCA 7 - Exhibit D update 11_30_08 (2) 3 4" xfId="29919"/>
    <cellStyle name="_Power Cost Value Copy 11.30.05 gas 1.09.06 AURORA at 1.10.06_PCA 7 - Exhibit D update 11_30_08 (2) 4" xfId="5636"/>
    <cellStyle name="_Power Cost Value Copy 11.30.05 gas 1.09.06 AURORA at 1.10.06_PCA 7 - Exhibit D update 11_30_08 (2) 4 2" xfId="29920"/>
    <cellStyle name="_Power Cost Value Copy 11.30.05 gas 1.09.06 AURORA at 1.10.06_PCA 7 - Exhibit D update 11_30_08 (2) 4 2 2" xfId="29921"/>
    <cellStyle name="_Power Cost Value Copy 11.30.05 gas 1.09.06 AURORA at 1.10.06_PCA 7 - Exhibit D update 11_30_08 (2) 4 3" xfId="29922"/>
    <cellStyle name="_Power Cost Value Copy 11.30.05 gas 1.09.06 AURORA at 1.10.06_PCA 7 - Exhibit D update 11_30_08 (2) 4 4" xfId="29923"/>
    <cellStyle name="_Power Cost Value Copy 11.30.05 gas 1.09.06 AURORA at 1.10.06_PCA 7 - Exhibit D update 11_30_08 (2) 5" xfId="29924"/>
    <cellStyle name="_Power Cost Value Copy 11.30.05 gas 1.09.06 AURORA at 1.10.06_PCA 7 - Exhibit D update 11_30_08 (2) 5 2" xfId="29925"/>
    <cellStyle name="_Power Cost Value Copy 11.30.05 gas 1.09.06 AURORA at 1.10.06_PCA 7 - Exhibit D update 11_30_08 (2) 6" xfId="29926"/>
    <cellStyle name="_Power Cost Value Copy 11.30.05 gas 1.09.06 AURORA at 1.10.06_PCA 7 - Exhibit D update 11_30_08 (2)_DEM-WP(C) ENERG10C--ctn Mid-C_042010 2010GRC" xfId="29927"/>
    <cellStyle name="_Power Cost Value Copy 11.30.05 gas 1.09.06 AURORA at 1.10.06_PCA 7 - Exhibit D update 11_30_08 (2)_DEM-WP(C) ENERG10C--ctn Mid-C_042010 2010GRC 2" xfId="29928"/>
    <cellStyle name="_Power Cost Value Copy 11.30.05 gas 1.09.06 AURORA at 1.10.06_PCA 7 - Exhibit D update 11_30_08 (2)_NIM Summary" xfId="5637"/>
    <cellStyle name="_Power Cost Value Copy 11.30.05 gas 1.09.06 AURORA at 1.10.06_PCA 7 - Exhibit D update 11_30_08 (2)_NIM Summary 2" xfId="5638"/>
    <cellStyle name="_Power Cost Value Copy 11.30.05 gas 1.09.06 AURORA at 1.10.06_PCA 7 - Exhibit D update 11_30_08 (2)_NIM Summary 2 2" xfId="29929"/>
    <cellStyle name="_Power Cost Value Copy 11.30.05 gas 1.09.06 AURORA at 1.10.06_PCA 7 - Exhibit D update 11_30_08 (2)_NIM Summary 2 2 2" xfId="29930"/>
    <cellStyle name="_Power Cost Value Copy 11.30.05 gas 1.09.06 AURORA at 1.10.06_PCA 7 - Exhibit D update 11_30_08 (2)_NIM Summary 2 2 2 2" xfId="29931"/>
    <cellStyle name="_Power Cost Value Copy 11.30.05 gas 1.09.06 AURORA at 1.10.06_PCA 7 - Exhibit D update 11_30_08 (2)_NIM Summary 2 2 3" xfId="29932"/>
    <cellStyle name="_Power Cost Value Copy 11.30.05 gas 1.09.06 AURORA at 1.10.06_PCA 7 - Exhibit D update 11_30_08 (2)_NIM Summary 2 3" xfId="29933"/>
    <cellStyle name="_Power Cost Value Copy 11.30.05 gas 1.09.06 AURORA at 1.10.06_PCA 7 - Exhibit D update 11_30_08 (2)_NIM Summary 2 3 2" xfId="29934"/>
    <cellStyle name="_Power Cost Value Copy 11.30.05 gas 1.09.06 AURORA at 1.10.06_PCA 7 - Exhibit D update 11_30_08 (2)_NIM Summary 2 4" xfId="29935"/>
    <cellStyle name="_Power Cost Value Copy 11.30.05 gas 1.09.06 AURORA at 1.10.06_PCA 7 - Exhibit D update 11_30_08 (2)_NIM Summary 3" xfId="29936"/>
    <cellStyle name="_Power Cost Value Copy 11.30.05 gas 1.09.06 AURORA at 1.10.06_PCA 7 - Exhibit D update 11_30_08 (2)_NIM Summary 3 2" xfId="29937"/>
    <cellStyle name="_Power Cost Value Copy 11.30.05 gas 1.09.06 AURORA at 1.10.06_PCA 7 - Exhibit D update 11_30_08 (2)_NIM Summary 3 2 2" xfId="29938"/>
    <cellStyle name="_Power Cost Value Copy 11.30.05 gas 1.09.06 AURORA at 1.10.06_PCA 7 - Exhibit D update 11_30_08 (2)_NIM Summary 3 3" xfId="29939"/>
    <cellStyle name="_Power Cost Value Copy 11.30.05 gas 1.09.06 AURORA at 1.10.06_PCA 7 - Exhibit D update 11_30_08 (2)_NIM Summary 3 4" xfId="29940"/>
    <cellStyle name="_Power Cost Value Copy 11.30.05 gas 1.09.06 AURORA at 1.10.06_PCA 7 - Exhibit D update 11_30_08 (2)_NIM Summary 4" xfId="29941"/>
    <cellStyle name="_Power Cost Value Copy 11.30.05 gas 1.09.06 AURORA at 1.10.06_PCA 7 - Exhibit D update 11_30_08 (2)_NIM Summary 4 2" xfId="29942"/>
    <cellStyle name="_Power Cost Value Copy 11.30.05 gas 1.09.06 AURORA at 1.10.06_PCA 7 - Exhibit D update 11_30_08 (2)_NIM Summary 5" xfId="29943"/>
    <cellStyle name="_Power Cost Value Copy 11.30.05 gas 1.09.06 AURORA at 1.10.06_PCA 7 - Exhibit D update 11_30_08 (2)_NIM Summary_DEM-WP(C) ENERG10C--ctn Mid-C_042010 2010GRC" xfId="29944"/>
    <cellStyle name="_Power Cost Value Copy 11.30.05 gas 1.09.06 AURORA at 1.10.06_PCA 7 - Exhibit D update 11_30_08 (2)_NIM Summary_DEM-WP(C) ENERG10C--ctn Mid-C_042010 2010GRC 2" xfId="29945"/>
    <cellStyle name="_Power Cost Value Copy 11.30.05 gas 1.09.06 AURORA at 1.10.06_PCA 8 - Exhibit D update 12_31_09" xfId="5639"/>
    <cellStyle name="_Power Cost Value Copy 11.30.05 gas 1.09.06 AURORA at 1.10.06_PCA 8 - Exhibit D update 12_31_09 2" xfId="5640"/>
    <cellStyle name="_Power Cost Value Copy 11.30.05 gas 1.09.06 AURORA at 1.10.06_PCA 8 - Exhibit D update 12_31_09 2 2" xfId="29946"/>
    <cellStyle name="_Power Cost Value Copy 11.30.05 gas 1.09.06 AURORA at 1.10.06_PCA 8 - Exhibit D update 12_31_09 3" xfId="29947"/>
    <cellStyle name="_Power Cost Value Copy 11.30.05 gas 1.09.06 AURORA at 1.10.06_PCA 9 -  Exhibit D April 2010" xfId="5641"/>
    <cellStyle name="_Power Cost Value Copy 11.30.05 gas 1.09.06 AURORA at 1.10.06_PCA 9 -  Exhibit D April 2010 (3)" xfId="5642"/>
    <cellStyle name="_Power Cost Value Copy 11.30.05 gas 1.09.06 AURORA at 1.10.06_PCA 9 -  Exhibit D April 2010 (3) 2" xfId="5643"/>
    <cellStyle name="_Power Cost Value Copy 11.30.05 gas 1.09.06 AURORA at 1.10.06_PCA 9 -  Exhibit D April 2010 (3) 2 2" xfId="29948"/>
    <cellStyle name="_Power Cost Value Copy 11.30.05 gas 1.09.06 AURORA at 1.10.06_PCA 9 -  Exhibit D April 2010 (3) 2 2 2" xfId="29949"/>
    <cellStyle name="_Power Cost Value Copy 11.30.05 gas 1.09.06 AURORA at 1.10.06_PCA 9 -  Exhibit D April 2010 (3) 2 2 2 2" xfId="29950"/>
    <cellStyle name="_Power Cost Value Copy 11.30.05 gas 1.09.06 AURORA at 1.10.06_PCA 9 -  Exhibit D April 2010 (3) 2 2 3" xfId="29951"/>
    <cellStyle name="_Power Cost Value Copy 11.30.05 gas 1.09.06 AURORA at 1.10.06_PCA 9 -  Exhibit D April 2010 (3) 2 3" xfId="29952"/>
    <cellStyle name="_Power Cost Value Copy 11.30.05 gas 1.09.06 AURORA at 1.10.06_PCA 9 -  Exhibit D April 2010 (3) 2 3 2" xfId="29953"/>
    <cellStyle name="_Power Cost Value Copy 11.30.05 gas 1.09.06 AURORA at 1.10.06_PCA 9 -  Exhibit D April 2010 (3) 2 4" xfId="29954"/>
    <cellStyle name="_Power Cost Value Copy 11.30.05 gas 1.09.06 AURORA at 1.10.06_PCA 9 -  Exhibit D April 2010 (3) 3" xfId="29955"/>
    <cellStyle name="_Power Cost Value Copy 11.30.05 gas 1.09.06 AURORA at 1.10.06_PCA 9 -  Exhibit D April 2010 (3) 3 2" xfId="29956"/>
    <cellStyle name="_Power Cost Value Copy 11.30.05 gas 1.09.06 AURORA at 1.10.06_PCA 9 -  Exhibit D April 2010 (3) 3 2 2" xfId="29957"/>
    <cellStyle name="_Power Cost Value Copy 11.30.05 gas 1.09.06 AURORA at 1.10.06_PCA 9 -  Exhibit D April 2010 (3) 3 3" xfId="29958"/>
    <cellStyle name="_Power Cost Value Copy 11.30.05 gas 1.09.06 AURORA at 1.10.06_PCA 9 -  Exhibit D April 2010 (3) 3 4" xfId="29959"/>
    <cellStyle name="_Power Cost Value Copy 11.30.05 gas 1.09.06 AURORA at 1.10.06_PCA 9 -  Exhibit D April 2010 (3) 4" xfId="29960"/>
    <cellStyle name="_Power Cost Value Copy 11.30.05 gas 1.09.06 AURORA at 1.10.06_PCA 9 -  Exhibit D April 2010 (3) 4 2" xfId="29961"/>
    <cellStyle name="_Power Cost Value Copy 11.30.05 gas 1.09.06 AURORA at 1.10.06_PCA 9 -  Exhibit D April 2010 (3) 5" xfId="29962"/>
    <cellStyle name="_Power Cost Value Copy 11.30.05 gas 1.09.06 AURORA at 1.10.06_PCA 9 -  Exhibit D April 2010 (3)_DEM-WP(C) ENERG10C--ctn Mid-C_042010 2010GRC" xfId="29963"/>
    <cellStyle name="_Power Cost Value Copy 11.30.05 gas 1.09.06 AURORA at 1.10.06_PCA 9 -  Exhibit D April 2010 (3)_DEM-WP(C) ENERG10C--ctn Mid-C_042010 2010GRC 2" xfId="29964"/>
    <cellStyle name="_Power Cost Value Copy 11.30.05 gas 1.09.06 AURORA at 1.10.06_PCA 9 -  Exhibit D April 2010 2" xfId="5644"/>
    <cellStyle name="_Power Cost Value Copy 11.30.05 gas 1.09.06 AURORA at 1.10.06_PCA 9 -  Exhibit D April 2010 2 2" xfId="29965"/>
    <cellStyle name="_Power Cost Value Copy 11.30.05 gas 1.09.06 AURORA at 1.10.06_PCA 9 -  Exhibit D April 2010 3" xfId="5645"/>
    <cellStyle name="_Power Cost Value Copy 11.30.05 gas 1.09.06 AURORA at 1.10.06_PCA 9 -  Exhibit D April 2010 3 2" xfId="29966"/>
    <cellStyle name="_Power Cost Value Copy 11.30.05 gas 1.09.06 AURORA at 1.10.06_PCA 9 -  Exhibit D April 2010 4" xfId="29967"/>
    <cellStyle name="_Power Cost Value Copy 11.30.05 gas 1.09.06 AURORA at 1.10.06_PCA 9 -  Exhibit D April 2010 4 2" xfId="29968"/>
    <cellStyle name="_Power Cost Value Copy 11.30.05 gas 1.09.06 AURORA at 1.10.06_PCA 9 -  Exhibit D April 2010 5" xfId="29969"/>
    <cellStyle name="_Power Cost Value Copy 11.30.05 gas 1.09.06 AURORA at 1.10.06_PCA 9 -  Exhibit D April 2010 5 2" xfId="29970"/>
    <cellStyle name="_Power Cost Value Copy 11.30.05 gas 1.09.06 AURORA at 1.10.06_PCA 9 -  Exhibit D April 2010 6" xfId="29971"/>
    <cellStyle name="_Power Cost Value Copy 11.30.05 gas 1.09.06 AURORA at 1.10.06_PCA 9 -  Exhibit D April 2010 6 2" xfId="29972"/>
    <cellStyle name="_Power Cost Value Copy 11.30.05 gas 1.09.06 AURORA at 1.10.06_PCA 9 -  Exhibit D April 2010 7" xfId="29973"/>
    <cellStyle name="_Power Cost Value Copy 11.30.05 gas 1.09.06 AURORA at 1.10.06_PCA 9 -  Exhibit D Feb 2010" xfId="5646"/>
    <cellStyle name="_Power Cost Value Copy 11.30.05 gas 1.09.06 AURORA at 1.10.06_PCA 9 -  Exhibit D Feb 2010 2" xfId="5647"/>
    <cellStyle name="_Power Cost Value Copy 11.30.05 gas 1.09.06 AURORA at 1.10.06_PCA 9 -  Exhibit D Feb 2010 2 2" xfId="29974"/>
    <cellStyle name="_Power Cost Value Copy 11.30.05 gas 1.09.06 AURORA at 1.10.06_PCA 9 -  Exhibit D Feb 2010 3" xfId="29975"/>
    <cellStyle name="_Power Cost Value Copy 11.30.05 gas 1.09.06 AURORA at 1.10.06_PCA 9 -  Exhibit D Feb 2010 v2" xfId="5648"/>
    <cellStyle name="_Power Cost Value Copy 11.30.05 gas 1.09.06 AURORA at 1.10.06_PCA 9 -  Exhibit D Feb 2010 v2 2" xfId="5649"/>
    <cellStyle name="_Power Cost Value Copy 11.30.05 gas 1.09.06 AURORA at 1.10.06_PCA 9 -  Exhibit D Feb 2010 v2 2 2" xfId="29976"/>
    <cellStyle name="_Power Cost Value Copy 11.30.05 gas 1.09.06 AURORA at 1.10.06_PCA 9 -  Exhibit D Feb 2010 v2 3" xfId="29977"/>
    <cellStyle name="_Power Cost Value Copy 11.30.05 gas 1.09.06 AURORA at 1.10.06_PCA 9 -  Exhibit D Feb 2010 WF" xfId="5650"/>
    <cellStyle name="_Power Cost Value Copy 11.30.05 gas 1.09.06 AURORA at 1.10.06_PCA 9 -  Exhibit D Feb 2010 WF 2" xfId="5651"/>
    <cellStyle name="_Power Cost Value Copy 11.30.05 gas 1.09.06 AURORA at 1.10.06_PCA 9 -  Exhibit D Feb 2010 WF 2 2" xfId="29978"/>
    <cellStyle name="_Power Cost Value Copy 11.30.05 gas 1.09.06 AURORA at 1.10.06_PCA 9 -  Exhibit D Feb 2010 WF 3" xfId="29979"/>
    <cellStyle name="_Power Cost Value Copy 11.30.05 gas 1.09.06 AURORA at 1.10.06_PCA 9 -  Exhibit D Jan 2010" xfId="5652"/>
    <cellStyle name="_Power Cost Value Copy 11.30.05 gas 1.09.06 AURORA at 1.10.06_PCA 9 -  Exhibit D Jan 2010 2" xfId="5653"/>
    <cellStyle name="_Power Cost Value Copy 11.30.05 gas 1.09.06 AURORA at 1.10.06_PCA 9 -  Exhibit D Jan 2010 2 2" xfId="29980"/>
    <cellStyle name="_Power Cost Value Copy 11.30.05 gas 1.09.06 AURORA at 1.10.06_PCA 9 -  Exhibit D Jan 2010 3" xfId="29981"/>
    <cellStyle name="_Power Cost Value Copy 11.30.05 gas 1.09.06 AURORA at 1.10.06_PCA 9 -  Exhibit D March 2010 (2)" xfId="5654"/>
    <cellStyle name="_Power Cost Value Copy 11.30.05 gas 1.09.06 AURORA at 1.10.06_PCA 9 -  Exhibit D March 2010 (2) 2" xfId="5655"/>
    <cellStyle name="_Power Cost Value Copy 11.30.05 gas 1.09.06 AURORA at 1.10.06_PCA 9 -  Exhibit D March 2010 (2) 2 2" xfId="29982"/>
    <cellStyle name="_Power Cost Value Copy 11.30.05 gas 1.09.06 AURORA at 1.10.06_PCA 9 -  Exhibit D March 2010 (2) 3" xfId="29983"/>
    <cellStyle name="_Power Cost Value Copy 11.30.05 gas 1.09.06 AURORA at 1.10.06_PCA 9 -  Exhibit D Nov 2010" xfId="5656"/>
    <cellStyle name="_Power Cost Value Copy 11.30.05 gas 1.09.06 AURORA at 1.10.06_PCA 9 -  Exhibit D Nov 2010 2" xfId="5657"/>
    <cellStyle name="_Power Cost Value Copy 11.30.05 gas 1.09.06 AURORA at 1.10.06_PCA 9 -  Exhibit D Nov 2010 2 2" xfId="29984"/>
    <cellStyle name="_Power Cost Value Copy 11.30.05 gas 1.09.06 AURORA at 1.10.06_PCA 9 -  Exhibit D Nov 2010 3" xfId="29985"/>
    <cellStyle name="_Power Cost Value Copy 11.30.05 gas 1.09.06 AURORA at 1.10.06_PCA 9 - Exhibit D at August 2010" xfId="5658"/>
    <cellStyle name="_Power Cost Value Copy 11.30.05 gas 1.09.06 AURORA at 1.10.06_PCA 9 - Exhibit D at August 2010 2" xfId="5659"/>
    <cellStyle name="_Power Cost Value Copy 11.30.05 gas 1.09.06 AURORA at 1.10.06_PCA 9 - Exhibit D at August 2010 2 2" xfId="29986"/>
    <cellStyle name="_Power Cost Value Copy 11.30.05 gas 1.09.06 AURORA at 1.10.06_PCA 9 - Exhibit D at August 2010 3" xfId="29987"/>
    <cellStyle name="_Power Cost Value Copy 11.30.05 gas 1.09.06 AURORA at 1.10.06_PCA 9 - Exhibit D June 2010 GRC" xfId="5660"/>
    <cellStyle name="_Power Cost Value Copy 11.30.05 gas 1.09.06 AURORA at 1.10.06_PCA 9 - Exhibit D June 2010 GRC 2" xfId="5661"/>
    <cellStyle name="_Power Cost Value Copy 11.30.05 gas 1.09.06 AURORA at 1.10.06_PCA 9 - Exhibit D June 2010 GRC 2 2" xfId="29988"/>
    <cellStyle name="_Power Cost Value Copy 11.30.05 gas 1.09.06 AURORA at 1.10.06_PCA 9 - Exhibit D June 2010 GRC 3" xfId="29989"/>
    <cellStyle name="_Power Cost Value Copy 11.30.05 gas 1.09.06 AURORA at 1.10.06_Power Costs - Comparison bx Rbtl-Staff-Jt-PC" xfId="5662"/>
    <cellStyle name="_Power Cost Value Copy 11.30.05 gas 1.09.06 AURORA at 1.10.06_Power Costs - Comparison bx Rbtl-Staff-Jt-PC 2" xfId="5663"/>
    <cellStyle name="_Power Cost Value Copy 11.30.05 gas 1.09.06 AURORA at 1.10.06_Power Costs - Comparison bx Rbtl-Staff-Jt-PC 2 2" xfId="5664"/>
    <cellStyle name="_Power Cost Value Copy 11.30.05 gas 1.09.06 AURORA at 1.10.06_Power Costs - Comparison bx Rbtl-Staff-Jt-PC 2 2 2" xfId="29990"/>
    <cellStyle name="_Power Cost Value Copy 11.30.05 gas 1.09.06 AURORA at 1.10.06_Power Costs - Comparison bx Rbtl-Staff-Jt-PC 2 2 2 2" xfId="29991"/>
    <cellStyle name="_Power Cost Value Copy 11.30.05 gas 1.09.06 AURORA at 1.10.06_Power Costs - Comparison bx Rbtl-Staff-Jt-PC 2 2 3" xfId="29992"/>
    <cellStyle name="_Power Cost Value Copy 11.30.05 gas 1.09.06 AURORA at 1.10.06_Power Costs - Comparison bx Rbtl-Staff-Jt-PC 2 3" xfId="5665"/>
    <cellStyle name="_Power Cost Value Copy 11.30.05 gas 1.09.06 AURORA at 1.10.06_Power Costs - Comparison bx Rbtl-Staff-Jt-PC 2 3 2" xfId="29993"/>
    <cellStyle name="_Power Cost Value Copy 11.30.05 gas 1.09.06 AURORA at 1.10.06_Power Costs - Comparison bx Rbtl-Staff-Jt-PC 2 4" xfId="29994"/>
    <cellStyle name="_Power Cost Value Copy 11.30.05 gas 1.09.06 AURORA at 1.10.06_Power Costs - Comparison bx Rbtl-Staff-Jt-PC 3" xfId="5666"/>
    <cellStyle name="_Power Cost Value Copy 11.30.05 gas 1.09.06 AURORA at 1.10.06_Power Costs - Comparison bx Rbtl-Staff-Jt-PC 3 2" xfId="29995"/>
    <cellStyle name="_Power Cost Value Copy 11.30.05 gas 1.09.06 AURORA at 1.10.06_Power Costs - Comparison bx Rbtl-Staff-Jt-PC 3 2 2" xfId="29996"/>
    <cellStyle name="_Power Cost Value Copy 11.30.05 gas 1.09.06 AURORA at 1.10.06_Power Costs - Comparison bx Rbtl-Staff-Jt-PC 3 3" xfId="29997"/>
    <cellStyle name="_Power Cost Value Copy 11.30.05 gas 1.09.06 AURORA at 1.10.06_Power Costs - Comparison bx Rbtl-Staff-Jt-PC 3 4" xfId="29998"/>
    <cellStyle name="_Power Cost Value Copy 11.30.05 gas 1.09.06 AURORA at 1.10.06_Power Costs - Comparison bx Rbtl-Staff-Jt-PC 4" xfId="5667"/>
    <cellStyle name="_Power Cost Value Copy 11.30.05 gas 1.09.06 AURORA at 1.10.06_Power Costs - Comparison bx Rbtl-Staff-Jt-PC 4 2" xfId="29999"/>
    <cellStyle name="_Power Cost Value Copy 11.30.05 gas 1.09.06 AURORA at 1.10.06_Power Costs - Comparison bx Rbtl-Staff-Jt-PC 5" xfId="30000"/>
    <cellStyle name="_Power Cost Value Copy 11.30.05 gas 1.09.06 AURORA at 1.10.06_Power Costs - Comparison bx Rbtl-Staff-Jt-PC_Adj Bench DR 3 for Initial Briefs (Electric)" xfId="5668"/>
    <cellStyle name="_Power Cost Value Copy 11.30.05 gas 1.09.06 AURORA at 1.10.06_Power Costs - Comparison bx Rbtl-Staff-Jt-PC_Adj Bench DR 3 for Initial Briefs (Electric) 2" xfId="5669"/>
    <cellStyle name="_Power Cost Value Copy 11.30.05 gas 1.09.06 AURORA at 1.10.06_Power Costs - Comparison bx Rbtl-Staff-Jt-PC_Adj Bench DR 3 for Initial Briefs (Electric) 2 2" xfId="5670"/>
    <cellStyle name="_Power Cost Value Copy 11.30.05 gas 1.09.06 AURORA at 1.10.06_Power Costs - Comparison bx Rbtl-Staff-Jt-PC_Adj Bench DR 3 for Initial Briefs (Electric) 2 2 2" xfId="30001"/>
    <cellStyle name="_Power Cost Value Copy 11.30.05 gas 1.09.06 AURORA at 1.10.06_Power Costs - Comparison bx Rbtl-Staff-Jt-PC_Adj Bench DR 3 for Initial Briefs (Electric) 2 2 2 2" xfId="30002"/>
    <cellStyle name="_Power Cost Value Copy 11.30.05 gas 1.09.06 AURORA at 1.10.06_Power Costs - Comparison bx Rbtl-Staff-Jt-PC_Adj Bench DR 3 for Initial Briefs (Electric) 2 2 3" xfId="30003"/>
    <cellStyle name="_Power Cost Value Copy 11.30.05 gas 1.09.06 AURORA at 1.10.06_Power Costs - Comparison bx Rbtl-Staff-Jt-PC_Adj Bench DR 3 for Initial Briefs (Electric) 2 3" xfId="5671"/>
    <cellStyle name="_Power Cost Value Copy 11.30.05 gas 1.09.06 AURORA at 1.10.06_Power Costs - Comparison bx Rbtl-Staff-Jt-PC_Adj Bench DR 3 for Initial Briefs (Electric) 2 3 2" xfId="30004"/>
    <cellStyle name="_Power Cost Value Copy 11.30.05 gas 1.09.06 AURORA at 1.10.06_Power Costs - Comparison bx Rbtl-Staff-Jt-PC_Adj Bench DR 3 for Initial Briefs (Electric) 2 4" xfId="30005"/>
    <cellStyle name="_Power Cost Value Copy 11.30.05 gas 1.09.06 AURORA at 1.10.06_Power Costs - Comparison bx Rbtl-Staff-Jt-PC_Adj Bench DR 3 for Initial Briefs (Electric) 3" xfId="5672"/>
    <cellStyle name="_Power Cost Value Copy 11.30.05 gas 1.09.06 AURORA at 1.10.06_Power Costs - Comparison bx Rbtl-Staff-Jt-PC_Adj Bench DR 3 for Initial Briefs (Electric) 3 2" xfId="30006"/>
    <cellStyle name="_Power Cost Value Copy 11.30.05 gas 1.09.06 AURORA at 1.10.06_Power Costs - Comparison bx Rbtl-Staff-Jt-PC_Adj Bench DR 3 for Initial Briefs (Electric) 3 2 2" xfId="30007"/>
    <cellStyle name="_Power Cost Value Copy 11.30.05 gas 1.09.06 AURORA at 1.10.06_Power Costs - Comparison bx Rbtl-Staff-Jt-PC_Adj Bench DR 3 for Initial Briefs (Electric) 3 3" xfId="30008"/>
    <cellStyle name="_Power Cost Value Copy 11.30.05 gas 1.09.06 AURORA at 1.10.06_Power Costs - Comparison bx Rbtl-Staff-Jt-PC_Adj Bench DR 3 for Initial Briefs (Electric) 3 4" xfId="30009"/>
    <cellStyle name="_Power Cost Value Copy 11.30.05 gas 1.09.06 AURORA at 1.10.06_Power Costs - Comparison bx Rbtl-Staff-Jt-PC_Adj Bench DR 3 for Initial Briefs (Electric) 4" xfId="5673"/>
    <cellStyle name="_Power Cost Value Copy 11.30.05 gas 1.09.06 AURORA at 1.10.06_Power Costs - Comparison bx Rbtl-Staff-Jt-PC_Adj Bench DR 3 for Initial Briefs (Electric) 4 2" xfId="30010"/>
    <cellStyle name="_Power Cost Value Copy 11.30.05 gas 1.09.06 AURORA at 1.10.06_Power Costs - Comparison bx Rbtl-Staff-Jt-PC_Adj Bench DR 3 for Initial Briefs (Electric) 5" xfId="30011"/>
    <cellStyle name="_Power Cost Value Copy 11.30.05 gas 1.09.06 AURORA at 1.10.06_Power Costs - Comparison bx Rbtl-Staff-Jt-PC_Adj Bench DR 3 for Initial Briefs (Electric)_DEM-WP(C) ENERG10C--ctn Mid-C_042010 2010GRC" xfId="30012"/>
    <cellStyle name="_Power Cost Value Copy 11.30.05 gas 1.09.06 AURORA at 1.10.06_Power Costs - Comparison bx Rbtl-Staff-Jt-PC_Adj Bench DR 3 for Initial Briefs (Electric)_DEM-WP(C) ENERG10C--ctn Mid-C_042010 2010GRC 2" xfId="30013"/>
    <cellStyle name="_Power Cost Value Copy 11.30.05 gas 1.09.06 AURORA at 1.10.06_Power Costs - Comparison bx Rbtl-Staff-Jt-PC_DEM-WP(C) ENERG10C--ctn Mid-C_042010 2010GRC" xfId="30014"/>
    <cellStyle name="_Power Cost Value Copy 11.30.05 gas 1.09.06 AURORA at 1.10.06_Power Costs - Comparison bx Rbtl-Staff-Jt-PC_DEM-WP(C) ENERG10C--ctn Mid-C_042010 2010GRC 2" xfId="30015"/>
    <cellStyle name="_Power Cost Value Copy 11.30.05 gas 1.09.06 AURORA at 1.10.06_Power Costs - Comparison bx Rbtl-Staff-Jt-PC_Electric Rev Req Model (2009 GRC) Rebuttal" xfId="5674"/>
    <cellStyle name="_Power Cost Value Copy 11.30.05 gas 1.09.06 AURORA at 1.10.06_Power Costs - Comparison bx Rbtl-Staff-Jt-PC_Electric Rev Req Model (2009 GRC) Rebuttal 2" xfId="5675"/>
    <cellStyle name="_Power Cost Value Copy 11.30.05 gas 1.09.06 AURORA at 1.10.06_Power Costs - Comparison bx Rbtl-Staff-Jt-PC_Electric Rev Req Model (2009 GRC) Rebuttal 2 2" xfId="5676"/>
    <cellStyle name="_Power Cost Value Copy 11.30.05 gas 1.09.06 AURORA at 1.10.06_Power Costs - Comparison bx Rbtl-Staff-Jt-PC_Electric Rev Req Model (2009 GRC) Rebuttal 2 2 2" xfId="30016"/>
    <cellStyle name="_Power Cost Value Copy 11.30.05 gas 1.09.06 AURORA at 1.10.06_Power Costs - Comparison bx Rbtl-Staff-Jt-PC_Electric Rev Req Model (2009 GRC) Rebuttal 2 3" xfId="5677"/>
    <cellStyle name="_Power Cost Value Copy 11.30.05 gas 1.09.06 AURORA at 1.10.06_Power Costs - Comparison bx Rbtl-Staff-Jt-PC_Electric Rev Req Model (2009 GRC) Rebuttal 3" xfId="5678"/>
    <cellStyle name="_Power Cost Value Copy 11.30.05 gas 1.09.06 AURORA at 1.10.06_Power Costs - Comparison bx Rbtl-Staff-Jt-PC_Electric Rev Req Model (2009 GRC) Rebuttal 3 2" xfId="30017"/>
    <cellStyle name="_Power Cost Value Copy 11.30.05 gas 1.09.06 AURORA at 1.10.06_Power Costs - Comparison bx Rbtl-Staff-Jt-PC_Electric Rev Req Model (2009 GRC) Rebuttal 4" xfId="5679"/>
    <cellStyle name="_Power Cost Value Copy 11.30.05 gas 1.09.06 AURORA at 1.10.06_Power Costs - Comparison bx Rbtl-Staff-Jt-PC_Electric Rev Req Model (2009 GRC) Rebuttal REmoval of New  WH Solar AdjustMI" xfId="5680"/>
    <cellStyle name="_Power Cost Value Copy 11.30.05 gas 1.09.06 AURORA at 1.10.06_Power Costs - Comparison bx Rbtl-Staff-Jt-PC_Electric Rev Req Model (2009 GRC) Rebuttal REmoval of New  WH Solar AdjustMI 2" xfId="5681"/>
    <cellStyle name="_Power Cost Value Copy 11.30.05 gas 1.09.06 AURORA at 1.10.06_Power Costs - Comparison bx Rbtl-Staff-Jt-PC_Electric Rev Req Model (2009 GRC) Rebuttal REmoval of New  WH Solar AdjustMI 2 2" xfId="5682"/>
    <cellStyle name="_Power Cost Value Copy 11.30.05 gas 1.09.06 AURORA at 1.10.06_Power Costs - Comparison bx Rbtl-Staff-Jt-PC_Electric Rev Req Model (2009 GRC) Rebuttal REmoval of New  WH Solar AdjustMI 2 2 2" xfId="30018"/>
    <cellStyle name="_Power Cost Value Copy 11.30.05 gas 1.09.06 AURORA at 1.10.06_Power Costs - Comparison bx Rbtl-Staff-Jt-PC_Electric Rev Req Model (2009 GRC) Rebuttal REmoval of New  WH Solar AdjustMI 2 2 2 2" xfId="30019"/>
    <cellStyle name="_Power Cost Value Copy 11.30.05 gas 1.09.06 AURORA at 1.10.06_Power Costs - Comparison bx Rbtl-Staff-Jt-PC_Electric Rev Req Model (2009 GRC) Rebuttal REmoval of New  WH Solar AdjustMI 2 2 3" xfId="30020"/>
    <cellStyle name="_Power Cost Value Copy 11.30.05 gas 1.09.06 AURORA at 1.10.06_Power Costs - Comparison bx Rbtl-Staff-Jt-PC_Electric Rev Req Model (2009 GRC) Rebuttal REmoval of New  WH Solar AdjustMI 2 3" xfId="5683"/>
    <cellStyle name="_Power Cost Value Copy 11.30.05 gas 1.09.06 AURORA at 1.10.06_Power Costs - Comparison bx Rbtl-Staff-Jt-PC_Electric Rev Req Model (2009 GRC) Rebuttal REmoval of New  WH Solar AdjustMI 2 3 2" xfId="30021"/>
    <cellStyle name="_Power Cost Value Copy 11.30.05 gas 1.09.06 AURORA at 1.10.06_Power Costs - Comparison bx Rbtl-Staff-Jt-PC_Electric Rev Req Model (2009 GRC) Rebuttal REmoval of New  WH Solar AdjustMI 2 4" xfId="30022"/>
    <cellStyle name="_Power Cost Value Copy 11.30.05 gas 1.09.06 AURORA at 1.10.06_Power Costs - Comparison bx Rbtl-Staff-Jt-PC_Electric Rev Req Model (2009 GRC) Rebuttal REmoval of New  WH Solar AdjustMI 3" xfId="5684"/>
    <cellStyle name="_Power Cost Value Copy 11.30.05 gas 1.09.06 AURORA at 1.10.06_Power Costs - Comparison bx Rbtl-Staff-Jt-PC_Electric Rev Req Model (2009 GRC) Rebuttal REmoval of New  WH Solar AdjustMI 3 2" xfId="30023"/>
    <cellStyle name="_Power Cost Value Copy 11.30.05 gas 1.09.06 AURORA at 1.10.06_Power Costs - Comparison bx Rbtl-Staff-Jt-PC_Electric Rev Req Model (2009 GRC) Rebuttal REmoval of New  WH Solar AdjustMI 3 2 2" xfId="30024"/>
    <cellStyle name="_Power Cost Value Copy 11.30.05 gas 1.09.06 AURORA at 1.10.06_Power Costs - Comparison bx Rbtl-Staff-Jt-PC_Electric Rev Req Model (2009 GRC) Rebuttal REmoval of New  WH Solar AdjustMI 3 3" xfId="30025"/>
    <cellStyle name="_Power Cost Value Copy 11.30.05 gas 1.09.06 AURORA at 1.10.06_Power Costs - Comparison bx Rbtl-Staff-Jt-PC_Electric Rev Req Model (2009 GRC) Rebuttal REmoval of New  WH Solar AdjustMI 3 4" xfId="30026"/>
    <cellStyle name="_Power Cost Value Copy 11.30.05 gas 1.09.06 AURORA at 1.10.06_Power Costs - Comparison bx Rbtl-Staff-Jt-PC_Electric Rev Req Model (2009 GRC) Rebuttal REmoval of New  WH Solar AdjustMI 4" xfId="5685"/>
    <cellStyle name="_Power Cost Value Copy 11.30.05 gas 1.09.06 AURORA at 1.10.06_Power Costs - Comparison bx Rbtl-Staff-Jt-PC_Electric Rev Req Model (2009 GRC) Rebuttal REmoval of New  WH Solar AdjustMI 4 2" xfId="30027"/>
    <cellStyle name="_Power Cost Value Copy 11.30.05 gas 1.09.06 AURORA at 1.10.06_Power Costs - Comparison bx Rbtl-Staff-Jt-PC_Electric Rev Req Model (2009 GRC) Rebuttal REmoval of New  WH Solar AdjustMI 5" xfId="30028"/>
    <cellStyle name="_Power Cost Value Copy 11.30.05 gas 1.09.06 AURORA at 1.10.06_Power Costs - Comparison bx Rbtl-Staff-Jt-PC_Electric Rev Req Model (2009 GRC) Rebuttal REmoval of New  WH Solar AdjustMI_DEM-WP(C) ENERG10C--ctn Mid-C_042010 2010GRC" xfId="30029"/>
    <cellStyle name="_Power Cost Value Copy 11.30.05 gas 1.09.06 AURORA at 1.10.06_Power Costs - Comparison bx Rbtl-Staff-Jt-PC_Electric Rev Req Model (2009 GRC) Rebuttal REmoval of New  WH Solar AdjustMI_DEM-WP(C) ENERG10C--ctn Mid-C_042010 2010GRC 2" xfId="30030"/>
    <cellStyle name="_Power Cost Value Copy 11.30.05 gas 1.09.06 AURORA at 1.10.06_Power Costs - Comparison bx Rbtl-Staff-Jt-PC_Electric Rev Req Model (2009 GRC) Revised 01-18-2010" xfId="5686"/>
    <cellStyle name="_Power Cost Value Copy 11.30.05 gas 1.09.06 AURORA at 1.10.06_Power Costs - Comparison bx Rbtl-Staff-Jt-PC_Electric Rev Req Model (2009 GRC) Revised 01-18-2010 2" xfId="5687"/>
    <cellStyle name="_Power Cost Value Copy 11.30.05 gas 1.09.06 AURORA at 1.10.06_Power Costs - Comparison bx Rbtl-Staff-Jt-PC_Electric Rev Req Model (2009 GRC) Revised 01-18-2010 2 2" xfId="5688"/>
    <cellStyle name="_Power Cost Value Copy 11.30.05 gas 1.09.06 AURORA at 1.10.06_Power Costs - Comparison bx Rbtl-Staff-Jt-PC_Electric Rev Req Model (2009 GRC) Revised 01-18-2010 2 2 2" xfId="30031"/>
    <cellStyle name="_Power Cost Value Copy 11.30.05 gas 1.09.06 AURORA at 1.10.06_Power Costs - Comparison bx Rbtl-Staff-Jt-PC_Electric Rev Req Model (2009 GRC) Revised 01-18-2010 2 2 2 2" xfId="30032"/>
    <cellStyle name="_Power Cost Value Copy 11.30.05 gas 1.09.06 AURORA at 1.10.06_Power Costs - Comparison bx Rbtl-Staff-Jt-PC_Electric Rev Req Model (2009 GRC) Revised 01-18-2010 2 2 3" xfId="30033"/>
    <cellStyle name="_Power Cost Value Copy 11.30.05 gas 1.09.06 AURORA at 1.10.06_Power Costs - Comparison bx Rbtl-Staff-Jt-PC_Electric Rev Req Model (2009 GRC) Revised 01-18-2010 2 3" xfId="5689"/>
    <cellStyle name="_Power Cost Value Copy 11.30.05 gas 1.09.06 AURORA at 1.10.06_Power Costs - Comparison bx Rbtl-Staff-Jt-PC_Electric Rev Req Model (2009 GRC) Revised 01-18-2010 2 3 2" xfId="30034"/>
    <cellStyle name="_Power Cost Value Copy 11.30.05 gas 1.09.06 AURORA at 1.10.06_Power Costs - Comparison bx Rbtl-Staff-Jt-PC_Electric Rev Req Model (2009 GRC) Revised 01-18-2010 2 4" xfId="30035"/>
    <cellStyle name="_Power Cost Value Copy 11.30.05 gas 1.09.06 AURORA at 1.10.06_Power Costs - Comparison bx Rbtl-Staff-Jt-PC_Electric Rev Req Model (2009 GRC) Revised 01-18-2010 3" xfId="5690"/>
    <cellStyle name="_Power Cost Value Copy 11.30.05 gas 1.09.06 AURORA at 1.10.06_Power Costs - Comparison bx Rbtl-Staff-Jt-PC_Electric Rev Req Model (2009 GRC) Revised 01-18-2010 3 2" xfId="30036"/>
    <cellStyle name="_Power Cost Value Copy 11.30.05 gas 1.09.06 AURORA at 1.10.06_Power Costs - Comparison bx Rbtl-Staff-Jt-PC_Electric Rev Req Model (2009 GRC) Revised 01-18-2010 3 2 2" xfId="30037"/>
    <cellStyle name="_Power Cost Value Copy 11.30.05 gas 1.09.06 AURORA at 1.10.06_Power Costs - Comparison bx Rbtl-Staff-Jt-PC_Electric Rev Req Model (2009 GRC) Revised 01-18-2010 3 3" xfId="30038"/>
    <cellStyle name="_Power Cost Value Copy 11.30.05 gas 1.09.06 AURORA at 1.10.06_Power Costs - Comparison bx Rbtl-Staff-Jt-PC_Electric Rev Req Model (2009 GRC) Revised 01-18-2010 3 4" xfId="30039"/>
    <cellStyle name="_Power Cost Value Copy 11.30.05 gas 1.09.06 AURORA at 1.10.06_Power Costs - Comparison bx Rbtl-Staff-Jt-PC_Electric Rev Req Model (2009 GRC) Revised 01-18-2010 4" xfId="5691"/>
    <cellStyle name="_Power Cost Value Copy 11.30.05 gas 1.09.06 AURORA at 1.10.06_Power Costs - Comparison bx Rbtl-Staff-Jt-PC_Electric Rev Req Model (2009 GRC) Revised 01-18-2010 4 2" xfId="30040"/>
    <cellStyle name="_Power Cost Value Copy 11.30.05 gas 1.09.06 AURORA at 1.10.06_Power Costs - Comparison bx Rbtl-Staff-Jt-PC_Electric Rev Req Model (2009 GRC) Revised 01-18-2010 5" xfId="30041"/>
    <cellStyle name="_Power Cost Value Copy 11.30.05 gas 1.09.06 AURORA at 1.10.06_Power Costs - Comparison bx Rbtl-Staff-Jt-PC_Electric Rev Req Model (2009 GRC) Revised 01-18-2010_DEM-WP(C) ENERG10C--ctn Mid-C_042010 2010GRC" xfId="30042"/>
    <cellStyle name="_Power Cost Value Copy 11.30.05 gas 1.09.06 AURORA at 1.10.06_Power Costs - Comparison bx Rbtl-Staff-Jt-PC_Electric Rev Req Model (2009 GRC) Revised 01-18-2010_DEM-WP(C) ENERG10C--ctn Mid-C_042010 2010GRC 2" xfId="30043"/>
    <cellStyle name="_Power Cost Value Copy 11.30.05 gas 1.09.06 AURORA at 1.10.06_Power Costs - Comparison bx Rbtl-Staff-Jt-PC_Final Order Electric EXHIBIT A-1" xfId="5692"/>
    <cellStyle name="_Power Cost Value Copy 11.30.05 gas 1.09.06 AURORA at 1.10.06_Power Costs - Comparison bx Rbtl-Staff-Jt-PC_Final Order Electric EXHIBIT A-1 2" xfId="5693"/>
    <cellStyle name="_Power Cost Value Copy 11.30.05 gas 1.09.06 AURORA at 1.10.06_Power Costs - Comparison bx Rbtl-Staff-Jt-PC_Final Order Electric EXHIBIT A-1 2 2" xfId="5694"/>
    <cellStyle name="_Power Cost Value Copy 11.30.05 gas 1.09.06 AURORA at 1.10.06_Power Costs - Comparison bx Rbtl-Staff-Jt-PC_Final Order Electric EXHIBIT A-1 2 2 2" xfId="30044"/>
    <cellStyle name="_Power Cost Value Copy 11.30.05 gas 1.09.06 AURORA at 1.10.06_Power Costs - Comparison bx Rbtl-Staff-Jt-PC_Final Order Electric EXHIBIT A-1 2 3" xfId="5695"/>
    <cellStyle name="_Power Cost Value Copy 11.30.05 gas 1.09.06 AURORA at 1.10.06_Power Costs - Comparison bx Rbtl-Staff-Jt-PC_Final Order Electric EXHIBIT A-1 2 4" xfId="30045"/>
    <cellStyle name="_Power Cost Value Copy 11.30.05 gas 1.09.06 AURORA at 1.10.06_Power Costs - Comparison bx Rbtl-Staff-Jt-PC_Final Order Electric EXHIBIT A-1 3" xfId="5696"/>
    <cellStyle name="_Power Cost Value Copy 11.30.05 gas 1.09.06 AURORA at 1.10.06_Power Costs - Comparison bx Rbtl-Staff-Jt-PC_Final Order Electric EXHIBIT A-1 3 2" xfId="30046"/>
    <cellStyle name="_Power Cost Value Copy 11.30.05 gas 1.09.06 AURORA at 1.10.06_Power Costs - Comparison bx Rbtl-Staff-Jt-PC_Final Order Electric EXHIBIT A-1 4" xfId="5697"/>
    <cellStyle name="_Power Cost Value Copy 11.30.05 gas 1.09.06 AURORA at 1.10.06_Power Costs - Comparison bx Rbtl-Staff-Jt-PC_Final Order Electric EXHIBIT A-1 5" xfId="30047"/>
    <cellStyle name="_Power Cost Value Copy 11.30.05 gas 1.09.06 AURORA at 1.10.06_Power Costs - Comparison bx Rbtl-Staff-Jt-PC_Final Order Electric EXHIBIT A-1 6" xfId="30048"/>
    <cellStyle name="_Power Cost Value Copy 11.30.05 gas 1.09.06 AURORA at 1.10.06_Production Adj 4.37" xfId="5698"/>
    <cellStyle name="_Power Cost Value Copy 11.30.05 gas 1.09.06 AURORA at 1.10.06_Production Adj 4.37 2" xfId="5699"/>
    <cellStyle name="_Power Cost Value Copy 11.30.05 gas 1.09.06 AURORA at 1.10.06_Production Adj 4.37 2 2" xfId="5700"/>
    <cellStyle name="_Power Cost Value Copy 11.30.05 gas 1.09.06 AURORA at 1.10.06_Production Adj 4.37 2 2 2" xfId="30049"/>
    <cellStyle name="_Power Cost Value Copy 11.30.05 gas 1.09.06 AURORA at 1.10.06_Production Adj 4.37 2 3" xfId="5701"/>
    <cellStyle name="_Power Cost Value Copy 11.30.05 gas 1.09.06 AURORA at 1.10.06_Production Adj 4.37 3" xfId="5702"/>
    <cellStyle name="_Power Cost Value Copy 11.30.05 gas 1.09.06 AURORA at 1.10.06_Production Adj 4.37 3 2" xfId="30050"/>
    <cellStyle name="_Power Cost Value Copy 11.30.05 gas 1.09.06 AURORA at 1.10.06_Production Adj 4.37 4" xfId="30051"/>
    <cellStyle name="_Power Cost Value Copy 11.30.05 gas 1.09.06 AURORA at 1.10.06_Purchased Power Adj 4.03" xfId="5703"/>
    <cellStyle name="_Power Cost Value Copy 11.30.05 gas 1.09.06 AURORA at 1.10.06_Purchased Power Adj 4.03 2" xfId="5704"/>
    <cellStyle name="_Power Cost Value Copy 11.30.05 gas 1.09.06 AURORA at 1.10.06_Purchased Power Adj 4.03 2 2" xfId="5705"/>
    <cellStyle name="_Power Cost Value Copy 11.30.05 gas 1.09.06 AURORA at 1.10.06_Purchased Power Adj 4.03 2 2 2" xfId="30052"/>
    <cellStyle name="_Power Cost Value Copy 11.30.05 gas 1.09.06 AURORA at 1.10.06_Purchased Power Adj 4.03 2 3" xfId="5706"/>
    <cellStyle name="_Power Cost Value Copy 11.30.05 gas 1.09.06 AURORA at 1.10.06_Purchased Power Adj 4.03 3" xfId="5707"/>
    <cellStyle name="_Power Cost Value Copy 11.30.05 gas 1.09.06 AURORA at 1.10.06_Purchased Power Adj 4.03 3 2" xfId="30053"/>
    <cellStyle name="_Power Cost Value Copy 11.30.05 gas 1.09.06 AURORA at 1.10.06_Purchased Power Adj 4.03 4" xfId="30054"/>
    <cellStyle name="_Power Cost Value Copy 11.30.05 gas 1.09.06 AURORA at 1.10.06_Rate Design Sch 24" xfId="5708"/>
    <cellStyle name="_Power Cost Value Copy 11.30.05 gas 1.09.06 AURORA at 1.10.06_Rate Design Sch 24 2" xfId="5709"/>
    <cellStyle name="_Power Cost Value Copy 11.30.05 gas 1.09.06 AURORA at 1.10.06_Rate Design Sch 24 2 2" xfId="30055"/>
    <cellStyle name="_Power Cost Value Copy 11.30.05 gas 1.09.06 AURORA at 1.10.06_Rate Design Sch 24 3" xfId="5710"/>
    <cellStyle name="_Power Cost Value Copy 11.30.05 gas 1.09.06 AURORA at 1.10.06_Rate Design Sch 25" xfId="5711"/>
    <cellStyle name="_Power Cost Value Copy 11.30.05 gas 1.09.06 AURORA at 1.10.06_Rate Design Sch 25 2" xfId="5712"/>
    <cellStyle name="_Power Cost Value Copy 11.30.05 gas 1.09.06 AURORA at 1.10.06_Rate Design Sch 25 2 2" xfId="5713"/>
    <cellStyle name="_Power Cost Value Copy 11.30.05 gas 1.09.06 AURORA at 1.10.06_Rate Design Sch 25 2 2 2" xfId="30056"/>
    <cellStyle name="_Power Cost Value Copy 11.30.05 gas 1.09.06 AURORA at 1.10.06_Rate Design Sch 25 2 3" xfId="5714"/>
    <cellStyle name="_Power Cost Value Copy 11.30.05 gas 1.09.06 AURORA at 1.10.06_Rate Design Sch 25 3" xfId="5715"/>
    <cellStyle name="_Power Cost Value Copy 11.30.05 gas 1.09.06 AURORA at 1.10.06_Rate Design Sch 25 3 2" xfId="30057"/>
    <cellStyle name="_Power Cost Value Copy 11.30.05 gas 1.09.06 AURORA at 1.10.06_Rate Design Sch 25 4" xfId="5716"/>
    <cellStyle name="_Power Cost Value Copy 11.30.05 gas 1.09.06 AURORA at 1.10.06_Rate Design Sch 26" xfId="5717"/>
    <cellStyle name="_Power Cost Value Copy 11.30.05 gas 1.09.06 AURORA at 1.10.06_Rate Design Sch 26 2" xfId="5718"/>
    <cellStyle name="_Power Cost Value Copy 11.30.05 gas 1.09.06 AURORA at 1.10.06_Rate Design Sch 26 2 2" xfId="5719"/>
    <cellStyle name="_Power Cost Value Copy 11.30.05 gas 1.09.06 AURORA at 1.10.06_Rate Design Sch 26 2 2 2" xfId="30058"/>
    <cellStyle name="_Power Cost Value Copy 11.30.05 gas 1.09.06 AURORA at 1.10.06_Rate Design Sch 26 2 3" xfId="5720"/>
    <cellStyle name="_Power Cost Value Copy 11.30.05 gas 1.09.06 AURORA at 1.10.06_Rate Design Sch 26 3" xfId="5721"/>
    <cellStyle name="_Power Cost Value Copy 11.30.05 gas 1.09.06 AURORA at 1.10.06_Rate Design Sch 26 3 2" xfId="30059"/>
    <cellStyle name="_Power Cost Value Copy 11.30.05 gas 1.09.06 AURORA at 1.10.06_Rate Design Sch 26 4" xfId="5722"/>
    <cellStyle name="_Power Cost Value Copy 11.30.05 gas 1.09.06 AURORA at 1.10.06_Rate Design Sch 31" xfId="5723"/>
    <cellStyle name="_Power Cost Value Copy 11.30.05 gas 1.09.06 AURORA at 1.10.06_Rate Design Sch 31 2" xfId="5724"/>
    <cellStyle name="_Power Cost Value Copy 11.30.05 gas 1.09.06 AURORA at 1.10.06_Rate Design Sch 31 2 2" xfId="5725"/>
    <cellStyle name="_Power Cost Value Copy 11.30.05 gas 1.09.06 AURORA at 1.10.06_Rate Design Sch 31 2 2 2" xfId="30060"/>
    <cellStyle name="_Power Cost Value Copy 11.30.05 gas 1.09.06 AURORA at 1.10.06_Rate Design Sch 31 2 3" xfId="5726"/>
    <cellStyle name="_Power Cost Value Copy 11.30.05 gas 1.09.06 AURORA at 1.10.06_Rate Design Sch 31 3" xfId="5727"/>
    <cellStyle name="_Power Cost Value Copy 11.30.05 gas 1.09.06 AURORA at 1.10.06_Rate Design Sch 31 3 2" xfId="30061"/>
    <cellStyle name="_Power Cost Value Copy 11.30.05 gas 1.09.06 AURORA at 1.10.06_Rate Design Sch 31 4" xfId="5728"/>
    <cellStyle name="_Power Cost Value Copy 11.30.05 gas 1.09.06 AURORA at 1.10.06_Rate Design Sch 43" xfId="5729"/>
    <cellStyle name="_Power Cost Value Copy 11.30.05 gas 1.09.06 AURORA at 1.10.06_Rate Design Sch 43 2" xfId="5730"/>
    <cellStyle name="_Power Cost Value Copy 11.30.05 gas 1.09.06 AURORA at 1.10.06_Rate Design Sch 43 2 2" xfId="5731"/>
    <cellStyle name="_Power Cost Value Copy 11.30.05 gas 1.09.06 AURORA at 1.10.06_Rate Design Sch 43 2 2 2" xfId="30062"/>
    <cellStyle name="_Power Cost Value Copy 11.30.05 gas 1.09.06 AURORA at 1.10.06_Rate Design Sch 43 2 3" xfId="5732"/>
    <cellStyle name="_Power Cost Value Copy 11.30.05 gas 1.09.06 AURORA at 1.10.06_Rate Design Sch 43 3" xfId="5733"/>
    <cellStyle name="_Power Cost Value Copy 11.30.05 gas 1.09.06 AURORA at 1.10.06_Rate Design Sch 43 3 2" xfId="30063"/>
    <cellStyle name="_Power Cost Value Copy 11.30.05 gas 1.09.06 AURORA at 1.10.06_Rate Design Sch 43 4" xfId="5734"/>
    <cellStyle name="_Power Cost Value Copy 11.30.05 gas 1.09.06 AURORA at 1.10.06_Rate Design Sch 448-449" xfId="5735"/>
    <cellStyle name="_Power Cost Value Copy 11.30.05 gas 1.09.06 AURORA at 1.10.06_Rate Design Sch 448-449 2" xfId="5736"/>
    <cellStyle name="_Power Cost Value Copy 11.30.05 gas 1.09.06 AURORA at 1.10.06_Rate Design Sch 448-449 2 2" xfId="30064"/>
    <cellStyle name="_Power Cost Value Copy 11.30.05 gas 1.09.06 AURORA at 1.10.06_Rate Design Sch 448-449 3" xfId="5737"/>
    <cellStyle name="_Power Cost Value Copy 11.30.05 gas 1.09.06 AURORA at 1.10.06_Rate Design Sch 46" xfId="5738"/>
    <cellStyle name="_Power Cost Value Copy 11.30.05 gas 1.09.06 AURORA at 1.10.06_Rate Design Sch 46 2" xfId="5739"/>
    <cellStyle name="_Power Cost Value Copy 11.30.05 gas 1.09.06 AURORA at 1.10.06_Rate Design Sch 46 2 2" xfId="5740"/>
    <cellStyle name="_Power Cost Value Copy 11.30.05 gas 1.09.06 AURORA at 1.10.06_Rate Design Sch 46 2 2 2" xfId="30065"/>
    <cellStyle name="_Power Cost Value Copy 11.30.05 gas 1.09.06 AURORA at 1.10.06_Rate Design Sch 46 2 3" xfId="5741"/>
    <cellStyle name="_Power Cost Value Copy 11.30.05 gas 1.09.06 AURORA at 1.10.06_Rate Design Sch 46 3" xfId="5742"/>
    <cellStyle name="_Power Cost Value Copy 11.30.05 gas 1.09.06 AURORA at 1.10.06_Rate Design Sch 46 3 2" xfId="30066"/>
    <cellStyle name="_Power Cost Value Copy 11.30.05 gas 1.09.06 AURORA at 1.10.06_Rate Design Sch 46 4" xfId="5743"/>
    <cellStyle name="_Power Cost Value Copy 11.30.05 gas 1.09.06 AURORA at 1.10.06_Rate Spread" xfId="5744"/>
    <cellStyle name="_Power Cost Value Copy 11.30.05 gas 1.09.06 AURORA at 1.10.06_Rate Spread 2" xfId="5745"/>
    <cellStyle name="_Power Cost Value Copy 11.30.05 gas 1.09.06 AURORA at 1.10.06_Rate Spread 2 2" xfId="5746"/>
    <cellStyle name="_Power Cost Value Copy 11.30.05 gas 1.09.06 AURORA at 1.10.06_Rate Spread 2 2 2" xfId="30067"/>
    <cellStyle name="_Power Cost Value Copy 11.30.05 gas 1.09.06 AURORA at 1.10.06_Rate Spread 2 3" xfId="5747"/>
    <cellStyle name="_Power Cost Value Copy 11.30.05 gas 1.09.06 AURORA at 1.10.06_Rate Spread 3" xfId="5748"/>
    <cellStyle name="_Power Cost Value Copy 11.30.05 gas 1.09.06 AURORA at 1.10.06_Rate Spread 3 2" xfId="30068"/>
    <cellStyle name="_Power Cost Value Copy 11.30.05 gas 1.09.06 AURORA at 1.10.06_Rate Spread 4" xfId="5749"/>
    <cellStyle name="_Power Cost Value Copy 11.30.05 gas 1.09.06 AURORA at 1.10.06_Rebuttal Power Costs" xfId="5750"/>
    <cellStyle name="_Power Cost Value Copy 11.30.05 gas 1.09.06 AURORA at 1.10.06_Rebuttal Power Costs 2" xfId="5751"/>
    <cellStyle name="_Power Cost Value Copy 11.30.05 gas 1.09.06 AURORA at 1.10.06_Rebuttal Power Costs 2 2" xfId="5752"/>
    <cellStyle name="_Power Cost Value Copy 11.30.05 gas 1.09.06 AURORA at 1.10.06_Rebuttal Power Costs 2 2 2" xfId="30069"/>
    <cellStyle name="_Power Cost Value Copy 11.30.05 gas 1.09.06 AURORA at 1.10.06_Rebuttal Power Costs 2 2 2 2" xfId="30070"/>
    <cellStyle name="_Power Cost Value Copy 11.30.05 gas 1.09.06 AURORA at 1.10.06_Rebuttal Power Costs 2 2 3" xfId="30071"/>
    <cellStyle name="_Power Cost Value Copy 11.30.05 gas 1.09.06 AURORA at 1.10.06_Rebuttal Power Costs 2 3" xfId="5753"/>
    <cellStyle name="_Power Cost Value Copy 11.30.05 gas 1.09.06 AURORA at 1.10.06_Rebuttal Power Costs 2 3 2" xfId="30072"/>
    <cellStyle name="_Power Cost Value Copy 11.30.05 gas 1.09.06 AURORA at 1.10.06_Rebuttal Power Costs 2 4" xfId="30073"/>
    <cellStyle name="_Power Cost Value Copy 11.30.05 gas 1.09.06 AURORA at 1.10.06_Rebuttal Power Costs 3" xfId="5754"/>
    <cellStyle name="_Power Cost Value Copy 11.30.05 gas 1.09.06 AURORA at 1.10.06_Rebuttal Power Costs 3 2" xfId="30074"/>
    <cellStyle name="_Power Cost Value Copy 11.30.05 gas 1.09.06 AURORA at 1.10.06_Rebuttal Power Costs 3 2 2" xfId="30075"/>
    <cellStyle name="_Power Cost Value Copy 11.30.05 gas 1.09.06 AURORA at 1.10.06_Rebuttal Power Costs 3 3" xfId="30076"/>
    <cellStyle name="_Power Cost Value Copy 11.30.05 gas 1.09.06 AURORA at 1.10.06_Rebuttal Power Costs 3 4" xfId="30077"/>
    <cellStyle name="_Power Cost Value Copy 11.30.05 gas 1.09.06 AURORA at 1.10.06_Rebuttal Power Costs 4" xfId="5755"/>
    <cellStyle name="_Power Cost Value Copy 11.30.05 gas 1.09.06 AURORA at 1.10.06_Rebuttal Power Costs 4 2" xfId="30078"/>
    <cellStyle name="_Power Cost Value Copy 11.30.05 gas 1.09.06 AURORA at 1.10.06_Rebuttal Power Costs 5" xfId="30079"/>
    <cellStyle name="_Power Cost Value Copy 11.30.05 gas 1.09.06 AURORA at 1.10.06_Rebuttal Power Costs_Adj Bench DR 3 for Initial Briefs (Electric)" xfId="5756"/>
    <cellStyle name="_Power Cost Value Copy 11.30.05 gas 1.09.06 AURORA at 1.10.06_Rebuttal Power Costs_Adj Bench DR 3 for Initial Briefs (Electric) 2" xfId="5757"/>
    <cellStyle name="_Power Cost Value Copy 11.30.05 gas 1.09.06 AURORA at 1.10.06_Rebuttal Power Costs_Adj Bench DR 3 for Initial Briefs (Electric) 2 2" xfId="5758"/>
    <cellStyle name="_Power Cost Value Copy 11.30.05 gas 1.09.06 AURORA at 1.10.06_Rebuttal Power Costs_Adj Bench DR 3 for Initial Briefs (Electric) 2 2 2" xfId="30080"/>
    <cellStyle name="_Power Cost Value Copy 11.30.05 gas 1.09.06 AURORA at 1.10.06_Rebuttal Power Costs_Adj Bench DR 3 for Initial Briefs (Electric) 2 2 2 2" xfId="30081"/>
    <cellStyle name="_Power Cost Value Copy 11.30.05 gas 1.09.06 AURORA at 1.10.06_Rebuttal Power Costs_Adj Bench DR 3 for Initial Briefs (Electric) 2 2 3" xfId="30082"/>
    <cellStyle name="_Power Cost Value Copy 11.30.05 gas 1.09.06 AURORA at 1.10.06_Rebuttal Power Costs_Adj Bench DR 3 for Initial Briefs (Electric) 2 3" xfId="5759"/>
    <cellStyle name="_Power Cost Value Copy 11.30.05 gas 1.09.06 AURORA at 1.10.06_Rebuttal Power Costs_Adj Bench DR 3 for Initial Briefs (Electric) 2 3 2" xfId="30083"/>
    <cellStyle name="_Power Cost Value Copy 11.30.05 gas 1.09.06 AURORA at 1.10.06_Rebuttal Power Costs_Adj Bench DR 3 for Initial Briefs (Electric) 2 4" xfId="30084"/>
    <cellStyle name="_Power Cost Value Copy 11.30.05 gas 1.09.06 AURORA at 1.10.06_Rebuttal Power Costs_Adj Bench DR 3 for Initial Briefs (Electric) 3" xfId="5760"/>
    <cellStyle name="_Power Cost Value Copy 11.30.05 gas 1.09.06 AURORA at 1.10.06_Rebuttal Power Costs_Adj Bench DR 3 for Initial Briefs (Electric) 3 2" xfId="30085"/>
    <cellStyle name="_Power Cost Value Copy 11.30.05 gas 1.09.06 AURORA at 1.10.06_Rebuttal Power Costs_Adj Bench DR 3 for Initial Briefs (Electric) 3 2 2" xfId="30086"/>
    <cellStyle name="_Power Cost Value Copy 11.30.05 gas 1.09.06 AURORA at 1.10.06_Rebuttal Power Costs_Adj Bench DR 3 for Initial Briefs (Electric) 3 3" xfId="30087"/>
    <cellStyle name="_Power Cost Value Copy 11.30.05 gas 1.09.06 AURORA at 1.10.06_Rebuttal Power Costs_Adj Bench DR 3 for Initial Briefs (Electric) 3 4" xfId="30088"/>
    <cellStyle name="_Power Cost Value Copy 11.30.05 gas 1.09.06 AURORA at 1.10.06_Rebuttal Power Costs_Adj Bench DR 3 for Initial Briefs (Electric) 4" xfId="5761"/>
    <cellStyle name="_Power Cost Value Copy 11.30.05 gas 1.09.06 AURORA at 1.10.06_Rebuttal Power Costs_Adj Bench DR 3 for Initial Briefs (Electric) 4 2" xfId="30089"/>
    <cellStyle name="_Power Cost Value Copy 11.30.05 gas 1.09.06 AURORA at 1.10.06_Rebuttal Power Costs_Adj Bench DR 3 for Initial Briefs (Electric) 5" xfId="30090"/>
    <cellStyle name="_Power Cost Value Copy 11.30.05 gas 1.09.06 AURORA at 1.10.06_Rebuttal Power Costs_Adj Bench DR 3 for Initial Briefs (Electric)_DEM-WP(C) ENERG10C--ctn Mid-C_042010 2010GRC" xfId="30091"/>
    <cellStyle name="_Power Cost Value Copy 11.30.05 gas 1.09.06 AURORA at 1.10.06_Rebuttal Power Costs_Adj Bench DR 3 for Initial Briefs (Electric)_DEM-WP(C) ENERG10C--ctn Mid-C_042010 2010GRC 2" xfId="30092"/>
    <cellStyle name="_Power Cost Value Copy 11.30.05 gas 1.09.06 AURORA at 1.10.06_Rebuttal Power Costs_DEM-WP(C) ENERG10C--ctn Mid-C_042010 2010GRC" xfId="30093"/>
    <cellStyle name="_Power Cost Value Copy 11.30.05 gas 1.09.06 AURORA at 1.10.06_Rebuttal Power Costs_DEM-WP(C) ENERG10C--ctn Mid-C_042010 2010GRC 2" xfId="30094"/>
    <cellStyle name="_Power Cost Value Copy 11.30.05 gas 1.09.06 AURORA at 1.10.06_Rebuttal Power Costs_Electric Rev Req Model (2009 GRC) Rebuttal" xfId="5762"/>
    <cellStyle name="_Power Cost Value Copy 11.30.05 gas 1.09.06 AURORA at 1.10.06_Rebuttal Power Costs_Electric Rev Req Model (2009 GRC) Rebuttal 2" xfId="5763"/>
    <cellStyle name="_Power Cost Value Copy 11.30.05 gas 1.09.06 AURORA at 1.10.06_Rebuttal Power Costs_Electric Rev Req Model (2009 GRC) Rebuttal 2 2" xfId="5764"/>
    <cellStyle name="_Power Cost Value Copy 11.30.05 gas 1.09.06 AURORA at 1.10.06_Rebuttal Power Costs_Electric Rev Req Model (2009 GRC) Rebuttal 2 2 2" xfId="30095"/>
    <cellStyle name="_Power Cost Value Copy 11.30.05 gas 1.09.06 AURORA at 1.10.06_Rebuttal Power Costs_Electric Rev Req Model (2009 GRC) Rebuttal 2 3" xfId="5765"/>
    <cellStyle name="_Power Cost Value Copy 11.30.05 gas 1.09.06 AURORA at 1.10.06_Rebuttal Power Costs_Electric Rev Req Model (2009 GRC) Rebuttal 3" xfId="5766"/>
    <cellStyle name="_Power Cost Value Copy 11.30.05 gas 1.09.06 AURORA at 1.10.06_Rebuttal Power Costs_Electric Rev Req Model (2009 GRC) Rebuttal 3 2" xfId="30096"/>
    <cellStyle name="_Power Cost Value Copy 11.30.05 gas 1.09.06 AURORA at 1.10.06_Rebuttal Power Costs_Electric Rev Req Model (2009 GRC) Rebuttal 4" xfId="5767"/>
    <cellStyle name="_Power Cost Value Copy 11.30.05 gas 1.09.06 AURORA at 1.10.06_Rebuttal Power Costs_Electric Rev Req Model (2009 GRC) Rebuttal REmoval of New  WH Solar AdjustMI" xfId="5768"/>
    <cellStyle name="_Power Cost Value Copy 11.30.05 gas 1.09.06 AURORA at 1.10.06_Rebuttal Power Costs_Electric Rev Req Model (2009 GRC) Rebuttal REmoval of New  WH Solar AdjustMI 2" xfId="5769"/>
    <cellStyle name="_Power Cost Value Copy 11.30.05 gas 1.09.06 AURORA at 1.10.06_Rebuttal Power Costs_Electric Rev Req Model (2009 GRC) Rebuttal REmoval of New  WH Solar AdjustMI 2 2" xfId="5770"/>
    <cellStyle name="_Power Cost Value Copy 11.30.05 gas 1.09.06 AURORA at 1.10.06_Rebuttal Power Costs_Electric Rev Req Model (2009 GRC) Rebuttal REmoval of New  WH Solar AdjustMI 2 2 2" xfId="30097"/>
    <cellStyle name="_Power Cost Value Copy 11.30.05 gas 1.09.06 AURORA at 1.10.06_Rebuttal Power Costs_Electric Rev Req Model (2009 GRC) Rebuttal REmoval of New  WH Solar AdjustMI 2 2 2 2" xfId="30098"/>
    <cellStyle name="_Power Cost Value Copy 11.30.05 gas 1.09.06 AURORA at 1.10.06_Rebuttal Power Costs_Electric Rev Req Model (2009 GRC) Rebuttal REmoval of New  WH Solar AdjustMI 2 2 3" xfId="30099"/>
    <cellStyle name="_Power Cost Value Copy 11.30.05 gas 1.09.06 AURORA at 1.10.06_Rebuttal Power Costs_Electric Rev Req Model (2009 GRC) Rebuttal REmoval of New  WH Solar AdjustMI 2 3" xfId="5771"/>
    <cellStyle name="_Power Cost Value Copy 11.30.05 gas 1.09.06 AURORA at 1.10.06_Rebuttal Power Costs_Electric Rev Req Model (2009 GRC) Rebuttal REmoval of New  WH Solar AdjustMI 2 3 2" xfId="30100"/>
    <cellStyle name="_Power Cost Value Copy 11.30.05 gas 1.09.06 AURORA at 1.10.06_Rebuttal Power Costs_Electric Rev Req Model (2009 GRC) Rebuttal REmoval of New  WH Solar AdjustMI 2 4" xfId="30101"/>
    <cellStyle name="_Power Cost Value Copy 11.30.05 gas 1.09.06 AURORA at 1.10.06_Rebuttal Power Costs_Electric Rev Req Model (2009 GRC) Rebuttal REmoval of New  WH Solar AdjustMI 3" xfId="5772"/>
    <cellStyle name="_Power Cost Value Copy 11.30.05 gas 1.09.06 AURORA at 1.10.06_Rebuttal Power Costs_Electric Rev Req Model (2009 GRC) Rebuttal REmoval of New  WH Solar AdjustMI 3 2" xfId="30102"/>
    <cellStyle name="_Power Cost Value Copy 11.30.05 gas 1.09.06 AURORA at 1.10.06_Rebuttal Power Costs_Electric Rev Req Model (2009 GRC) Rebuttal REmoval of New  WH Solar AdjustMI 3 2 2" xfId="30103"/>
    <cellStyle name="_Power Cost Value Copy 11.30.05 gas 1.09.06 AURORA at 1.10.06_Rebuttal Power Costs_Electric Rev Req Model (2009 GRC) Rebuttal REmoval of New  WH Solar AdjustMI 3 3" xfId="30104"/>
    <cellStyle name="_Power Cost Value Copy 11.30.05 gas 1.09.06 AURORA at 1.10.06_Rebuttal Power Costs_Electric Rev Req Model (2009 GRC) Rebuttal REmoval of New  WH Solar AdjustMI 3 4" xfId="30105"/>
    <cellStyle name="_Power Cost Value Copy 11.30.05 gas 1.09.06 AURORA at 1.10.06_Rebuttal Power Costs_Electric Rev Req Model (2009 GRC) Rebuttal REmoval of New  WH Solar AdjustMI 4" xfId="5773"/>
    <cellStyle name="_Power Cost Value Copy 11.30.05 gas 1.09.06 AURORA at 1.10.06_Rebuttal Power Costs_Electric Rev Req Model (2009 GRC) Rebuttal REmoval of New  WH Solar AdjustMI 4 2" xfId="30106"/>
    <cellStyle name="_Power Cost Value Copy 11.30.05 gas 1.09.06 AURORA at 1.10.06_Rebuttal Power Costs_Electric Rev Req Model (2009 GRC) Rebuttal REmoval of New  WH Solar AdjustMI 5" xfId="30107"/>
    <cellStyle name="_Power Cost Value Copy 11.30.05 gas 1.09.06 AURORA at 1.10.06_Rebuttal Power Costs_Electric Rev Req Model (2009 GRC) Rebuttal REmoval of New  WH Solar AdjustMI_DEM-WP(C) ENERG10C--ctn Mid-C_042010 2010GRC" xfId="30108"/>
    <cellStyle name="_Power Cost Value Copy 11.30.05 gas 1.09.06 AURORA at 1.10.06_Rebuttal Power Costs_Electric Rev Req Model (2009 GRC) Rebuttal REmoval of New  WH Solar AdjustMI_DEM-WP(C) ENERG10C--ctn Mid-C_042010 2010GRC 2" xfId="30109"/>
    <cellStyle name="_Power Cost Value Copy 11.30.05 gas 1.09.06 AURORA at 1.10.06_Rebuttal Power Costs_Electric Rev Req Model (2009 GRC) Revised 01-18-2010" xfId="5774"/>
    <cellStyle name="_Power Cost Value Copy 11.30.05 gas 1.09.06 AURORA at 1.10.06_Rebuttal Power Costs_Electric Rev Req Model (2009 GRC) Revised 01-18-2010 2" xfId="5775"/>
    <cellStyle name="_Power Cost Value Copy 11.30.05 gas 1.09.06 AURORA at 1.10.06_Rebuttal Power Costs_Electric Rev Req Model (2009 GRC) Revised 01-18-2010 2 2" xfId="5776"/>
    <cellStyle name="_Power Cost Value Copy 11.30.05 gas 1.09.06 AURORA at 1.10.06_Rebuttal Power Costs_Electric Rev Req Model (2009 GRC) Revised 01-18-2010 2 2 2" xfId="30110"/>
    <cellStyle name="_Power Cost Value Copy 11.30.05 gas 1.09.06 AURORA at 1.10.06_Rebuttal Power Costs_Electric Rev Req Model (2009 GRC) Revised 01-18-2010 2 2 2 2" xfId="30111"/>
    <cellStyle name="_Power Cost Value Copy 11.30.05 gas 1.09.06 AURORA at 1.10.06_Rebuttal Power Costs_Electric Rev Req Model (2009 GRC) Revised 01-18-2010 2 2 3" xfId="30112"/>
    <cellStyle name="_Power Cost Value Copy 11.30.05 gas 1.09.06 AURORA at 1.10.06_Rebuttal Power Costs_Electric Rev Req Model (2009 GRC) Revised 01-18-2010 2 3" xfId="5777"/>
    <cellStyle name="_Power Cost Value Copy 11.30.05 gas 1.09.06 AURORA at 1.10.06_Rebuttal Power Costs_Electric Rev Req Model (2009 GRC) Revised 01-18-2010 2 3 2" xfId="30113"/>
    <cellStyle name="_Power Cost Value Copy 11.30.05 gas 1.09.06 AURORA at 1.10.06_Rebuttal Power Costs_Electric Rev Req Model (2009 GRC) Revised 01-18-2010 2 4" xfId="30114"/>
    <cellStyle name="_Power Cost Value Copy 11.30.05 gas 1.09.06 AURORA at 1.10.06_Rebuttal Power Costs_Electric Rev Req Model (2009 GRC) Revised 01-18-2010 3" xfId="5778"/>
    <cellStyle name="_Power Cost Value Copy 11.30.05 gas 1.09.06 AURORA at 1.10.06_Rebuttal Power Costs_Electric Rev Req Model (2009 GRC) Revised 01-18-2010 3 2" xfId="30115"/>
    <cellStyle name="_Power Cost Value Copy 11.30.05 gas 1.09.06 AURORA at 1.10.06_Rebuttal Power Costs_Electric Rev Req Model (2009 GRC) Revised 01-18-2010 3 2 2" xfId="30116"/>
    <cellStyle name="_Power Cost Value Copy 11.30.05 gas 1.09.06 AURORA at 1.10.06_Rebuttal Power Costs_Electric Rev Req Model (2009 GRC) Revised 01-18-2010 3 3" xfId="30117"/>
    <cellStyle name="_Power Cost Value Copy 11.30.05 gas 1.09.06 AURORA at 1.10.06_Rebuttal Power Costs_Electric Rev Req Model (2009 GRC) Revised 01-18-2010 3 4" xfId="30118"/>
    <cellStyle name="_Power Cost Value Copy 11.30.05 gas 1.09.06 AURORA at 1.10.06_Rebuttal Power Costs_Electric Rev Req Model (2009 GRC) Revised 01-18-2010 4" xfId="5779"/>
    <cellStyle name="_Power Cost Value Copy 11.30.05 gas 1.09.06 AURORA at 1.10.06_Rebuttal Power Costs_Electric Rev Req Model (2009 GRC) Revised 01-18-2010 4 2" xfId="30119"/>
    <cellStyle name="_Power Cost Value Copy 11.30.05 gas 1.09.06 AURORA at 1.10.06_Rebuttal Power Costs_Electric Rev Req Model (2009 GRC) Revised 01-18-2010 5" xfId="30120"/>
    <cellStyle name="_Power Cost Value Copy 11.30.05 gas 1.09.06 AURORA at 1.10.06_Rebuttal Power Costs_Electric Rev Req Model (2009 GRC) Revised 01-18-2010_DEM-WP(C) ENERG10C--ctn Mid-C_042010 2010GRC" xfId="30121"/>
    <cellStyle name="_Power Cost Value Copy 11.30.05 gas 1.09.06 AURORA at 1.10.06_Rebuttal Power Costs_Electric Rev Req Model (2009 GRC) Revised 01-18-2010_DEM-WP(C) ENERG10C--ctn Mid-C_042010 2010GRC 2" xfId="30122"/>
    <cellStyle name="_Power Cost Value Copy 11.30.05 gas 1.09.06 AURORA at 1.10.06_Rebuttal Power Costs_Final Order Electric EXHIBIT A-1" xfId="5780"/>
    <cellStyle name="_Power Cost Value Copy 11.30.05 gas 1.09.06 AURORA at 1.10.06_Rebuttal Power Costs_Final Order Electric EXHIBIT A-1 2" xfId="5781"/>
    <cellStyle name="_Power Cost Value Copy 11.30.05 gas 1.09.06 AURORA at 1.10.06_Rebuttal Power Costs_Final Order Electric EXHIBIT A-1 2 2" xfId="5782"/>
    <cellStyle name="_Power Cost Value Copy 11.30.05 gas 1.09.06 AURORA at 1.10.06_Rebuttal Power Costs_Final Order Electric EXHIBIT A-1 2 2 2" xfId="30123"/>
    <cellStyle name="_Power Cost Value Copy 11.30.05 gas 1.09.06 AURORA at 1.10.06_Rebuttal Power Costs_Final Order Electric EXHIBIT A-1 2 3" xfId="5783"/>
    <cellStyle name="_Power Cost Value Copy 11.30.05 gas 1.09.06 AURORA at 1.10.06_Rebuttal Power Costs_Final Order Electric EXHIBIT A-1 2 4" xfId="30124"/>
    <cellStyle name="_Power Cost Value Copy 11.30.05 gas 1.09.06 AURORA at 1.10.06_Rebuttal Power Costs_Final Order Electric EXHIBIT A-1 3" xfId="5784"/>
    <cellStyle name="_Power Cost Value Copy 11.30.05 gas 1.09.06 AURORA at 1.10.06_Rebuttal Power Costs_Final Order Electric EXHIBIT A-1 3 2" xfId="30125"/>
    <cellStyle name="_Power Cost Value Copy 11.30.05 gas 1.09.06 AURORA at 1.10.06_Rebuttal Power Costs_Final Order Electric EXHIBIT A-1 4" xfId="5785"/>
    <cellStyle name="_Power Cost Value Copy 11.30.05 gas 1.09.06 AURORA at 1.10.06_Rebuttal Power Costs_Final Order Electric EXHIBIT A-1 5" xfId="30126"/>
    <cellStyle name="_Power Cost Value Copy 11.30.05 gas 1.09.06 AURORA at 1.10.06_Rebuttal Power Costs_Final Order Electric EXHIBIT A-1 6" xfId="30127"/>
    <cellStyle name="_Power Cost Value Copy 11.30.05 gas 1.09.06 AURORA at 1.10.06_RECS vs PTC's w Interest 6-28-10" xfId="5786"/>
    <cellStyle name="_Power Cost Value Copy 11.30.05 gas 1.09.06 AURORA at 1.10.06_ROR 5.02" xfId="5787"/>
    <cellStyle name="_Power Cost Value Copy 11.30.05 gas 1.09.06 AURORA at 1.10.06_ROR 5.02 2" xfId="5788"/>
    <cellStyle name="_Power Cost Value Copy 11.30.05 gas 1.09.06 AURORA at 1.10.06_ROR 5.02 2 2" xfId="5789"/>
    <cellStyle name="_Power Cost Value Copy 11.30.05 gas 1.09.06 AURORA at 1.10.06_ROR 5.02 2 2 2" xfId="30128"/>
    <cellStyle name="_Power Cost Value Copy 11.30.05 gas 1.09.06 AURORA at 1.10.06_ROR 5.02 2 3" xfId="5790"/>
    <cellStyle name="_Power Cost Value Copy 11.30.05 gas 1.09.06 AURORA at 1.10.06_ROR 5.02 3" xfId="5791"/>
    <cellStyle name="_Power Cost Value Copy 11.30.05 gas 1.09.06 AURORA at 1.10.06_ROR 5.02 3 2" xfId="30129"/>
    <cellStyle name="_Power Cost Value Copy 11.30.05 gas 1.09.06 AURORA at 1.10.06_ROR 5.02 4" xfId="30130"/>
    <cellStyle name="_Power Cost Value Copy 11.30.05 gas 1.09.06 AURORA at 1.10.06_Sch 40 Feeder OH 2008" xfId="5792"/>
    <cellStyle name="_Power Cost Value Copy 11.30.05 gas 1.09.06 AURORA at 1.10.06_Sch 40 Feeder OH 2008 2" xfId="5793"/>
    <cellStyle name="_Power Cost Value Copy 11.30.05 gas 1.09.06 AURORA at 1.10.06_Sch 40 Feeder OH 2008 2 2" xfId="5794"/>
    <cellStyle name="_Power Cost Value Copy 11.30.05 gas 1.09.06 AURORA at 1.10.06_Sch 40 Feeder OH 2008 2 2 2" xfId="30131"/>
    <cellStyle name="_Power Cost Value Copy 11.30.05 gas 1.09.06 AURORA at 1.10.06_Sch 40 Feeder OH 2008 2 3" xfId="5795"/>
    <cellStyle name="_Power Cost Value Copy 11.30.05 gas 1.09.06 AURORA at 1.10.06_Sch 40 Feeder OH 2008 3" xfId="5796"/>
    <cellStyle name="_Power Cost Value Copy 11.30.05 gas 1.09.06 AURORA at 1.10.06_Sch 40 Feeder OH 2008 3 2" xfId="30132"/>
    <cellStyle name="_Power Cost Value Copy 11.30.05 gas 1.09.06 AURORA at 1.10.06_Sch 40 Feeder OH 2008 4" xfId="5797"/>
    <cellStyle name="_Power Cost Value Copy 11.30.05 gas 1.09.06 AURORA at 1.10.06_Sch 40 Interim Energy Rates " xfId="5798"/>
    <cellStyle name="_Power Cost Value Copy 11.30.05 gas 1.09.06 AURORA at 1.10.06_Sch 40 Interim Energy Rates  2" xfId="5799"/>
    <cellStyle name="_Power Cost Value Copy 11.30.05 gas 1.09.06 AURORA at 1.10.06_Sch 40 Interim Energy Rates  2 2" xfId="5800"/>
    <cellStyle name="_Power Cost Value Copy 11.30.05 gas 1.09.06 AURORA at 1.10.06_Sch 40 Interim Energy Rates  2 2 2" xfId="30133"/>
    <cellStyle name="_Power Cost Value Copy 11.30.05 gas 1.09.06 AURORA at 1.10.06_Sch 40 Interim Energy Rates  2 3" xfId="5801"/>
    <cellStyle name="_Power Cost Value Copy 11.30.05 gas 1.09.06 AURORA at 1.10.06_Sch 40 Interim Energy Rates  3" xfId="5802"/>
    <cellStyle name="_Power Cost Value Copy 11.30.05 gas 1.09.06 AURORA at 1.10.06_Sch 40 Interim Energy Rates  3 2" xfId="30134"/>
    <cellStyle name="_Power Cost Value Copy 11.30.05 gas 1.09.06 AURORA at 1.10.06_Sch 40 Interim Energy Rates  4" xfId="30135"/>
    <cellStyle name="_Power Cost Value Copy 11.30.05 gas 1.09.06 AURORA at 1.10.06_Sch 40 Substation A&amp;G 2008" xfId="5803"/>
    <cellStyle name="_Power Cost Value Copy 11.30.05 gas 1.09.06 AURORA at 1.10.06_Sch 40 Substation A&amp;G 2008 2" xfId="5804"/>
    <cellStyle name="_Power Cost Value Copy 11.30.05 gas 1.09.06 AURORA at 1.10.06_Sch 40 Substation A&amp;G 2008 2 2" xfId="5805"/>
    <cellStyle name="_Power Cost Value Copy 11.30.05 gas 1.09.06 AURORA at 1.10.06_Sch 40 Substation A&amp;G 2008 2 2 2" xfId="30136"/>
    <cellStyle name="_Power Cost Value Copy 11.30.05 gas 1.09.06 AURORA at 1.10.06_Sch 40 Substation A&amp;G 2008 2 3" xfId="5806"/>
    <cellStyle name="_Power Cost Value Copy 11.30.05 gas 1.09.06 AURORA at 1.10.06_Sch 40 Substation A&amp;G 2008 3" xfId="5807"/>
    <cellStyle name="_Power Cost Value Copy 11.30.05 gas 1.09.06 AURORA at 1.10.06_Sch 40 Substation A&amp;G 2008 3 2" xfId="30137"/>
    <cellStyle name="_Power Cost Value Copy 11.30.05 gas 1.09.06 AURORA at 1.10.06_Sch 40 Substation A&amp;G 2008 4" xfId="5808"/>
    <cellStyle name="_Power Cost Value Copy 11.30.05 gas 1.09.06 AURORA at 1.10.06_Sch 40 Substation O&amp;M 2008" xfId="5809"/>
    <cellStyle name="_Power Cost Value Copy 11.30.05 gas 1.09.06 AURORA at 1.10.06_Sch 40 Substation O&amp;M 2008 2" xfId="5810"/>
    <cellStyle name="_Power Cost Value Copy 11.30.05 gas 1.09.06 AURORA at 1.10.06_Sch 40 Substation O&amp;M 2008 2 2" xfId="5811"/>
    <cellStyle name="_Power Cost Value Copy 11.30.05 gas 1.09.06 AURORA at 1.10.06_Sch 40 Substation O&amp;M 2008 2 2 2" xfId="30138"/>
    <cellStyle name="_Power Cost Value Copy 11.30.05 gas 1.09.06 AURORA at 1.10.06_Sch 40 Substation O&amp;M 2008 2 3" xfId="5812"/>
    <cellStyle name="_Power Cost Value Copy 11.30.05 gas 1.09.06 AURORA at 1.10.06_Sch 40 Substation O&amp;M 2008 3" xfId="5813"/>
    <cellStyle name="_Power Cost Value Copy 11.30.05 gas 1.09.06 AURORA at 1.10.06_Sch 40 Substation O&amp;M 2008 3 2" xfId="30139"/>
    <cellStyle name="_Power Cost Value Copy 11.30.05 gas 1.09.06 AURORA at 1.10.06_Sch 40 Substation O&amp;M 2008 4" xfId="5814"/>
    <cellStyle name="_Power Cost Value Copy 11.30.05 gas 1.09.06 AURORA at 1.10.06_Subs 2008" xfId="5815"/>
    <cellStyle name="_Power Cost Value Copy 11.30.05 gas 1.09.06 AURORA at 1.10.06_Subs 2008 2" xfId="5816"/>
    <cellStyle name="_Power Cost Value Copy 11.30.05 gas 1.09.06 AURORA at 1.10.06_Subs 2008 2 2" xfId="5817"/>
    <cellStyle name="_Power Cost Value Copy 11.30.05 gas 1.09.06 AURORA at 1.10.06_Subs 2008 2 2 2" xfId="30140"/>
    <cellStyle name="_Power Cost Value Copy 11.30.05 gas 1.09.06 AURORA at 1.10.06_Subs 2008 2 3" xfId="5818"/>
    <cellStyle name="_Power Cost Value Copy 11.30.05 gas 1.09.06 AURORA at 1.10.06_Subs 2008 3" xfId="5819"/>
    <cellStyle name="_Power Cost Value Copy 11.30.05 gas 1.09.06 AURORA at 1.10.06_Subs 2008 3 2" xfId="30141"/>
    <cellStyle name="_Power Cost Value Copy 11.30.05 gas 1.09.06 AURORA at 1.10.06_Subs 2008 4" xfId="5820"/>
    <cellStyle name="_Power Cost Value Copy 11.30.05 gas 1.09.06 AURORA at 1.10.06_Transmission Workbook for May BOD" xfId="5821"/>
    <cellStyle name="_Power Cost Value Copy 11.30.05 gas 1.09.06 AURORA at 1.10.06_Transmission Workbook for May BOD 2" xfId="5822"/>
    <cellStyle name="_Power Cost Value Copy 11.30.05 gas 1.09.06 AURORA at 1.10.06_Transmission Workbook for May BOD 2 2" xfId="30142"/>
    <cellStyle name="_Power Cost Value Copy 11.30.05 gas 1.09.06 AURORA at 1.10.06_Transmission Workbook for May BOD 2 2 2" xfId="30143"/>
    <cellStyle name="_Power Cost Value Copy 11.30.05 gas 1.09.06 AURORA at 1.10.06_Transmission Workbook for May BOD 2 2 2 2" xfId="30144"/>
    <cellStyle name="_Power Cost Value Copy 11.30.05 gas 1.09.06 AURORA at 1.10.06_Transmission Workbook for May BOD 2 2 3" xfId="30145"/>
    <cellStyle name="_Power Cost Value Copy 11.30.05 gas 1.09.06 AURORA at 1.10.06_Transmission Workbook for May BOD 2 3" xfId="30146"/>
    <cellStyle name="_Power Cost Value Copy 11.30.05 gas 1.09.06 AURORA at 1.10.06_Transmission Workbook for May BOD 2 3 2" xfId="30147"/>
    <cellStyle name="_Power Cost Value Copy 11.30.05 gas 1.09.06 AURORA at 1.10.06_Transmission Workbook for May BOD 2 4" xfId="30148"/>
    <cellStyle name="_Power Cost Value Copy 11.30.05 gas 1.09.06 AURORA at 1.10.06_Transmission Workbook for May BOD 3" xfId="30149"/>
    <cellStyle name="_Power Cost Value Copy 11.30.05 gas 1.09.06 AURORA at 1.10.06_Transmission Workbook for May BOD 3 2" xfId="30150"/>
    <cellStyle name="_Power Cost Value Copy 11.30.05 gas 1.09.06 AURORA at 1.10.06_Transmission Workbook for May BOD 3 2 2" xfId="30151"/>
    <cellStyle name="_Power Cost Value Copy 11.30.05 gas 1.09.06 AURORA at 1.10.06_Transmission Workbook for May BOD 3 3" xfId="30152"/>
    <cellStyle name="_Power Cost Value Copy 11.30.05 gas 1.09.06 AURORA at 1.10.06_Transmission Workbook for May BOD 3 4" xfId="30153"/>
    <cellStyle name="_Power Cost Value Copy 11.30.05 gas 1.09.06 AURORA at 1.10.06_Transmission Workbook for May BOD 4" xfId="30154"/>
    <cellStyle name="_Power Cost Value Copy 11.30.05 gas 1.09.06 AURORA at 1.10.06_Transmission Workbook for May BOD 4 2" xfId="30155"/>
    <cellStyle name="_Power Cost Value Copy 11.30.05 gas 1.09.06 AURORA at 1.10.06_Transmission Workbook for May BOD 5" xfId="30156"/>
    <cellStyle name="_Power Cost Value Copy 11.30.05 gas 1.09.06 AURORA at 1.10.06_Transmission Workbook for May BOD_DEM-WP(C) ENERG10C--ctn Mid-C_042010 2010GRC" xfId="30157"/>
    <cellStyle name="_Power Cost Value Copy 11.30.05 gas 1.09.06 AURORA at 1.10.06_Transmission Workbook for May BOD_DEM-WP(C) ENERG10C--ctn Mid-C_042010 2010GRC 2" xfId="30158"/>
    <cellStyle name="_Power Cost Value Copy 11.30.05 gas 1.09.06 AURORA at 1.10.06_Typical Residential Impacts 10.27.08" xfId="5823"/>
    <cellStyle name="_Power Cost Value Copy 11.30.05 gas 1.09.06 AURORA at 1.10.06_Wind Integration 10GRC" xfId="5824"/>
    <cellStyle name="_Power Cost Value Copy 11.30.05 gas 1.09.06 AURORA at 1.10.06_Wind Integration 10GRC 2" xfId="5825"/>
    <cellStyle name="_Power Cost Value Copy 11.30.05 gas 1.09.06 AURORA at 1.10.06_Wind Integration 10GRC 2 2" xfId="30159"/>
    <cellStyle name="_Power Cost Value Copy 11.30.05 gas 1.09.06 AURORA at 1.10.06_Wind Integration 10GRC 2 2 2" xfId="30160"/>
    <cellStyle name="_Power Cost Value Copy 11.30.05 gas 1.09.06 AURORA at 1.10.06_Wind Integration 10GRC 2 2 2 2" xfId="30161"/>
    <cellStyle name="_Power Cost Value Copy 11.30.05 gas 1.09.06 AURORA at 1.10.06_Wind Integration 10GRC 2 2 3" xfId="30162"/>
    <cellStyle name="_Power Cost Value Copy 11.30.05 gas 1.09.06 AURORA at 1.10.06_Wind Integration 10GRC 2 3" xfId="30163"/>
    <cellStyle name="_Power Cost Value Copy 11.30.05 gas 1.09.06 AURORA at 1.10.06_Wind Integration 10GRC 2 3 2" xfId="30164"/>
    <cellStyle name="_Power Cost Value Copy 11.30.05 gas 1.09.06 AURORA at 1.10.06_Wind Integration 10GRC 2 4" xfId="30165"/>
    <cellStyle name="_Power Cost Value Copy 11.30.05 gas 1.09.06 AURORA at 1.10.06_Wind Integration 10GRC 3" xfId="30166"/>
    <cellStyle name="_Power Cost Value Copy 11.30.05 gas 1.09.06 AURORA at 1.10.06_Wind Integration 10GRC 3 2" xfId="30167"/>
    <cellStyle name="_Power Cost Value Copy 11.30.05 gas 1.09.06 AURORA at 1.10.06_Wind Integration 10GRC 3 2 2" xfId="30168"/>
    <cellStyle name="_Power Cost Value Copy 11.30.05 gas 1.09.06 AURORA at 1.10.06_Wind Integration 10GRC 3 3" xfId="30169"/>
    <cellStyle name="_Power Cost Value Copy 11.30.05 gas 1.09.06 AURORA at 1.10.06_Wind Integration 10GRC 3 4" xfId="30170"/>
    <cellStyle name="_Power Cost Value Copy 11.30.05 gas 1.09.06 AURORA at 1.10.06_Wind Integration 10GRC 4" xfId="30171"/>
    <cellStyle name="_Power Cost Value Copy 11.30.05 gas 1.09.06 AURORA at 1.10.06_Wind Integration 10GRC 4 2" xfId="30172"/>
    <cellStyle name="_Power Cost Value Copy 11.30.05 gas 1.09.06 AURORA at 1.10.06_Wind Integration 10GRC 5" xfId="30173"/>
    <cellStyle name="_Power Cost Value Copy 11.30.05 gas 1.09.06 AURORA at 1.10.06_Wind Integration 10GRC_DEM-WP(C) ENERG10C--ctn Mid-C_042010 2010GRC" xfId="30174"/>
    <cellStyle name="_Power Cost Value Copy 11.30.05 gas 1.09.06 AURORA at 1.10.06_Wind Integration 10GRC_DEM-WP(C) ENERG10C--ctn Mid-C_042010 2010GRC 2" xfId="30175"/>
    <cellStyle name="_Power Costs Rate Year 11-13-07" xfId="5826"/>
    <cellStyle name="_Power Costs Rate Year 11-13-07 2" xfId="30176"/>
    <cellStyle name="_Price Output" xfId="5827"/>
    <cellStyle name="_Price Output 2" xfId="5828"/>
    <cellStyle name="_Price Output 2 2" xfId="30177"/>
    <cellStyle name="_Price Output 2 2 2" xfId="30178"/>
    <cellStyle name="_Price Output 2 2 2 2" xfId="30179"/>
    <cellStyle name="_Price Output 2 2 2 2 2" xfId="30180"/>
    <cellStyle name="_Price Output 2 2 2 3" xfId="30181"/>
    <cellStyle name="_Price Output 2 2 3" xfId="30182"/>
    <cellStyle name="_Price Output 2 2 3 2" xfId="30183"/>
    <cellStyle name="_Price Output 2 2 4" xfId="30184"/>
    <cellStyle name="_Price Output 2 2 5" xfId="30185"/>
    <cellStyle name="_Price Output 2 3" xfId="30186"/>
    <cellStyle name="_Price Output 2 3 2" xfId="30187"/>
    <cellStyle name="_Price Output 2 3 2 2" xfId="30188"/>
    <cellStyle name="_Price Output 2 3 3" xfId="30189"/>
    <cellStyle name="_Price Output 2 4" xfId="30190"/>
    <cellStyle name="_Price Output 2 4 2" xfId="30191"/>
    <cellStyle name="_Price Output 2 5" xfId="30192"/>
    <cellStyle name="_Price Output 3" xfId="30193"/>
    <cellStyle name="_Price Output 3 2" xfId="30194"/>
    <cellStyle name="_Price Output 3 2 2" xfId="30195"/>
    <cellStyle name="_Price Output 3 2 2 2" xfId="30196"/>
    <cellStyle name="_Price Output 3 2 3" xfId="30197"/>
    <cellStyle name="_Price Output 3 3" xfId="30198"/>
    <cellStyle name="_Price Output 3 3 2" xfId="30199"/>
    <cellStyle name="_Price Output 3 4" xfId="30200"/>
    <cellStyle name="_Price Output 4" xfId="30201"/>
    <cellStyle name="_Price Output 4 2" xfId="30202"/>
    <cellStyle name="_Price Output 4 2 2" xfId="30203"/>
    <cellStyle name="_Price Output 4 2 2 2" xfId="30204"/>
    <cellStyle name="_Price Output 4 2 3" xfId="30205"/>
    <cellStyle name="_Price Output 4 2 4" xfId="30206"/>
    <cellStyle name="_Price Output 4 3" xfId="30207"/>
    <cellStyle name="_Price Output 4 3 2" xfId="30208"/>
    <cellStyle name="_Price Output 4 4" xfId="30209"/>
    <cellStyle name="_Price Output 4 5" xfId="30210"/>
    <cellStyle name="_Price Output 5" xfId="30211"/>
    <cellStyle name="_Price Output 5 2" xfId="30212"/>
    <cellStyle name="_Price Output 5 2 2" xfId="30213"/>
    <cellStyle name="_Price Output 5 2 2 2" xfId="30214"/>
    <cellStyle name="_Price Output 5 2 3" xfId="30215"/>
    <cellStyle name="_Price Output 5 2 4" xfId="30216"/>
    <cellStyle name="_Price Output 5 3" xfId="30217"/>
    <cellStyle name="_Price Output 5 3 2" xfId="30218"/>
    <cellStyle name="_Price Output 5 4" xfId="30219"/>
    <cellStyle name="_Price Output 5 5" xfId="30220"/>
    <cellStyle name="_Price Output 6" xfId="30221"/>
    <cellStyle name="_Price Output 6 2" xfId="30222"/>
    <cellStyle name="_Price Output 6 2 2" xfId="30223"/>
    <cellStyle name="_Price Output 6 2 2 2" xfId="30224"/>
    <cellStyle name="_Price Output 6 2 3" xfId="30225"/>
    <cellStyle name="_Price Output 6 2 4" xfId="30226"/>
    <cellStyle name="_Price Output 6 3" xfId="30227"/>
    <cellStyle name="_Price Output 6 3 2" xfId="30228"/>
    <cellStyle name="_Price Output 6 4" xfId="30229"/>
    <cellStyle name="_Price Output 6 5" xfId="30230"/>
    <cellStyle name="_Price Output 7" xfId="30231"/>
    <cellStyle name="_Price Output 7 2" xfId="30232"/>
    <cellStyle name="_Price Output 8" xfId="30233"/>
    <cellStyle name="_Price Output_DEM-WP(C) Chelan Power Costs" xfId="30234"/>
    <cellStyle name="_Price Output_DEM-WP(C) Chelan Power Costs 2" xfId="30235"/>
    <cellStyle name="_Price Output_DEM-WP(C) Chelan Power Costs 2 2" xfId="30236"/>
    <cellStyle name="_Price Output_DEM-WP(C) Chelan Power Costs 2 2 2" xfId="30237"/>
    <cellStyle name="_Price Output_DEM-WP(C) Chelan Power Costs 2 3" xfId="30238"/>
    <cellStyle name="_Price Output_DEM-WP(C) Chelan Power Costs 2 4" xfId="30239"/>
    <cellStyle name="_Price Output_DEM-WP(C) Chelan Power Costs 3" xfId="30240"/>
    <cellStyle name="_Price Output_DEM-WP(C) Chelan Power Costs 3 2" xfId="30241"/>
    <cellStyle name="_Price Output_DEM-WP(C) Chelan Power Costs 4" xfId="30242"/>
    <cellStyle name="_Price Output_DEM-WP(C) ENERG10C--ctn Mid-C_042010 2010GRC" xfId="30243"/>
    <cellStyle name="_Price Output_DEM-WP(C) ENERG10C--ctn Mid-C_042010 2010GRC 2" xfId="30244"/>
    <cellStyle name="_Price Output_DEM-WP(C) Gas Transport 2010GRC" xfId="30245"/>
    <cellStyle name="_Price Output_DEM-WP(C) Gas Transport 2010GRC 2" xfId="30246"/>
    <cellStyle name="_Price Output_DEM-WP(C) Gas Transport 2010GRC 2 2" xfId="30247"/>
    <cellStyle name="_Price Output_DEM-WP(C) Gas Transport 2010GRC 2 2 2" xfId="30248"/>
    <cellStyle name="_Price Output_DEM-WP(C) Gas Transport 2010GRC 2 3" xfId="30249"/>
    <cellStyle name="_Price Output_DEM-WP(C) Gas Transport 2010GRC 2 4" xfId="30250"/>
    <cellStyle name="_Price Output_DEM-WP(C) Gas Transport 2010GRC 3" xfId="30251"/>
    <cellStyle name="_Price Output_DEM-WP(C) Gas Transport 2010GRC 3 2" xfId="30252"/>
    <cellStyle name="_Price Output_DEM-WP(C) Gas Transport 2010GRC 4" xfId="30253"/>
    <cellStyle name="_Price Output_NIM Summary" xfId="5829"/>
    <cellStyle name="_Price Output_NIM Summary 2" xfId="5830"/>
    <cellStyle name="_Price Output_NIM Summary 2 2" xfId="30254"/>
    <cellStyle name="_Price Output_NIM Summary 2 2 2" xfId="30255"/>
    <cellStyle name="_Price Output_NIM Summary 2 2 2 2" xfId="30256"/>
    <cellStyle name="_Price Output_NIM Summary 2 2 3" xfId="30257"/>
    <cellStyle name="_Price Output_NIM Summary 2 3" xfId="30258"/>
    <cellStyle name="_Price Output_NIM Summary 2 3 2" xfId="30259"/>
    <cellStyle name="_Price Output_NIM Summary 2 4" xfId="30260"/>
    <cellStyle name="_Price Output_NIM Summary 3" xfId="30261"/>
    <cellStyle name="_Price Output_NIM Summary 3 2" xfId="30262"/>
    <cellStyle name="_Price Output_NIM Summary 3 2 2" xfId="30263"/>
    <cellStyle name="_Price Output_NIM Summary 3 3" xfId="30264"/>
    <cellStyle name="_Price Output_NIM Summary 3 4" xfId="30265"/>
    <cellStyle name="_Price Output_NIM Summary 4" xfId="30266"/>
    <cellStyle name="_Price Output_NIM Summary 4 2" xfId="30267"/>
    <cellStyle name="_Price Output_NIM Summary 5" xfId="30268"/>
    <cellStyle name="_Price Output_NIM Summary_DEM-WP(C) ENERG10C--ctn Mid-C_042010 2010GRC" xfId="30269"/>
    <cellStyle name="_Price Output_NIM Summary_DEM-WP(C) ENERG10C--ctn Mid-C_042010 2010GRC 2" xfId="30270"/>
    <cellStyle name="_Price Output_Wind Integration 10GRC" xfId="5831"/>
    <cellStyle name="_Price Output_Wind Integration 10GRC 2" xfId="5832"/>
    <cellStyle name="_Price Output_Wind Integration 10GRC 2 2" xfId="30271"/>
    <cellStyle name="_Price Output_Wind Integration 10GRC 2 2 2" xfId="30272"/>
    <cellStyle name="_Price Output_Wind Integration 10GRC 2 2 2 2" xfId="30273"/>
    <cellStyle name="_Price Output_Wind Integration 10GRC 2 2 3" xfId="30274"/>
    <cellStyle name="_Price Output_Wind Integration 10GRC 2 3" xfId="30275"/>
    <cellStyle name="_Price Output_Wind Integration 10GRC 2 3 2" xfId="30276"/>
    <cellStyle name="_Price Output_Wind Integration 10GRC 2 4" xfId="30277"/>
    <cellStyle name="_Price Output_Wind Integration 10GRC 3" xfId="30278"/>
    <cellStyle name="_Price Output_Wind Integration 10GRC 3 2" xfId="30279"/>
    <cellStyle name="_Price Output_Wind Integration 10GRC 3 2 2" xfId="30280"/>
    <cellStyle name="_Price Output_Wind Integration 10GRC 3 3" xfId="30281"/>
    <cellStyle name="_Price Output_Wind Integration 10GRC 3 4" xfId="30282"/>
    <cellStyle name="_Price Output_Wind Integration 10GRC 4" xfId="30283"/>
    <cellStyle name="_Price Output_Wind Integration 10GRC 4 2" xfId="30284"/>
    <cellStyle name="_Price Output_Wind Integration 10GRC 5" xfId="30285"/>
    <cellStyle name="_Price Output_Wind Integration 10GRC_DEM-WP(C) ENERG10C--ctn Mid-C_042010 2010GRC" xfId="30286"/>
    <cellStyle name="_Price Output_Wind Integration 10GRC_DEM-WP(C) ENERG10C--ctn Mid-C_042010 2010GRC 2" xfId="30287"/>
    <cellStyle name="_Prices" xfId="5833"/>
    <cellStyle name="_Prices 2" xfId="5834"/>
    <cellStyle name="_Prices 2 2" xfId="30288"/>
    <cellStyle name="_Prices 2 2 2" xfId="30289"/>
    <cellStyle name="_Prices 2 2 2 2" xfId="30290"/>
    <cellStyle name="_Prices 2 2 2 2 2" xfId="30291"/>
    <cellStyle name="_Prices 2 2 2 3" xfId="30292"/>
    <cellStyle name="_Prices 2 2 3" xfId="30293"/>
    <cellStyle name="_Prices 2 2 3 2" xfId="30294"/>
    <cellStyle name="_Prices 2 2 4" xfId="30295"/>
    <cellStyle name="_Prices 2 2 5" xfId="30296"/>
    <cellStyle name="_Prices 2 3" xfId="30297"/>
    <cellStyle name="_Prices 2 3 2" xfId="30298"/>
    <cellStyle name="_Prices 2 3 2 2" xfId="30299"/>
    <cellStyle name="_Prices 2 3 3" xfId="30300"/>
    <cellStyle name="_Prices 2 4" xfId="30301"/>
    <cellStyle name="_Prices 2 4 2" xfId="30302"/>
    <cellStyle name="_Prices 2 5" xfId="30303"/>
    <cellStyle name="_Prices 3" xfId="30304"/>
    <cellStyle name="_Prices 3 2" xfId="30305"/>
    <cellStyle name="_Prices 3 2 2" xfId="30306"/>
    <cellStyle name="_Prices 3 2 2 2" xfId="30307"/>
    <cellStyle name="_Prices 3 2 3" xfId="30308"/>
    <cellStyle name="_Prices 3 3" xfId="30309"/>
    <cellStyle name="_Prices 3 3 2" xfId="30310"/>
    <cellStyle name="_Prices 3 4" xfId="30311"/>
    <cellStyle name="_Prices 4" xfId="30312"/>
    <cellStyle name="_Prices 4 2" xfId="30313"/>
    <cellStyle name="_Prices 4 2 2" xfId="30314"/>
    <cellStyle name="_Prices 4 2 2 2" xfId="30315"/>
    <cellStyle name="_Prices 4 2 3" xfId="30316"/>
    <cellStyle name="_Prices 4 2 4" xfId="30317"/>
    <cellStyle name="_Prices 4 3" xfId="30318"/>
    <cellStyle name="_Prices 4 3 2" xfId="30319"/>
    <cellStyle name="_Prices 4 4" xfId="30320"/>
    <cellStyle name="_Prices 4 5" xfId="30321"/>
    <cellStyle name="_Prices 5" xfId="30322"/>
    <cellStyle name="_Prices 5 2" xfId="30323"/>
    <cellStyle name="_Prices 5 2 2" xfId="30324"/>
    <cellStyle name="_Prices 5 2 2 2" xfId="30325"/>
    <cellStyle name="_Prices 5 2 3" xfId="30326"/>
    <cellStyle name="_Prices 5 2 4" xfId="30327"/>
    <cellStyle name="_Prices 5 3" xfId="30328"/>
    <cellStyle name="_Prices 5 3 2" xfId="30329"/>
    <cellStyle name="_Prices 5 4" xfId="30330"/>
    <cellStyle name="_Prices 5 5" xfId="30331"/>
    <cellStyle name="_Prices 6" xfId="30332"/>
    <cellStyle name="_Prices 6 2" xfId="30333"/>
    <cellStyle name="_Prices 6 2 2" xfId="30334"/>
    <cellStyle name="_Prices 6 2 2 2" xfId="30335"/>
    <cellStyle name="_Prices 6 2 3" xfId="30336"/>
    <cellStyle name="_Prices 6 2 4" xfId="30337"/>
    <cellStyle name="_Prices 6 3" xfId="30338"/>
    <cellStyle name="_Prices 6 3 2" xfId="30339"/>
    <cellStyle name="_Prices 6 4" xfId="30340"/>
    <cellStyle name="_Prices 6 5" xfId="30341"/>
    <cellStyle name="_Prices 7" xfId="30342"/>
    <cellStyle name="_Prices 7 2" xfId="30343"/>
    <cellStyle name="_Prices 8" xfId="30344"/>
    <cellStyle name="_Prices_DEM-WP(C) Chelan Power Costs" xfId="30345"/>
    <cellStyle name="_Prices_DEM-WP(C) Chelan Power Costs 2" xfId="30346"/>
    <cellStyle name="_Prices_DEM-WP(C) Chelan Power Costs 2 2" xfId="30347"/>
    <cellStyle name="_Prices_DEM-WP(C) Chelan Power Costs 2 2 2" xfId="30348"/>
    <cellStyle name="_Prices_DEM-WP(C) Chelan Power Costs 2 3" xfId="30349"/>
    <cellStyle name="_Prices_DEM-WP(C) Chelan Power Costs 2 4" xfId="30350"/>
    <cellStyle name="_Prices_DEM-WP(C) Chelan Power Costs 3" xfId="30351"/>
    <cellStyle name="_Prices_DEM-WP(C) Chelan Power Costs 3 2" xfId="30352"/>
    <cellStyle name="_Prices_DEM-WP(C) Chelan Power Costs 4" xfId="30353"/>
    <cellStyle name="_Prices_DEM-WP(C) ENERG10C--ctn Mid-C_042010 2010GRC" xfId="30354"/>
    <cellStyle name="_Prices_DEM-WP(C) ENERG10C--ctn Mid-C_042010 2010GRC 2" xfId="30355"/>
    <cellStyle name="_Prices_DEM-WP(C) Gas Transport 2010GRC" xfId="30356"/>
    <cellStyle name="_Prices_DEM-WP(C) Gas Transport 2010GRC 2" xfId="30357"/>
    <cellStyle name="_Prices_DEM-WP(C) Gas Transport 2010GRC 2 2" xfId="30358"/>
    <cellStyle name="_Prices_DEM-WP(C) Gas Transport 2010GRC 2 2 2" xfId="30359"/>
    <cellStyle name="_Prices_DEM-WP(C) Gas Transport 2010GRC 2 3" xfId="30360"/>
    <cellStyle name="_Prices_DEM-WP(C) Gas Transport 2010GRC 2 4" xfId="30361"/>
    <cellStyle name="_Prices_DEM-WP(C) Gas Transport 2010GRC 3" xfId="30362"/>
    <cellStyle name="_Prices_DEM-WP(C) Gas Transport 2010GRC 3 2" xfId="30363"/>
    <cellStyle name="_Prices_DEM-WP(C) Gas Transport 2010GRC 4" xfId="30364"/>
    <cellStyle name="_Prices_NIM Summary" xfId="5835"/>
    <cellStyle name="_Prices_NIM Summary 2" xfId="5836"/>
    <cellStyle name="_Prices_NIM Summary 2 2" xfId="30365"/>
    <cellStyle name="_Prices_NIM Summary 2 2 2" xfId="30366"/>
    <cellStyle name="_Prices_NIM Summary 2 2 2 2" xfId="30367"/>
    <cellStyle name="_Prices_NIM Summary 2 2 3" xfId="30368"/>
    <cellStyle name="_Prices_NIM Summary 2 3" xfId="30369"/>
    <cellStyle name="_Prices_NIM Summary 2 3 2" xfId="30370"/>
    <cellStyle name="_Prices_NIM Summary 2 4" xfId="30371"/>
    <cellStyle name="_Prices_NIM Summary 3" xfId="30372"/>
    <cellStyle name="_Prices_NIM Summary 3 2" xfId="30373"/>
    <cellStyle name="_Prices_NIM Summary 3 2 2" xfId="30374"/>
    <cellStyle name="_Prices_NIM Summary 3 3" xfId="30375"/>
    <cellStyle name="_Prices_NIM Summary 3 4" xfId="30376"/>
    <cellStyle name="_Prices_NIM Summary 4" xfId="30377"/>
    <cellStyle name="_Prices_NIM Summary 4 2" xfId="30378"/>
    <cellStyle name="_Prices_NIM Summary 5" xfId="30379"/>
    <cellStyle name="_Prices_NIM Summary_DEM-WP(C) ENERG10C--ctn Mid-C_042010 2010GRC" xfId="30380"/>
    <cellStyle name="_Prices_NIM Summary_DEM-WP(C) ENERG10C--ctn Mid-C_042010 2010GRC 2" xfId="30381"/>
    <cellStyle name="_Prices_Wind Integration 10GRC" xfId="5837"/>
    <cellStyle name="_Prices_Wind Integration 10GRC 2" xfId="5838"/>
    <cellStyle name="_Prices_Wind Integration 10GRC 2 2" xfId="30382"/>
    <cellStyle name="_Prices_Wind Integration 10GRC 2 2 2" xfId="30383"/>
    <cellStyle name="_Prices_Wind Integration 10GRC 2 2 2 2" xfId="30384"/>
    <cellStyle name="_Prices_Wind Integration 10GRC 2 2 3" xfId="30385"/>
    <cellStyle name="_Prices_Wind Integration 10GRC 2 3" xfId="30386"/>
    <cellStyle name="_Prices_Wind Integration 10GRC 2 3 2" xfId="30387"/>
    <cellStyle name="_Prices_Wind Integration 10GRC 2 4" xfId="30388"/>
    <cellStyle name="_Prices_Wind Integration 10GRC 3" xfId="30389"/>
    <cellStyle name="_Prices_Wind Integration 10GRC 3 2" xfId="30390"/>
    <cellStyle name="_Prices_Wind Integration 10GRC 3 2 2" xfId="30391"/>
    <cellStyle name="_Prices_Wind Integration 10GRC 3 3" xfId="30392"/>
    <cellStyle name="_Prices_Wind Integration 10GRC 3 4" xfId="30393"/>
    <cellStyle name="_Prices_Wind Integration 10GRC 4" xfId="30394"/>
    <cellStyle name="_Prices_Wind Integration 10GRC 4 2" xfId="30395"/>
    <cellStyle name="_Prices_Wind Integration 10GRC 5" xfId="30396"/>
    <cellStyle name="_Prices_Wind Integration 10GRC_DEM-WP(C) ENERG10C--ctn Mid-C_042010 2010GRC" xfId="30397"/>
    <cellStyle name="_Prices_Wind Integration 10GRC_DEM-WP(C) ENERG10C--ctn Mid-C_042010 2010GRC 2" xfId="30398"/>
    <cellStyle name="_Pro Forma Rev 07 GRC" xfId="5839"/>
    <cellStyle name="_Pro Forma Rev 07 GRC 2" xfId="30399"/>
    <cellStyle name="_x0013__Rebuttal Power Costs" xfId="5840"/>
    <cellStyle name="_x0013__Rebuttal Power Costs 2" xfId="5841"/>
    <cellStyle name="_x0013__Rebuttal Power Costs 2 2" xfId="5842"/>
    <cellStyle name="_x0013__Rebuttal Power Costs 2 2 2" xfId="30400"/>
    <cellStyle name="_x0013__Rebuttal Power Costs 2 3" xfId="5843"/>
    <cellStyle name="_x0013__Rebuttal Power Costs 3" xfId="5844"/>
    <cellStyle name="_x0013__Rebuttal Power Costs 3 2" xfId="30401"/>
    <cellStyle name="_x0013__Rebuttal Power Costs 4" xfId="5845"/>
    <cellStyle name="_x0013__Rebuttal Power Costs_Adj Bench DR 3 for Initial Briefs (Electric)" xfId="5846"/>
    <cellStyle name="_x0013__Rebuttal Power Costs_Adj Bench DR 3 for Initial Briefs (Electric) 2" xfId="5847"/>
    <cellStyle name="_x0013__Rebuttal Power Costs_Adj Bench DR 3 for Initial Briefs (Electric) 2 2" xfId="5848"/>
    <cellStyle name="_x0013__Rebuttal Power Costs_Adj Bench DR 3 for Initial Briefs (Electric) 2 2 2" xfId="30402"/>
    <cellStyle name="_x0013__Rebuttal Power Costs_Adj Bench DR 3 for Initial Briefs (Electric) 2 3" xfId="5849"/>
    <cellStyle name="_x0013__Rebuttal Power Costs_Adj Bench DR 3 for Initial Briefs (Electric) 3" xfId="5850"/>
    <cellStyle name="_x0013__Rebuttal Power Costs_Adj Bench DR 3 for Initial Briefs (Electric) 3 2" xfId="30403"/>
    <cellStyle name="_x0013__Rebuttal Power Costs_Adj Bench DR 3 for Initial Briefs (Electric) 4" xfId="5851"/>
    <cellStyle name="_x0013__Rebuttal Power Costs_Adj Bench DR 3 for Initial Briefs (Electric)_DEM-WP(C) ENERG10C--ctn Mid-C_042010 2010GRC" xfId="30404"/>
    <cellStyle name="_x0013__Rebuttal Power Costs_Adj Bench DR 3 for Initial Briefs (Electric)_DEM-WP(C) ENERG10C--ctn Mid-C_042010 2010GRC 2" xfId="30405"/>
    <cellStyle name="_x0013__Rebuttal Power Costs_DEM-WP(C) ENERG10C--ctn Mid-C_042010 2010GRC" xfId="30406"/>
    <cellStyle name="_x0013__Rebuttal Power Costs_DEM-WP(C) ENERG10C--ctn Mid-C_042010 2010GRC 2" xfId="30407"/>
    <cellStyle name="_x0013__Rebuttal Power Costs_Electric Rev Req Model (2009 GRC) Rebuttal" xfId="5852"/>
    <cellStyle name="_x0013__Rebuttal Power Costs_Electric Rev Req Model (2009 GRC) Rebuttal 2" xfId="5853"/>
    <cellStyle name="_x0013__Rebuttal Power Costs_Electric Rev Req Model (2009 GRC) Rebuttal 2 2" xfId="5854"/>
    <cellStyle name="_x0013__Rebuttal Power Costs_Electric Rev Req Model (2009 GRC) Rebuttal 2 2 2" xfId="30408"/>
    <cellStyle name="_x0013__Rebuttal Power Costs_Electric Rev Req Model (2009 GRC) Rebuttal 2 3" xfId="5855"/>
    <cellStyle name="_x0013__Rebuttal Power Costs_Electric Rev Req Model (2009 GRC) Rebuttal 3" xfId="5856"/>
    <cellStyle name="_x0013__Rebuttal Power Costs_Electric Rev Req Model (2009 GRC) Rebuttal 3 2" xfId="30409"/>
    <cellStyle name="_x0013__Rebuttal Power Costs_Electric Rev Req Model (2009 GRC) Rebuttal 4" xfId="5857"/>
    <cellStyle name="_x0013__Rebuttal Power Costs_Electric Rev Req Model (2009 GRC) Rebuttal REmoval of New  WH Solar AdjustMI" xfId="5858"/>
    <cellStyle name="_x0013__Rebuttal Power Costs_Electric Rev Req Model (2009 GRC) Rebuttal REmoval of New  WH Solar AdjustMI 2" xfId="5859"/>
    <cellStyle name="_x0013__Rebuttal Power Costs_Electric Rev Req Model (2009 GRC) Rebuttal REmoval of New  WH Solar AdjustMI 2 2" xfId="5860"/>
    <cellStyle name="_x0013__Rebuttal Power Costs_Electric Rev Req Model (2009 GRC) Rebuttal REmoval of New  WH Solar AdjustMI 2 2 2" xfId="30410"/>
    <cellStyle name="_x0013__Rebuttal Power Costs_Electric Rev Req Model (2009 GRC) Rebuttal REmoval of New  WH Solar AdjustMI 2 3" xfId="5861"/>
    <cellStyle name="_x0013__Rebuttal Power Costs_Electric Rev Req Model (2009 GRC) Rebuttal REmoval of New  WH Solar AdjustMI 3" xfId="5862"/>
    <cellStyle name="_x0013__Rebuttal Power Costs_Electric Rev Req Model (2009 GRC) Rebuttal REmoval of New  WH Solar AdjustMI 3 2" xfId="30411"/>
    <cellStyle name="_x0013__Rebuttal Power Costs_Electric Rev Req Model (2009 GRC) Rebuttal REmoval of New  WH Solar AdjustMI 4" xfId="5863"/>
    <cellStyle name="_x0013__Rebuttal Power Costs_Electric Rev Req Model (2009 GRC) Rebuttal REmoval of New  WH Solar AdjustMI_DEM-WP(C) ENERG10C--ctn Mid-C_042010 2010GRC" xfId="30412"/>
    <cellStyle name="_x0013__Rebuttal Power Costs_Electric Rev Req Model (2009 GRC) Rebuttal REmoval of New  WH Solar AdjustMI_DEM-WP(C) ENERG10C--ctn Mid-C_042010 2010GRC 2" xfId="30413"/>
    <cellStyle name="_x0013__Rebuttal Power Costs_Electric Rev Req Model (2009 GRC) Revised 01-18-2010" xfId="5864"/>
    <cellStyle name="_x0013__Rebuttal Power Costs_Electric Rev Req Model (2009 GRC) Revised 01-18-2010 2" xfId="5865"/>
    <cellStyle name="_x0013__Rebuttal Power Costs_Electric Rev Req Model (2009 GRC) Revised 01-18-2010 2 2" xfId="5866"/>
    <cellStyle name="_x0013__Rebuttal Power Costs_Electric Rev Req Model (2009 GRC) Revised 01-18-2010 2 2 2" xfId="30414"/>
    <cellStyle name="_x0013__Rebuttal Power Costs_Electric Rev Req Model (2009 GRC) Revised 01-18-2010 2 3" xfId="5867"/>
    <cellStyle name="_x0013__Rebuttal Power Costs_Electric Rev Req Model (2009 GRC) Revised 01-18-2010 3" xfId="5868"/>
    <cellStyle name="_x0013__Rebuttal Power Costs_Electric Rev Req Model (2009 GRC) Revised 01-18-2010 3 2" xfId="30415"/>
    <cellStyle name="_x0013__Rebuttal Power Costs_Electric Rev Req Model (2009 GRC) Revised 01-18-2010 4" xfId="5869"/>
    <cellStyle name="_x0013__Rebuttal Power Costs_Electric Rev Req Model (2009 GRC) Revised 01-18-2010_DEM-WP(C) ENERG10C--ctn Mid-C_042010 2010GRC" xfId="30416"/>
    <cellStyle name="_x0013__Rebuttal Power Costs_Electric Rev Req Model (2009 GRC) Revised 01-18-2010_DEM-WP(C) ENERG10C--ctn Mid-C_042010 2010GRC 2" xfId="30417"/>
    <cellStyle name="_x0013__Rebuttal Power Costs_Final Order Electric EXHIBIT A-1" xfId="5870"/>
    <cellStyle name="_x0013__Rebuttal Power Costs_Final Order Electric EXHIBIT A-1 2" xfId="5871"/>
    <cellStyle name="_x0013__Rebuttal Power Costs_Final Order Electric EXHIBIT A-1 2 2" xfId="5872"/>
    <cellStyle name="_x0013__Rebuttal Power Costs_Final Order Electric EXHIBIT A-1 2 2 2" xfId="30418"/>
    <cellStyle name="_x0013__Rebuttal Power Costs_Final Order Electric EXHIBIT A-1 2 3" xfId="5873"/>
    <cellStyle name="_x0013__Rebuttal Power Costs_Final Order Electric EXHIBIT A-1 3" xfId="5874"/>
    <cellStyle name="_x0013__Rebuttal Power Costs_Final Order Electric EXHIBIT A-1 3 2" xfId="30419"/>
    <cellStyle name="_x0013__Rebuttal Power Costs_Final Order Electric EXHIBIT A-1 4" xfId="5875"/>
    <cellStyle name="_recommendation" xfId="5876"/>
    <cellStyle name="_recommendation 2" xfId="5877"/>
    <cellStyle name="_recommendation 2 2" xfId="30420"/>
    <cellStyle name="_recommendation 2 2 2" xfId="30421"/>
    <cellStyle name="_recommendation 2 2 2 2" xfId="30422"/>
    <cellStyle name="_recommendation 2 2 2 2 2" xfId="30423"/>
    <cellStyle name="_recommendation 2 2 2 3" xfId="30424"/>
    <cellStyle name="_recommendation 2 2 3" xfId="30425"/>
    <cellStyle name="_recommendation 2 2 3 2" xfId="30426"/>
    <cellStyle name="_recommendation 2 2 4" xfId="30427"/>
    <cellStyle name="_recommendation 2 2 5" xfId="30428"/>
    <cellStyle name="_recommendation 2 3" xfId="30429"/>
    <cellStyle name="_recommendation 2 3 2" xfId="30430"/>
    <cellStyle name="_recommendation 2 3 2 2" xfId="30431"/>
    <cellStyle name="_recommendation 2 3 3" xfId="30432"/>
    <cellStyle name="_recommendation 2 4" xfId="30433"/>
    <cellStyle name="_recommendation 2 4 2" xfId="30434"/>
    <cellStyle name="_recommendation 2 5" xfId="30435"/>
    <cellStyle name="_recommendation 3" xfId="30436"/>
    <cellStyle name="_recommendation 3 2" xfId="30437"/>
    <cellStyle name="_recommendation 3 2 2" xfId="30438"/>
    <cellStyle name="_recommendation 3 2 2 2" xfId="30439"/>
    <cellStyle name="_recommendation 3 2 3" xfId="30440"/>
    <cellStyle name="_recommendation 3 3" xfId="30441"/>
    <cellStyle name="_recommendation 3 3 2" xfId="30442"/>
    <cellStyle name="_recommendation 3 4" xfId="30443"/>
    <cellStyle name="_recommendation 4" xfId="30444"/>
    <cellStyle name="_recommendation 4 2" xfId="30445"/>
    <cellStyle name="_recommendation 4 2 2" xfId="30446"/>
    <cellStyle name="_recommendation 4 2 2 2" xfId="30447"/>
    <cellStyle name="_recommendation 4 2 3" xfId="30448"/>
    <cellStyle name="_recommendation 4 2 4" xfId="30449"/>
    <cellStyle name="_recommendation 4 3" xfId="30450"/>
    <cellStyle name="_recommendation 4 3 2" xfId="30451"/>
    <cellStyle name="_recommendation 4 4" xfId="30452"/>
    <cellStyle name="_recommendation 4 5" xfId="30453"/>
    <cellStyle name="_recommendation 5" xfId="30454"/>
    <cellStyle name="_recommendation 5 2" xfId="30455"/>
    <cellStyle name="_recommendation 5 2 2" xfId="30456"/>
    <cellStyle name="_recommendation 5 2 2 2" xfId="30457"/>
    <cellStyle name="_recommendation 5 2 3" xfId="30458"/>
    <cellStyle name="_recommendation 5 2 4" xfId="30459"/>
    <cellStyle name="_recommendation 5 3" xfId="30460"/>
    <cellStyle name="_recommendation 5 3 2" xfId="30461"/>
    <cellStyle name="_recommendation 5 4" xfId="30462"/>
    <cellStyle name="_recommendation 5 5" xfId="30463"/>
    <cellStyle name="_recommendation 6" xfId="30464"/>
    <cellStyle name="_recommendation 6 2" xfId="30465"/>
    <cellStyle name="_recommendation 6 2 2" xfId="30466"/>
    <cellStyle name="_recommendation 6 3" xfId="30467"/>
    <cellStyle name="_recommendation 7" xfId="30468"/>
    <cellStyle name="_recommendation_DEM-WP(C) Chelan Power Costs" xfId="30469"/>
    <cellStyle name="_recommendation_DEM-WP(C) Chelan Power Costs 2" xfId="30470"/>
    <cellStyle name="_recommendation_DEM-WP(C) Chelan Power Costs 2 2" xfId="30471"/>
    <cellStyle name="_recommendation_DEM-WP(C) Chelan Power Costs 2 2 2" xfId="30472"/>
    <cellStyle name="_recommendation_DEM-WP(C) Chelan Power Costs 2 3" xfId="30473"/>
    <cellStyle name="_recommendation_DEM-WP(C) Chelan Power Costs 2 4" xfId="30474"/>
    <cellStyle name="_recommendation_DEM-WP(C) Chelan Power Costs 3" xfId="30475"/>
    <cellStyle name="_recommendation_DEM-WP(C) Chelan Power Costs 3 2" xfId="30476"/>
    <cellStyle name="_recommendation_DEM-WP(C) Chelan Power Costs 4" xfId="30477"/>
    <cellStyle name="_recommendation_DEM-WP(C) ENERG10C--ctn Mid-C_042010 2010GRC" xfId="30478"/>
    <cellStyle name="_recommendation_DEM-WP(C) ENERG10C--ctn Mid-C_042010 2010GRC 2" xfId="30479"/>
    <cellStyle name="_recommendation_DEM-WP(C) Gas Transport 2010GRC" xfId="30480"/>
    <cellStyle name="_recommendation_DEM-WP(C) Gas Transport 2010GRC 2" xfId="30481"/>
    <cellStyle name="_recommendation_DEM-WP(C) Gas Transport 2010GRC 2 2" xfId="30482"/>
    <cellStyle name="_recommendation_DEM-WP(C) Gas Transport 2010GRC 2 2 2" xfId="30483"/>
    <cellStyle name="_recommendation_DEM-WP(C) Gas Transport 2010GRC 2 3" xfId="30484"/>
    <cellStyle name="_recommendation_DEM-WP(C) Gas Transport 2010GRC 2 4" xfId="30485"/>
    <cellStyle name="_recommendation_DEM-WP(C) Gas Transport 2010GRC 3" xfId="30486"/>
    <cellStyle name="_recommendation_DEM-WP(C) Gas Transport 2010GRC 3 2" xfId="30487"/>
    <cellStyle name="_recommendation_DEM-WP(C) Gas Transport 2010GRC 4" xfId="30488"/>
    <cellStyle name="_recommendation_DEM-WP(C) Wind Integration Summary 2010GRC" xfId="5878"/>
    <cellStyle name="_recommendation_DEM-WP(C) Wind Integration Summary 2010GRC 2" xfId="5879"/>
    <cellStyle name="_recommendation_DEM-WP(C) Wind Integration Summary 2010GRC 2 2" xfId="30489"/>
    <cellStyle name="_recommendation_DEM-WP(C) Wind Integration Summary 2010GRC 2 2 2" xfId="30490"/>
    <cellStyle name="_recommendation_DEM-WP(C) Wind Integration Summary 2010GRC 2 2 2 2" xfId="30491"/>
    <cellStyle name="_recommendation_DEM-WP(C) Wind Integration Summary 2010GRC 2 2 3" xfId="30492"/>
    <cellStyle name="_recommendation_DEM-WP(C) Wind Integration Summary 2010GRC 2 3" xfId="30493"/>
    <cellStyle name="_recommendation_DEM-WP(C) Wind Integration Summary 2010GRC 2 3 2" xfId="30494"/>
    <cellStyle name="_recommendation_DEM-WP(C) Wind Integration Summary 2010GRC 2 4" xfId="30495"/>
    <cellStyle name="_recommendation_DEM-WP(C) Wind Integration Summary 2010GRC 3" xfId="30496"/>
    <cellStyle name="_recommendation_DEM-WP(C) Wind Integration Summary 2010GRC 3 2" xfId="30497"/>
    <cellStyle name="_recommendation_DEM-WP(C) Wind Integration Summary 2010GRC 3 2 2" xfId="30498"/>
    <cellStyle name="_recommendation_DEM-WP(C) Wind Integration Summary 2010GRC 3 3" xfId="30499"/>
    <cellStyle name="_recommendation_DEM-WP(C) Wind Integration Summary 2010GRC 3 4" xfId="30500"/>
    <cellStyle name="_recommendation_DEM-WP(C) Wind Integration Summary 2010GRC 4" xfId="30501"/>
    <cellStyle name="_recommendation_DEM-WP(C) Wind Integration Summary 2010GRC 4 2" xfId="30502"/>
    <cellStyle name="_recommendation_DEM-WP(C) Wind Integration Summary 2010GRC 5" xfId="30503"/>
    <cellStyle name="_recommendation_DEM-WP(C) Wind Integration Summary 2010GRC_DEM-WP(C) ENERG10C--ctn Mid-C_042010 2010GRC" xfId="30504"/>
    <cellStyle name="_recommendation_DEM-WP(C) Wind Integration Summary 2010GRC_DEM-WP(C) ENERG10C--ctn Mid-C_042010 2010GRC 2" xfId="30505"/>
    <cellStyle name="_recommendation_NIM Summary" xfId="5880"/>
    <cellStyle name="_recommendation_NIM Summary 2" xfId="5881"/>
    <cellStyle name="_recommendation_NIM Summary 2 2" xfId="30506"/>
    <cellStyle name="_recommendation_NIM Summary 2 2 2" xfId="30507"/>
    <cellStyle name="_recommendation_NIM Summary 2 2 2 2" xfId="30508"/>
    <cellStyle name="_recommendation_NIM Summary 2 2 3" xfId="30509"/>
    <cellStyle name="_recommendation_NIM Summary 2 3" xfId="30510"/>
    <cellStyle name="_recommendation_NIM Summary 2 3 2" xfId="30511"/>
    <cellStyle name="_recommendation_NIM Summary 2 4" xfId="30512"/>
    <cellStyle name="_recommendation_NIM Summary 3" xfId="30513"/>
    <cellStyle name="_recommendation_NIM Summary 3 2" xfId="30514"/>
    <cellStyle name="_recommendation_NIM Summary 3 2 2" xfId="30515"/>
    <cellStyle name="_recommendation_NIM Summary 3 3" xfId="30516"/>
    <cellStyle name="_recommendation_NIM Summary 3 4" xfId="30517"/>
    <cellStyle name="_recommendation_NIM Summary 4" xfId="30518"/>
    <cellStyle name="_recommendation_NIM Summary 4 2" xfId="30519"/>
    <cellStyle name="_recommendation_NIM Summary 5" xfId="30520"/>
    <cellStyle name="_recommendation_NIM Summary_DEM-WP(C) ENERG10C--ctn Mid-C_042010 2010GRC" xfId="30521"/>
    <cellStyle name="_recommendation_NIM Summary_DEM-WP(C) ENERG10C--ctn Mid-C_042010 2010GRC 2" xfId="30522"/>
    <cellStyle name="_Recon to Darrin's 5.11.05 proforma" xfId="5882"/>
    <cellStyle name="_Recon to Darrin's 5.11.05 proforma 10" xfId="5883"/>
    <cellStyle name="_Recon to Darrin's 5.11.05 proforma 10 2" xfId="30523"/>
    <cellStyle name="_Recon to Darrin's 5.11.05 proforma 11" xfId="30524"/>
    <cellStyle name="_Recon to Darrin's 5.11.05 proforma 11 2" xfId="30525"/>
    <cellStyle name="_Recon to Darrin's 5.11.05 proforma 11 3" xfId="30526"/>
    <cellStyle name="_Recon to Darrin's 5.11.05 proforma 12" xfId="30527"/>
    <cellStyle name="_Recon to Darrin's 5.11.05 proforma 2" xfId="5884"/>
    <cellStyle name="_Recon to Darrin's 5.11.05 proforma 2 2" xfId="5885"/>
    <cellStyle name="_Recon to Darrin's 5.11.05 proforma 2 2 2" xfId="5886"/>
    <cellStyle name="_Recon to Darrin's 5.11.05 proforma 2 2 2 2" xfId="30528"/>
    <cellStyle name="_Recon to Darrin's 5.11.05 proforma 2 2 2 2 2" xfId="30529"/>
    <cellStyle name="_Recon to Darrin's 5.11.05 proforma 2 2 2 3" xfId="30530"/>
    <cellStyle name="_Recon to Darrin's 5.11.05 proforma 2 2 3" xfId="5887"/>
    <cellStyle name="_Recon to Darrin's 5.11.05 proforma 2 2 3 2" xfId="30531"/>
    <cellStyle name="_Recon to Darrin's 5.11.05 proforma 2 2 4" xfId="30532"/>
    <cellStyle name="_Recon to Darrin's 5.11.05 proforma 2 3" xfId="5888"/>
    <cellStyle name="_Recon to Darrin's 5.11.05 proforma 2 3 2" xfId="30533"/>
    <cellStyle name="_Recon to Darrin's 5.11.05 proforma 2 3 2 2" xfId="30534"/>
    <cellStyle name="_Recon to Darrin's 5.11.05 proforma 2 3 3" xfId="30535"/>
    <cellStyle name="_Recon to Darrin's 5.11.05 proforma 2 3 4" xfId="30536"/>
    <cellStyle name="_Recon to Darrin's 5.11.05 proforma 2 4" xfId="5889"/>
    <cellStyle name="_Recon to Darrin's 5.11.05 proforma 2 4 2" xfId="30537"/>
    <cellStyle name="_Recon to Darrin's 5.11.05 proforma 2 5" xfId="30538"/>
    <cellStyle name="_Recon to Darrin's 5.11.05 proforma 3" xfId="5890"/>
    <cellStyle name="_Recon to Darrin's 5.11.05 proforma 3 2" xfId="5891"/>
    <cellStyle name="_Recon to Darrin's 5.11.05 proforma 3 2 2" xfId="5892"/>
    <cellStyle name="_Recon to Darrin's 5.11.05 proforma 3 2 2 2" xfId="30539"/>
    <cellStyle name="_Recon to Darrin's 5.11.05 proforma 3 2 3" xfId="5893"/>
    <cellStyle name="_Recon to Darrin's 5.11.05 proforma 3 2 4" xfId="30540"/>
    <cellStyle name="_Recon to Darrin's 5.11.05 proforma 3 3" xfId="5894"/>
    <cellStyle name="_Recon to Darrin's 5.11.05 proforma 3 3 2" xfId="5895"/>
    <cellStyle name="_Recon to Darrin's 5.11.05 proforma 3 3 2 2" xfId="30541"/>
    <cellStyle name="_Recon to Darrin's 5.11.05 proforma 3 3 3" xfId="5896"/>
    <cellStyle name="_Recon to Darrin's 5.11.05 proforma 3 4" xfId="5897"/>
    <cellStyle name="_Recon to Darrin's 5.11.05 proforma 3 4 2" xfId="5898"/>
    <cellStyle name="_Recon to Darrin's 5.11.05 proforma 3 4 2 2" xfId="30542"/>
    <cellStyle name="_Recon to Darrin's 5.11.05 proforma 3 4 3" xfId="5899"/>
    <cellStyle name="_Recon to Darrin's 5.11.05 proforma 3 5" xfId="30543"/>
    <cellStyle name="_Recon to Darrin's 5.11.05 proforma 4" xfId="5900"/>
    <cellStyle name="_Recon to Darrin's 5.11.05 proforma 4 2" xfId="5901"/>
    <cellStyle name="_Recon to Darrin's 5.11.05 proforma 4 2 2" xfId="30544"/>
    <cellStyle name="_Recon to Darrin's 5.11.05 proforma 4 2 2 2" xfId="30545"/>
    <cellStyle name="_Recon to Darrin's 5.11.05 proforma 4 2 2 2 2" xfId="30546"/>
    <cellStyle name="_Recon to Darrin's 5.11.05 proforma 4 2 2 3" xfId="30547"/>
    <cellStyle name="_Recon to Darrin's 5.11.05 proforma 4 2 3" xfId="30548"/>
    <cellStyle name="_Recon to Darrin's 5.11.05 proforma 4 2 3 2" xfId="30549"/>
    <cellStyle name="_Recon to Darrin's 5.11.05 proforma 4 2 4" xfId="30550"/>
    <cellStyle name="_Recon to Darrin's 5.11.05 proforma 4 3" xfId="5902"/>
    <cellStyle name="_Recon to Darrin's 5.11.05 proforma 4 3 2" xfId="30551"/>
    <cellStyle name="_Recon to Darrin's 5.11.05 proforma 4 3 2 2" xfId="30552"/>
    <cellStyle name="_Recon to Darrin's 5.11.05 proforma 4 3 3" xfId="30553"/>
    <cellStyle name="_Recon to Darrin's 5.11.05 proforma 4 3 4" xfId="30554"/>
    <cellStyle name="_Recon to Darrin's 5.11.05 proforma 4 4" xfId="30555"/>
    <cellStyle name="_Recon to Darrin's 5.11.05 proforma 4 4 2" xfId="30556"/>
    <cellStyle name="_Recon to Darrin's 5.11.05 proforma 4 5" xfId="30557"/>
    <cellStyle name="_Recon to Darrin's 5.11.05 proforma 4_2011 Operations Snapshot" xfId="5903"/>
    <cellStyle name="_Recon to Darrin's 5.11.05 proforma 4_Department" xfId="5904"/>
    <cellStyle name="_Recon to Darrin's 5.11.05 proforma 4_VarX" xfId="5905"/>
    <cellStyle name="_Recon to Darrin's 5.11.05 proforma 5" xfId="5906"/>
    <cellStyle name="_Recon to Darrin's 5.11.05 proforma 5 2" xfId="5907"/>
    <cellStyle name="_Recon to Darrin's 5.11.05 proforma 5 2 2" xfId="5908"/>
    <cellStyle name="_Recon to Darrin's 5.11.05 proforma 5 2 2 2" xfId="30558"/>
    <cellStyle name="_Recon to Darrin's 5.11.05 proforma 5 2 2 2 2" xfId="30559"/>
    <cellStyle name="_Recon to Darrin's 5.11.05 proforma 5 2 2 3" xfId="30560"/>
    <cellStyle name="_Recon to Darrin's 5.11.05 proforma 5 2 3" xfId="30561"/>
    <cellStyle name="_Recon to Darrin's 5.11.05 proforma 5 2 3 2" xfId="30562"/>
    <cellStyle name="_Recon to Darrin's 5.11.05 proforma 5 2 4" xfId="30563"/>
    <cellStyle name="_Recon to Darrin's 5.11.05 proforma 5 2 5" xfId="30564"/>
    <cellStyle name="_Recon to Darrin's 5.11.05 proforma 5 2_County_Stop_Light_Chart_2012_02" xfId="5909"/>
    <cellStyle name="_Recon to Darrin's 5.11.05 proforma 5 2_County_Stop_Light_Chart_2012_06" xfId="5910"/>
    <cellStyle name="_Recon to Darrin's 5.11.05 proforma 5 2_County_Stop_Light_Chart_Template" xfId="5911"/>
    <cellStyle name="_Recon to Darrin's 5.11.05 proforma 5 3" xfId="30565"/>
    <cellStyle name="_Recon to Darrin's 5.11.05 proforma 5 3 2" xfId="30566"/>
    <cellStyle name="_Recon to Darrin's 5.11.05 proforma 5 3 2 2" xfId="30567"/>
    <cellStyle name="_Recon to Darrin's 5.11.05 proforma 5 3 3" xfId="30568"/>
    <cellStyle name="_Recon to Darrin's 5.11.05 proforma 5 3 4" xfId="30569"/>
    <cellStyle name="_Recon to Darrin's 5.11.05 proforma 5 4" xfId="30570"/>
    <cellStyle name="_Recon to Darrin's 5.11.05 proforma 5 4 2" xfId="30571"/>
    <cellStyle name="_Recon to Darrin's 5.11.05 proforma 5 5" xfId="30572"/>
    <cellStyle name="_Recon to Darrin's 5.11.05 proforma 5_2011 OM ASM Report" xfId="5912"/>
    <cellStyle name="_Recon to Darrin's 5.11.05 proforma 5_2011 OM ASM Report 2" xfId="5913"/>
    <cellStyle name="_Recon to Darrin's 5.11.05 proforma 5_2011 OM ASM Report_County_Stop_Light_Chart_2012_02" xfId="5914"/>
    <cellStyle name="_Recon to Darrin's 5.11.05 proforma 5_2011 OM ASM Report_County_Stop_Light_Chart_2012_06" xfId="5915"/>
    <cellStyle name="_Recon to Darrin's 5.11.05 proforma 5_2011 OM ASM Report_County_Stop_Light_Chart_Template" xfId="5916"/>
    <cellStyle name="_Recon to Darrin's 5.11.05 proforma 5_2011 Operations Snapshot" xfId="5917"/>
    <cellStyle name="_Recon to Darrin's 5.11.05 proforma 5_2011 Operations Snapshot 2" xfId="5918"/>
    <cellStyle name="_Recon to Darrin's 5.11.05 proforma 5_2011 Operations Snapshot_County_Stop_Light_Chart_2012_02" xfId="5919"/>
    <cellStyle name="_Recon to Darrin's 5.11.05 proforma 5_2011 Operations Snapshot_County_Stop_Light_Chart_2012_06" xfId="5920"/>
    <cellStyle name="_Recon to Darrin's 5.11.05 proforma 5_2011 Operations Snapshot_County_Stop_Light_Chart_Template" xfId="5921"/>
    <cellStyle name="_Recon to Darrin's 5.11.05 proforma 5_2012 Operations Snapshot" xfId="5922"/>
    <cellStyle name="_Recon to Darrin's 5.11.05 proforma 5_Copy of 2011 OM ASM Report" xfId="5923"/>
    <cellStyle name="_Recon to Darrin's 5.11.05 proforma 5_Department" xfId="5924"/>
    <cellStyle name="_Recon to Darrin's 5.11.05 proforma 5_Jan 2012 OM ASM Report" xfId="5925"/>
    <cellStyle name="_Recon to Darrin's 5.11.05 proforma 5_VarX" xfId="5926"/>
    <cellStyle name="_Recon to Darrin's 5.11.05 proforma 6" xfId="5927"/>
    <cellStyle name="_Recon to Darrin's 5.11.05 proforma 6 2" xfId="5928"/>
    <cellStyle name="_Recon to Darrin's 5.11.05 proforma 6 2 2" xfId="30573"/>
    <cellStyle name="_Recon to Darrin's 5.11.05 proforma 6 2 2 2" xfId="30574"/>
    <cellStyle name="_Recon to Darrin's 5.11.05 proforma 6 2 2 2 2" xfId="30575"/>
    <cellStyle name="_Recon to Darrin's 5.11.05 proforma 6 2 2 3" xfId="30576"/>
    <cellStyle name="_Recon to Darrin's 5.11.05 proforma 6 2 3" xfId="30577"/>
    <cellStyle name="_Recon to Darrin's 5.11.05 proforma 6 2 3 2" xfId="30578"/>
    <cellStyle name="_Recon to Darrin's 5.11.05 proforma 6 2 4" xfId="30579"/>
    <cellStyle name="_Recon to Darrin's 5.11.05 proforma 6 2 5" xfId="30580"/>
    <cellStyle name="_Recon to Darrin's 5.11.05 proforma 6 3" xfId="30581"/>
    <cellStyle name="_Recon to Darrin's 5.11.05 proforma 6 3 2" xfId="30582"/>
    <cellStyle name="_Recon to Darrin's 5.11.05 proforma 6 3 2 2" xfId="30583"/>
    <cellStyle name="_Recon to Darrin's 5.11.05 proforma 6 3 3" xfId="30584"/>
    <cellStyle name="_Recon to Darrin's 5.11.05 proforma 6 4" xfId="30585"/>
    <cellStyle name="_Recon to Darrin's 5.11.05 proforma 6 4 2" xfId="30586"/>
    <cellStyle name="_Recon to Darrin's 5.11.05 proforma 6 5" xfId="30587"/>
    <cellStyle name="_Recon to Darrin's 5.11.05 proforma 6_County_Stop_Light_Chart_2012_02" xfId="5929"/>
    <cellStyle name="_Recon to Darrin's 5.11.05 proforma 6_County_Stop_Light_Chart_2012_06" xfId="5930"/>
    <cellStyle name="_Recon to Darrin's 5.11.05 proforma 6_County_Stop_Light_Chart_Template" xfId="5931"/>
    <cellStyle name="_Recon to Darrin's 5.11.05 proforma 6_Department" xfId="5932"/>
    <cellStyle name="_Recon to Darrin's 5.11.05 proforma 6_Department 2" xfId="5933"/>
    <cellStyle name="_Recon to Darrin's 5.11.05 proforma 6_VarX" xfId="5934"/>
    <cellStyle name="_Recon to Darrin's 5.11.05 proforma 6_VarX 2" xfId="5935"/>
    <cellStyle name="_Recon to Darrin's 5.11.05 proforma 7" xfId="5936"/>
    <cellStyle name="_Recon to Darrin's 5.11.05 proforma 7 2" xfId="5937"/>
    <cellStyle name="_Recon to Darrin's 5.11.05 proforma 7 2 2" xfId="30588"/>
    <cellStyle name="_Recon to Darrin's 5.11.05 proforma 7 2 2 2" xfId="30589"/>
    <cellStyle name="_Recon to Darrin's 5.11.05 proforma 7 2 3" xfId="30590"/>
    <cellStyle name="_Recon to Darrin's 5.11.05 proforma 7 3" xfId="30591"/>
    <cellStyle name="_Recon to Darrin's 5.11.05 proforma 7 3 2" xfId="30592"/>
    <cellStyle name="_Recon to Darrin's 5.11.05 proforma 7 4" xfId="30593"/>
    <cellStyle name="_Recon to Darrin's 5.11.05 proforma 7_County_Stop_Light_Chart_2012_02" xfId="5938"/>
    <cellStyle name="_Recon to Darrin's 5.11.05 proforma 7_County_Stop_Light_Chart_2012_06" xfId="5939"/>
    <cellStyle name="_Recon to Darrin's 5.11.05 proforma 7_County_Stop_Light_Chart_Template" xfId="5940"/>
    <cellStyle name="_Recon to Darrin's 5.11.05 proforma 8" xfId="5941"/>
    <cellStyle name="_Recon to Darrin's 5.11.05 proforma 8 2" xfId="30594"/>
    <cellStyle name="_Recon to Darrin's 5.11.05 proforma 8 2 2" xfId="30595"/>
    <cellStyle name="_Recon to Darrin's 5.11.05 proforma 8 2 2 2" xfId="30596"/>
    <cellStyle name="_Recon to Darrin's 5.11.05 proforma 8 2 3" xfId="30597"/>
    <cellStyle name="_Recon to Darrin's 5.11.05 proforma 8 3" xfId="30598"/>
    <cellStyle name="_Recon to Darrin's 5.11.05 proforma 8 3 2" xfId="30599"/>
    <cellStyle name="_Recon to Darrin's 5.11.05 proforma 8 4" xfId="30600"/>
    <cellStyle name="_Recon to Darrin's 5.11.05 proforma 9" xfId="5942"/>
    <cellStyle name="_Recon to Darrin's 5.11.05 proforma 9 2" xfId="30601"/>
    <cellStyle name="_Recon to Darrin's 5.11.05 proforma 9 2 2" xfId="30602"/>
    <cellStyle name="_Recon to Darrin's 5.11.05 proforma 9 2 2 2" xfId="30603"/>
    <cellStyle name="_Recon to Darrin's 5.11.05 proforma 9 2 3" xfId="30604"/>
    <cellStyle name="_Recon to Darrin's 5.11.05 proforma 9 3" xfId="30605"/>
    <cellStyle name="_Recon to Darrin's 5.11.05 proforma 9 3 2" xfId="30606"/>
    <cellStyle name="_Recon to Darrin's 5.11.05 proforma 9 4" xfId="30607"/>
    <cellStyle name="_Recon to Darrin's 5.11.05 proforma_(C) WHE Proforma with ITC cash grant 10 Yr Amort_for deferral_102809" xfId="5943"/>
    <cellStyle name="_Recon to Darrin's 5.11.05 proforma_(C) WHE Proforma with ITC cash grant 10 Yr Amort_for deferral_102809 2" xfId="5944"/>
    <cellStyle name="_Recon to Darrin's 5.11.05 proforma_(C) WHE Proforma with ITC cash grant 10 Yr Amort_for deferral_102809 2 2" xfId="5945"/>
    <cellStyle name="_Recon to Darrin's 5.11.05 proforma_(C) WHE Proforma with ITC cash grant 10 Yr Amort_for deferral_102809 2 2 2" xfId="30608"/>
    <cellStyle name="_Recon to Darrin's 5.11.05 proforma_(C) WHE Proforma with ITC cash grant 10 Yr Amort_for deferral_102809 2 2 2 2" xfId="30609"/>
    <cellStyle name="_Recon to Darrin's 5.11.05 proforma_(C) WHE Proforma with ITC cash grant 10 Yr Amort_for deferral_102809 2 2 3" xfId="30610"/>
    <cellStyle name="_Recon to Darrin's 5.11.05 proforma_(C) WHE Proforma with ITC cash grant 10 Yr Amort_for deferral_102809 2 3" xfId="5946"/>
    <cellStyle name="_Recon to Darrin's 5.11.05 proforma_(C) WHE Proforma with ITC cash grant 10 Yr Amort_for deferral_102809 2 3 2" xfId="30611"/>
    <cellStyle name="_Recon to Darrin's 5.11.05 proforma_(C) WHE Proforma with ITC cash grant 10 Yr Amort_for deferral_102809 2 4" xfId="30612"/>
    <cellStyle name="_Recon to Darrin's 5.11.05 proforma_(C) WHE Proforma with ITC cash grant 10 Yr Amort_for deferral_102809 3" xfId="5947"/>
    <cellStyle name="_Recon to Darrin's 5.11.05 proforma_(C) WHE Proforma with ITC cash grant 10 Yr Amort_for deferral_102809 3 2" xfId="30613"/>
    <cellStyle name="_Recon to Darrin's 5.11.05 proforma_(C) WHE Proforma with ITC cash grant 10 Yr Amort_for deferral_102809 3 2 2" xfId="30614"/>
    <cellStyle name="_Recon to Darrin's 5.11.05 proforma_(C) WHE Proforma with ITC cash grant 10 Yr Amort_for deferral_102809 3 3" xfId="30615"/>
    <cellStyle name="_Recon to Darrin's 5.11.05 proforma_(C) WHE Proforma with ITC cash grant 10 Yr Amort_for deferral_102809 3 4" xfId="30616"/>
    <cellStyle name="_Recon to Darrin's 5.11.05 proforma_(C) WHE Proforma with ITC cash grant 10 Yr Amort_for deferral_102809 4" xfId="5948"/>
    <cellStyle name="_Recon to Darrin's 5.11.05 proforma_(C) WHE Proforma with ITC cash grant 10 Yr Amort_for deferral_102809 4 2" xfId="30617"/>
    <cellStyle name="_Recon to Darrin's 5.11.05 proforma_(C) WHE Proforma with ITC cash grant 10 Yr Amort_for deferral_102809 5" xfId="30618"/>
    <cellStyle name="_Recon to Darrin's 5.11.05 proforma_(C) WHE Proforma with ITC cash grant 10 Yr Amort_for deferral_102809_16.07E Wild Horse Wind Expansionwrkingfile" xfId="5949"/>
    <cellStyle name="_Recon to Darrin's 5.11.05 proforma_(C) WHE Proforma with ITC cash grant 10 Yr Amort_for deferral_102809_16.07E Wild Horse Wind Expansionwrkingfile 2" xfId="5950"/>
    <cellStyle name="_Recon to Darrin's 5.11.05 proforma_(C) WHE Proforma with ITC cash grant 10 Yr Amort_for deferral_102809_16.07E Wild Horse Wind Expansionwrkingfile 2 2" xfId="5951"/>
    <cellStyle name="_Recon to Darrin's 5.11.05 proforma_(C) WHE Proforma with ITC cash grant 10 Yr Amort_for deferral_102809_16.07E Wild Horse Wind Expansionwrkingfile 2 2 2" xfId="30619"/>
    <cellStyle name="_Recon to Darrin's 5.11.05 proforma_(C) WHE Proforma with ITC cash grant 10 Yr Amort_for deferral_102809_16.07E Wild Horse Wind Expansionwrkingfile 2 2 2 2" xfId="30620"/>
    <cellStyle name="_Recon to Darrin's 5.11.05 proforma_(C) WHE Proforma with ITC cash grant 10 Yr Amort_for deferral_102809_16.07E Wild Horse Wind Expansionwrkingfile 2 2 3" xfId="30621"/>
    <cellStyle name="_Recon to Darrin's 5.11.05 proforma_(C) WHE Proforma with ITC cash grant 10 Yr Amort_for deferral_102809_16.07E Wild Horse Wind Expansionwrkingfile 2 3" xfId="5952"/>
    <cellStyle name="_Recon to Darrin's 5.11.05 proforma_(C) WHE Proforma with ITC cash grant 10 Yr Amort_for deferral_102809_16.07E Wild Horse Wind Expansionwrkingfile 2 3 2" xfId="30622"/>
    <cellStyle name="_Recon to Darrin's 5.11.05 proforma_(C) WHE Proforma with ITC cash grant 10 Yr Amort_for deferral_102809_16.07E Wild Horse Wind Expansionwrkingfile 2 4" xfId="30623"/>
    <cellStyle name="_Recon to Darrin's 5.11.05 proforma_(C) WHE Proforma with ITC cash grant 10 Yr Amort_for deferral_102809_16.07E Wild Horse Wind Expansionwrkingfile 3" xfId="5953"/>
    <cellStyle name="_Recon to Darrin's 5.11.05 proforma_(C) WHE Proforma with ITC cash grant 10 Yr Amort_for deferral_102809_16.07E Wild Horse Wind Expansionwrkingfile 3 2" xfId="30624"/>
    <cellStyle name="_Recon to Darrin's 5.11.05 proforma_(C) WHE Proforma with ITC cash grant 10 Yr Amort_for deferral_102809_16.07E Wild Horse Wind Expansionwrkingfile 3 2 2" xfId="30625"/>
    <cellStyle name="_Recon to Darrin's 5.11.05 proforma_(C) WHE Proforma with ITC cash grant 10 Yr Amort_for deferral_102809_16.07E Wild Horse Wind Expansionwrkingfile 3 3" xfId="30626"/>
    <cellStyle name="_Recon to Darrin's 5.11.05 proforma_(C) WHE Proforma with ITC cash grant 10 Yr Amort_for deferral_102809_16.07E Wild Horse Wind Expansionwrkingfile 4" xfId="5954"/>
    <cellStyle name="_Recon to Darrin's 5.11.05 proforma_(C) WHE Proforma with ITC cash grant 10 Yr Amort_for deferral_102809_16.07E Wild Horse Wind Expansionwrkingfile 4 2" xfId="30627"/>
    <cellStyle name="_Recon to Darrin's 5.11.05 proforma_(C) WHE Proforma with ITC cash grant 10 Yr Amort_for deferral_102809_16.07E Wild Horse Wind Expansionwrkingfile SF" xfId="5955"/>
    <cellStyle name="_Recon to Darrin's 5.11.05 proforma_(C) WHE Proforma with ITC cash grant 10 Yr Amort_for deferral_102809_16.07E Wild Horse Wind Expansionwrkingfile SF 2" xfId="5956"/>
    <cellStyle name="_Recon to Darrin's 5.11.05 proforma_(C) WHE Proforma with ITC cash grant 10 Yr Amort_for deferral_102809_16.07E Wild Horse Wind Expansionwrkingfile SF 2 2" xfId="5957"/>
    <cellStyle name="_Recon to Darrin's 5.11.05 proforma_(C) WHE Proforma with ITC cash grant 10 Yr Amort_for deferral_102809_16.07E Wild Horse Wind Expansionwrkingfile SF 2 2 2" xfId="30628"/>
    <cellStyle name="_Recon to Darrin's 5.11.05 proforma_(C) WHE Proforma with ITC cash grant 10 Yr Amort_for deferral_102809_16.07E Wild Horse Wind Expansionwrkingfile SF 2 2 2 2" xfId="30629"/>
    <cellStyle name="_Recon to Darrin's 5.11.05 proforma_(C) WHE Proforma with ITC cash grant 10 Yr Amort_for deferral_102809_16.07E Wild Horse Wind Expansionwrkingfile SF 2 3" xfId="5958"/>
    <cellStyle name="_Recon to Darrin's 5.11.05 proforma_(C) WHE Proforma with ITC cash grant 10 Yr Amort_for deferral_102809_16.07E Wild Horse Wind Expansionwrkingfile SF 2 3 2" xfId="30630"/>
    <cellStyle name="_Recon to Darrin's 5.11.05 proforma_(C) WHE Proforma with ITC cash grant 10 Yr Amort_for deferral_102809_16.07E Wild Horse Wind Expansionwrkingfile SF 2 4" xfId="30631"/>
    <cellStyle name="_Recon to Darrin's 5.11.05 proforma_(C) WHE Proforma with ITC cash grant 10 Yr Amort_for deferral_102809_16.07E Wild Horse Wind Expansionwrkingfile SF 2 4 2" xfId="30632"/>
    <cellStyle name="_Recon to Darrin's 5.11.05 proforma_(C) WHE Proforma with ITC cash grant 10 Yr Amort_for deferral_102809_16.07E Wild Horse Wind Expansionwrkingfile SF 3" xfId="5959"/>
    <cellStyle name="_Recon to Darrin's 5.11.05 proforma_(C) WHE Proforma with ITC cash grant 10 Yr Amort_for deferral_102809_16.07E Wild Horse Wind Expansionwrkingfile SF 3 2" xfId="30633"/>
    <cellStyle name="_Recon to Darrin's 5.11.05 proforma_(C) WHE Proforma with ITC cash grant 10 Yr Amort_for deferral_102809_16.07E Wild Horse Wind Expansionwrkingfile SF 3 2 2" xfId="30634"/>
    <cellStyle name="_Recon to Darrin's 5.11.05 proforma_(C) WHE Proforma with ITC cash grant 10 Yr Amort_for deferral_102809_16.07E Wild Horse Wind Expansionwrkingfile SF 3 3" xfId="30635"/>
    <cellStyle name="_Recon to Darrin's 5.11.05 proforma_(C) WHE Proforma with ITC cash grant 10 Yr Amort_for deferral_102809_16.07E Wild Horse Wind Expansionwrkingfile SF 4" xfId="5960"/>
    <cellStyle name="_Recon to Darrin's 5.11.05 proforma_(C) WHE Proforma with ITC cash grant 10 Yr Amort_for deferral_102809_16.07E Wild Horse Wind Expansionwrkingfile SF 4 2" xfId="30636"/>
    <cellStyle name="_Recon to Darrin's 5.11.05 proforma_(C) WHE Proforma with ITC cash grant 10 Yr Amort_for deferral_102809_16.07E Wild Horse Wind Expansionwrkingfile SF 4 2 2" xfId="30637"/>
    <cellStyle name="_Recon to Darrin's 5.11.05 proforma_(C) WHE Proforma with ITC cash grant 10 Yr Amort_for deferral_102809_16.07E Wild Horse Wind Expansionwrkingfile SF 4 3" xfId="30638"/>
    <cellStyle name="_Recon to Darrin's 5.11.05 proforma_(C) WHE Proforma with ITC cash grant 10 Yr Amort_for deferral_102809_16.07E Wild Horse Wind Expansionwrkingfile SF 5" xfId="30639"/>
    <cellStyle name="_Recon to Darrin's 5.11.05 proforma_(C) WHE Proforma with ITC cash grant 10 Yr Amort_for deferral_102809_16.07E Wild Horse Wind Expansionwrkingfile SF 5 2" xfId="30640"/>
    <cellStyle name="_Recon to Darrin's 5.11.05 proforma_(C) WHE Proforma with ITC cash grant 10 Yr Amort_for deferral_102809_16.07E Wild Horse Wind Expansionwrkingfile SF 6" xfId="30641"/>
    <cellStyle name="_Recon to Darrin's 5.11.05 proforma_(C) WHE Proforma with ITC cash grant 10 Yr Amort_for deferral_102809_16.07E Wild Horse Wind Expansionwrkingfile SF 6 2" xfId="30642"/>
    <cellStyle name="_Recon to Darrin's 5.11.05 proforma_(C) WHE Proforma with ITC cash grant 10 Yr Amort_for deferral_102809_16.07E Wild Horse Wind Expansionwrkingfile SF_DEM-WP(C) ENERG10C--ctn Mid-C_042010 2010GRC" xfId="30643"/>
    <cellStyle name="_Recon to Darrin's 5.11.05 proforma_(C) WHE Proforma with ITC cash grant 10 Yr Amort_for deferral_102809_16.07E Wild Horse Wind Expansionwrkingfile SF_DEM-WP(C) ENERG10C--ctn Mid-C_042010 2010GRC 2" xfId="30644"/>
    <cellStyle name="_Recon to Darrin's 5.11.05 proforma_(C) WHE Proforma with ITC cash grant 10 Yr Amort_for deferral_102809_16.07E Wild Horse Wind Expansionwrkingfile_DEM-WP(C) ENERG10C--ctn Mid-C_042010 2010GRC" xfId="30645"/>
    <cellStyle name="_Recon to Darrin's 5.11.05 proforma_(C) WHE Proforma with ITC cash grant 10 Yr Amort_for deferral_102809_16.07E Wild Horse Wind Expansionwrkingfile_DEM-WP(C) ENERG10C--ctn Mid-C_042010 2010GRC 2" xfId="30646"/>
    <cellStyle name="_Recon to Darrin's 5.11.05 proforma_(C) WHE Proforma with ITC cash grant 10 Yr Amort_for deferral_102809_16.37E Wild Horse Expansion DeferralRevwrkingfile SF" xfId="5961"/>
    <cellStyle name="_Recon to Darrin's 5.11.05 proforma_(C) WHE Proforma with ITC cash grant 10 Yr Amort_for deferral_102809_16.37E Wild Horse Expansion DeferralRevwrkingfile SF 2" xfId="5962"/>
    <cellStyle name="_Recon to Darrin's 5.11.05 proforma_(C) WHE Proforma with ITC cash grant 10 Yr Amort_for deferral_102809_16.37E Wild Horse Expansion DeferralRevwrkingfile SF 2 2" xfId="5963"/>
    <cellStyle name="_Recon to Darrin's 5.11.05 proforma_(C) WHE Proforma with ITC cash grant 10 Yr Amort_for deferral_102809_16.37E Wild Horse Expansion DeferralRevwrkingfile SF 2 2 2" xfId="30647"/>
    <cellStyle name="_Recon to Darrin's 5.11.05 proforma_(C) WHE Proforma with ITC cash grant 10 Yr Amort_for deferral_102809_16.37E Wild Horse Expansion DeferralRevwrkingfile SF 2 2 2 2" xfId="30648"/>
    <cellStyle name="_Recon to Darrin's 5.11.05 proforma_(C) WHE Proforma with ITC cash grant 10 Yr Amort_for deferral_102809_16.37E Wild Horse Expansion DeferralRevwrkingfile SF 2 3" xfId="5964"/>
    <cellStyle name="_Recon to Darrin's 5.11.05 proforma_(C) WHE Proforma with ITC cash grant 10 Yr Amort_for deferral_102809_16.37E Wild Horse Expansion DeferralRevwrkingfile SF 2 3 2" xfId="30649"/>
    <cellStyle name="_Recon to Darrin's 5.11.05 proforma_(C) WHE Proforma with ITC cash grant 10 Yr Amort_for deferral_102809_16.37E Wild Horse Expansion DeferralRevwrkingfile SF 2 4" xfId="30650"/>
    <cellStyle name="_Recon to Darrin's 5.11.05 proforma_(C) WHE Proforma with ITC cash grant 10 Yr Amort_for deferral_102809_16.37E Wild Horse Expansion DeferralRevwrkingfile SF 2 4 2" xfId="30651"/>
    <cellStyle name="_Recon to Darrin's 5.11.05 proforma_(C) WHE Proforma with ITC cash grant 10 Yr Amort_for deferral_102809_16.37E Wild Horse Expansion DeferralRevwrkingfile SF 3" xfId="5965"/>
    <cellStyle name="_Recon to Darrin's 5.11.05 proforma_(C) WHE Proforma with ITC cash grant 10 Yr Amort_for deferral_102809_16.37E Wild Horse Expansion DeferralRevwrkingfile SF 3 2" xfId="30652"/>
    <cellStyle name="_Recon to Darrin's 5.11.05 proforma_(C) WHE Proforma with ITC cash grant 10 Yr Amort_for deferral_102809_16.37E Wild Horse Expansion DeferralRevwrkingfile SF 3 2 2" xfId="30653"/>
    <cellStyle name="_Recon to Darrin's 5.11.05 proforma_(C) WHE Proforma with ITC cash grant 10 Yr Amort_for deferral_102809_16.37E Wild Horse Expansion DeferralRevwrkingfile SF 3 3" xfId="30654"/>
    <cellStyle name="_Recon to Darrin's 5.11.05 proforma_(C) WHE Proforma with ITC cash grant 10 Yr Amort_for deferral_102809_16.37E Wild Horse Expansion DeferralRevwrkingfile SF 4" xfId="5966"/>
    <cellStyle name="_Recon to Darrin's 5.11.05 proforma_(C) WHE Proforma with ITC cash grant 10 Yr Amort_for deferral_102809_16.37E Wild Horse Expansion DeferralRevwrkingfile SF 4 2" xfId="30655"/>
    <cellStyle name="_Recon to Darrin's 5.11.05 proforma_(C) WHE Proforma with ITC cash grant 10 Yr Amort_for deferral_102809_16.37E Wild Horse Expansion DeferralRevwrkingfile SF 4 2 2" xfId="30656"/>
    <cellStyle name="_Recon to Darrin's 5.11.05 proforma_(C) WHE Proforma with ITC cash grant 10 Yr Amort_for deferral_102809_16.37E Wild Horse Expansion DeferralRevwrkingfile SF 4 3" xfId="30657"/>
    <cellStyle name="_Recon to Darrin's 5.11.05 proforma_(C) WHE Proforma with ITC cash grant 10 Yr Amort_for deferral_102809_16.37E Wild Horse Expansion DeferralRevwrkingfile SF 5" xfId="30658"/>
    <cellStyle name="_Recon to Darrin's 5.11.05 proforma_(C) WHE Proforma with ITC cash grant 10 Yr Amort_for deferral_102809_16.37E Wild Horse Expansion DeferralRevwrkingfile SF 5 2" xfId="30659"/>
    <cellStyle name="_Recon to Darrin's 5.11.05 proforma_(C) WHE Proforma with ITC cash grant 10 Yr Amort_for deferral_102809_16.37E Wild Horse Expansion DeferralRevwrkingfile SF 6" xfId="30660"/>
    <cellStyle name="_Recon to Darrin's 5.11.05 proforma_(C) WHE Proforma with ITC cash grant 10 Yr Amort_for deferral_102809_16.37E Wild Horse Expansion DeferralRevwrkingfile SF 6 2" xfId="30661"/>
    <cellStyle name="_Recon to Darrin's 5.11.05 proforma_(C) WHE Proforma with ITC cash grant 10 Yr Amort_for deferral_102809_16.37E Wild Horse Expansion DeferralRevwrkingfile SF_DEM-WP(C) ENERG10C--ctn Mid-C_042010 2010GRC" xfId="30662"/>
    <cellStyle name="_Recon to Darrin's 5.11.05 proforma_(C) WHE Proforma with ITC cash grant 10 Yr Amort_for deferral_102809_16.37E Wild Horse Expansion DeferralRevwrkingfile SF_DEM-WP(C) ENERG10C--ctn Mid-C_042010 2010GRC 2" xfId="30663"/>
    <cellStyle name="_Recon to Darrin's 5.11.05 proforma_(C) WHE Proforma with ITC cash grant 10 Yr Amort_for deferral_102809_DEM-WP(C) ENERG10C--ctn Mid-C_042010 2010GRC" xfId="30664"/>
    <cellStyle name="_Recon to Darrin's 5.11.05 proforma_(C) WHE Proforma with ITC cash grant 10 Yr Amort_for deferral_102809_DEM-WP(C) ENERG10C--ctn Mid-C_042010 2010GRC 2" xfId="30665"/>
    <cellStyle name="_Recon to Darrin's 5.11.05 proforma_(C) WHE Proforma with ITC cash grant 10 Yr Amort_for rebuttal_120709" xfId="5967"/>
    <cellStyle name="_Recon to Darrin's 5.11.05 proforma_(C) WHE Proforma with ITC cash grant 10 Yr Amort_for rebuttal_120709 2" xfId="5968"/>
    <cellStyle name="_Recon to Darrin's 5.11.05 proforma_(C) WHE Proforma with ITC cash grant 10 Yr Amort_for rebuttal_120709 2 2" xfId="5969"/>
    <cellStyle name="_Recon to Darrin's 5.11.05 proforma_(C) WHE Proforma with ITC cash grant 10 Yr Amort_for rebuttal_120709 2 2 2" xfId="30666"/>
    <cellStyle name="_Recon to Darrin's 5.11.05 proforma_(C) WHE Proforma with ITC cash grant 10 Yr Amort_for rebuttal_120709 2 2 2 2" xfId="30667"/>
    <cellStyle name="_Recon to Darrin's 5.11.05 proforma_(C) WHE Proforma with ITC cash grant 10 Yr Amort_for rebuttal_120709 2 3" xfId="5970"/>
    <cellStyle name="_Recon to Darrin's 5.11.05 proforma_(C) WHE Proforma with ITC cash grant 10 Yr Amort_for rebuttal_120709 2 3 2" xfId="30668"/>
    <cellStyle name="_Recon to Darrin's 5.11.05 proforma_(C) WHE Proforma with ITC cash grant 10 Yr Amort_for rebuttal_120709 2 4" xfId="30669"/>
    <cellStyle name="_Recon to Darrin's 5.11.05 proforma_(C) WHE Proforma with ITC cash grant 10 Yr Amort_for rebuttal_120709 2 4 2" xfId="30670"/>
    <cellStyle name="_Recon to Darrin's 5.11.05 proforma_(C) WHE Proforma with ITC cash grant 10 Yr Amort_for rebuttal_120709 3" xfId="5971"/>
    <cellStyle name="_Recon to Darrin's 5.11.05 proforma_(C) WHE Proforma with ITC cash grant 10 Yr Amort_for rebuttal_120709 3 2" xfId="30671"/>
    <cellStyle name="_Recon to Darrin's 5.11.05 proforma_(C) WHE Proforma with ITC cash grant 10 Yr Amort_for rebuttal_120709 3 2 2" xfId="30672"/>
    <cellStyle name="_Recon to Darrin's 5.11.05 proforma_(C) WHE Proforma with ITC cash grant 10 Yr Amort_for rebuttal_120709 3 3" xfId="30673"/>
    <cellStyle name="_Recon to Darrin's 5.11.05 proforma_(C) WHE Proforma with ITC cash grant 10 Yr Amort_for rebuttal_120709 4" xfId="5972"/>
    <cellStyle name="_Recon to Darrin's 5.11.05 proforma_(C) WHE Proforma with ITC cash grant 10 Yr Amort_for rebuttal_120709 4 2" xfId="30674"/>
    <cellStyle name="_Recon to Darrin's 5.11.05 proforma_(C) WHE Proforma with ITC cash grant 10 Yr Amort_for rebuttal_120709 4 2 2" xfId="30675"/>
    <cellStyle name="_Recon to Darrin's 5.11.05 proforma_(C) WHE Proforma with ITC cash grant 10 Yr Amort_for rebuttal_120709 4 3" xfId="30676"/>
    <cellStyle name="_Recon to Darrin's 5.11.05 proforma_(C) WHE Proforma with ITC cash grant 10 Yr Amort_for rebuttal_120709 5" xfId="30677"/>
    <cellStyle name="_Recon to Darrin's 5.11.05 proforma_(C) WHE Proforma with ITC cash grant 10 Yr Amort_for rebuttal_120709 5 2" xfId="30678"/>
    <cellStyle name="_Recon to Darrin's 5.11.05 proforma_(C) WHE Proforma with ITC cash grant 10 Yr Amort_for rebuttal_120709 6" xfId="30679"/>
    <cellStyle name="_Recon to Darrin's 5.11.05 proforma_(C) WHE Proforma with ITC cash grant 10 Yr Amort_for rebuttal_120709 6 2" xfId="30680"/>
    <cellStyle name="_Recon to Darrin's 5.11.05 proforma_(C) WHE Proforma with ITC cash grant 10 Yr Amort_for rebuttal_120709_DEM-WP(C) ENERG10C--ctn Mid-C_042010 2010GRC" xfId="30681"/>
    <cellStyle name="_Recon to Darrin's 5.11.05 proforma_(C) WHE Proforma with ITC cash grant 10 Yr Amort_for rebuttal_120709_DEM-WP(C) ENERG10C--ctn Mid-C_042010 2010GRC 2" xfId="30682"/>
    <cellStyle name="_Recon to Darrin's 5.11.05 proforma_04.07E Wild Horse Wind Expansion" xfId="5973"/>
    <cellStyle name="_Recon to Darrin's 5.11.05 proforma_04.07E Wild Horse Wind Expansion 2" xfId="5974"/>
    <cellStyle name="_Recon to Darrin's 5.11.05 proforma_04.07E Wild Horse Wind Expansion 2 2" xfId="5975"/>
    <cellStyle name="_Recon to Darrin's 5.11.05 proforma_04.07E Wild Horse Wind Expansion 2 2 2" xfId="30683"/>
    <cellStyle name="_Recon to Darrin's 5.11.05 proforma_04.07E Wild Horse Wind Expansion 2 2 2 2" xfId="30684"/>
    <cellStyle name="_Recon to Darrin's 5.11.05 proforma_04.07E Wild Horse Wind Expansion 2 3" xfId="5976"/>
    <cellStyle name="_Recon to Darrin's 5.11.05 proforma_04.07E Wild Horse Wind Expansion 2 3 2" xfId="30685"/>
    <cellStyle name="_Recon to Darrin's 5.11.05 proforma_04.07E Wild Horse Wind Expansion 2 4" xfId="30686"/>
    <cellStyle name="_Recon to Darrin's 5.11.05 proforma_04.07E Wild Horse Wind Expansion 2 4 2" xfId="30687"/>
    <cellStyle name="_Recon to Darrin's 5.11.05 proforma_04.07E Wild Horse Wind Expansion 3" xfId="5977"/>
    <cellStyle name="_Recon to Darrin's 5.11.05 proforma_04.07E Wild Horse Wind Expansion 3 2" xfId="30688"/>
    <cellStyle name="_Recon to Darrin's 5.11.05 proforma_04.07E Wild Horse Wind Expansion 3 2 2" xfId="30689"/>
    <cellStyle name="_Recon to Darrin's 5.11.05 proforma_04.07E Wild Horse Wind Expansion 3 3" xfId="30690"/>
    <cellStyle name="_Recon to Darrin's 5.11.05 proforma_04.07E Wild Horse Wind Expansion 4" xfId="5978"/>
    <cellStyle name="_Recon to Darrin's 5.11.05 proforma_04.07E Wild Horse Wind Expansion 4 2" xfId="30691"/>
    <cellStyle name="_Recon to Darrin's 5.11.05 proforma_04.07E Wild Horse Wind Expansion 4 2 2" xfId="30692"/>
    <cellStyle name="_Recon to Darrin's 5.11.05 proforma_04.07E Wild Horse Wind Expansion 4 3" xfId="30693"/>
    <cellStyle name="_Recon to Darrin's 5.11.05 proforma_04.07E Wild Horse Wind Expansion 5" xfId="30694"/>
    <cellStyle name="_Recon to Darrin's 5.11.05 proforma_04.07E Wild Horse Wind Expansion 5 2" xfId="30695"/>
    <cellStyle name="_Recon to Darrin's 5.11.05 proforma_04.07E Wild Horse Wind Expansion 6" xfId="30696"/>
    <cellStyle name="_Recon to Darrin's 5.11.05 proforma_04.07E Wild Horse Wind Expansion 6 2" xfId="30697"/>
    <cellStyle name="_Recon to Darrin's 5.11.05 proforma_04.07E Wild Horse Wind Expansion_16.07E Wild Horse Wind Expansionwrkingfile" xfId="5979"/>
    <cellStyle name="_Recon to Darrin's 5.11.05 proforma_04.07E Wild Horse Wind Expansion_16.07E Wild Horse Wind Expansionwrkingfile 2" xfId="5980"/>
    <cellStyle name="_Recon to Darrin's 5.11.05 proforma_04.07E Wild Horse Wind Expansion_16.07E Wild Horse Wind Expansionwrkingfile 2 2" xfId="5981"/>
    <cellStyle name="_Recon to Darrin's 5.11.05 proforma_04.07E Wild Horse Wind Expansion_16.07E Wild Horse Wind Expansionwrkingfile 2 2 2" xfId="30698"/>
    <cellStyle name="_Recon to Darrin's 5.11.05 proforma_04.07E Wild Horse Wind Expansion_16.07E Wild Horse Wind Expansionwrkingfile 2 2 2 2" xfId="30699"/>
    <cellStyle name="_Recon to Darrin's 5.11.05 proforma_04.07E Wild Horse Wind Expansion_16.07E Wild Horse Wind Expansionwrkingfile 2 3" xfId="5982"/>
    <cellStyle name="_Recon to Darrin's 5.11.05 proforma_04.07E Wild Horse Wind Expansion_16.07E Wild Horse Wind Expansionwrkingfile 2 3 2" xfId="30700"/>
    <cellStyle name="_Recon to Darrin's 5.11.05 proforma_04.07E Wild Horse Wind Expansion_16.07E Wild Horse Wind Expansionwrkingfile 2 4" xfId="30701"/>
    <cellStyle name="_Recon to Darrin's 5.11.05 proforma_04.07E Wild Horse Wind Expansion_16.07E Wild Horse Wind Expansionwrkingfile 2 4 2" xfId="30702"/>
    <cellStyle name="_Recon to Darrin's 5.11.05 proforma_04.07E Wild Horse Wind Expansion_16.07E Wild Horse Wind Expansionwrkingfile 3" xfId="5983"/>
    <cellStyle name="_Recon to Darrin's 5.11.05 proforma_04.07E Wild Horse Wind Expansion_16.07E Wild Horse Wind Expansionwrkingfile 3 2" xfId="30703"/>
    <cellStyle name="_Recon to Darrin's 5.11.05 proforma_04.07E Wild Horse Wind Expansion_16.07E Wild Horse Wind Expansionwrkingfile 3 2 2" xfId="30704"/>
    <cellStyle name="_Recon to Darrin's 5.11.05 proforma_04.07E Wild Horse Wind Expansion_16.07E Wild Horse Wind Expansionwrkingfile 3 3" xfId="30705"/>
    <cellStyle name="_Recon to Darrin's 5.11.05 proforma_04.07E Wild Horse Wind Expansion_16.07E Wild Horse Wind Expansionwrkingfile 4" xfId="5984"/>
    <cellStyle name="_Recon to Darrin's 5.11.05 proforma_04.07E Wild Horse Wind Expansion_16.07E Wild Horse Wind Expansionwrkingfile 4 2" xfId="30706"/>
    <cellStyle name="_Recon to Darrin's 5.11.05 proforma_04.07E Wild Horse Wind Expansion_16.07E Wild Horse Wind Expansionwrkingfile 4 2 2" xfId="30707"/>
    <cellStyle name="_Recon to Darrin's 5.11.05 proforma_04.07E Wild Horse Wind Expansion_16.07E Wild Horse Wind Expansionwrkingfile 4 3" xfId="30708"/>
    <cellStyle name="_Recon to Darrin's 5.11.05 proforma_04.07E Wild Horse Wind Expansion_16.07E Wild Horse Wind Expansionwrkingfile 5" xfId="30709"/>
    <cellStyle name="_Recon to Darrin's 5.11.05 proforma_04.07E Wild Horse Wind Expansion_16.07E Wild Horse Wind Expansionwrkingfile 5 2" xfId="30710"/>
    <cellStyle name="_Recon to Darrin's 5.11.05 proforma_04.07E Wild Horse Wind Expansion_16.07E Wild Horse Wind Expansionwrkingfile 6" xfId="30711"/>
    <cellStyle name="_Recon to Darrin's 5.11.05 proforma_04.07E Wild Horse Wind Expansion_16.07E Wild Horse Wind Expansionwrkingfile 6 2" xfId="30712"/>
    <cellStyle name="_Recon to Darrin's 5.11.05 proforma_04.07E Wild Horse Wind Expansion_16.07E Wild Horse Wind Expansionwrkingfile SF" xfId="5985"/>
    <cellStyle name="_Recon to Darrin's 5.11.05 proforma_04.07E Wild Horse Wind Expansion_16.07E Wild Horse Wind Expansionwrkingfile SF 2" xfId="5986"/>
    <cellStyle name="_Recon to Darrin's 5.11.05 proforma_04.07E Wild Horse Wind Expansion_16.07E Wild Horse Wind Expansionwrkingfile SF 2 2" xfId="5987"/>
    <cellStyle name="_Recon to Darrin's 5.11.05 proforma_04.07E Wild Horse Wind Expansion_16.07E Wild Horse Wind Expansionwrkingfile SF 2 2 2" xfId="30713"/>
    <cellStyle name="_Recon to Darrin's 5.11.05 proforma_04.07E Wild Horse Wind Expansion_16.07E Wild Horse Wind Expansionwrkingfile SF 2 2 2 2" xfId="30714"/>
    <cellStyle name="_Recon to Darrin's 5.11.05 proforma_04.07E Wild Horse Wind Expansion_16.07E Wild Horse Wind Expansionwrkingfile SF 2 3" xfId="5988"/>
    <cellStyle name="_Recon to Darrin's 5.11.05 proforma_04.07E Wild Horse Wind Expansion_16.07E Wild Horse Wind Expansionwrkingfile SF 2 3 2" xfId="30715"/>
    <cellStyle name="_Recon to Darrin's 5.11.05 proforma_04.07E Wild Horse Wind Expansion_16.07E Wild Horse Wind Expansionwrkingfile SF 2 4" xfId="30716"/>
    <cellStyle name="_Recon to Darrin's 5.11.05 proforma_04.07E Wild Horse Wind Expansion_16.07E Wild Horse Wind Expansionwrkingfile SF 2 4 2" xfId="30717"/>
    <cellStyle name="_Recon to Darrin's 5.11.05 proforma_04.07E Wild Horse Wind Expansion_16.07E Wild Horse Wind Expansionwrkingfile SF 3" xfId="5989"/>
    <cellStyle name="_Recon to Darrin's 5.11.05 proforma_04.07E Wild Horse Wind Expansion_16.07E Wild Horse Wind Expansionwrkingfile SF 3 2" xfId="30718"/>
    <cellStyle name="_Recon to Darrin's 5.11.05 proforma_04.07E Wild Horse Wind Expansion_16.07E Wild Horse Wind Expansionwrkingfile SF 3 2 2" xfId="30719"/>
    <cellStyle name="_Recon to Darrin's 5.11.05 proforma_04.07E Wild Horse Wind Expansion_16.07E Wild Horse Wind Expansionwrkingfile SF 3 3" xfId="30720"/>
    <cellStyle name="_Recon to Darrin's 5.11.05 proforma_04.07E Wild Horse Wind Expansion_16.07E Wild Horse Wind Expansionwrkingfile SF 4" xfId="5990"/>
    <cellStyle name="_Recon to Darrin's 5.11.05 proforma_04.07E Wild Horse Wind Expansion_16.07E Wild Horse Wind Expansionwrkingfile SF 4 2" xfId="30721"/>
    <cellStyle name="_Recon to Darrin's 5.11.05 proforma_04.07E Wild Horse Wind Expansion_16.07E Wild Horse Wind Expansionwrkingfile SF 4 2 2" xfId="30722"/>
    <cellStyle name="_Recon to Darrin's 5.11.05 proforma_04.07E Wild Horse Wind Expansion_16.07E Wild Horse Wind Expansionwrkingfile SF 4 3" xfId="30723"/>
    <cellStyle name="_Recon to Darrin's 5.11.05 proforma_04.07E Wild Horse Wind Expansion_16.07E Wild Horse Wind Expansionwrkingfile SF 5" xfId="30724"/>
    <cellStyle name="_Recon to Darrin's 5.11.05 proforma_04.07E Wild Horse Wind Expansion_16.07E Wild Horse Wind Expansionwrkingfile SF 5 2" xfId="30725"/>
    <cellStyle name="_Recon to Darrin's 5.11.05 proforma_04.07E Wild Horse Wind Expansion_16.07E Wild Horse Wind Expansionwrkingfile SF 6" xfId="30726"/>
    <cellStyle name="_Recon to Darrin's 5.11.05 proforma_04.07E Wild Horse Wind Expansion_16.07E Wild Horse Wind Expansionwrkingfile SF 6 2" xfId="30727"/>
    <cellStyle name="_Recon to Darrin's 5.11.05 proforma_04.07E Wild Horse Wind Expansion_16.07E Wild Horse Wind Expansionwrkingfile SF_DEM-WP(C) ENERG10C--ctn Mid-C_042010 2010GRC" xfId="30728"/>
    <cellStyle name="_Recon to Darrin's 5.11.05 proforma_04.07E Wild Horse Wind Expansion_16.07E Wild Horse Wind Expansionwrkingfile SF_DEM-WP(C) ENERG10C--ctn Mid-C_042010 2010GRC 2" xfId="30729"/>
    <cellStyle name="_Recon to Darrin's 5.11.05 proforma_04.07E Wild Horse Wind Expansion_16.07E Wild Horse Wind Expansionwrkingfile_DEM-WP(C) ENERG10C--ctn Mid-C_042010 2010GRC" xfId="30730"/>
    <cellStyle name="_Recon to Darrin's 5.11.05 proforma_04.07E Wild Horse Wind Expansion_16.07E Wild Horse Wind Expansionwrkingfile_DEM-WP(C) ENERG10C--ctn Mid-C_042010 2010GRC 2" xfId="30731"/>
    <cellStyle name="_Recon to Darrin's 5.11.05 proforma_04.07E Wild Horse Wind Expansion_16.37E Wild Horse Expansion DeferralRevwrkingfile SF" xfId="5991"/>
    <cellStyle name="_Recon to Darrin's 5.11.05 proforma_04.07E Wild Horse Wind Expansion_16.37E Wild Horse Expansion DeferralRevwrkingfile SF 2" xfId="5992"/>
    <cellStyle name="_Recon to Darrin's 5.11.05 proforma_04.07E Wild Horse Wind Expansion_16.37E Wild Horse Expansion DeferralRevwrkingfile SF 2 2" xfId="5993"/>
    <cellStyle name="_Recon to Darrin's 5.11.05 proforma_04.07E Wild Horse Wind Expansion_16.37E Wild Horse Expansion DeferralRevwrkingfile SF 2 2 2" xfId="30732"/>
    <cellStyle name="_Recon to Darrin's 5.11.05 proforma_04.07E Wild Horse Wind Expansion_16.37E Wild Horse Expansion DeferralRevwrkingfile SF 2 2 2 2" xfId="30733"/>
    <cellStyle name="_Recon to Darrin's 5.11.05 proforma_04.07E Wild Horse Wind Expansion_16.37E Wild Horse Expansion DeferralRevwrkingfile SF 2 3" xfId="5994"/>
    <cellStyle name="_Recon to Darrin's 5.11.05 proforma_04.07E Wild Horse Wind Expansion_16.37E Wild Horse Expansion DeferralRevwrkingfile SF 2 3 2" xfId="30734"/>
    <cellStyle name="_Recon to Darrin's 5.11.05 proforma_04.07E Wild Horse Wind Expansion_16.37E Wild Horse Expansion DeferralRevwrkingfile SF 2 4" xfId="30735"/>
    <cellStyle name="_Recon to Darrin's 5.11.05 proforma_04.07E Wild Horse Wind Expansion_16.37E Wild Horse Expansion DeferralRevwrkingfile SF 2 4 2" xfId="30736"/>
    <cellStyle name="_Recon to Darrin's 5.11.05 proforma_04.07E Wild Horse Wind Expansion_16.37E Wild Horse Expansion DeferralRevwrkingfile SF 3" xfId="5995"/>
    <cellStyle name="_Recon to Darrin's 5.11.05 proforma_04.07E Wild Horse Wind Expansion_16.37E Wild Horse Expansion DeferralRevwrkingfile SF 3 2" xfId="30737"/>
    <cellStyle name="_Recon to Darrin's 5.11.05 proforma_04.07E Wild Horse Wind Expansion_16.37E Wild Horse Expansion DeferralRevwrkingfile SF 3 2 2" xfId="30738"/>
    <cellStyle name="_Recon to Darrin's 5.11.05 proforma_04.07E Wild Horse Wind Expansion_16.37E Wild Horse Expansion DeferralRevwrkingfile SF 3 3" xfId="30739"/>
    <cellStyle name="_Recon to Darrin's 5.11.05 proforma_04.07E Wild Horse Wind Expansion_16.37E Wild Horse Expansion DeferralRevwrkingfile SF 4" xfId="5996"/>
    <cellStyle name="_Recon to Darrin's 5.11.05 proforma_04.07E Wild Horse Wind Expansion_16.37E Wild Horse Expansion DeferralRevwrkingfile SF 4 2" xfId="30740"/>
    <cellStyle name="_Recon to Darrin's 5.11.05 proforma_04.07E Wild Horse Wind Expansion_16.37E Wild Horse Expansion DeferralRevwrkingfile SF 4 2 2" xfId="30741"/>
    <cellStyle name="_Recon to Darrin's 5.11.05 proforma_04.07E Wild Horse Wind Expansion_16.37E Wild Horse Expansion DeferralRevwrkingfile SF 4 3" xfId="30742"/>
    <cellStyle name="_Recon to Darrin's 5.11.05 proforma_04.07E Wild Horse Wind Expansion_16.37E Wild Horse Expansion DeferralRevwrkingfile SF 5" xfId="30743"/>
    <cellStyle name="_Recon to Darrin's 5.11.05 proforma_04.07E Wild Horse Wind Expansion_16.37E Wild Horse Expansion DeferralRevwrkingfile SF 5 2" xfId="30744"/>
    <cellStyle name="_Recon to Darrin's 5.11.05 proforma_04.07E Wild Horse Wind Expansion_16.37E Wild Horse Expansion DeferralRevwrkingfile SF 6" xfId="30745"/>
    <cellStyle name="_Recon to Darrin's 5.11.05 proforma_04.07E Wild Horse Wind Expansion_16.37E Wild Horse Expansion DeferralRevwrkingfile SF 6 2" xfId="30746"/>
    <cellStyle name="_Recon to Darrin's 5.11.05 proforma_04.07E Wild Horse Wind Expansion_16.37E Wild Horse Expansion DeferralRevwrkingfile SF_DEM-WP(C) ENERG10C--ctn Mid-C_042010 2010GRC" xfId="30747"/>
    <cellStyle name="_Recon to Darrin's 5.11.05 proforma_04.07E Wild Horse Wind Expansion_16.37E Wild Horse Expansion DeferralRevwrkingfile SF_DEM-WP(C) ENERG10C--ctn Mid-C_042010 2010GRC 2" xfId="30748"/>
    <cellStyle name="_Recon to Darrin's 5.11.05 proforma_04.07E Wild Horse Wind Expansion_DEM-WP(C) ENERG10C--ctn Mid-C_042010 2010GRC" xfId="30749"/>
    <cellStyle name="_Recon to Darrin's 5.11.05 proforma_04.07E Wild Horse Wind Expansion_DEM-WP(C) ENERG10C--ctn Mid-C_042010 2010GRC 2" xfId="30750"/>
    <cellStyle name="_Recon to Darrin's 5.11.05 proforma_16.07E Wild Horse Wind Expansionwrkingfile" xfId="5997"/>
    <cellStyle name="_Recon to Darrin's 5.11.05 proforma_16.07E Wild Horse Wind Expansionwrkingfile 2" xfId="5998"/>
    <cellStyle name="_Recon to Darrin's 5.11.05 proforma_16.07E Wild Horse Wind Expansionwrkingfile 2 2" xfId="5999"/>
    <cellStyle name="_Recon to Darrin's 5.11.05 proforma_16.07E Wild Horse Wind Expansionwrkingfile 2 2 2" xfId="30751"/>
    <cellStyle name="_Recon to Darrin's 5.11.05 proforma_16.07E Wild Horse Wind Expansionwrkingfile 2 2 2 2" xfId="30752"/>
    <cellStyle name="_Recon to Darrin's 5.11.05 proforma_16.07E Wild Horse Wind Expansionwrkingfile 2 3" xfId="6000"/>
    <cellStyle name="_Recon to Darrin's 5.11.05 proforma_16.07E Wild Horse Wind Expansionwrkingfile 2 3 2" xfId="30753"/>
    <cellStyle name="_Recon to Darrin's 5.11.05 proforma_16.07E Wild Horse Wind Expansionwrkingfile 2 4" xfId="30754"/>
    <cellStyle name="_Recon to Darrin's 5.11.05 proforma_16.07E Wild Horse Wind Expansionwrkingfile 2 4 2" xfId="30755"/>
    <cellStyle name="_Recon to Darrin's 5.11.05 proforma_16.07E Wild Horse Wind Expansionwrkingfile 3" xfId="6001"/>
    <cellStyle name="_Recon to Darrin's 5.11.05 proforma_16.07E Wild Horse Wind Expansionwrkingfile 3 2" xfId="30756"/>
    <cellStyle name="_Recon to Darrin's 5.11.05 proforma_16.07E Wild Horse Wind Expansionwrkingfile 3 2 2" xfId="30757"/>
    <cellStyle name="_Recon to Darrin's 5.11.05 proforma_16.07E Wild Horse Wind Expansionwrkingfile 3 3" xfId="30758"/>
    <cellStyle name="_Recon to Darrin's 5.11.05 proforma_16.07E Wild Horse Wind Expansionwrkingfile 4" xfId="6002"/>
    <cellStyle name="_Recon to Darrin's 5.11.05 proforma_16.07E Wild Horse Wind Expansionwrkingfile 4 2" xfId="30759"/>
    <cellStyle name="_Recon to Darrin's 5.11.05 proforma_16.07E Wild Horse Wind Expansionwrkingfile 4 2 2" xfId="30760"/>
    <cellStyle name="_Recon to Darrin's 5.11.05 proforma_16.07E Wild Horse Wind Expansionwrkingfile 4 3" xfId="30761"/>
    <cellStyle name="_Recon to Darrin's 5.11.05 proforma_16.07E Wild Horse Wind Expansionwrkingfile 5" xfId="30762"/>
    <cellStyle name="_Recon to Darrin's 5.11.05 proforma_16.07E Wild Horse Wind Expansionwrkingfile 5 2" xfId="30763"/>
    <cellStyle name="_Recon to Darrin's 5.11.05 proforma_16.07E Wild Horse Wind Expansionwrkingfile 6" xfId="30764"/>
    <cellStyle name="_Recon to Darrin's 5.11.05 proforma_16.07E Wild Horse Wind Expansionwrkingfile 6 2" xfId="30765"/>
    <cellStyle name="_Recon to Darrin's 5.11.05 proforma_16.07E Wild Horse Wind Expansionwrkingfile SF" xfId="6003"/>
    <cellStyle name="_Recon to Darrin's 5.11.05 proforma_16.07E Wild Horse Wind Expansionwrkingfile SF 2" xfId="6004"/>
    <cellStyle name="_Recon to Darrin's 5.11.05 proforma_16.07E Wild Horse Wind Expansionwrkingfile SF 2 2" xfId="6005"/>
    <cellStyle name="_Recon to Darrin's 5.11.05 proforma_16.07E Wild Horse Wind Expansionwrkingfile SF 2 2 2" xfId="30766"/>
    <cellStyle name="_Recon to Darrin's 5.11.05 proforma_16.07E Wild Horse Wind Expansionwrkingfile SF 2 2 2 2" xfId="30767"/>
    <cellStyle name="_Recon to Darrin's 5.11.05 proforma_16.07E Wild Horse Wind Expansionwrkingfile SF 2 3" xfId="6006"/>
    <cellStyle name="_Recon to Darrin's 5.11.05 proforma_16.07E Wild Horse Wind Expansionwrkingfile SF 2 3 2" xfId="30768"/>
    <cellStyle name="_Recon to Darrin's 5.11.05 proforma_16.07E Wild Horse Wind Expansionwrkingfile SF 2 4" xfId="30769"/>
    <cellStyle name="_Recon to Darrin's 5.11.05 proforma_16.07E Wild Horse Wind Expansionwrkingfile SF 2 4 2" xfId="30770"/>
    <cellStyle name="_Recon to Darrin's 5.11.05 proforma_16.07E Wild Horse Wind Expansionwrkingfile SF 3" xfId="6007"/>
    <cellStyle name="_Recon to Darrin's 5.11.05 proforma_16.07E Wild Horse Wind Expansionwrkingfile SF 3 2" xfId="30771"/>
    <cellStyle name="_Recon to Darrin's 5.11.05 proforma_16.07E Wild Horse Wind Expansionwrkingfile SF 3 2 2" xfId="30772"/>
    <cellStyle name="_Recon to Darrin's 5.11.05 proforma_16.07E Wild Horse Wind Expansionwrkingfile SF 3 3" xfId="30773"/>
    <cellStyle name="_Recon to Darrin's 5.11.05 proforma_16.07E Wild Horse Wind Expansionwrkingfile SF 4" xfId="6008"/>
    <cellStyle name="_Recon to Darrin's 5.11.05 proforma_16.07E Wild Horse Wind Expansionwrkingfile SF 4 2" xfId="30774"/>
    <cellStyle name="_Recon to Darrin's 5.11.05 proforma_16.07E Wild Horse Wind Expansionwrkingfile SF 4 2 2" xfId="30775"/>
    <cellStyle name="_Recon to Darrin's 5.11.05 proforma_16.07E Wild Horse Wind Expansionwrkingfile SF 4 3" xfId="30776"/>
    <cellStyle name="_Recon to Darrin's 5.11.05 proforma_16.07E Wild Horse Wind Expansionwrkingfile SF 5" xfId="30777"/>
    <cellStyle name="_Recon to Darrin's 5.11.05 proforma_16.07E Wild Horse Wind Expansionwrkingfile SF 5 2" xfId="30778"/>
    <cellStyle name="_Recon to Darrin's 5.11.05 proforma_16.07E Wild Horse Wind Expansionwrkingfile SF 6" xfId="30779"/>
    <cellStyle name="_Recon to Darrin's 5.11.05 proforma_16.07E Wild Horse Wind Expansionwrkingfile SF 6 2" xfId="30780"/>
    <cellStyle name="_Recon to Darrin's 5.11.05 proforma_16.07E Wild Horse Wind Expansionwrkingfile SF_DEM-WP(C) ENERG10C--ctn Mid-C_042010 2010GRC" xfId="30781"/>
    <cellStyle name="_Recon to Darrin's 5.11.05 proforma_16.07E Wild Horse Wind Expansionwrkingfile SF_DEM-WP(C) ENERG10C--ctn Mid-C_042010 2010GRC 2" xfId="30782"/>
    <cellStyle name="_Recon to Darrin's 5.11.05 proforma_16.07E Wild Horse Wind Expansionwrkingfile_DEM-WP(C) ENERG10C--ctn Mid-C_042010 2010GRC" xfId="30783"/>
    <cellStyle name="_Recon to Darrin's 5.11.05 proforma_16.07E Wild Horse Wind Expansionwrkingfile_DEM-WP(C) ENERG10C--ctn Mid-C_042010 2010GRC 2" xfId="30784"/>
    <cellStyle name="_Recon to Darrin's 5.11.05 proforma_16.37E Wild Horse Expansion DeferralRevwrkingfile SF" xfId="6009"/>
    <cellStyle name="_Recon to Darrin's 5.11.05 proforma_16.37E Wild Horse Expansion DeferralRevwrkingfile SF 2" xfId="6010"/>
    <cellStyle name="_Recon to Darrin's 5.11.05 proforma_16.37E Wild Horse Expansion DeferralRevwrkingfile SF 2 2" xfId="6011"/>
    <cellStyle name="_Recon to Darrin's 5.11.05 proforma_16.37E Wild Horse Expansion DeferralRevwrkingfile SF 2 2 2" xfId="30785"/>
    <cellStyle name="_Recon to Darrin's 5.11.05 proforma_16.37E Wild Horse Expansion DeferralRevwrkingfile SF 2 2 2 2" xfId="30786"/>
    <cellStyle name="_Recon to Darrin's 5.11.05 proforma_16.37E Wild Horse Expansion DeferralRevwrkingfile SF 2 3" xfId="6012"/>
    <cellStyle name="_Recon to Darrin's 5.11.05 proforma_16.37E Wild Horse Expansion DeferralRevwrkingfile SF 2 3 2" xfId="30787"/>
    <cellStyle name="_Recon to Darrin's 5.11.05 proforma_16.37E Wild Horse Expansion DeferralRevwrkingfile SF 2 4" xfId="30788"/>
    <cellStyle name="_Recon to Darrin's 5.11.05 proforma_16.37E Wild Horse Expansion DeferralRevwrkingfile SF 2 4 2" xfId="30789"/>
    <cellStyle name="_Recon to Darrin's 5.11.05 proforma_16.37E Wild Horse Expansion DeferralRevwrkingfile SF 3" xfId="6013"/>
    <cellStyle name="_Recon to Darrin's 5.11.05 proforma_16.37E Wild Horse Expansion DeferralRevwrkingfile SF 3 2" xfId="30790"/>
    <cellStyle name="_Recon to Darrin's 5.11.05 proforma_16.37E Wild Horse Expansion DeferralRevwrkingfile SF 3 2 2" xfId="30791"/>
    <cellStyle name="_Recon to Darrin's 5.11.05 proforma_16.37E Wild Horse Expansion DeferralRevwrkingfile SF 3 3" xfId="30792"/>
    <cellStyle name="_Recon to Darrin's 5.11.05 proforma_16.37E Wild Horse Expansion DeferralRevwrkingfile SF 4" xfId="6014"/>
    <cellStyle name="_Recon to Darrin's 5.11.05 proforma_16.37E Wild Horse Expansion DeferralRevwrkingfile SF 4 2" xfId="30793"/>
    <cellStyle name="_Recon to Darrin's 5.11.05 proforma_16.37E Wild Horse Expansion DeferralRevwrkingfile SF 4 2 2" xfId="30794"/>
    <cellStyle name="_Recon to Darrin's 5.11.05 proforma_16.37E Wild Horse Expansion DeferralRevwrkingfile SF 4 3" xfId="30795"/>
    <cellStyle name="_Recon to Darrin's 5.11.05 proforma_16.37E Wild Horse Expansion DeferralRevwrkingfile SF 5" xfId="30796"/>
    <cellStyle name="_Recon to Darrin's 5.11.05 proforma_16.37E Wild Horse Expansion DeferralRevwrkingfile SF 5 2" xfId="30797"/>
    <cellStyle name="_Recon to Darrin's 5.11.05 proforma_16.37E Wild Horse Expansion DeferralRevwrkingfile SF 6" xfId="30798"/>
    <cellStyle name="_Recon to Darrin's 5.11.05 proforma_16.37E Wild Horse Expansion DeferralRevwrkingfile SF 6 2" xfId="30799"/>
    <cellStyle name="_Recon to Darrin's 5.11.05 proforma_16.37E Wild Horse Expansion DeferralRevwrkingfile SF_DEM-WP(C) ENERG10C--ctn Mid-C_042010 2010GRC" xfId="30800"/>
    <cellStyle name="_Recon to Darrin's 5.11.05 proforma_16.37E Wild Horse Expansion DeferralRevwrkingfile SF_DEM-WP(C) ENERG10C--ctn Mid-C_042010 2010GRC 2" xfId="30801"/>
    <cellStyle name="_Recon to Darrin's 5.11.05 proforma_2009 Compliance Filing PCA Exhibits for GRC" xfId="6015"/>
    <cellStyle name="_Recon to Darrin's 5.11.05 proforma_2009 Compliance Filing PCA Exhibits for GRC 2" xfId="6016"/>
    <cellStyle name="_Recon to Darrin's 5.11.05 proforma_2009 Compliance Filing PCA Exhibits for GRC 2 2" xfId="30802"/>
    <cellStyle name="_Recon to Darrin's 5.11.05 proforma_2009 Compliance Filing PCA Exhibits for GRC 3" xfId="30803"/>
    <cellStyle name="_Recon to Darrin's 5.11.05 proforma_2009 GRC Compl Filing - Exhibit D" xfId="6017"/>
    <cellStyle name="_Recon to Darrin's 5.11.05 proforma_2009 GRC Compl Filing - Exhibit D 2" xfId="6018"/>
    <cellStyle name="_Recon to Darrin's 5.11.05 proforma_2009 GRC Compl Filing - Exhibit D 2 2" xfId="30804"/>
    <cellStyle name="_Recon to Darrin's 5.11.05 proforma_2009 GRC Compl Filing - Exhibit D 2 2 2" xfId="30805"/>
    <cellStyle name="_Recon to Darrin's 5.11.05 proforma_2009 GRC Compl Filing - Exhibit D 2 2 2 2" xfId="30806"/>
    <cellStyle name="_Recon to Darrin's 5.11.05 proforma_2009 GRC Compl Filing - Exhibit D 2 3" xfId="30807"/>
    <cellStyle name="_Recon to Darrin's 5.11.05 proforma_2009 GRC Compl Filing - Exhibit D 2 3 2" xfId="30808"/>
    <cellStyle name="_Recon to Darrin's 5.11.05 proforma_2009 GRC Compl Filing - Exhibit D 2 4" xfId="30809"/>
    <cellStyle name="_Recon to Darrin's 5.11.05 proforma_2009 GRC Compl Filing - Exhibit D 2 4 2" xfId="30810"/>
    <cellStyle name="_Recon to Darrin's 5.11.05 proforma_2009 GRC Compl Filing - Exhibit D 3" xfId="30811"/>
    <cellStyle name="_Recon to Darrin's 5.11.05 proforma_2009 GRC Compl Filing - Exhibit D 3 2" xfId="30812"/>
    <cellStyle name="_Recon to Darrin's 5.11.05 proforma_2009 GRC Compl Filing - Exhibit D 3 2 2" xfId="30813"/>
    <cellStyle name="_Recon to Darrin's 5.11.05 proforma_2009 GRC Compl Filing - Exhibit D 3 3" xfId="30814"/>
    <cellStyle name="_Recon to Darrin's 5.11.05 proforma_2009 GRC Compl Filing - Exhibit D 4" xfId="30815"/>
    <cellStyle name="_Recon to Darrin's 5.11.05 proforma_2009 GRC Compl Filing - Exhibit D 4 2" xfId="30816"/>
    <cellStyle name="_Recon to Darrin's 5.11.05 proforma_2009 GRC Compl Filing - Exhibit D 4 2 2" xfId="30817"/>
    <cellStyle name="_Recon to Darrin's 5.11.05 proforma_2009 GRC Compl Filing - Exhibit D 4 3" xfId="30818"/>
    <cellStyle name="_Recon to Darrin's 5.11.05 proforma_2009 GRC Compl Filing - Exhibit D 5" xfId="30819"/>
    <cellStyle name="_Recon to Darrin's 5.11.05 proforma_2009 GRC Compl Filing - Exhibit D 5 2" xfId="30820"/>
    <cellStyle name="_Recon to Darrin's 5.11.05 proforma_2009 GRC Compl Filing - Exhibit D 6" xfId="30821"/>
    <cellStyle name="_Recon to Darrin's 5.11.05 proforma_2009 GRC Compl Filing - Exhibit D 6 2" xfId="30822"/>
    <cellStyle name="_Recon to Darrin's 5.11.05 proforma_2009 GRC Compl Filing - Exhibit D_DEM-WP(C) ENERG10C--ctn Mid-C_042010 2010GRC" xfId="30823"/>
    <cellStyle name="_Recon to Darrin's 5.11.05 proforma_2009 GRC Compl Filing - Exhibit D_DEM-WP(C) ENERG10C--ctn Mid-C_042010 2010GRC 2" xfId="30824"/>
    <cellStyle name="_Recon to Darrin's 5.11.05 proforma_2010 PTC's July1_Dec31 2010 " xfId="6019"/>
    <cellStyle name="_Recon to Darrin's 5.11.05 proforma_2010 PTC's Sept10_Aug11 (Version 4)" xfId="6020"/>
    <cellStyle name="_Recon to Darrin's 5.11.05 proforma_2011 OM ASM Report" xfId="6021"/>
    <cellStyle name="_Recon to Darrin's 5.11.05 proforma_2011 OM ASM Report 2" xfId="6022"/>
    <cellStyle name="_Recon to Darrin's 5.11.05 proforma_2011 OM ASM Report_County_Stop_Light_Chart_2012_02" xfId="6023"/>
    <cellStyle name="_Recon to Darrin's 5.11.05 proforma_2011 OM ASM Report_County_Stop_Light_Chart_2012_06" xfId="6024"/>
    <cellStyle name="_Recon to Darrin's 5.11.05 proforma_2011 OM ASM Report_County_Stop_Light_Chart_Template" xfId="6025"/>
    <cellStyle name="_Recon to Darrin's 5.11.05 proforma_3.01 Income Statement" xfId="6026"/>
    <cellStyle name="_Recon to Darrin's 5.11.05 proforma_4 31 Regulatory Assets and Liabilities  7 06- Exhibit D" xfId="6027"/>
    <cellStyle name="_Recon to Darrin's 5.11.05 proforma_4 31 Regulatory Assets and Liabilities  7 06- Exhibit D 2" xfId="6028"/>
    <cellStyle name="_Recon to Darrin's 5.11.05 proforma_4 31 Regulatory Assets and Liabilities  7 06- Exhibit D 2 2" xfId="6029"/>
    <cellStyle name="_Recon to Darrin's 5.11.05 proforma_4 31 Regulatory Assets and Liabilities  7 06- Exhibit D 2 2 2" xfId="30825"/>
    <cellStyle name="_Recon to Darrin's 5.11.05 proforma_4 31 Regulatory Assets and Liabilities  7 06- Exhibit D 2 2 2 2" xfId="30826"/>
    <cellStyle name="_Recon to Darrin's 5.11.05 proforma_4 31 Regulatory Assets and Liabilities  7 06- Exhibit D 2 2 3" xfId="30827"/>
    <cellStyle name="_Recon to Darrin's 5.11.05 proforma_4 31 Regulatory Assets and Liabilities  7 06- Exhibit D 2 3" xfId="6030"/>
    <cellStyle name="_Recon to Darrin's 5.11.05 proforma_4 31 Regulatory Assets and Liabilities  7 06- Exhibit D 2 3 2" xfId="30828"/>
    <cellStyle name="_Recon to Darrin's 5.11.05 proforma_4 31 Regulatory Assets and Liabilities  7 06- Exhibit D 2 3 2 2" xfId="30829"/>
    <cellStyle name="_Recon to Darrin's 5.11.05 proforma_4 31 Regulatory Assets and Liabilities  7 06- Exhibit D 2 3 3" xfId="30830"/>
    <cellStyle name="_Recon to Darrin's 5.11.05 proforma_4 31 Regulatory Assets and Liabilities  7 06- Exhibit D 2 4" xfId="30831"/>
    <cellStyle name="_Recon to Darrin's 5.11.05 proforma_4 31 Regulatory Assets and Liabilities  7 06- Exhibit D 2 4 2" xfId="30832"/>
    <cellStyle name="_Recon to Darrin's 5.11.05 proforma_4 31 Regulatory Assets and Liabilities  7 06- Exhibit D 2 5" xfId="30833"/>
    <cellStyle name="_Recon to Darrin's 5.11.05 proforma_4 31 Regulatory Assets and Liabilities  7 06- Exhibit D 2 5 2" xfId="30834"/>
    <cellStyle name="_Recon to Darrin's 5.11.05 proforma_4 31 Regulatory Assets and Liabilities  7 06- Exhibit D 3" xfId="6031"/>
    <cellStyle name="_Recon to Darrin's 5.11.05 proforma_4 31 Regulatory Assets and Liabilities  7 06- Exhibit D 3 2" xfId="30835"/>
    <cellStyle name="_Recon to Darrin's 5.11.05 proforma_4 31 Regulatory Assets and Liabilities  7 06- Exhibit D 3 2 2" xfId="30836"/>
    <cellStyle name="_Recon to Darrin's 5.11.05 proforma_4 31 Regulatory Assets and Liabilities  7 06- Exhibit D 3 3" xfId="30837"/>
    <cellStyle name="_Recon to Darrin's 5.11.05 proforma_4 31 Regulatory Assets and Liabilities  7 06- Exhibit D 4" xfId="6032"/>
    <cellStyle name="_Recon to Darrin's 5.11.05 proforma_4 31 Regulatory Assets and Liabilities  7 06- Exhibit D 4 2" xfId="30838"/>
    <cellStyle name="_Recon to Darrin's 5.11.05 proforma_4 31 Regulatory Assets and Liabilities  7 06- Exhibit D 4 2 2" xfId="30839"/>
    <cellStyle name="_Recon to Darrin's 5.11.05 proforma_4 31 Regulatory Assets and Liabilities  7 06- Exhibit D 4 3" xfId="30840"/>
    <cellStyle name="_Recon to Darrin's 5.11.05 proforma_4 31 Regulatory Assets and Liabilities  7 06- Exhibit D 5" xfId="30841"/>
    <cellStyle name="_Recon to Darrin's 5.11.05 proforma_4 31 Regulatory Assets and Liabilities  7 06- Exhibit D 5 2" xfId="30842"/>
    <cellStyle name="_Recon to Darrin's 5.11.05 proforma_4 31 Regulatory Assets and Liabilities  7 06- Exhibit D 6" xfId="30843"/>
    <cellStyle name="_Recon to Darrin's 5.11.05 proforma_4 31 Regulatory Assets and Liabilities  7 06- Exhibit D 6 2" xfId="30844"/>
    <cellStyle name="_Recon to Darrin's 5.11.05 proforma_4 31 Regulatory Assets and Liabilities  7 06- Exhibit D_DEM-WP(C) ENERG10C--ctn Mid-C_042010 2010GRC" xfId="30845"/>
    <cellStyle name="_Recon to Darrin's 5.11.05 proforma_4 31 Regulatory Assets and Liabilities  7 06- Exhibit D_DEM-WP(C) ENERG10C--ctn Mid-C_042010 2010GRC 2" xfId="30846"/>
    <cellStyle name="_Recon to Darrin's 5.11.05 proforma_4 31 Regulatory Assets and Liabilities  7 06- Exhibit D_NIM Summary" xfId="6033"/>
    <cellStyle name="_Recon to Darrin's 5.11.05 proforma_4 31 Regulatory Assets and Liabilities  7 06- Exhibit D_NIM Summary 2" xfId="6034"/>
    <cellStyle name="_Recon to Darrin's 5.11.05 proforma_4 31 Regulatory Assets and Liabilities  7 06- Exhibit D_NIM Summary 2 2" xfId="30847"/>
    <cellStyle name="_Recon to Darrin's 5.11.05 proforma_4 31 Regulatory Assets and Liabilities  7 06- Exhibit D_NIM Summary 2 2 2" xfId="30848"/>
    <cellStyle name="_Recon to Darrin's 5.11.05 proforma_4 31 Regulatory Assets and Liabilities  7 06- Exhibit D_NIM Summary 2 2 2 2" xfId="30849"/>
    <cellStyle name="_Recon to Darrin's 5.11.05 proforma_4 31 Regulatory Assets and Liabilities  7 06- Exhibit D_NIM Summary 2 3" xfId="30850"/>
    <cellStyle name="_Recon to Darrin's 5.11.05 proforma_4 31 Regulatory Assets and Liabilities  7 06- Exhibit D_NIM Summary 2 3 2" xfId="30851"/>
    <cellStyle name="_Recon to Darrin's 5.11.05 proforma_4 31 Regulatory Assets and Liabilities  7 06- Exhibit D_NIM Summary 2 4" xfId="30852"/>
    <cellStyle name="_Recon to Darrin's 5.11.05 proforma_4 31 Regulatory Assets and Liabilities  7 06- Exhibit D_NIM Summary 2 4 2" xfId="30853"/>
    <cellStyle name="_Recon to Darrin's 5.11.05 proforma_4 31 Regulatory Assets and Liabilities  7 06- Exhibit D_NIM Summary 3" xfId="30854"/>
    <cellStyle name="_Recon to Darrin's 5.11.05 proforma_4 31 Regulatory Assets and Liabilities  7 06- Exhibit D_NIM Summary 3 2" xfId="30855"/>
    <cellStyle name="_Recon to Darrin's 5.11.05 proforma_4 31 Regulatory Assets and Liabilities  7 06- Exhibit D_NIM Summary 3 2 2" xfId="30856"/>
    <cellStyle name="_Recon to Darrin's 5.11.05 proforma_4 31 Regulatory Assets and Liabilities  7 06- Exhibit D_NIM Summary 3 3" xfId="30857"/>
    <cellStyle name="_Recon to Darrin's 5.11.05 proforma_4 31 Regulatory Assets and Liabilities  7 06- Exhibit D_NIM Summary 4" xfId="30858"/>
    <cellStyle name="_Recon to Darrin's 5.11.05 proforma_4 31 Regulatory Assets and Liabilities  7 06- Exhibit D_NIM Summary 4 2" xfId="30859"/>
    <cellStyle name="_Recon to Darrin's 5.11.05 proforma_4 31 Regulatory Assets and Liabilities  7 06- Exhibit D_NIM Summary 4 2 2" xfId="30860"/>
    <cellStyle name="_Recon to Darrin's 5.11.05 proforma_4 31 Regulatory Assets and Liabilities  7 06- Exhibit D_NIM Summary 4 3" xfId="30861"/>
    <cellStyle name="_Recon to Darrin's 5.11.05 proforma_4 31 Regulatory Assets and Liabilities  7 06- Exhibit D_NIM Summary 5" xfId="30862"/>
    <cellStyle name="_Recon to Darrin's 5.11.05 proforma_4 31 Regulatory Assets and Liabilities  7 06- Exhibit D_NIM Summary 5 2" xfId="30863"/>
    <cellStyle name="_Recon to Darrin's 5.11.05 proforma_4 31 Regulatory Assets and Liabilities  7 06- Exhibit D_NIM Summary 6" xfId="30864"/>
    <cellStyle name="_Recon to Darrin's 5.11.05 proforma_4 31 Regulatory Assets and Liabilities  7 06- Exhibit D_NIM Summary 6 2" xfId="30865"/>
    <cellStyle name="_Recon to Darrin's 5.11.05 proforma_4 31 Regulatory Assets and Liabilities  7 06- Exhibit D_NIM Summary_DEM-WP(C) ENERG10C--ctn Mid-C_042010 2010GRC" xfId="30866"/>
    <cellStyle name="_Recon to Darrin's 5.11.05 proforma_4 31 Regulatory Assets and Liabilities  7 06- Exhibit D_NIM Summary_DEM-WP(C) ENERG10C--ctn Mid-C_042010 2010GRC 2" xfId="30867"/>
    <cellStyle name="_Recon to Darrin's 5.11.05 proforma_4 31 Regulatory Assets and Liabilities  7 06- Exhibit D_NIM+O&amp;M" xfId="30868"/>
    <cellStyle name="_Recon to Darrin's 5.11.05 proforma_4 31 Regulatory Assets and Liabilities  7 06- Exhibit D_NIM+O&amp;M 2" xfId="30869"/>
    <cellStyle name="_Recon to Darrin's 5.11.05 proforma_4 31 Regulatory Assets and Liabilities  7 06- Exhibit D_NIM+O&amp;M 2 2" xfId="30870"/>
    <cellStyle name="_Recon to Darrin's 5.11.05 proforma_4 31 Regulatory Assets and Liabilities  7 06- Exhibit D_NIM+O&amp;M 2 2 2" xfId="30871"/>
    <cellStyle name="_Recon to Darrin's 5.11.05 proforma_4 31 Regulatory Assets and Liabilities  7 06- Exhibit D_NIM+O&amp;M 3" xfId="30872"/>
    <cellStyle name="_Recon to Darrin's 5.11.05 proforma_4 31 Regulatory Assets and Liabilities  7 06- Exhibit D_NIM+O&amp;M 3 2" xfId="30873"/>
    <cellStyle name="_Recon to Darrin's 5.11.05 proforma_4 31 Regulatory Assets and Liabilities  7 06- Exhibit D_NIM+O&amp;M 3 2 2" xfId="30874"/>
    <cellStyle name="_Recon to Darrin's 5.11.05 proforma_4 31 Regulatory Assets and Liabilities  7 06- Exhibit D_NIM+O&amp;M 3 3" xfId="30875"/>
    <cellStyle name="_Recon to Darrin's 5.11.05 proforma_4 31 Regulatory Assets and Liabilities  7 06- Exhibit D_NIM+O&amp;M 4" xfId="30876"/>
    <cellStyle name="_Recon to Darrin's 5.11.05 proforma_4 31 Regulatory Assets and Liabilities  7 06- Exhibit D_NIM+O&amp;M 4 2" xfId="30877"/>
    <cellStyle name="_Recon to Darrin's 5.11.05 proforma_4 31 Regulatory Assets and Liabilities  7 06- Exhibit D_NIM+O&amp;M 5" xfId="30878"/>
    <cellStyle name="_Recon to Darrin's 5.11.05 proforma_4 31 Regulatory Assets and Liabilities  7 06- Exhibit D_NIM+O&amp;M 5 2" xfId="30879"/>
    <cellStyle name="_Recon to Darrin's 5.11.05 proforma_4 31 Regulatory Assets and Liabilities  7 06- Exhibit D_NIM+O&amp;M Monthly" xfId="30880"/>
    <cellStyle name="_Recon to Darrin's 5.11.05 proforma_4 31 Regulatory Assets and Liabilities  7 06- Exhibit D_NIM+O&amp;M Monthly 2" xfId="30881"/>
    <cellStyle name="_Recon to Darrin's 5.11.05 proforma_4 31 Regulatory Assets and Liabilities  7 06- Exhibit D_NIM+O&amp;M Monthly 2 2" xfId="30882"/>
    <cellStyle name="_Recon to Darrin's 5.11.05 proforma_4 31 Regulatory Assets and Liabilities  7 06- Exhibit D_NIM+O&amp;M Monthly 2 2 2" xfId="30883"/>
    <cellStyle name="_Recon to Darrin's 5.11.05 proforma_4 31 Regulatory Assets and Liabilities  7 06- Exhibit D_NIM+O&amp;M Monthly 3" xfId="30884"/>
    <cellStyle name="_Recon to Darrin's 5.11.05 proforma_4 31 Regulatory Assets and Liabilities  7 06- Exhibit D_NIM+O&amp;M Monthly 3 2" xfId="30885"/>
    <cellStyle name="_Recon to Darrin's 5.11.05 proforma_4 31 Regulatory Assets and Liabilities  7 06- Exhibit D_NIM+O&amp;M Monthly 3 2 2" xfId="30886"/>
    <cellStyle name="_Recon to Darrin's 5.11.05 proforma_4 31 Regulatory Assets and Liabilities  7 06- Exhibit D_NIM+O&amp;M Monthly 3 3" xfId="30887"/>
    <cellStyle name="_Recon to Darrin's 5.11.05 proforma_4 31 Regulatory Assets and Liabilities  7 06- Exhibit D_NIM+O&amp;M Monthly 4" xfId="30888"/>
    <cellStyle name="_Recon to Darrin's 5.11.05 proforma_4 31 Regulatory Assets and Liabilities  7 06- Exhibit D_NIM+O&amp;M Monthly 4 2" xfId="30889"/>
    <cellStyle name="_Recon to Darrin's 5.11.05 proforma_4 31 Regulatory Assets and Liabilities  7 06- Exhibit D_NIM+O&amp;M Monthly 5" xfId="30890"/>
    <cellStyle name="_Recon to Darrin's 5.11.05 proforma_4 31 Regulatory Assets and Liabilities  7 06- Exhibit D_NIM+O&amp;M Monthly 5 2" xfId="30891"/>
    <cellStyle name="_Recon to Darrin's 5.11.05 proforma_4 31E Reg Asset  Liab and EXH D" xfId="30892"/>
    <cellStyle name="_Recon to Darrin's 5.11.05 proforma_4 31E Reg Asset  Liab and EXH D _ Aug 10 Filing (2)" xfId="30893"/>
    <cellStyle name="_Recon to Darrin's 5.11.05 proforma_4 31E Reg Asset  Liab and EXH D _ Aug 10 Filing (2) 2" xfId="30894"/>
    <cellStyle name="_Recon to Darrin's 5.11.05 proforma_4 31E Reg Asset  Liab and EXH D _ Aug 10 Filing (2) 2 2" xfId="30895"/>
    <cellStyle name="_Recon to Darrin's 5.11.05 proforma_4 31E Reg Asset  Liab and EXH D _ Aug 10 Filing (2) 2 2 2" xfId="30896"/>
    <cellStyle name="_Recon to Darrin's 5.11.05 proforma_4 31E Reg Asset  Liab and EXH D _ Aug 10 Filing (2) 2 3" xfId="30897"/>
    <cellStyle name="_Recon to Darrin's 5.11.05 proforma_4 31E Reg Asset  Liab and EXH D _ Aug 10 Filing (2) 3" xfId="30898"/>
    <cellStyle name="_Recon to Darrin's 5.11.05 proforma_4 31E Reg Asset  Liab and EXH D _ Aug 10 Filing (2) 3 2" xfId="30899"/>
    <cellStyle name="_Recon to Darrin's 5.11.05 proforma_4 31E Reg Asset  Liab and EXH D _ Aug 10 Filing (2) 3 2 2" xfId="30900"/>
    <cellStyle name="_Recon to Darrin's 5.11.05 proforma_4 31E Reg Asset  Liab and EXH D _ Aug 10 Filing (2) 3 3" xfId="30901"/>
    <cellStyle name="_Recon to Darrin's 5.11.05 proforma_4 31E Reg Asset  Liab and EXH D _ Aug 10 Filing (2) 4" xfId="30902"/>
    <cellStyle name="_Recon to Darrin's 5.11.05 proforma_4 31E Reg Asset  Liab and EXH D _ Aug 10 Filing (2) 4 2" xfId="30903"/>
    <cellStyle name="_Recon to Darrin's 5.11.05 proforma_4 31E Reg Asset  Liab and EXH D _ Aug 10 Filing (2) 5" xfId="30904"/>
    <cellStyle name="_Recon to Darrin's 5.11.05 proforma_4 31E Reg Asset  Liab and EXH D _ Aug 10 Filing (2) 5 2" xfId="30905"/>
    <cellStyle name="_Recon to Darrin's 5.11.05 proforma_4 31E Reg Asset  Liab and EXH D 10" xfId="30906"/>
    <cellStyle name="_Recon to Darrin's 5.11.05 proforma_4 31E Reg Asset  Liab and EXH D 10 2" xfId="30907"/>
    <cellStyle name="_Recon to Darrin's 5.11.05 proforma_4 31E Reg Asset  Liab and EXH D 10 2 2" xfId="30908"/>
    <cellStyle name="_Recon to Darrin's 5.11.05 proforma_4 31E Reg Asset  Liab and EXH D 10 3" xfId="30909"/>
    <cellStyle name="_Recon to Darrin's 5.11.05 proforma_4 31E Reg Asset  Liab and EXH D 11" xfId="30910"/>
    <cellStyle name="_Recon to Darrin's 5.11.05 proforma_4 31E Reg Asset  Liab and EXH D 11 2" xfId="30911"/>
    <cellStyle name="_Recon to Darrin's 5.11.05 proforma_4 31E Reg Asset  Liab and EXH D 11 2 2" xfId="30912"/>
    <cellStyle name="_Recon to Darrin's 5.11.05 proforma_4 31E Reg Asset  Liab and EXH D 11 3" xfId="30913"/>
    <cellStyle name="_Recon to Darrin's 5.11.05 proforma_4 31E Reg Asset  Liab and EXH D 12" xfId="30914"/>
    <cellStyle name="_Recon to Darrin's 5.11.05 proforma_4 31E Reg Asset  Liab and EXH D 12 2" xfId="30915"/>
    <cellStyle name="_Recon to Darrin's 5.11.05 proforma_4 31E Reg Asset  Liab and EXH D 12 2 2" xfId="30916"/>
    <cellStyle name="_Recon to Darrin's 5.11.05 proforma_4 31E Reg Asset  Liab and EXH D 12 3" xfId="30917"/>
    <cellStyle name="_Recon to Darrin's 5.11.05 proforma_4 31E Reg Asset  Liab and EXH D 13" xfId="30918"/>
    <cellStyle name="_Recon to Darrin's 5.11.05 proforma_4 31E Reg Asset  Liab and EXH D 13 2" xfId="30919"/>
    <cellStyle name="_Recon to Darrin's 5.11.05 proforma_4 31E Reg Asset  Liab and EXH D 13 2 2" xfId="30920"/>
    <cellStyle name="_Recon to Darrin's 5.11.05 proforma_4 31E Reg Asset  Liab and EXH D 13 3" xfId="30921"/>
    <cellStyle name="_Recon to Darrin's 5.11.05 proforma_4 31E Reg Asset  Liab and EXH D 14" xfId="30922"/>
    <cellStyle name="_Recon to Darrin's 5.11.05 proforma_4 31E Reg Asset  Liab and EXH D 14 2" xfId="30923"/>
    <cellStyle name="_Recon to Darrin's 5.11.05 proforma_4 31E Reg Asset  Liab and EXH D 14 2 2" xfId="30924"/>
    <cellStyle name="_Recon to Darrin's 5.11.05 proforma_4 31E Reg Asset  Liab and EXH D 14 3" xfId="30925"/>
    <cellStyle name="_Recon to Darrin's 5.11.05 proforma_4 31E Reg Asset  Liab and EXH D 15" xfId="30926"/>
    <cellStyle name="_Recon to Darrin's 5.11.05 proforma_4 31E Reg Asset  Liab and EXH D 15 2" xfId="30927"/>
    <cellStyle name="_Recon to Darrin's 5.11.05 proforma_4 31E Reg Asset  Liab and EXH D 15 2 2" xfId="30928"/>
    <cellStyle name="_Recon to Darrin's 5.11.05 proforma_4 31E Reg Asset  Liab and EXH D 15 3" xfId="30929"/>
    <cellStyle name="_Recon to Darrin's 5.11.05 proforma_4 31E Reg Asset  Liab and EXH D 16" xfId="30930"/>
    <cellStyle name="_Recon to Darrin's 5.11.05 proforma_4 31E Reg Asset  Liab and EXH D 16 2" xfId="30931"/>
    <cellStyle name="_Recon to Darrin's 5.11.05 proforma_4 31E Reg Asset  Liab and EXH D 16 2 2" xfId="30932"/>
    <cellStyle name="_Recon to Darrin's 5.11.05 proforma_4 31E Reg Asset  Liab and EXH D 16 3" xfId="30933"/>
    <cellStyle name="_Recon to Darrin's 5.11.05 proforma_4 31E Reg Asset  Liab and EXH D 17" xfId="30934"/>
    <cellStyle name="_Recon to Darrin's 5.11.05 proforma_4 31E Reg Asset  Liab and EXH D 17 2" xfId="30935"/>
    <cellStyle name="_Recon to Darrin's 5.11.05 proforma_4 31E Reg Asset  Liab and EXH D 18" xfId="30936"/>
    <cellStyle name="_Recon to Darrin's 5.11.05 proforma_4 31E Reg Asset  Liab and EXH D 18 2" xfId="30937"/>
    <cellStyle name="_Recon to Darrin's 5.11.05 proforma_4 31E Reg Asset  Liab and EXH D 19" xfId="30938"/>
    <cellStyle name="_Recon to Darrin's 5.11.05 proforma_4 31E Reg Asset  Liab and EXH D 19 2" xfId="30939"/>
    <cellStyle name="_Recon to Darrin's 5.11.05 proforma_4 31E Reg Asset  Liab and EXH D 2" xfId="30940"/>
    <cellStyle name="_Recon to Darrin's 5.11.05 proforma_4 31E Reg Asset  Liab and EXH D 2 2" xfId="30941"/>
    <cellStyle name="_Recon to Darrin's 5.11.05 proforma_4 31E Reg Asset  Liab and EXH D 2 2 2" xfId="30942"/>
    <cellStyle name="_Recon to Darrin's 5.11.05 proforma_4 31E Reg Asset  Liab and EXH D 2 3" xfId="30943"/>
    <cellStyle name="_Recon to Darrin's 5.11.05 proforma_4 31E Reg Asset  Liab and EXH D 20" xfId="30944"/>
    <cellStyle name="_Recon to Darrin's 5.11.05 proforma_4 31E Reg Asset  Liab and EXH D 20 2" xfId="30945"/>
    <cellStyle name="_Recon to Darrin's 5.11.05 proforma_4 31E Reg Asset  Liab and EXH D 21" xfId="30946"/>
    <cellStyle name="_Recon to Darrin's 5.11.05 proforma_4 31E Reg Asset  Liab and EXH D 21 2" xfId="30947"/>
    <cellStyle name="_Recon to Darrin's 5.11.05 proforma_4 31E Reg Asset  Liab and EXH D 22" xfId="30948"/>
    <cellStyle name="_Recon to Darrin's 5.11.05 proforma_4 31E Reg Asset  Liab and EXH D 22 2" xfId="30949"/>
    <cellStyle name="_Recon to Darrin's 5.11.05 proforma_4 31E Reg Asset  Liab and EXH D 23" xfId="30950"/>
    <cellStyle name="_Recon to Darrin's 5.11.05 proforma_4 31E Reg Asset  Liab and EXH D 23 2" xfId="30951"/>
    <cellStyle name="_Recon to Darrin's 5.11.05 proforma_4 31E Reg Asset  Liab and EXH D 24" xfId="30952"/>
    <cellStyle name="_Recon to Darrin's 5.11.05 proforma_4 31E Reg Asset  Liab and EXH D 24 2" xfId="30953"/>
    <cellStyle name="_Recon to Darrin's 5.11.05 proforma_4 31E Reg Asset  Liab and EXH D 25" xfId="30954"/>
    <cellStyle name="_Recon to Darrin's 5.11.05 proforma_4 31E Reg Asset  Liab and EXH D 25 2" xfId="30955"/>
    <cellStyle name="_Recon to Darrin's 5.11.05 proforma_4 31E Reg Asset  Liab and EXH D 26" xfId="30956"/>
    <cellStyle name="_Recon to Darrin's 5.11.05 proforma_4 31E Reg Asset  Liab and EXH D 26 2" xfId="30957"/>
    <cellStyle name="_Recon to Darrin's 5.11.05 proforma_4 31E Reg Asset  Liab and EXH D 27" xfId="30958"/>
    <cellStyle name="_Recon to Darrin's 5.11.05 proforma_4 31E Reg Asset  Liab and EXH D 27 2" xfId="30959"/>
    <cellStyle name="_Recon to Darrin's 5.11.05 proforma_4 31E Reg Asset  Liab and EXH D 28" xfId="30960"/>
    <cellStyle name="_Recon to Darrin's 5.11.05 proforma_4 31E Reg Asset  Liab and EXH D 28 2" xfId="30961"/>
    <cellStyle name="_Recon to Darrin's 5.11.05 proforma_4 31E Reg Asset  Liab and EXH D 29" xfId="30962"/>
    <cellStyle name="_Recon to Darrin's 5.11.05 proforma_4 31E Reg Asset  Liab and EXH D 29 2" xfId="30963"/>
    <cellStyle name="_Recon to Darrin's 5.11.05 proforma_4 31E Reg Asset  Liab and EXH D 3" xfId="30964"/>
    <cellStyle name="_Recon to Darrin's 5.11.05 proforma_4 31E Reg Asset  Liab and EXH D 3 2" xfId="30965"/>
    <cellStyle name="_Recon to Darrin's 5.11.05 proforma_4 31E Reg Asset  Liab and EXH D 3 2 2" xfId="30966"/>
    <cellStyle name="_Recon to Darrin's 5.11.05 proforma_4 31E Reg Asset  Liab and EXH D 3 3" xfId="30967"/>
    <cellStyle name="_Recon to Darrin's 5.11.05 proforma_4 31E Reg Asset  Liab and EXH D 30" xfId="30968"/>
    <cellStyle name="_Recon to Darrin's 5.11.05 proforma_4 31E Reg Asset  Liab and EXH D 30 2" xfId="30969"/>
    <cellStyle name="_Recon to Darrin's 5.11.05 proforma_4 31E Reg Asset  Liab and EXH D 4" xfId="30970"/>
    <cellStyle name="_Recon to Darrin's 5.11.05 proforma_4 31E Reg Asset  Liab and EXH D 4 2" xfId="30971"/>
    <cellStyle name="_Recon to Darrin's 5.11.05 proforma_4 31E Reg Asset  Liab and EXH D 4 2 2" xfId="30972"/>
    <cellStyle name="_Recon to Darrin's 5.11.05 proforma_4 31E Reg Asset  Liab and EXH D 5" xfId="30973"/>
    <cellStyle name="_Recon to Darrin's 5.11.05 proforma_4 31E Reg Asset  Liab and EXH D 5 2" xfId="30974"/>
    <cellStyle name="_Recon to Darrin's 5.11.05 proforma_4 31E Reg Asset  Liab and EXH D 5 2 2" xfId="30975"/>
    <cellStyle name="_Recon to Darrin's 5.11.05 proforma_4 31E Reg Asset  Liab and EXH D 6" xfId="30976"/>
    <cellStyle name="_Recon to Darrin's 5.11.05 proforma_4 31E Reg Asset  Liab and EXH D 6 2" xfId="30977"/>
    <cellStyle name="_Recon to Darrin's 5.11.05 proforma_4 31E Reg Asset  Liab and EXH D 6 2 2" xfId="30978"/>
    <cellStyle name="_Recon to Darrin's 5.11.05 proforma_4 31E Reg Asset  Liab and EXH D 6 3" xfId="30979"/>
    <cellStyle name="_Recon to Darrin's 5.11.05 proforma_4 31E Reg Asset  Liab and EXH D 7" xfId="30980"/>
    <cellStyle name="_Recon to Darrin's 5.11.05 proforma_4 31E Reg Asset  Liab and EXH D 7 2" xfId="30981"/>
    <cellStyle name="_Recon to Darrin's 5.11.05 proforma_4 31E Reg Asset  Liab and EXH D 7 2 2" xfId="30982"/>
    <cellStyle name="_Recon to Darrin's 5.11.05 proforma_4 31E Reg Asset  Liab and EXH D 7 3" xfId="30983"/>
    <cellStyle name="_Recon to Darrin's 5.11.05 proforma_4 31E Reg Asset  Liab and EXH D 8" xfId="30984"/>
    <cellStyle name="_Recon to Darrin's 5.11.05 proforma_4 31E Reg Asset  Liab and EXH D 8 2" xfId="30985"/>
    <cellStyle name="_Recon to Darrin's 5.11.05 proforma_4 31E Reg Asset  Liab and EXH D 8 2 2" xfId="30986"/>
    <cellStyle name="_Recon to Darrin's 5.11.05 proforma_4 31E Reg Asset  Liab and EXH D 8 3" xfId="30987"/>
    <cellStyle name="_Recon to Darrin's 5.11.05 proforma_4 31E Reg Asset  Liab and EXH D 9" xfId="30988"/>
    <cellStyle name="_Recon to Darrin's 5.11.05 proforma_4 31E Reg Asset  Liab and EXH D 9 2" xfId="30989"/>
    <cellStyle name="_Recon to Darrin's 5.11.05 proforma_4 31E Reg Asset  Liab and EXH D 9 2 2" xfId="30990"/>
    <cellStyle name="_Recon to Darrin's 5.11.05 proforma_4 31E Reg Asset  Liab and EXH D 9 3" xfId="30991"/>
    <cellStyle name="_Recon to Darrin's 5.11.05 proforma_4 32 Regulatory Assets and Liabilities  7 06- Exhibit D" xfId="6035"/>
    <cellStyle name="_Recon to Darrin's 5.11.05 proforma_4 32 Regulatory Assets and Liabilities  7 06- Exhibit D 2" xfId="6036"/>
    <cellStyle name="_Recon to Darrin's 5.11.05 proforma_4 32 Regulatory Assets and Liabilities  7 06- Exhibit D 2 2" xfId="6037"/>
    <cellStyle name="_Recon to Darrin's 5.11.05 proforma_4 32 Regulatory Assets and Liabilities  7 06- Exhibit D 2 2 2" xfId="30992"/>
    <cellStyle name="_Recon to Darrin's 5.11.05 proforma_4 32 Regulatory Assets and Liabilities  7 06- Exhibit D 2 2 2 2" xfId="30993"/>
    <cellStyle name="_Recon to Darrin's 5.11.05 proforma_4 32 Regulatory Assets and Liabilities  7 06- Exhibit D 2 2 3" xfId="30994"/>
    <cellStyle name="_Recon to Darrin's 5.11.05 proforma_4 32 Regulatory Assets and Liabilities  7 06- Exhibit D 2 3" xfId="6038"/>
    <cellStyle name="_Recon to Darrin's 5.11.05 proforma_4 32 Regulatory Assets and Liabilities  7 06- Exhibit D 2 3 2" xfId="30995"/>
    <cellStyle name="_Recon to Darrin's 5.11.05 proforma_4 32 Regulatory Assets and Liabilities  7 06- Exhibit D 2 3 2 2" xfId="30996"/>
    <cellStyle name="_Recon to Darrin's 5.11.05 proforma_4 32 Regulatory Assets and Liabilities  7 06- Exhibit D 2 3 3" xfId="30997"/>
    <cellStyle name="_Recon to Darrin's 5.11.05 proforma_4 32 Regulatory Assets and Liabilities  7 06- Exhibit D 2 4" xfId="30998"/>
    <cellStyle name="_Recon to Darrin's 5.11.05 proforma_4 32 Regulatory Assets and Liabilities  7 06- Exhibit D 2 4 2" xfId="30999"/>
    <cellStyle name="_Recon to Darrin's 5.11.05 proforma_4 32 Regulatory Assets and Liabilities  7 06- Exhibit D 2 5" xfId="31000"/>
    <cellStyle name="_Recon to Darrin's 5.11.05 proforma_4 32 Regulatory Assets and Liabilities  7 06- Exhibit D 2 5 2" xfId="31001"/>
    <cellStyle name="_Recon to Darrin's 5.11.05 proforma_4 32 Regulatory Assets and Liabilities  7 06- Exhibit D 3" xfId="6039"/>
    <cellStyle name="_Recon to Darrin's 5.11.05 proforma_4 32 Regulatory Assets and Liabilities  7 06- Exhibit D 3 2" xfId="31002"/>
    <cellStyle name="_Recon to Darrin's 5.11.05 proforma_4 32 Regulatory Assets and Liabilities  7 06- Exhibit D 3 2 2" xfId="31003"/>
    <cellStyle name="_Recon to Darrin's 5.11.05 proforma_4 32 Regulatory Assets and Liabilities  7 06- Exhibit D 3 3" xfId="31004"/>
    <cellStyle name="_Recon to Darrin's 5.11.05 proforma_4 32 Regulatory Assets and Liabilities  7 06- Exhibit D 4" xfId="6040"/>
    <cellStyle name="_Recon to Darrin's 5.11.05 proforma_4 32 Regulatory Assets and Liabilities  7 06- Exhibit D 4 2" xfId="31005"/>
    <cellStyle name="_Recon to Darrin's 5.11.05 proforma_4 32 Regulatory Assets and Liabilities  7 06- Exhibit D 4 2 2" xfId="31006"/>
    <cellStyle name="_Recon to Darrin's 5.11.05 proforma_4 32 Regulatory Assets and Liabilities  7 06- Exhibit D 4 3" xfId="31007"/>
    <cellStyle name="_Recon to Darrin's 5.11.05 proforma_4 32 Regulatory Assets and Liabilities  7 06- Exhibit D 5" xfId="31008"/>
    <cellStyle name="_Recon to Darrin's 5.11.05 proforma_4 32 Regulatory Assets and Liabilities  7 06- Exhibit D 5 2" xfId="31009"/>
    <cellStyle name="_Recon to Darrin's 5.11.05 proforma_4 32 Regulatory Assets and Liabilities  7 06- Exhibit D 6" xfId="31010"/>
    <cellStyle name="_Recon to Darrin's 5.11.05 proforma_4 32 Regulatory Assets and Liabilities  7 06- Exhibit D 6 2" xfId="31011"/>
    <cellStyle name="_Recon to Darrin's 5.11.05 proforma_4 32 Regulatory Assets and Liabilities  7 06- Exhibit D_DEM-WP(C) ENERG10C--ctn Mid-C_042010 2010GRC" xfId="31012"/>
    <cellStyle name="_Recon to Darrin's 5.11.05 proforma_4 32 Regulatory Assets and Liabilities  7 06- Exhibit D_DEM-WP(C) ENERG10C--ctn Mid-C_042010 2010GRC 2" xfId="31013"/>
    <cellStyle name="_Recon to Darrin's 5.11.05 proforma_4 32 Regulatory Assets and Liabilities  7 06- Exhibit D_NIM Summary" xfId="6041"/>
    <cellStyle name="_Recon to Darrin's 5.11.05 proforma_4 32 Regulatory Assets and Liabilities  7 06- Exhibit D_NIM Summary 2" xfId="6042"/>
    <cellStyle name="_Recon to Darrin's 5.11.05 proforma_4 32 Regulatory Assets and Liabilities  7 06- Exhibit D_NIM Summary 2 2" xfId="31014"/>
    <cellStyle name="_Recon to Darrin's 5.11.05 proforma_4 32 Regulatory Assets and Liabilities  7 06- Exhibit D_NIM Summary 2 2 2" xfId="31015"/>
    <cellStyle name="_Recon to Darrin's 5.11.05 proforma_4 32 Regulatory Assets and Liabilities  7 06- Exhibit D_NIM Summary 2 2 2 2" xfId="31016"/>
    <cellStyle name="_Recon to Darrin's 5.11.05 proforma_4 32 Regulatory Assets and Liabilities  7 06- Exhibit D_NIM Summary 2 3" xfId="31017"/>
    <cellStyle name="_Recon to Darrin's 5.11.05 proforma_4 32 Regulatory Assets and Liabilities  7 06- Exhibit D_NIM Summary 2 3 2" xfId="31018"/>
    <cellStyle name="_Recon to Darrin's 5.11.05 proforma_4 32 Regulatory Assets and Liabilities  7 06- Exhibit D_NIM Summary 2 4" xfId="31019"/>
    <cellStyle name="_Recon to Darrin's 5.11.05 proforma_4 32 Regulatory Assets and Liabilities  7 06- Exhibit D_NIM Summary 2 4 2" xfId="31020"/>
    <cellStyle name="_Recon to Darrin's 5.11.05 proforma_4 32 Regulatory Assets and Liabilities  7 06- Exhibit D_NIM Summary 3" xfId="31021"/>
    <cellStyle name="_Recon to Darrin's 5.11.05 proforma_4 32 Regulatory Assets and Liabilities  7 06- Exhibit D_NIM Summary 3 2" xfId="31022"/>
    <cellStyle name="_Recon to Darrin's 5.11.05 proforma_4 32 Regulatory Assets and Liabilities  7 06- Exhibit D_NIM Summary 3 2 2" xfId="31023"/>
    <cellStyle name="_Recon to Darrin's 5.11.05 proforma_4 32 Regulatory Assets and Liabilities  7 06- Exhibit D_NIM Summary 3 3" xfId="31024"/>
    <cellStyle name="_Recon to Darrin's 5.11.05 proforma_4 32 Regulatory Assets and Liabilities  7 06- Exhibit D_NIM Summary 4" xfId="31025"/>
    <cellStyle name="_Recon to Darrin's 5.11.05 proforma_4 32 Regulatory Assets and Liabilities  7 06- Exhibit D_NIM Summary 4 2" xfId="31026"/>
    <cellStyle name="_Recon to Darrin's 5.11.05 proforma_4 32 Regulatory Assets and Liabilities  7 06- Exhibit D_NIM Summary 4 2 2" xfId="31027"/>
    <cellStyle name="_Recon to Darrin's 5.11.05 proforma_4 32 Regulatory Assets and Liabilities  7 06- Exhibit D_NIM Summary 4 3" xfId="31028"/>
    <cellStyle name="_Recon to Darrin's 5.11.05 proforma_4 32 Regulatory Assets and Liabilities  7 06- Exhibit D_NIM Summary 5" xfId="31029"/>
    <cellStyle name="_Recon to Darrin's 5.11.05 proforma_4 32 Regulatory Assets and Liabilities  7 06- Exhibit D_NIM Summary 5 2" xfId="31030"/>
    <cellStyle name="_Recon to Darrin's 5.11.05 proforma_4 32 Regulatory Assets and Liabilities  7 06- Exhibit D_NIM Summary 6" xfId="31031"/>
    <cellStyle name="_Recon to Darrin's 5.11.05 proforma_4 32 Regulatory Assets and Liabilities  7 06- Exhibit D_NIM Summary 6 2" xfId="31032"/>
    <cellStyle name="_Recon to Darrin's 5.11.05 proforma_4 32 Regulatory Assets and Liabilities  7 06- Exhibit D_NIM Summary_DEM-WP(C) ENERG10C--ctn Mid-C_042010 2010GRC" xfId="31033"/>
    <cellStyle name="_Recon to Darrin's 5.11.05 proforma_4 32 Regulatory Assets and Liabilities  7 06- Exhibit D_NIM Summary_DEM-WP(C) ENERG10C--ctn Mid-C_042010 2010GRC 2" xfId="31034"/>
    <cellStyle name="_Recon to Darrin's 5.11.05 proforma_4 32 Regulatory Assets and Liabilities  7 06- Exhibit D_NIM+O&amp;M" xfId="31035"/>
    <cellStyle name="_Recon to Darrin's 5.11.05 proforma_4 32 Regulatory Assets and Liabilities  7 06- Exhibit D_NIM+O&amp;M 2" xfId="31036"/>
    <cellStyle name="_Recon to Darrin's 5.11.05 proforma_4 32 Regulatory Assets and Liabilities  7 06- Exhibit D_NIM+O&amp;M 2 2" xfId="31037"/>
    <cellStyle name="_Recon to Darrin's 5.11.05 proforma_4 32 Regulatory Assets and Liabilities  7 06- Exhibit D_NIM+O&amp;M 2 2 2" xfId="31038"/>
    <cellStyle name="_Recon to Darrin's 5.11.05 proforma_4 32 Regulatory Assets and Liabilities  7 06- Exhibit D_NIM+O&amp;M 3" xfId="31039"/>
    <cellStyle name="_Recon to Darrin's 5.11.05 proforma_4 32 Regulatory Assets and Liabilities  7 06- Exhibit D_NIM+O&amp;M 3 2" xfId="31040"/>
    <cellStyle name="_Recon to Darrin's 5.11.05 proforma_4 32 Regulatory Assets and Liabilities  7 06- Exhibit D_NIM+O&amp;M 3 2 2" xfId="31041"/>
    <cellStyle name="_Recon to Darrin's 5.11.05 proforma_4 32 Regulatory Assets and Liabilities  7 06- Exhibit D_NIM+O&amp;M 3 3" xfId="31042"/>
    <cellStyle name="_Recon to Darrin's 5.11.05 proforma_4 32 Regulatory Assets and Liabilities  7 06- Exhibit D_NIM+O&amp;M 4" xfId="31043"/>
    <cellStyle name="_Recon to Darrin's 5.11.05 proforma_4 32 Regulatory Assets and Liabilities  7 06- Exhibit D_NIM+O&amp;M 4 2" xfId="31044"/>
    <cellStyle name="_Recon to Darrin's 5.11.05 proforma_4 32 Regulatory Assets and Liabilities  7 06- Exhibit D_NIM+O&amp;M 5" xfId="31045"/>
    <cellStyle name="_Recon to Darrin's 5.11.05 proforma_4 32 Regulatory Assets and Liabilities  7 06- Exhibit D_NIM+O&amp;M 5 2" xfId="31046"/>
    <cellStyle name="_Recon to Darrin's 5.11.05 proforma_4 32 Regulatory Assets and Liabilities  7 06- Exhibit D_NIM+O&amp;M Monthly" xfId="31047"/>
    <cellStyle name="_Recon to Darrin's 5.11.05 proforma_4 32 Regulatory Assets and Liabilities  7 06- Exhibit D_NIM+O&amp;M Monthly 2" xfId="31048"/>
    <cellStyle name="_Recon to Darrin's 5.11.05 proforma_4 32 Regulatory Assets and Liabilities  7 06- Exhibit D_NIM+O&amp;M Monthly 2 2" xfId="31049"/>
    <cellStyle name="_Recon to Darrin's 5.11.05 proforma_4 32 Regulatory Assets and Liabilities  7 06- Exhibit D_NIM+O&amp;M Monthly 2 2 2" xfId="31050"/>
    <cellStyle name="_Recon to Darrin's 5.11.05 proforma_4 32 Regulatory Assets and Liabilities  7 06- Exhibit D_NIM+O&amp;M Monthly 3" xfId="31051"/>
    <cellStyle name="_Recon to Darrin's 5.11.05 proforma_4 32 Regulatory Assets and Liabilities  7 06- Exhibit D_NIM+O&amp;M Monthly 3 2" xfId="31052"/>
    <cellStyle name="_Recon to Darrin's 5.11.05 proforma_4 32 Regulatory Assets and Liabilities  7 06- Exhibit D_NIM+O&amp;M Monthly 3 2 2" xfId="31053"/>
    <cellStyle name="_Recon to Darrin's 5.11.05 proforma_4 32 Regulatory Assets and Liabilities  7 06- Exhibit D_NIM+O&amp;M Monthly 3 3" xfId="31054"/>
    <cellStyle name="_Recon to Darrin's 5.11.05 proforma_4 32 Regulatory Assets and Liabilities  7 06- Exhibit D_NIM+O&amp;M Monthly 4" xfId="31055"/>
    <cellStyle name="_Recon to Darrin's 5.11.05 proforma_4 32 Regulatory Assets and Liabilities  7 06- Exhibit D_NIM+O&amp;M Monthly 4 2" xfId="31056"/>
    <cellStyle name="_Recon to Darrin's 5.11.05 proforma_4 32 Regulatory Assets and Liabilities  7 06- Exhibit D_NIM+O&amp;M Monthly 5" xfId="31057"/>
    <cellStyle name="_Recon to Darrin's 5.11.05 proforma_4 32 Regulatory Assets and Liabilities  7 06- Exhibit D_NIM+O&amp;M Monthly 5 2" xfId="31058"/>
    <cellStyle name="_Recon to Darrin's 5.11.05 proforma_ACCOUNTS" xfId="6043"/>
    <cellStyle name="_Recon to Darrin's 5.11.05 proforma_Att B to RECs proceeds proposal" xfId="6044"/>
    <cellStyle name="_Recon to Darrin's 5.11.05 proforma_AURORA Total New" xfId="6045"/>
    <cellStyle name="_Recon to Darrin's 5.11.05 proforma_AURORA Total New 2" xfId="6046"/>
    <cellStyle name="_Recon to Darrin's 5.11.05 proforma_AURORA Total New 2 2" xfId="31059"/>
    <cellStyle name="_Recon to Darrin's 5.11.05 proforma_AURORA Total New 2 2 2" xfId="31060"/>
    <cellStyle name="_Recon to Darrin's 5.11.05 proforma_AURORA Total New 2 2 2 2" xfId="31061"/>
    <cellStyle name="_Recon to Darrin's 5.11.05 proforma_AURORA Total New 2 3" xfId="31062"/>
    <cellStyle name="_Recon to Darrin's 5.11.05 proforma_AURORA Total New 2 3 2" xfId="31063"/>
    <cellStyle name="_Recon to Darrin's 5.11.05 proforma_AURORA Total New 2 4" xfId="31064"/>
    <cellStyle name="_Recon to Darrin's 5.11.05 proforma_AURORA Total New 2 4 2" xfId="31065"/>
    <cellStyle name="_Recon to Darrin's 5.11.05 proforma_AURORA Total New 3" xfId="31066"/>
    <cellStyle name="_Recon to Darrin's 5.11.05 proforma_AURORA Total New 3 2" xfId="31067"/>
    <cellStyle name="_Recon to Darrin's 5.11.05 proforma_AURORA Total New 3 2 2" xfId="31068"/>
    <cellStyle name="_Recon to Darrin's 5.11.05 proforma_AURORA Total New 4" xfId="31069"/>
    <cellStyle name="_Recon to Darrin's 5.11.05 proforma_AURORA Total New 4 2" xfId="31070"/>
    <cellStyle name="_Recon to Darrin's 5.11.05 proforma_AURORA Total New 5" xfId="31071"/>
    <cellStyle name="_Recon to Darrin's 5.11.05 proforma_AURORA Total New 5 2" xfId="31072"/>
    <cellStyle name="_Recon to Darrin's 5.11.05 proforma_Backup for Attachment B 2010-09-09" xfId="6047"/>
    <cellStyle name="_Recon to Darrin's 5.11.05 proforma_Bench Request - Attachment B" xfId="6048"/>
    <cellStyle name="_Recon to Darrin's 5.11.05 proforma_Book1" xfId="31073"/>
    <cellStyle name="_Recon to Darrin's 5.11.05 proforma_Book2" xfId="6049"/>
    <cellStyle name="_Recon to Darrin's 5.11.05 proforma_Book2 2" xfId="6050"/>
    <cellStyle name="_Recon to Darrin's 5.11.05 proforma_Book2 2 2" xfId="6051"/>
    <cellStyle name="_Recon to Darrin's 5.11.05 proforma_Book2 2 2 2" xfId="31074"/>
    <cellStyle name="_Recon to Darrin's 5.11.05 proforma_Book2 2 2 2 2" xfId="31075"/>
    <cellStyle name="_Recon to Darrin's 5.11.05 proforma_Book2 2 3" xfId="6052"/>
    <cellStyle name="_Recon to Darrin's 5.11.05 proforma_Book2 2 3 2" xfId="31076"/>
    <cellStyle name="_Recon to Darrin's 5.11.05 proforma_Book2 2 4" xfId="31077"/>
    <cellStyle name="_Recon to Darrin's 5.11.05 proforma_Book2 2 4 2" xfId="31078"/>
    <cellStyle name="_Recon to Darrin's 5.11.05 proforma_Book2 3" xfId="6053"/>
    <cellStyle name="_Recon to Darrin's 5.11.05 proforma_Book2 3 2" xfId="31079"/>
    <cellStyle name="_Recon to Darrin's 5.11.05 proforma_Book2 3 2 2" xfId="31080"/>
    <cellStyle name="_Recon to Darrin's 5.11.05 proforma_Book2 3 3" xfId="31081"/>
    <cellStyle name="_Recon to Darrin's 5.11.05 proforma_Book2 4" xfId="6054"/>
    <cellStyle name="_Recon to Darrin's 5.11.05 proforma_Book2 4 2" xfId="31082"/>
    <cellStyle name="_Recon to Darrin's 5.11.05 proforma_Book2 4 2 2" xfId="31083"/>
    <cellStyle name="_Recon to Darrin's 5.11.05 proforma_Book2 4 3" xfId="31084"/>
    <cellStyle name="_Recon to Darrin's 5.11.05 proforma_Book2 5" xfId="31085"/>
    <cellStyle name="_Recon to Darrin's 5.11.05 proforma_Book2 5 2" xfId="31086"/>
    <cellStyle name="_Recon to Darrin's 5.11.05 proforma_Book2 6" xfId="31087"/>
    <cellStyle name="_Recon to Darrin's 5.11.05 proforma_Book2 6 2" xfId="31088"/>
    <cellStyle name="_Recon to Darrin's 5.11.05 proforma_Book2_Adj Bench DR 3 for Initial Briefs (Electric)" xfId="6055"/>
    <cellStyle name="_Recon to Darrin's 5.11.05 proforma_Book2_Adj Bench DR 3 for Initial Briefs (Electric) 2" xfId="6056"/>
    <cellStyle name="_Recon to Darrin's 5.11.05 proforma_Book2_Adj Bench DR 3 for Initial Briefs (Electric) 2 2" xfId="6057"/>
    <cellStyle name="_Recon to Darrin's 5.11.05 proforma_Book2_Adj Bench DR 3 for Initial Briefs (Electric) 2 2 2" xfId="31089"/>
    <cellStyle name="_Recon to Darrin's 5.11.05 proforma_Book2_Adj Bench DR 3 for Initial Briefs (Electric) 2 2 2 2" xfId="31090"/>
    <cellStyle name="_Recon to Darrin's 5.11.05 proforma_Book2_Adj Bench DR 3 for Initial Briefs (Electric) 2 3" xfId="6058"/>
    <cellStyle name="_Recon to Darrin's 5.11.05 proforma_Book2_Adj Bench DR 3 for Initial Briefs (Electric) 2 3 2" xfId="31091"/>
    <cellStyle name="_Recon to Darrin's 5.11.05 proforma_Book2_Adj Bench DR 3 for Initial Briefs (Electric) 2 4" xfId="31092"/>
    <cellStyle name="_Recon to Darrin's 5.11.05 proforma_Book2_Adj Bench DR 3 for Initial Briefs (Electric) 2 4 2" xfId="31093"/>
    <cellStyle name="_Recon to Darrin's 5.11.05 proforma_Book2_Adj Bench DR 3 for Initial Briefs (Electric) 3" xfId="6059"/>
    <cellStyle name="_Recon to Darrin's 5.11.05 proforma_Book2_Adj Bench DR 3 for Initial Briefs (Electric) 3 2" xfId="31094"/>
    <cellStyle name="_Recon to Darrin's 5.11.05 proforma_Book2_Adj Bench DR 3 for Initial Briefs (Electric) 3 2 2" xfId="31095"/>
    <cellStyle name="_Recon to Darrin's 5.11.05 proforma_Book2_Adj Bench DR 3 for Initial Briefs (Electric) 3 3" xfId="31096"/>
    <cellStyle name="_Recon to Darrin's 5.11.05 proforma_Book2_Adj Bench DR 3 for Initial Briefs (Electric) 4" xfId="6060"/>
    <cellStyle name="_Recon to Darrin's 5.11.05 proforma_Book2_Adj Bench DR 3 for Initial Briefs (Electric) 4 2" xfId="31097"/>
    <cellStyle name="_Recon to Darrin's 5.11.05 proforma_Book2_Adj Bench DR 3 for Initial Briefs (Electric) 4 2 2" xfId="31098"/>
    <cellStyle name="_Recon to Darrin's 5.11.05 proforma_Book2_Adj Bench DR 3 for Initial Briefs (Electric) 4 3" xfId="31099"/>
    <cellStyle name="_Recon to Darrin's 5.11.05 proforma_Book2_Adj Bench DR 3 for Initial Briefs (Electric) 5" xfId="31100"/>
    <cellStyle name="_Recon to Darrin's 5.11.05 proforma_Book2_Adj Bench DR 3 for Initial Briefs (Electric) 5 2" xfId="31101"/>
    <cellStyle name="_Recon to Darrin's 5.11.05 proforma_Book2_Adj Bench DR 3 for Initial Briefs (Electric) 6" xfId="31102"/>
    <cellStyle name="_Recon to Darrin's 5.11.05 proforma_Book2_Adj Bench DR 3 for Initial Briefs (Electric) 6 2" xfId="31103"/>
    <cellStyle name="_Recon to Darrin's 5.11.05 proforma_Book2_Adj Bench DR 3 for Initial Briefs (Electric)_DEM-WP(C) ENERG10C--ctn Mid-C_042010 2010GRC" xfId="31104"/>
    <cellStyle name="_Recon to Darrin's 5.11.05 proforma_Book2_Adj Bench DR 3 for Initial Briefs (Electric)_DEM-WP(C) ENERG10C--ctn Mid-C_042010 2010GRC 2" xfId="31105"/>
    <cellStyle name="_Recon to Darrin's 5.11.05 proforma_Book2_DEM-WP(C) ENERG10C--ctn Mid-C_042010 2010GRC" xfId="31106"/>
    <cellStyle name="_Recon to Darrin's 5.11.05 proforma_Book2_DEM-WP(C) ENERG10C--ctn Mid-C_042010 2010GRC 2" xfId="31107"/>
    <cellStyle name="_Recon to Darrin's 5.11.05 proforma_Book2_Electric Rev Req Model (2009 GRC) Rebuttal" xfId="6061"/>
    <cellStyle name="_Recon to Darrin's 5.11.05 proforma_Book2_Electric Rev Req Model (2009 GRC) Rebuttal 2" xfId="6062"/>
    <cellStyle name="_Recon to Darrin's 5.11.05 proforma_Book2_Electric Rev Req Model (2009 GRC) Rebuttal 2 2" xfId="6063"/>
    <cellStyle name="_Recon to Darrin's 5.11.05 proforma_Book2_Electric Rev Req Model (2009 GRC) Rebuttal 2 2 2" xfId="31108"/>
    <cellStyle name="_Recon to Darrin's 5.11.05 proforma_Book2_Electric Rev Req Model (2009 GRC) Rebuttal 2 3" xfId="6064"/>
    <cellStyle name="_Recon to Darrin's 5.11.05 proforma_Book2_Electric Rev Req Model (2009 GRC) Rebuttal 3" xfId="6065"/>
    <cellStyle name="_Recon to Darrin's 5.11.05 proforma_Book2_Electric Rev Req Model (2009 GRC) Rebuttal 3 2" xfId="31109"/>
    <cellStyle name="_Recon to Darrin's 5.11.05 proforma_Book2_Electric Rev Req Model (2009 GRC) Rebuttal 4" xfId="6066"/>
    <cellStyle name="_Recon to Darrin's 5.11.05 proforma_Book2_Electric Rev Req Model (2009 GRC) Rebuttal REmoval of New  WH Solar AdjustMI" xfId="6067"/>
    <cellStyle name="_Recon to Darrin's 5.11.05 proforma_Book2_Electric Rev Req Model (2009 GRC) Rebuttal REmoval of New  WH Solar AdjustMI 2" xfId="6068"/>
    <cellStyle name="_Recon to Darrin's 5.11.05 proforma_Book2_Electric Rev Req Model (2009 GRC) Rebuttal REmoval of New  WH Solar AdjustMI 2 2" xfId="6069"/>
    <cellStyle name="_Recon to Darrin's 5.11.05 proforma_Book2_Electric Rev Req Model (2009 GRC) Rebuttal REmoval of New  WH Solar AdjustMI 2 2 2" xfId="31110"/>
    <cellStyle name="_Recon to Darrin's 5.11.05 proforma_Book2_Electric Rev Req Model (2009 GRC) Rebuttal REmoval of New  WH Solar AdjustMI 2 2 2 2" xfId="31111"/>
    <cellStyle name="_Recon to Darrin's 5.11.05 proforma_Book2_Electric Rev Req Model (2009 GRC) Rebuttal REmoval of New  WH Solar AdjustMI 2 3" xfId="6070"/>
    <cellStyle name="_Recon to Darrin's 5.11.05 proforma_Book2_Electric Rev Req Model (2009 GRC) Rebuttal REmoval of New  WH Solar AdjustMI 2 3 2" xfId="31112"/>
    <cellStyle name="_Recon to Darrin's 5.11.05 proforma_Book2_Electric Rev Req Model (2009 GRC) Rebuttal REmoval of New  WH Solar AdjustMI 2 4" xfId="31113"/>
    <cellStyle name="_Recon to Darrin's 5.11.05 proforma_Book2_Electric Rev Req Model (2009 GRC) Rebuttal REmoval of New  WH Solar AdjustMI 2 4 2" xfId="31114"/>
    <cellStyle name="_Recon to Darrin's 5.11.05 proforma_Book2_Electric Rev Req Model (2009 GRC) Rebuttal REmoval of New  WH Solar AdjustMI 3" xfId="6071"/>
    <cellStyle name="_Recon to Darrin's 5.11.05 proforma_Book2_Electric Rev Req Model (2009 GRC) Rebuttal REmoval of New  WH Solar AdjustMI 3 2" xfId="31115"/>
    <cellStyle name="_Recon to Darrin's 5.11.05 proforma_Book2_Electric Rev Req Model (2009 GRC) Rebuttal REmoval of New  WH Solar AdjustMI 3 2 2" xfId="31116"/>
    <cellStyle name="_Recon to Darrin's 5.11.05 proforma_Book2_Electric Rev Req Model (2009 GRC) Rebuttal REmoval of New  WH Solar AdjustMI 3 3" xfId="31117"/>
    <cellStyle name="_Recon to Darrin's 5.11.05 proforma_Book2_Electric Rev Req Model (2009 GRC) Rebuttal REmoval of New  WH Solar AdjustMI 4" xfId="6072"/>
    <cellStyle name="_Recon to Darrin's 5.11.05 proforma_Book2_Electric Rev Req Model (2009 GRC) Rebuttal REmoval of New  WH Solar AdjustMI 4 2" xfId="31118"/>
    <cellStyle name="_Recon to Darrin's 5.11.05 proforma_Book2_Electric Rev Req Model (2009 GRC) Rebuttal REmoval of New  WH Solar AdjustMI 4 2 2" xfId="31119"/>
    <cellStyle name="_Recon to Darrin's 5.11.05 proforma_Book2_Electric Rev Req Model (2009 GRC) Rebuttal REmoval of New  WH Solar AdjustMI 4 3" xfId="31120"/>
    <cellStyle name="_Recon to Darrin's 5.11.05 proforma_Book2_Electric Rev Req Model (2009 GRC) Rebuttal REmoval of New  WH Solar AdjustMI 5" xfId="31121"/>
    <cellStyle name="_Recon to Darrin's 5.11.05 proforma_Book2_Electric Rev Req Model (2009 GRC) Rebuttal REmoval of New  WH Solar AdjustMI 5 2" xfId="31122"/>
    <cellStyle name="_Recon to Darrin's 5.11.05 proforma_Book2_Electric Rev Req Model (2009 GRC) Rebuttal REmoval of New  WH Solar AdjustMI 6" xfId="31123"/>
    <cellStyle name="_Recon to Darrin's 5.11.05 proforma_Book2_Electric Rev Req Model (2009 GRC) Rebuttal REmoval of New  WH Solar AdjustMI 6 2" xfId="31124"/>
    <cellStyle name="_Recon to Darrin's 5.11.05 proforma_Book2_Electric Rev Req Model (2009 GRC) Rebuttal REmoval of New  WH Solar AdjustMI_DEM-WP(C) ENERG10C--ctn Mid-C_042010 2010GRC" xfId="31125"/>
    <cellStyle name="_Recon to Darrin's 5.11.05 proforma_Book2_Electric Rev Req Model (2009 GRC) Rebuttal REmoval of New  WH Solar AdjustMI_DEM-WP(C) ENERG10C--ctn Mid-C_042010 2010GRC 2" xfId="31126"/>
    <cellStyle name="_Recon to Darrin's 5.11.05 proforma_Book2_Electric Rev Req Model (2009 GRC) Revised 01-18-2010" xfId="6073"/>
    <cellStyle name="_Recon to Darrin's 5.11.05 proforma_Book2_Electric Rev Req Model (2009 GRC) Revised 01-18-2010 2" xfId="6074"/>
    <cellStyle name="_Recon to Darrin's 5.11.05 proforma_Book2_Electric Rev Req Model (2009 GRC) Revised 01-18-2010 2 2" xfId="6075"/>
    <cellStyle name="_Recon to Darrin's 5.11.05 proforma_Book2_Electric Rev Req Model (2009 GRC) Revised 01-18-2010 2 2 2" xfId="31127"/>
    <cellStyle name="_Recon to Darrin's 5.11.05 proforma_Book2_Electric Rev Req Model (2009 GRC) Revised 01-18-2010 2 2 2 2" xfId="31128"/>
    <cellStyle name="_Recon to Darrin's 5.11.05 proforma_Book2_Electric Rev Req Model (2009 GRC) Revised 01-18-2010 2 3" xfId="6076"/>
    <cellStyle name="_Recon to Darrin's 5.11.05 proforma_Book2_Electric Rev Req Model (2009 GRC) Revised 01-18-2010 2 3 2" xfId="31129"/>
    <cellStyle name="_Recon to Darrin's 5.11.05 proforma_Book2_Electric Rev Req Model (2009 GRC) Revised 01-18-2010 2 4" xfId="31130"/>
    <cellStyle name="_Recon to Darrin's 5.11.05 proforma_Book2_Electric Rev Req Model (2009 GRC) Revised 01-18-2010 2 4 2" xfId="31131"/>
    <cellStyle name="_Recon to Darrin's 5.11.05 proforma_Book2_Electric Rev Req Model (2009 GRC) Revised 01-18-2010 3" xfId="6077"/>
    <cellStyle name="_Recon to Darrin's 5.11.05 proforma_Book2_Electric Rev Req Model (2009 GRC) Revised 01-18-2010 3 2" xfId="31132"/>
    <cellStyle name="_Recon to Darrin's 5.11.05 proforma_Book2_Electric Rev Req Model (2009 GRC) Revised 01-18-2010 3 2 2" xfId="31133"/>
    <cellStyle name="_Recon to Darrin's 5.11.05 proforma_Book2_Electric Rev Req Model (2009 GRC) Revised 01-18-2010 3 3" xfId="31134"/>
    <cellStyle name="_Recon to Darrin's 5.11.05 proforma_Book2_Electric Rev Req Model (2009 GRC) Revised 01-18-2010 4" xfId="6078"/>
    <cellStyle name="_Recon to Darrin's 5.11.05 proforma_Book2_Electric Rev Req Model (2009 GRC) Revised 01-18-2010 4 2" xfId="31135"/>
    <cellStyle name="_Recon to Darrin's 5.11.05 proforma_Book2_Electric Rev Req Model (2009 GRC) Revised 01-18-2010 4 2 2" xfId="31136"/>
    <cellStyle name="_Recon to Darrin's 5.11.05 proforma_Book2_Electric Rev Req Model (2009 GRC) Revised 01-18-2010 4 3" xfId="31137"/>
    <cellStyle name="_Recon to Darrin's 5.11.05 proforma_Book2_Electric Rev Req Model (2009 GRC) Revised 01-18-2010 5" xfId="31138"/>
    <cellStyle name="_Recon to Darrin's 5.11.05 proforma_Book2_Electric Rev Req Model (2009 GRC) Revised 01-18-2010 5 2" xfId="31139"/>
    <cellStyle name="_Recon to Darrin's 5.11.05 proforma_Book2_Electric Rev Req Model (2009 GRC) Revised 01-18-2010 6" xfId="31140"/>
    <cellStyle name="_Recon to Darrin's 5.11.05 proforma_Book2_Electric Rev Req Model (2009 GRC) Revised 01-18-2010 6 2" xfId="31141"/>
    <cellStyle name="_Recon to Darrin's 5.11.05 proforma_Book2_Electric Rev Req Model (2009 GRC) Revised 01-18-2010_DEM-WP(C) ENERG10C--ctn Mid-C_042010 2010GRC" xfId="31142"/>
    <cellStyle name="_Recon to Darrin's 5.11.05 proforma_Book2_Electric Rev Req Model (2009 GRC) Revised 01-18-2010_DEM-WP(C) ENERG10C--ctn Mid-C_042010 2010GRC 2" xfId="31143"/>
    <cellStyle name="_Recon to Darrin's 5.11.05 proforma_Book2_Final Order Electric EXHIBIT A-1" xfId="6079"/>
    <cellStyle name="_Recon to Darrin's 5.11.05 proforma_Book2_Final Order Electric EXHIBIT A-1 2" xfId="6080"/>
    <cellStyle name="_Recon to Darrin's 5.11.05 proforma_Book2_Final Order Electric EXHIBIT A-1 2 2" xfId="6081"/>
    <cellStyle name="_Recon to Darrin's 5.11.05 proforma_Book2_Final Order Electric EXHIBIT A-1 2 2 2" xfId="31144"/>
    <cellStyle name="_Recon to Darrin's 5.11.05 proforma_Book2_Final Order Electric EXHIBIT A-1 2 3" xfId="6082"/>
    <cellStyle name="_Recon to Darrin's 5.11.05 proforma_Book2_Final Order Electric EXHIBIT A-1 3" xfId="6083"/>
    <cellStyle name="_Recon to Darrin's 5.11.05 proforma_Book2_Final Order Electric EXHIBIT A-1 3 2" xfId="31145"/>
    <cellStyle name="_Recon to Darrin's 5.11.05 proforma_Book2_Final Order Electric EXHIBIT A-1 3 2 2" xfId="31146"/>
    <cellStyle name="_Recon to Darrin's 5.11.05 proforma_Book2_Final Order Electric EXHIBIT A-1 3 3" xfId="31147"/>
    <cellStyle name="_Recon to Darrin's 5.11.05 proforma_Book2_Final Order Electric EXHIBIT A-1 4" xfId="6084"/>
    <cellStyle name="_Recon to Darrin's 5.11.05 proforma_Book2_Final Order Electric EXHIBIT A-1 4 2" xfId="31148"/>
    <cellStyle name="_Recon to Darrin's 5.11.05 proforma_Book2_Final Order Electric EXHIBIT A-1 5" xfId="31149"/>
    <cellStyle name="_Recon to Darrin's 5.11.05 proforma_Book2_Final Order Electric EXHIBIT A-1 6" xfId="31150"/>
    <cellStyle name="_Recon to Darrin's 5.11.05 proforma_Book4" xfId="6085"/>
    <cellStyle name="_Recon to Darrin's 5.11.05 proforma_Book4 2" xfId="6086"/>
    <cellStyle name="_Recon to Darrin's 5.11.05 proforma_Book4 2 2" xfId="6087"/>
    <cellStyle name="_Recon to Darrin's 5.11.05 proforma_Book4 2 2 2" xfId="31151"/>
    <cellStyle name="_Recon to Darrin's 5.11.05 proforma_Book4 2 2 2 2" xfId="31152"/>
    <cellStyle name="_Recon to Darrin's 5.11.05 proforma_Book4 2 3" xfId="6088"/>
    <cellStyle name="_Recon to Darrin's 5.11.05 proforma_Book4 2 3 2" xfId="31153"/>
    <cellStyle name="_Recon to Darrin's 5.11.05 proforma_Book4 2 4" xfId="31154"/>
    <cellStyle name="_Recon to Darrin's 5.11.05 proforma_Book4 2 4 2" xfId="31155"/>
    <cellStyle name="_Recon to Darrin's 5.11.05 proforma_Book4 3" xfId="6089"/>
    <cellStyle name="_Recon to Darrin's 5.11.05 proforma_Book4 3 2" xfId="31156"/>
    <cellStyle name="_Recon to Darrin's 5.11.05 proforma_Book4 3 2 2" xfId="31157"/>
    <cellStyle name="_Recon to Darrin's 5.11.05 proforma_Book4 3 3" xfId="31158"/>
    <cellStyle name="_Recon to Darrin's 5.11.05 proforma_Book4 4" xfId="6090"/>
    <cellStyle name="_Recon to Darrin's 5.11.05 proforma_Book4 4 2" xfId="31159"/>
    <cellStyle name="_Recon to Darrin's 5.11.05 proforma_Book4 4 2 2" xfId="31160"/>
    <cellStyle name="_Recon to Darrin's 5.11.05 proforma_Book4 4 3" xfId="31161"/>
    <cellStyle name="_Recon to Darrin's 5.11.05 proforma_Book4 5" xfId="31162"/>
    <cellStyle name="_Recon to Darrin's 5.11.05 proforma_Book4 5 2" xfId="31163"/>
    <cellStyle name="_Recon to Darrin's 5.11.05 proforma_Book4 6" xfId="31164"/>
    <cellStyle name="_Recon to Darrin's 5.11.05 proforma_Book4 6 2" xfId="31165"/>
    <cellStyle name="_Recon to Darrin's 5.11.05 proforma_Book4_DEM-WP(C) ENERG10C--ctn Mid-C_042010 2010GRC" xfId="31166"/>
    <cellStyle name="_Recon to Darrin's 5.11.05 proforma_Book4_DEM-WP(C) ENERG10C--ctn Mid-C_042010 2010GRC 2" xfId="31167"/>
    <cellStyle name="_Recon to Darrin's 5.11.05 proforma_Book9" xfId="6091"/>
    <cellStyle name="_Recon to Darrin's 5.11.05 proforma_Book9 2" xfId="6092"/>
    <cellStyle name="_Recon to Darrin's 5.11.05 proforma_Book9 2 2" xfId="6093"/>
    <cellStyle name="_Recon to Darrin's 5.11.05 proforma_Book9 2 2 2" xfId="31168"/>
    <cellStyle name="_Recon to Darrin's 5.11.05 proforma_Book9 2 2 2 2" xfId="31169"/>
    <cellStyle name="_Recon to Darrin's 5.11.05 proforma_Book9 2 3" xfId="6094"/>
    <cellStyle name="_Recon to Darrin's 5.11.05 proforma_Book9 2 3 2" xfId="31170"/>
    <cellStyle name="_Recon to Darrin's 5.11.05 proforma_Book9 2 4" xfId="31171"/>
    <cellStyle name="_Recon to Darrin's 5.11.05 proforma_Book9 2 4 2" xfId="31172"/>
    <cellStyle name="_Recon to Darrin's 5.11.05 proforma_Book9 3" xfId="6095"/>
    <cellStyle name="_Recon to Darrin's 5.11.05 proforma_Book9 3 2" xfId="31173"/>
    <cellStyle name="_Recon to Darrin's 5.11.05 proforma_Book9 3 2 2" xfId="31174"/>
    <cellStyle name="_Recon to Darrin's 5.11.05 proforma_Book9 3 3" xfId="31175"/>
    <cellStyle name="_Recon to Darrin's 5.11.05 proforma_Book9 4" xfId="6096"/>
    <cellStyle name="_Recon to Darrin's 5.11.05 proforma_Book9 4 2" xfId="31176"/>
    <cellStyle name="_Recon to Darrin's 5.11.05 proforma_Book9 4 2 2" xfId="31177"/>
    <cellStyle name="_Recon to Darrin's 5.11.05 proforma_Book9 4 3" xfId="31178"/>
    <cellStyle name="_Recon to Darrin's 5.11.05 proforma_Book9 5" xfId="31179"/>
    <cellStyle name="_Recon to Darrin's 5.11.05 proforma_Book9 5 2" xfId="31180"/>
    <cellStyle name="_Recon to Darrin's 5.11.05 proforma_Book9 6" xfId="31181"/>
    <cellStyle name="_Recon to Darrin's 5.11.05 proforma_Book9 6 2" xfId="31182"/>
    <cellStyle name="_Recon to Darrin's 5.11.05 proforma_Book9_DEM-WP(C) ENERG10C--ctn Mid-C_042010 2010GRC" xfId="31183"/>
    <cellStyle name="_Recon to Darrin's 5.11.05 proforma_Book9_DEM-WP(C) ENERG10C--ctn Mid-C_042010 2010GRC 2" xfId="31184"/>
    <cellStyle name="_Recon to Darrin's 5.11.05 proforma_Check the Interest Calculation" xfId="6097"/>
    <cellStyle name="_Recon to Darrin's 5.11.05 proforma_Check the Interest Calculation 2" xfId="31185"/>
    <cellStyle name="_Recon to Darrin's 5.11.05 proforma_Check the Interest Calculation_Scenario 1 REC vs PTC Offset" xfId="6098"/>
    <cellStyle name="_Recon to Darrin's 5.11.05 proforma_Check the Interest Calculation_Scenario 1 REC vs PTC Offset 2" xfId="31186"/>
    <cellStyle name="_Recon to Darrin's 5.11.05 proforma_Check the Interest Calculation_Scenario 3" xfId="6099"/>
    <cellStyle name="_Recon to Darrin's 5.11.05 proforma_Check the Interest Calculation_Scenario 3 2" xfId="31187"/>
    <cellStyle name="_Recon to Darrin's 5.11.05 proforma_Chelan PUD Power Costs (8-10)" xfId="6100"/>
    <cellStyle name="_Recon to Darrin's 5.11.05 proforma_Chelan PUD Power Costs (8-10) 2" xfId="31188"/>
    <cellStyle name="_Recon to Darrin's 5.11.05 proforma_DEM-WP(C) Chelan Power Costs" xfId="31189"/>
    <cellStyle name="_Recon to Darrin's 5.11.05 proforma_DEM-WP(C) Chelan Power Costs 2" xfId="31190"/>
    <cellStyle name="_Recon to Darrin's 5.11.05 proforma_DEM-WP(C) Chelan Power Costs 2 2" xfId="31191"/>
    <cellStyle name="_Recon to Darrin's 5.11.05 proforma_DEM-WP(C) Chelan Power Costs 2 2 2" xfId="31192"/>
    <cellStyle name="_Recon to Darrin's 5.11.05 proforma_DEM-WP(C) Chelan Power Costs 2 3" xfId="31193"/>
    <cellStyle name="_Recon to Darrin's 5.11.05 proforma_DEM-WP(C) Chelan Power Costs 3" xfId="31194"/>
    <cellStyle name="_Recon to Darrin's 5.11.05 proforma_DEM-WP(C) Chelan Power Costs 3 2" xfId="31195"/>
    <cellStyle name="_Recon to Darrin's 5.11.05 proforma_DEM-WP(C) Chelan Power Costs 3 2 2" xfId="31196"/>
    <cellStyle name="_Recon to Darrin's 5.11.05 proforma_DEM-WP(C) Chelan Power Costs 3 3" xfId="31197"/>
    <cellStyle name="_Recon to Darrin's 5.11.05 proforma_DEM-WP(C) Chelan Power Costs 4" xfId="31198"/>
    <cellStyle name="_Recon to Darrin's 5.11.05 proforma_DEM-WP(C) Chelan Power Costs 4 2" xfId="31199"/>
    <cellStyle name="_Recon to Darrin's 5.11.05 proforma_DEM-WP(C) Chelan Power Costs 5" xfId="31200"/>
    <cellStyle name="_Recon to Darrin's 5.11.05 proforma_DEM-WP(C) Chelan Power Costs 5 2" xfId="31201"/>
    <cellStyle name="_Recon to Darrin's 5.11.05 proforma_DEM-WP(C) ENERG10C--ctn Mid-C_042010 2010GRC" xfId="31202"/>
    <cellStyle name="_Recon to Darrin's 5.11.05 proforma_DEM-WP(C) ENERG10C--ctn Mid-C_042010 2010GRC 2" xfId="31203"/>
    <cellStyle name="_Recon to Darrin's 5.11.05 proforma_DEM-WP(C) Gas Transport 2010GRC" xfId="31204"/>
    <cellStyle name="_Recon to Darrin's 5.11.05 proforma_DEM-WP(C) Gas Transport 2010GRC 2" xfId="31205"/>
    <cellStyle name="_Recon to Darrin's 5.11.05 proforma_DEM-WP(C) Gas Transport 2010GRC 2 2" xfId="31206"/>
    <cellStyle name="_Recon to Darrin's 5.11.05 proforma_DEM-WP(C) Gas Transport 2010GRC 2 2 2" xfId="31207"/>
    <cellStyle name="_Recon to Darrin's 5.11.05 proforma_DEM-WP(C) Gas Transport 2010GRC 2 3" xfId="31208"/>
    <cellStyle name="_Recon to Darrin's 5.11.05 proforma_DEM-WP(C) Gas Transport 2010GRC 3" xfId="31209"/>
    <cellStyle name="_Recon to Darrin's 5.11.05 proforma_DEM-WP(C) Gas Transport 2010GRC 3 2" xfId="31210"/>
    <cellStyle name="_Recon to Darrin's 5.11.05 proforma_DEM-WP(C) Gas Transport 2010GRC 3 2 2" xfId="31211"/>
    <cellStyle name="_Recon to Darrin's 5.11.05 proforma_DEM-WP(C) Gas Transport 2010GRC 3 3" xfId="31212"/>
    <cellStyle name="_Recon to Darrin's 5.11.05 proforma_DEM-WP(C) Gas Transport 2010GRC 4" xfId="31213"/>
    <cellStyle name="_Recon to Darrin's 5.11.05 proforma_DEM-WP(C) Gas Transport 2010GRC 4 2" xfId="31214"/>
    <cellStyle name="_Recon to Darrin's 5.11.05 proforma_DEM-WP(C) Gas Transport 2010GRC 5" xfId="31215"/>
    <cellStyle name="_Recon to Darrin's 5.11.05 proforma_DEM-WP(C) Gas Transport 2010GRC 5 2" xfId="31216"/>
    <cellStyle name="_Recon to Darrin's 5.11.05 proforma_DWH-08 (Rate Spread &amp; Design Workpapers)" xfId="6101"/>
    <cellStyle name="_Recon to Darrin's 5.11.05 proforma_Exh A-1 resulting from UE-112050 effective Jan 1 2012" xfId="31217"/>
    <cellStyle name="_Recon to Darrin's 5.11.05 proforma_Exh A-1 resulting from UE-112050 effective Jan 1 2012 2" xfId="31218"/>
    <cellStyle name="_Recon to Darrin's 5.11.05 proforma_Exhibit A-1 effective 4-1-11 fr S Free 12-11" xfId="31219"/>
    <cellStyle name="_Recon to Darrin's 5.11.05 proforma_Exhibit A-1 effective 4-1-11 fr S Free 12-11 2" xfId="31220"/>
    <cellStyle name="_Recon to Darrin's 5.11.05 proforma_Exhibit D fr R Gho 12-31-08" xfId="6102"/>
    <cellStyle name="_Recon to Darrin's 5.11.05 proforma_Exhibit D fr R Gho 12-31-08 2" xfId="6103"/>
    <cellStyle name="_Recon to Darrin's 5.11.05 proforma_Exhibit D fr R Gho 12-31-08 2 2" xfId="31221"/>
    <cellStyle name="_Recon to Darrin's 5.11.05 proforma_Exhibit D fr R Gho 12-31-08 2 2 2" xfId="31222"/>
    <cellStyle name="_Recon to Darrin's 5.11.05 proforma_Exhibit D fr R Gho 12-31-08 2 2 2 2" xfId="31223"/>
    <cellStyle name="_Recon to Darrin's 5.11.05 proforma_Exhibit D fr R Gho 12-31-08 2 3" xfId="31224"/>
    <cellStyle name="_Recon to Darrin's 5.11.05 proforma_Exhibit D fr R Gho 12-31-08 2 3 2" xfId="31225"/>
    <cellStyle name="_Recon to Darrin's 5.11.05 proforma_Exhibit D fr R Gho 12-31-08 2 4" xfId="31226"/>
    <cellStyle name="_Recon to Darrin's 5.11.05 proforma_Exhibit D fr R Gho 12-31-08 2 4 2" xfId="31227"/>
    <cellStyle name="_Recon to Darrin's 5.11.05 proforma_Exhibit D fr R Gho 12-31-08 3" xfId="6104"/>
    <cellStyle name="_Recon to Darrin's 5.11.05 proforma_Exhibit D fr R Gho 12-31-08 3 2" xfId="31228"/>
    <cellStyle name="_Recon to Darrin's 5.11.05 proforma_Exhibit D fr R Gho 12-31-08 3 2 2" xfId="31229"/>
    <cellStyle name="_Recon to Darrin's 5.11.05 proforma_Exhibit D fr R Gho 12-31-08 3 3" xfId="31230"/>
    <cellStyle name="_Recon to Darrin's 5.11.05 proforma_Exhibit D fr R Gho 12-31-08 4" xfId="31231"/>
    <cellStyle name="_Recon to Darrin's 5.11.05 proforma_Exhibit D fr R Gho 12-31-08 4 2" xfId="31232"/>
    <cellStyle name="_Recon to Darrin's 5.11.05 proforma_Exhibit D fr R Gho 12-31-08 4 2 2" xfId="31233"/>
    <cellStyle name="_Recon to Darrin's 5.11.05 proforma_Exhibit D fr R Gho 12-31-08 4 3" xfId="31234"/>
    <cellStyle name="_Recon to Darrin's 5.11.05 proforma_Exhibit D fr R Gho 12-31-08 5" xfId="31235"/>
    <cellStyle name="_Recon to Darrin's 5.11.05 proforma_Exhibit D fr R Gho 12-31-08 5 2" xfId="31236"/>
    <cellStyle name="_Recon to Darrin's 5.11.05 proforma_Exhibit D fr R Gho 12-31-08 6" xfId="31237"/>
    <cellStyle name="_Recon to Darrin's 5.11.05 proforma_Exhibit D fr R Gho 12-31-08 6 2" xfId="31238"/>
    <cellStyle name="_Recon to Darrin's 5.11.05 proforma_Exhibit D fr R Gho 12-31-08 v2" xfId="6105"/>
    <cellStyle name="_Recon to Darrin's 5.11.05 proforma_Exhibit D fr R Gho 12-31-08 v2 2" xfId="6106"/>
    <cellStyle name="_Recon to Darrin's 5.11.05 proforma_Exhibit D fr R Gho 12-31-08 v2 2 2" xfId="31239"/>
    <cellStyle name="_Recon to Darrin's 5.11.05 proforma_Exhibit D fr R Gho 12-31-08 v2 2 2 2" xfId="31240"/>
    <cellStyle name="_Recon to Darrin's 5.11.05 proforma_Exhibit D fr R Gho 12-31-08 v2 2 2 2 2" xfId="31241"/>
    <cellStyle name="_Recon to Darrin's 5.11.05 proforma_Exhibit D fr R Gho 12-31-08 v2 2 3" xfId="31242"/>
    <cellStyle name="_Recon to Darrin's 5.11.05 proforma_Exhibit D fr R Gho 12-31-08 v2 2 3 2" xfId="31243"/>
    <cellStyle name="_Recon to Darrin's 5.11.05 proforma_Exhibit D fr R Gho 12-31-08 v2 2 4" xfId="31244"/>
    <cellStyle name="_Recon to Darrin's 5.11.05 proforma_Exhibit D fr R Gho 12-31-08 v2 2 4 2" xfId="31245"/>
    <cellStyle name="_Recon to Darrin's 5.11.05 proforma_Exhibit D fr R Gho 12-31-08 v2 3" xfId="6107"/>
    <cellStyle name="_Recon to Darrin's 5.11.05 proforma_Exhibit D fr R Gho 12-31-08 v2 3 2" xfId="31246"/>
    <cellStyle name="_Recon to Darrin's 5.11.05 proforma_Exhibit D fr R Gho 12-31-08 v2 3 2 2" xfId="31247"/>
    <cellStyle name="_Recon to Darrin's 5.11.05 proforma_Exhibit D fr R Gho 12-31-08 v2 3 3" xfId="31248"/>
    <cellStyle name="_Recon to Darrin's 5.11.05 proforma_Exhibit D fr R Gho 12-31-08 v2 4" xfId="31249"/>
    <cellStyle name="_Recon to Darrin's 5.11.05 proforma_Exhibit D fr R Gho 12-31-08 v2 4 2" xfId="31250"/>
    <cellStyle name="_Recon to Darrin's 5.11.05 proforma_Exhibit D fr R Gho 12-31-08 v2 4 2 2" xfId="31251"/>
    <cellStyle name="_Recon to Darrin's 5.11.05 proforma_Exhibit D fr R Gho 12-31-08 v2 4 3" xfId="31252"/>
    <cellStyle name="_Recon to Darrin's 5.11.05 proforma_Exhibit D fr R Gho 12-31-08 v2 5" xfId="31253"/>
    <cellStyle name="_Recon to Darrin's 5.11.05 proforma_Exhibit D fr R Gho 12-31-08 v2 5 2" xfId="31254"/>
    <cellStyle name="_Recon to Darrin's 5.11.05 proforma_Exhibit D fr R Gho 12-31-08 v2 6" xfId="31255"/>
    <cellStyle name="_Recon to Darrin's 5.11.05 proforma_Exhibit D fr R Gho 12-31-08 v2 6 2" xfId="31256"/>
    <cellStyle name="_Recon to Darrin's 5.11.05 proforma_Exhibit D fr R Gho 12-31-08 v2_DEM-WP(C) ENERG10C--ctn Mid-C_042010 2010GRC" xfId="31257"/>
    <cellStyle name="_Recon to Darrin's 5.11.05 proforma_Exhibit D fr R Gho 12-31-08 v2_DEM-WP(C) ENERG10C--ctn Mid-C_042010 2010GRC 2" xfId="31258"/>
    <cellStyle name="_Recon to Darrin's 5.11.05 proforma_Exhibit D fr R Gho 12-31-08 v2_NIM Summary" xfId="6108"/>
    <cellStyle name="_Recon to Darrin's 5.11.05 proforma_Exhibit D fr R Gho 12-31-08 v2_NIM Summary 2" xfId="6109"/>
    <cellStyle name="_Recon to Darrin's 5.11.05 proforma_Exhibit D fr R Gho 12-31-08 v2_NIM Summary 2 2" xfId="31259"/>
    <cellStyle name="_Recon to Darrin's 5.11.05 proforma_Exhibit D fr R Gho 12-31-08 v2_NIM Summary 2 2 2" xfId="31260"/>
    <cellStyle name="_Recon to Darrin's 5.11.05 proforma_Exhibit D fr R Gho 12-31-08 v2_NIM Summary 2 2 2 2" xfId="31261"/>
    <cellStyle name="_Recon to Darrin's 5.11.05 proforma_Exhibit D fr R Gho 12-31-08 v2_NIM Summary 2 3" xfId="31262"/>
    <cellStyle name="_Recon to Darrin's 5.11.05 proforma_Exhibit D fr R Gho 12-31-08 v2_NIM Summary 2 3 2" xfId="31263"/>
    <cellStyle name="_Recon to Darrin's 5.11.05 proforma_Exhibit D fr R Gho 12-31-08 v2_NIM Summary 2 4" xfId="31264"/>
    <cellStyle name="_Recon to Darrin's 5.11.05 proforma_Exhibit D fr R Gho 12-31-08 v2_NIM Summary 2 4 2" xfId="31265"/>
    <cellStyle name="_Recon to Darrin's 5.11.05 proforma_Exhibit D fr R Gho 12-31-08 v2_NIM Summary 3" xfId="31266"/>
    <cellStyle name="_Recon to Darrin's 5.11.05 proforma_Exhibit D fr R Gho 12-31-08 v2_NIM Summary 3 2" xfId="31267"/>
    <cellStyle name="_Recon to Darrin's 5.11.05 proforma_Exhibit D fr R Gho 12-31-08 v2_NIM Summary 3 2 2" xfId="31268"/>
    <cellStyle name="_Recon to Darrin's 5.11.05 proforma_Exhibit D fr R Gho 12-31-08 v2_NIM Summary 3 3" xfId="31269"/>
    <cellStyle name="_Recon to Darrin's 5.11.05 proforma_Exhibit D fr R Gho 12-31-08 v2_NIM Summary 4" xfId="31270"/>
    <cellStyle name="_Recon to Darrin's 5.11.05 proforma_Exhibit D fr R Gho 12-31-08 v2_NIM Summary 4 2" xfId="31271"/>
    <cellStyle name="_Recon to Darrin's 5.11.05 proforma_Exhibit D fr R Gho 12-31-08 v2_NIM Summary 4 2 2" xfId="31272"/>
    <cellStyle name="_Recon to Darrin's 5.11.05 proforma_Exhibit D fr R Gho 12-31-08 v2_NIM Summary 4 3" xfId="31273"/>
    <cellStyle name="_Recon to Darrin's 5.11.05 proforma_Exhibit D fr R Gho 12-31-08 v2_NIM Summary 5" xfId="31274"/>
    <cellStyle name="_Recon to Darrin's 5.11.05 proforma_Exhibit D fr R Gho 12-31-08 v2_NIM Summary 5 2" xfId="31275"/>
    <cellStyle name="_Recon to Darrin's 5.11.05 proforma_Exhibit D fr R Gho 12-31-08 v2_NIM Summary 6" xfId="31276"/>
    <cellStyle name="_Recon to Darrin's 5.11.05 proforma_Exhibit D fr R Gho 12-31-08 v2_NIM Summary 6 2" xfId="31277"/>
    <cellStyle name="_Recon to Darrin's 5.11.05 proforma_Exhibit D fr R Gho 12-31-08 v2_NIM Summary_DEM-WP(C) ENERG10C--ctn Mid-C_042010 2010GRC" xfId="31278"/>
    <cellStyle name="_Recon to Darrin's 5.11.05 proforma_Exhibit D fr R Gho 12-31-08 v2_NIM Summary_DEM-WP(C) ENERG10C--ctn Mid-C_042010 2010GRC 2" xfId="31279"/>
    <cellStyle name="_Recon to Darrin's 5.11.05 proforma_Exhibit D fr R Gho 12-31-08_DEM-WP(C) ENERG10C--ctn Mid-C_042010 2010GRC" xfId="31280"/>
    <cellStyle name="_Recon to Darrin's 5.11.05 proforma_Exhibit D fr R Gho 12-31-08_DEM-WP(C) ENERG10C--ctn Mid-C_042010 2010GRC 2" xfId="31281"/>
    <cellStyle name="_Recon to Darrin's 5.11.05 proforma_Exhibit D fr R Gho 12-31-08_NIM Summary" xfId="6110"/>
    <cellStyle name="_Recon to Darrin's 5.11.05 proforma_Exhibit D fr R Gho 12-31-08_NIM Summary 2" xfId="6111"/>
    <cellStyle name="_Recon to Darrin's 5.11.05 proforma_Exhibit D fr R Gho 12-31-08_NIM Summary 2 2" xfId="31282"/>
    <cellStyle name="_Recon to Darrin's 5.11.05 proforma_Exhibit D fr R Gho 12-31-08_NIM Summary 2 2 2" xfId="31283"/>
    <cellStyle name="_Recon to Darrin's 5.11.05 proforma_Exhibit D fr R Gho 12-31-08_NIM Summary 2 2 2 2" xfId="31284"/>
    <cellStyle name="_Recon to Darrin's 5.11.05 proforma_Exhibit D fr R Gho 12-31-08_NIM Summary 2 3" xfId="31285"/>
    <cellStyle name="_Recon to Darrin's 5.11.05 proforma_Exhibit D fr R Gho 12-31-08_NIM Summary 2 3 2" xfId="31286"/>
    <cellStyle name="_Recon to Darrin's 5.11.05 proforma_Exhibit D fr R Gho 12-31-08_NIM Summary 2 4" xfId="31287"/>
    <cellStyle name="_Recon to Darrin's 5.11.05 proforma_Exhibit D fr R Gho 12-31-08_NIM Summary 2 4 2" xfId="31288"/>
    <cellStyle name="_Recon to Darrin's 5.11.05 proforma_Exhibit D fr R Gho 12-31-08_NIM Summary 3" xfId="31289"/>
    <cellStyle name="_Recon to Darrin's 5.11.05 proforma_Exhibit D fr R Gho 12-31-08_NIM Summary 3 2" xfId="31290"/>
    <cellStyle name="_Recon to Darrin's 5.11.05 proforma_Exhibit D fr R Gho 12-31-08_NIM Summary 3 2 2" xfId="31291"/>
    <cellStyle name="_Recon to Darrin's 5.11.05 proforma_Exhibit D fr R Gho 12-31-08_NIM Summary 3 3" xfId="31292"/>
    <cellStyle name="_Recon to Darrin's 5.11.05 proforma_Exhibit D fr R Gho 12-31-08_NIM Summary 4" xfId="31293"/>
    <cellStyle name="_Recon to Darrin's 5.11.05 proforma_Exhibit D fr R Gho 12-31-08_NIM Summary 4 2" xfId="31294"/>
    <cellStyle name="_Recon to Darrin's 5.11.05 proforma_Exhibit D fr R Gho 12-31-08_NIM Summary 4 2 2" xfId="31295"/>
    <cellStyle name="_Recon to Darrin's 5.11.05 proforma_Exhibit D fr R Gho 12-31-08_NIM Summary 4 3" xfId="31296"/>
    <cellStyle name="_Recon to Darrin's 5.11.05 proforma_Exhibit D fr R Gho 12-31-08_NIM Summary 5" xfId="31297"/>
    <cellStyle name="_Recon to Darrin's 5.11.05 proforma_Exhibit D fr R Gho 12-31-08_NIM Summary 5 2" xfId="31298"/>
    <cellStyle name="_Recon to Darrin's 5.11.05 proforma_Exhibit D fr R Gho 12-31-08_NIM Summary 6" xfId="31299"/>
    <cellStyle name="_Recon to Darrin's 5.11.05 proforma_Exhibit D fr R Gho 12-31-08_NIM Summary 6 2" xfId="31300"/>
    <cellStyle name="_Recon to Darrin's 5.11.05 proforma_Exhibit D fr R Gho 12-31-08_NIM Summary_DEM-WP(C) ENERG10C--ctn Mid-C_042010 2010GRC" xfId="31301"/>
    <cellStyle name="_Recon to Darrin's 5.11.05 proforma_Exhibit D fr R Gho 12-31-08_NIM Summary_DEM-WP(C) ENERG10C--ctn Mid-C_042010 2010GRC 2" xfId="31302"/>
    <cellStyle name="_Recon to Darrin's 5.11.05 proforma_Final 2008 PTC Rate Design Workpapers 10.27.08" xfId="6112"/>
    <cellStyle name="_Recon to Darrin's 5.11.05 proforma_Final 2009 Electric Low Income Workpapers" xfId="6113"/>
    <cellStyle name="_Recon to Darrin's 5.11.05 proforma_Gas Rev Req Model (2010 GRC)" xfId="6114"/>
    <cellStyle name="_Recon to Darrin's 5.11.05 proforma_Hopkins Ridge Prepaid Tran - Interest Earned RY 12ME Feb  '11" xfId="6115"/>
    <cellStyle name="_Recon to Darrin's 5.11.05 proforma_Hopkins Ridge Prepaid Tran - Interest Earned RY 12ME Feb  '11 2" xfId="6116"/>
    <cellStyle name="_Recon to Darrin's 5.11.05 proforma_Hopkins Ridge Prepaid Tran - Interest Earned RY 12ME Feb  '11 2 2" xfId="31303"/>
    <cellStyle name="_Recon to Darrin's 5.11.05 proforma_Hopkins Ridge Prepaid Tran - Interest Earned RY 12ME Feb  '11 2 2 2" xfId="31304"/>
    <cellStyle name="_Recon to Darrin's 5.11.05 proforma_Hopkins Ridge Prepaid Tran - Interest Earned RY 12ME Feb  '11 2 2 2 2" xfId="31305"/>
    <cellStyle name="_Recon to Darrin's 5.11.05 proforma_Hopkins Ridge Prepaid Tran - Interest Earned RY 12ME Feb  '11 2 3" xfId="31306"/>
    <cellStyle name="_Recon to Darrin's 5.11.05 proforma_Hopkins Ridge Prepaid Tran - Interest Earned RY 12ME Feb  '11 2 3 2" xfId="31307"/>
    <cellStyle name="_Recon to Darrin's 5.11.05 proforma_Hopkins Ridge Prepaid Tran - Interest Earned RY 12ME Feb  '11 2 4" xfId="31308"/>
    <cellStyle name="_Recon to Darrin's 5.11.05 proforma_Hopkins Ridge Prepaid Tran - Interest Earned RY 12ME Feb  '11 2 4 2" xfId="31309"/>
    <cellStyle name="_Recon to Darrin's 5.11.05 proforma_Hopkins Ridge Prepaid Tran - Interest Earned RY 12ME Feb  '11 3" xfId="31310"/>
    <cellStyle name="_Recon to Darrin's 5.11.05 proforma_Hopkins Ridge Prepaid Tran - Interest Earned RY 12ME Feb  '11 3 2" xfId="31311"/>
    <cellStyle name="_Recon to Darrin's 5.11.05 proforma_Hopkins Ridge Prepaid Tran - Interest Earned RY 12ME Feb  '11 3 2 2" xfId="31312"/>
    <cellStyle name="_Recon to Darrin's 5.11.05 proforma_Hopkins Ridge Prepaid Tran - Interest Earned RY 12ME Feb  '11 3 3" xfId="31313"/>
    <cellStyle name="_Recon to Darrin's 5.11.05 proforma_Hopkins Ridge Prepaid Tran - Interest Earned RY 12ME Feb  '11 4" xfId="31314"/>
    <cellStyle name="_Recon to Darrin's 5.11.05 proforma_Hopkins Ridge Prepaid Tran - Interest Earned RY 12ME Feb  '11 4 2" xfId="31315"/>
    <cellStyle name="_Recon to Darrin's 5.11.05 proforma_Hopkins Ridge Prepaid Tran - Interest Earned RY 12ME Feb  '11 4 2 2" xfId="31316"/>
    <cellStyle name="_Recon to Darrin's 5.11.05 proforma_Hopkins Ridge Prepaid Tran - Interest Earned RY 12ME Feb  '11 4 3" xfId="31317"/>
    <cellStyle name="_Recon to Darrin's 5.11.05 proforma_Hopkins Ridge Prepaid Tran - Interest Earned RY 12ME Feb  '11 5" xfId="31318"/>
    <cellStyle name="_Recon to Darrin's 5.11.05 proforma_Hopkins Ridge Prepaid Tran - Interest Earned RY 12ME Feb  '11 5 2" xfId="31319"/>
    <cellStyle name="_Recon to Darrin's 5.11.05 proforma_Hopkins Ridge Prepaid Tran - Interest Earned RY 12ME Feb  '11 6" xfId="31320"/>
    <cellStyle name="_Recon to Darrin's 5.11.05 proforma_Hopkins Ridge Prepaid Tran - Interest Earned RY 12ME Feb  '11 6 2" xfId="31321"/>
    <cellStyle name="_Recon to Darrin's 5.11.05 proforma_Hopkins Ridge Prepaid Tran - Interest Earned RY 12ME Feb  '11_DEM-WP(C) ENERG10C--ctn Mid-C_042010 2010GRC" xfId="31322"/>
    <cellStyle name="_Recon to Darrin's 5.11.05 proforma_Hopkins Ridge Prepaid Tran - Interest Earned RY 12ME Feb  '11_DEM-WP(C) ENERG10C--ctn Mid-C_042010 2010GRC 2" xfId="31323"/>
    <cellStyle name="_Recon to Darrin's 5.11.05 proforma_Hopkins Ridge Prepaid Tran - Interest Earned RY 12ME Feb  '11_NIM Summary" xfId="6117"/>
    <cellStyle name="_Recon to Darrin's 5.11.05 proforma_Hopkins Ridge Prepaid Tran - Interest Earned RY 12ME Feb  '11_NIM Summary 2" xfId="6118"/>
    <cellStyle name="_Recon to Darrin's 5.11.05 proforma_Hopkins Ridge Prepaid Tran - Interest Earned RY 12ME Feb  '11_NIM Summary 2 2" xfId="31324"/>
    <cellStyle name="_Recon to Darrin's 5.11.05 proforma_Hopkins Ridge Prepaid Tran - Interest Earned RY 12ME Feb  '11_NIM Summary 2 2 2" xfId="31325"/>
    <cellStyle name="_Recon to Darrin's 5.11.05 proforma_Hopkins Ridge Prepaid Tran - Interest Earned RY 12ME Feb  '11_NIM Summary 2 2 2 2" xfId="31326"/>
    <cellStyle name="_Recon to Darrin's 5.11.05 proforma_Hopkins Ridge Prepaid Tran - Interest Earned RY 12ME Feb  '11_NIM Summary 2 3" xfId="31327"/>
    <cellStyle name="_Recon to Darrin's 5.11.05 proforma_Hopkins Ridge Prepaid Tran - Interest Earned RY 12ME Feb  '11_NIM Summary 2 3 2" xfId="31328"/>
    <cellStyle name="_Recon to Darrin's 5.11.05 proforma_Hopkins Ridge Prepaid Tran - Interest Earned RY 12ME Feb  '11_NIM Summary 2 4" xfId="31329"/>
    <cellStyle name="_Recon to Darrin's 5.11.05 proforma_Hopkins Ridge Prepaid Tran - Interest Earned RY 12ME Feb  '11_NIM Summary 2 4 2" xfId="31330"/>
    <cellStyle name="_Recon to Darrin's 5.11.05 proforma_Hopkins Ridge Prepaid Tran - Interest Earned RY 12ME Feb  '11_NIM Summary 3" xfId="31331"/>
    <cellStyle name="_Recon to Darrin's 5.11.05 proforma_Hopkins Ridge Prepaid Tran - Interest Earned RY 12ME Feb  '11_NIM Summary 3 2" xfId="31332"/>
    <cellStyle name="_Recon to Darrin's 5.11.05 proforma_Hopkins Ridge Prepaid Tran - Interest Earned RY 12ME Feb  '11_NIM Summary 3 2 2" xfId="31333"/>
    <cellStyle name="_Recon to Darrin's 5.11.05 proforma_Hopkins Ridge Prepaid Tran - Interest Earned RY 12ME Feb  '11_NIM Summary 3 3" xfId="31334"/>
    <cellStyle name="_Recon to Darrin's 5.11.05 proforma_Hopkins Ridge Prepaid Tran - Interest Earned RY 12ME Feb  '11_NIM Summary 4" xfId="31335"/>
    <cellStyle name="_Recon to Darrin's 5.11.05 proforma_Hopkins Ridge Prepaid Tran - Interest Earned RY 12ME Feb  '11_NIM Summary 4 2" xfId="31336"/>
    <cellStyle name="_Recon to Darrin's 5.11.05 proforma_Hopkins Ridge Prepaid Tran - Interest Earned RY 12ME Feb  '11_NIM Summary 4 2 2" xfId="31337"/>
    <cellStyle name="_Recon to Darrin's 5.11.05 proforma_Hopkins Ridge Prepaid Tran - Interest Earned RY 12ME Feb  '11_NIM Summary 4 3" xfId="31338"/>
    <cellStyle name="_Recon to Darrin's 5.11.05 proforma_Hopkins Ridge Prepaid Tran - Interest Earned RY 12ME Feb  '11_NIM Summary 5" xfId="31339"/>
    <cellStyle name="_Recon to Darrin's 5.11.05 proforma_Hopkins Ridge Prepaid Tran - Interest Earned RY 12ME Feb  '11_NIM Summary 5 2" xfId="31340"/>
    <cellStyle name="_Recon to Darrin's 5.11.05 proforma_Hopkins Ridge Prepaid Tran - Interest Earned RY 12ME Feb  '11_NIM Summary 6" xfId="31341"/>
    <cellStyle name="_Recon to Darrin's 5.11.05 proforma_Hopkins Ridge Prepaid Tran - Interest Earned RY 12ME Feb  '11_NIM Summary 6 2" xfId="31342"/>
    <cellStyle name="_Recon to Darrin's 5.11.05 proforma_Hopkins Ridge Prepaid Tran - Interest Earned RY 12ME Feb  '11_NIM Summary_DEM-WP(C) ENERG10C--ctn Mid-C_042010 2010GRC" xfId="31343"/>
    <cellStyle name="_Recon to Darrin's 5.11.05 proforma_Hopkins Ridge Prepaid Tran - Interest Earned RY 12ME Feb  '11_NIM Summary_DEM-WP(C) ENERG10C--ctn Mid-C_042010 2010GRC 2" xfId="31344"/>
    <cellStyle name="_Recon to Darrin's 5.11.05 proforma_Hopkins Ridge Prepaid Tran - Interest Earned RY 12ME Feb  '11_Transmission Workbook for May BOD" xfId="6119"/>
    <cellStyle name="_Recon to Darrin's 5.11.05 proforma_Hopkins Ridge Prepaid Tran - Interest Earned RY 12ME Feb  '11_Transmission Workbook for May BOD 2" xfId="6120"/>
    <cellStyle name="_Recon to Darrin's 5.11.05 proforma_Hopkins Ridge Prepaid Tran - Interest Earned RY 12ME Feb  '11_Transmission Workbook for May BOD 2 2" xfId="31345"/>
    <cellStyle name="_Recon to Darrin's 5.11.05 proforma_Hopkins Ridge Prepaid Tran - Interest Earned RY 12ME Feb  '11_Transmission Workbook for May BOD 2 2 2" xfId="31346"/>
    <cellStyle name="_Recon to Darrin's 5.11.05 proforma_Hopkins Ridge Prepaid Tran - Interest Earned RY 12ME Feb  '11_Transmission Workbook for May BOD 2 2 2 2" xfId="31347"/>
    <cellStyle name="_Recon to Darrin's 5.11.05 proforma_Hopkins Ridge Prepaid Tran - Interest Earned RY 12ME Feb  '11_Transmission Workbook for May BOD 2 3" xfId="31348"/>
    <cellStyle name="_Recon to Darrin's 5.11.05 proforma_Hopkins Ridge Prepaid Tran - Interest Earned RY 12ME Feb  '11_Transmission Workbook for May BOD 2 3 2" xfId="31349"/>
    <cellStyle name="_Recon to Darrin's 5.11.05 proforma_Hopkins Ridge Prepaid Tran - Interest Earned RY 12ME Feb  '11_Transmission Workbook for May BOD 2 4" xfId="31350"/>
    <cellStyle name="_Recon to Darrin's 5.11.05 proforma_Hopkins Ridge Prepaid Tran - Interest Earned RY 12ME Feb  '11_Transmission Workbook for May BOD 2 4 2" xfId="31351"/>
    <cellStyle name="_Recon to Darrin's 5.11.05 proforma_Hopkins Ridge Prepaid Tran - Interest Earned RY 12ME Feb  '11_Transmission Workbook for May BOD 3" xfId="31352"/>
    <cellStyle name="_Recon to Darrin's 5.11.05 proforma_Hopkins Ridge Prepaid Tran - Interest Earned RY 12ME Feb  '11_Transmission Workbook for May BOD 3 2" xfId="31353"/>
    <cellStyle name="_Recon to Darrin's 5.11.05 proforma_Hopkins Ridge Prepaid Tran - Interest Earned RY 12ME Feb  '11_Transmission Workbook for May BOD 3 2 2" xfId="31354"/>
    <cellStyle name="_Recon to Darrin's 5.11.05 proforma_Hopkins Ridge Prepaid Tran - Interest Earned RY 12ME Feb  '11_Transmission Workbook for May BOD 3 3" xfId="31355"/>
    <cellStyle name="_Recon to Darrin's 5.11.05 proforma_Hopkins Ridge Prepaid Tran - Interest Earned RY 12ME Feb  '11_Transmission Workbook for May BOD 4" xfId="31356"/>
    <cellStyle name="_Recon to Darrin's 5.11.05 proforma_Hopkins Ridge Prepaid Tran - Interest Earned RY 12ME Feb  '11_Transmission Workbook for May BOD 4 2" xfId="31357"/>
    <cellStyle name="_Recon to Darrin's 5.11.05 proforma_Hopkins Ridge Prepaid Tran - Interest Earned RY 12ME Feb  '11_Transmission Workbook for May BOD 4 2 2" xfId="31358"/>
    <cellStyle name="_Recon to Darrin's 5.11.05 proforma_Hopkins Ridge Prepaid Tran - Interest Earned RY 12ME Feb  '11_Transmission Workbook for May BOD 4 3" xfId="31359"/>
    <cellStyle name="_Recon to Darrin's 5.11.05 proforma_Hopkins Ridge Prepaid Tran - Interest Earned RY 12ME Feb  '11_Transmission Workbook for May BOD 5" xfId="31360"/>
    <cellStyle name="_Recon to Darrin's 5.11.05 proforma_Hopkins Ridge Prepaid Tran - Interest Earned RY 12ME Feb  '11_Transmission Workbook for May BOD 5 2" xfId="31361"/>
    <cellStyle name="_Recon to Darrin's 5.11.05 proforma_Hopkins Ridge Prepaid Tran - Interest Earned RY 12ME Feb  '11_Transmission Workbook for May BOD 6" xfId="31362"/>
    <cellStyle name="_Recon to Darrin's 5.11.05 proforma_Hopkins Ridge Prepaid Tran - Interest Earned RY 12ME Feb  '11_Transmission Workbook for May BOD 6 2" xfId="31363"/>
    <cellStyle name="_Recon to Darrin's 5.11.05 proforma_Hopkins Ridge Prepaid Tran - Interest Earned RY 12ME Feb  '11_Transmission Workbook for May BOD_DEM-WP(C) ENERG10C--ctn Mid-C_042010 2010GRC" xfId="31364"/>
    <cellStyle name="_Recon to Darrin's 5.11.05 proforma_Hopkins Ridge Prepaid Tran - Interest Earned RY 12ME Feb  '11_Transmission Workbook for May BOD_DEM-WP(C) ENERG10C--ctn Mid-C_042010 2010GRC 2" xfId="31365"/>
    <cellStyle name="_Recon to Darrin's 5.11.05 proforma_INPUTS" xfId="6121"/>
    <cellStyle name="_Recon to Darrin's 5.11.05 proforma_INPUTS 2" xfId="6122"/>
    <cellStyle name="_Recon to Darrin's 5.11.05 proforma_INPUTS 2 2" xfId="6123"/>
    <cellStyle name="_Recon to Darrin's 5.11.05 proforma_INPUTS 2 2 2" xfId="31366"/>
    <cellStyle name="_Recon to Darrin's 5.11.05 proforma_INPUTS 2 3" xfId="6124"/>
    <cellStyle name="_Recon to Darrin's 5.11.05 proforma_INPUTS 3" xfId="6125"/>
    <cellStyle name="_Recon to Darrin's 5.11.05 proforma_INPUTS 3 2" xfId="31367"/>
    <cellStyle name="_Recon to Darrin's 5.11.05 proforma_INPUTS 4" xfId="6126"/>
    <cellStyle name="_Recon to Darrin's 5.11.05 proforma_LSRWEP LGIA like Acctg Petition Aug 2010" xfId="31368"/>
    <cellStyle name="_Recon to Darrin's 5.11.05 proforma_LSRWEP LGIA like Acctg Petition Aug 2010 2" xfId="31369"/>
    <cellStyle name="_Recon to Darrin's 5.11.05 proforma_LSRWEP LGIA like Acctg Petition Aug 2010 2 2" xfId="31370"/>
    <cellStyle name="_Recon to Darrin's 5.11.05 proforma_LSRWEP LGIA like Acctg Petition Aug 2010 2 2 2" xfId="31371"/>
    <cellStyle name="_Recon to Darrin's 5.11.05 proforma_LSRWEP LGIA like Acctg Petition Aug 2010 3" xfId="31372"/>
    <cellStyle name="_Recon to Darrin's 5.11.05 proforma_LSRWEP LGIA like Acctg Petition Aug 2010 3 2" xfId="31373"/>
    <cellStyle name="_Recon to Darrin's 5.11.05 proforma_LSRWEP LGIA like Acctg Petition Aug 2010 3 2 2" xfId="31374"/>
    <cellStyle name="_Recon to Darrin's 5.11.05 proforma_LSRWEP LGIA like Acctg Petition Aug 2010 3 3" xfId="31375"/>
    <cellStyle name="_Recon to Darrin's 5.11.05 proforma_LSRWEP LGIA like Acctg Petition Aug 2010 4" xfId="31376"/>
    <cellStyle name="_Recon to Darrin's 5.11.05 proforma_LSRWEP LGIA like Acctg Petition Aug 2010 4 2" xfId="31377"/>
    <cellStyle name="_Recon to Darrin's 5.11.05 proforma_LSRWEP LGIA like Acctg Petition Aug 2010 5" xfId="31378"/>
    <cellStyle name="_Recon to Darrin's 5.11.05 proforma_LSRWEP LGIA like Acctg Petition Aug 2010 5 2" xfId="31379"/>
    <cellStyle name="_Recon to Darrin's 5.11.05 proforma_Mint Farm Generation BPA" xfId="31380"/>
    <cellStyle name="_Recon to Darrin's 5.11.05 proforma_NIM Summary" xfId="6127"/>
    <cellStyle name="_Recon to Darrin's 5.11.05 proforma_NIM Summary 09GRC" xfId="6128"/>
    <cellStyle name="_Recon to Darrin's 5.11.05 proforma_NIM Summary 09GRC 2" xfId="6129"/>
    <cellStyle name="_Recon to Darrin's 5.11.05 proforma_NIM Summary 09GRC 2 2" xfId="31381"/>
    <cellStyle name="_Recon to Darrin's 5.11.05 proforma_NIM Summary 09GRC 2 2 2" xfId="31382"/>
    <cellStyle name="_Recon to Darrin's 5.11.05 proforma_NIM Summary 09GRC 2 2 2 2" xfId="31383"/>
    <cellStyle name="_Recon to Darrin's 5.11.05 proforma_NIM Summary 09GRC 2 3" xfId="31384"/>
    <cellStyle name="_Recon to Darrin's 5.11.05 proforma_NIM Summary 09GRC 2 3 2" xfId="31385"/>
    <cellStyle name="_Recon to Darrin's 5.11.05 proforma_NIM Summary 09GRC 2 4" xfId="31386"/>
    <cellStyle name="_Recon to Darrin's 5.11.05 proforma_NIM Summary 09GRC 2 4 2" xfId="31387"/>
    <cellStyle name="_Recon to Darrin's 5.11.05 proforma_NIM Summary 09GRC 3" xfId="31388"/>
    <cellStyle name="_Recon to Darrin's 5.11.05 proforma_NIM Summary 09GRC 3 2" xfId="31389"/>
    <cellStyle name="_Recon to Darrin's 5.11.05 proforma_NIM Summary 09GRC 3 2 2" xfId="31390"/>
    <cellStyle name="_Recon to Darrin's 5.11.05 proforma_NIM Summary 09GRC 3 3" xfId="31391"/>
    <cellStyle name="_Recon to Darrin's 5.11.05 proforma_NIM Summary 09GRC 4" xfId="31392"/>
    <cellStyle name="_Recon to Darrin's 5.11.05 proforma_NIM Summary 09GRC 4 2" xfId="31393"/>
    <cellStyle name="_Recon to Darrin's 5.11.05 proforma_NIM Summary 09GRC 4 2 2" xfId="31394"/>
    <cellStyle name="_Recon to Darrin's 5.11.05 proforma_NIM Summary 09GRC 4 3" xfId="31395"/>
    <cellStyle name="_Recon to Darrin's 5.11.05 proforma_NIM Summary 09GRC 5" xfId="31396"/>
    <cellStyle name="_Recon to Darrin's 5.11.05 proforma_NIM Summary 09GRC 5 2" xfId="31397"/>
    <cellStyle name="_Recon to Darrin's 5.11.05 proforma_NIM Summary 09GRC 6" xfId="31398"/>
    <cellStyle name="_Recon to Darrin's 5.11.05 proforma_NIM Summary 09GRC 6 2" xfId="31399"/>
    <cellStyle name="_Recon to Darrin's 5.11.05 proforma_NIM Summary 09GRC_DEM-WP(C) ENERG10C--ctn Mid-C_042010 2010GRC" xfId="31400"/>
    <cellStyle name="_Recon to Darrin's 5.11.05 proforma_NIM Summary 09GRC_DEM-WP(C) ENERG10C--ctn Mid-C_042010 2010GRC 2" xfId="31401"/>
    <cellStyle name="_Recon to Darrin's 5.11.05 proforma_NIM Summary 10" xfId="31402"/>
    <cellStyle name="_Recon to Darrin's 5.11.05 proforma_NIM Summary 10 2" xfId="31403"/>
    <cellStyle name="_Recon to Darrin's 5.11.05 proforma_NIM Summary 10 2 2" xfId="31404"/>
    <cellStyle name="_Recon to Darrin's 5.11.05 proforma_NIM Summary 10 3" xfId="31405"/>
    <cellStyle name="_Recon to Darrin's 5.11.05 proforma_NIM Summary 10 4" xfId="31406"/>
    <cellStyle name="_Recon to Darrin's 5.11.05 proforma_NIM Summary 11" xfId="31407"/>
    <cellStyle name="_Recon to Darrin's 5.11.05 proforma_NIM Summary 11 2" xfId="31408"/>
    <cellStyle name="_Recon to Darrin's 5.11.05 proforma_NIM Summary 11 2 2" xfId="31409"/>
    <cellStyle name="_Recon to Darrin's 5.11.05 proforma_NIM Summary 11 3" xfId="31410"/>
    <cellStyle name="_Recon to Darrin's 5.11.05 proforma_NIM Summary 11 4" xfId="31411"/>
    <cellStyle name="_Recon to Darrin's 5.11.05 proforma_NIM Summary 12" xfId="31412"/>
    <cellStyle name="_Recon to Darrin's 5.11.05 proforma_NIM Summary 12 2" xfId="31413"/>
    <cellStyle name="_Recon to Darrin's 5.11.05 proforma_NIM Summary 12 2 2" xfId="31414"/>
    <cellStyle name="_Recon to Darrin's 5.11.05 proforma_NIM Summary 12 3" xfId="31415"/>
    <cellStyle name="_Recon to Darrin's 5.11.05 proforma_NIM Summary 12 4" xfId="31416"/>
    <cellStyle name="_Recon to Darrin's 5.11.05 proforma_NIM Summary 13" xfId="31417"/>
    <cellStyle name="_Recon to Darrin's 5.11.05 proforma_NIM Summary 13 2" xfId="31418"/>
    <cellStyle name="_Recon to Darrin's 5.11.05 proforma_NIM Summary 13 2 2" xfId="31419"/>
    <cellStyle name="_Recon to Darrin's 5.11.05 proforma_NIM Summary 13 3" xfId="31420"/>
    <cellStyle name="_Recon to Darrin's 5.11.05 proforma_NIM Summary 13 4" xfId="31421"/>
    <cellStyle name="_Recon to Darrin's 5.11.05 proforma_NIM Summary 14" xfId="31422"/>
    <cellStyle name="_Recon to Darrin's 5.11.05 proforma_NIM Summary 14 2" xfId="31423"/>
    <cellStyle name="_Recon to Darrin's 5.11.05 proforma_NIM Summary 14 2 2" xfId="31424"/>
    <cellStyle name="_Recon to Darrin's 5.11.05 proforma_NIM Summary 14 3" xfId="31425"/>
    <cellStyle name="_Recon to Darrin's 5.11.05 proforma_NIM Summary 14 4" xfId="31426"/>
    <cellStyle name="_Recon to Darrin's 5.11.05 proforma_NIM Summary 15" xfId="31427"/>
    <cellStyle name="_Recon to Darrin's 5.11.05 proforma_NIM Summary 15 2" xfId="31428"/>
    <cellStyle name="_Recon to Darrin's 5.11.05 proforma_NIM Summary 15 2 2" xfId="31429"/>
    <cellStyle name="_Recon to Darrin's 5.11.05 proforma_NIM Summary 15 3" xfId="31430"/>
    <cellStyle name="_Recon to Darrin's 5.11.05 proforma_NIM Summary 15 4" xfId="31431"/>
    <cellStyle name="_Recon to Darrin's 5.11.05 proforma_NIM Summary 16" xfId="31432"/>
    <cellStyle name="_Recon to Darrin's 5.11.05 proforma_NIM Summary 16 2" xfId="31433"/>
    <cellStyle name="_Recon to Darrin's 5.11.05 proforma_NIM Summary 16 2 2" xfId="31434"/>
    <cellStyle name="_Recon to Darrin's 5.11.05 proforma_NIM Summary 16 3" xfId="31435"/>
    <cellStyle name="_Recon to Darrin's 5.11.05 proforma_NIM Summary 16 4" xfId="31436"/>
    <cellStyle name="_Recon to Darrin's 5.11.05 proforma_NIM Summary 17" xfId="31437"/>
    <cellStyle name="_Recon to Darrin's 5.11.05 proforma_NIM Summary 17 2" xfId="31438"/>
    <cellStyle name="_Recon to Darrin's 5.11.05 proforma_NIM Summary 17 2 2" xfId="31439"/>
    <cellStyle name="_Recon to Darrin's 5.11.05 proforma_NIM Summary 17 3" xfId="31440"/>
    <cellStyle name="_Recon to Darrin's 5.11.05 proforma_NIM Summary 17 4" xfId="31441"/>
    <cellStyle name="_Recon to Darrin's 5.11.05 proforma_NIM Summary 18" xfId="31442"/>
    <cellStyle name="_Recon to Darrin's 5.11.05 proforma_NIM Summary 18 2" xfId="31443"/>
    <cellStyle name="_Recon to Darrin's 5.11.05 proforma_NIM Summary 18 3" xfId="31444"/>
    <cellStyle name="_Recon to Darrin's 5.11.05 proforma_NIM Summary 19" xfId="31445"/>
    <cellStyle name="_Recon to Darrin's 5.11.05 proforma_NIM Summary 19 2" xfId="31446"/>
    <cellStyle name="_Recon to Darrin's 5.11.05 proforma_NIM Summary 19 3" xfId="31447"/>
    <cellStyle name="_Recon to Darrin's 5.11.05 proforma_NIM Summary 2" xfId="6130"/>
    <cellStyle name="_Recon to Darrin's 5.11.05 proforma_NIM Summary 2 2" xfId="31448"/>
    <cellStyle name="_Recon to Darrin's 5.11.05 proforma_NIM Summary 2 2 2" xfId="31449"/>
    <cellStyle name="_Recon to Darrin's 5.11.05 proforma_NIM Summary 2 2 2 2" xfId="31450"/>
    <cellStyle name="_Recon to Darrin's 5.11.05 proforma_NIM Summary 2 3" xfId="31451"/>
    <cellStyle name="_Recon to Darrin's 5.11.05 proforma_NIM Summary 2 3 2" xfId="31452"/>
    <cellStyle name="_Recon to Darrin's 5.11.05 proforma_NIM Summary 2 4" xfId="31453"/>
    <cellStyle name="_Recon to Darrin's 5.11.05 proforma_NIM Summary 2 4 2" xfId="31454"/>
    <cellStyle name="_Recon to Darrin's 5.11.05 proforma_NIM Summary 20" xfId="31455"/>
    <cellStyle name="_Recon to Darrin's 5.11.05 proforma_NIM Summary 20 2" xfId="31456"/>
    <cellStyle name="_Recon to Darrin's 5.11.05 proforma_NIM Summary 20 3" xfId="31457"/>
    <cellStyle name="_Recon to Darrin's 5.11.05 proforma_NIM Summary 21" xfId="31458"/>
    <cellStyle name="_Recon to Darrin's 5.11.05 proforma_NIM Summary 21 2" xfId="31459"/>
    <cellStyle name="_Recon to Darrin's 5.11.05 proforma_NIM Summary 21 3" xfId="31460"/>
    <cellStyle name="_Recon to Darrin's 5.11.05 proforma_NIM Summary 22" xfId="31461"/>
    <cellStyle name="_Recon to Darrin's 5.11.05 proforma_NIM Summary 22 2" xfId="31462"/>
    <cellStyle name="_Recon to Darrin's 5.11.05 proforma_NIM Summary 22 3" xfId="31463"/>
    <cellStyle name="_Recon to Darrin's 5.11.05 proforma_NIM Summary 23" xfId="31464"/>
    <cellStyle name="_Recon to Darrin's 5.11.05 proforma_NIM Summary 23 2" xfId="31465"/>
    <cellStyle name="_Recon to Darrin's 5.11.05 proforma_NIM Summary 23 3" xfId="31466"/>
    <cellStyle name="_Recon to Darrin's 5.11.05 proforma_NIM Summary 24" xfId="31467"/>
    <cellStyle name="_Recon to Darrin's 5.11.05 proforma_NIM Summary 24 2" xfId="31468"/>
    <cellStyle name="_Recon to Darrin's 5.11.05 proforma_NIM Summary 24 3" xfId="31469"/>
    <cellStyle name="_Recon to Darrin's 5.11.05 proforma_NIM Summary 25" xfId="31470"/>
    <cellStyle name="_Recon to Darrin's 5.11.05 proforma_NIM Summary 25 2" xfId="31471"/>
    <cellStyle name="_Recon to Darrin's 5.11.05 proforma_NIM Summary 25 3" xfId="31472"/>
    <cellStyle name="_Recon to Darrin's 5.11.05 proforma_NIM Summary 26" xfId="31473"/>
    <cellStyle name="_Recon to Darrin's 5.11.05 proforma_NIM Summary 26 2" xfId="31474"/>
    <cellStyle name="_Recon to Darrin's 5.11.05 proforma_NIM Summary 26 3" xfId="31475"/>
    <cellStyle name="_Recon to Darrin's 5.11.05 proforma_NIM Summary 27" xfId="31476"/>
    <cellStyle name="_Recon to Darrin's 5.11.05 proforma_NIM Summary 27 2" xfId="31477"/>
    <cellStyle name="_Recon to Darrin's 5.11.05 proforma_NIM Summary 27 3" xfId="31478"/>
    <cellStyle name="_Recon to Darrin's 5.11.05 proforma_NIM Summary 28" xfId="31479"/>
    <cellStyle name="_Recon to Darrin's 5.11.05 proforma_NIM Summary 28 2" xfId="31480"/>
    <cellStyle name="_Recon to Darrin's 5.11.05 proforma_NIM Summary 28 3" xfId="31481"/>
    <cellStyle name="_Recon to Darrin's 5.11.05 proforma_NIM Summary 29" xfId="31482"/>
    <cellStyle name="_Recon to Darrin's 5.11.05 proforma_NIM Summary 29 2" xfId="31483"/>
    <cellStyle name="_Recon to Darrin's 5.11.05 proforma_NIM Summary 29 3" xfId="31484"/>
    <cellStyle name="_Recon to Darrin's 5.11.05 proforma_NIM Summary 3" xfId="6131"/>
    <cellStyle name="_Recon to Darrin's 5.11.05 proforma_NIM Summary 3 2" xfId="31485"/>
    <cellStyle name="_Recon to Darrin's 5.11.05 proforma_NIM Summary 3 2 2" xfId="31486"/>
    <cellStyle name="_Recon to Darrin's 5.11.05 proforma_NIM Summary 3 3" xfId="31487"/>
    <cellStyle name="_Recon to Darrin's 5.11.05 proforma_NIM Summary 30" xfId="31488"/>
    <cellStyle name="_Recon to Darrin's 5.11.05 proforma_NIM Summary 30 2" xfId="31489"/>
    <cellStyle name="_Recon to Darrin's 5.11.05 proforma_NIM Summary 30 3" xfId="31490"/>
    <cellStyle name="_Recon to Darrin's 5.11.05 proforma_NIM Summary 31" xfId="31491"/>
    <cellStyle name="_Recon to Darrin's 5.11.05 proforma_NIM Summary 31 2" xfId="31492"/>
    <cellStyle name="_Recon to Darrin's 5.11.05 proforma_NIM Summary 31 3" xfId="31493"/>
    <cellStyle name="_Recon to Darrin's 5.11.05 proforma_NIM Summary 32" xfId="31494"/>
    <cellStyle name="_Recon to Darrin's 5.11.05 proforma_NIM Summary 32 2" xfId="31495"/>
    <cellStyle name="_Recon to Darrin's 5.11.05 proforma_NIM Summary 33" xfId="31496"/>
    <cellStyle name="_Recon to Darrin's 5.11.05 proforma_NIM Summary 33 2" xfId="31497"/>
    <cellStyle name="_Recon to Darrin's 5.11.05 proforma_NIM Summary 34" xfId="31498"/>
    <cellStyle name="_Recon to Darrin's 5.11.05 proforma_NIM Summary 34 2" xfId="31499"/>
    <cellStyle name="_Recon to Darrin's 5.11.05 proforma_NIM Summary 35" xfId="31500"/>
    <cellStyle name="_Recon to Darrin's 5.11.05 proforma_NIM Summary 35 2" xfId="31501"/>
    <cellStyle name="_Recon to Darrin's 5.11.05 proforma_NIM Summary 36" xfId="31502"/>
    <cellStyle name="_Recon to Darrin's 5.11.05 proforma_NIM Summary 36 2" xfId="31503"/>
    <cellStyle name="_Recon to Darrin's 5.11.05 proforma_NIM Summary 37" xfId="31504"/>
    <cellStyle name="_Recon to Darrin's 5.11.05 proforma_NIM Summary 37 2" xfId="31505"/>
    <cellStyle name="_Recon to Darrin's 5.11.05 proforma_NIM Summary 38" xfId="31506"/>
    <cellStyle name="_Recon to Darrin's 5.11.05 proforma_NIM Summary 38 2" xfId="31507"/>
    <cellStyle name="_Recon to Darrin's 5.11.05 proforma_NIM Summary 39" xfId="31508"/>
    <cellStyle name="_Recon to Darrin's 5.11.05 proforma_NIM Summary 39 2" xfId="31509"/>
    <cellStyle name="_Recon to Darrin's 5.11.05 proforma_NIM Summary 4" xfId="6132"/>
    <cellStyle name="_Recon to Darrin's 5.11.05 proforma_NIM Summary 4 2" xfId="31510"/>
    <cellStyle name="_Recon to Darrin's 5.11.05 proforma_NIM Summary 4 2 2" xfId="31511"/>
    <cellStyle name="_Recon to Darrin's 5.11.05 proforma_NIM Summary 4 3" xfId="31512"/>
    <cellStyle name="_Recon to Darrin's 5.11.05 proforma_NIM Summary 40" xfId="31513"/>
    <cellStyle name="_Recon to Darrin's 5.11.05 proforma_NIM Summary 40 2" xfId="31514"/>
    <cellStyle name="_Recon to Darrin's 5.11.05 proforma_NIM Summary 41" xfId="31515"/>
    <cellStyle name="_Recon to Darrin's 5.11.05 proforma_NIM Summary 41 2" xfId="31516"/>
    <cellStyle name="_Recon to Darrin's 5.11.05 proforma_NIM Summary 42" xfId="31517"/>
    <cellStyle name="_Recon to Darrin's 5.11.05 proforma_NIM Summary 42 2" xfId="31518"/>
    <cellStyle name="_Recon to Darrin's 5.11.05 proforma_NIM Summary 43" xfId="31519"/>
    <cellStyle name="_Recon to Darrin's 5.11.05 proforma_NIM Summary 43 2" xfId="31520"/>
    <cellStyle name="_Recon to Darrin's 5.11.05 proforma_NIM Summary 44" xfId="31521"/>
    <cellStyle name="_Recon to Darrin's 5.11.05 proforma_NIM Summary 44 2" xfId="31522"/>
    <cellStyle name="_Recon to Darrin's 5.11.05 proforma_NIM Summary 45" xfId="31523"/>
    <cellStyle name="_Recon to Darrin's 5.11.05 proforma_NIM Summary 45 2" xfId="31524"/>
    <cellStyle name="_Recon to Darrin's 5.11.05 proforma_NIM Summary 46" xfId="31525"/>
    <cellStyle name="_Recon to Darrin's 5.11.05 proforma_NIM Summary 46 2" xfId="31526"/>
    <cellStyle name="_Recon to Darrin's 5.11.05 proforma_NIM Summary 47" xfId="31527"/>
    <cellStyle name="_Recon to Darrin's 5.11.05 proforma_NIM Summary 47 2" xfId="31528"/>
    <cellStyle name="_Recon to Darrin's 5.11.05 proforma_NIM Summary 48" xfId="31529"/>
    <cellStyle name="_Recon to Darrin's 5.11.05 proforma_NIM Summary 49" xfId="31530"/>
    <cellStyle name="_Recon to Darrin's 5.11.05 proforma_NIM Summary 5" xfId="6133"/>
    <cellStyle name="_Recon to Darrin's 5.11.05 proforma_NIM Summary 5 2" xfId="31531"/>
    <cellStyle name="_Recon to Darrin's 5.11.05 proforma_NIM Summary 5 2 2" xfId="31532"/>
    <cellStyle name="_Recon to Darrin's 5.11.05 proforma_NIM Summary 5 3" xfId="31533"/>
    <cellStyle name="_Recon to Darrin's 5.11.05 proforma_NIM Summary 50" xfId="31534"/>
    <cellStyle name="_Recon to Darrin's 5.11.05 proforma_NIM Summary 51" xfId="31535"/>
    <cellStyle name="_Recon to Darrin's 5.11.05 proforma_NIM Summary 52" xfId="31536"/>
    <cellStyle name="_Recon to Darrin's 5.11.05 proforma_NIM Summary 6" xfId="6134"/>
    <cellStyle name="_Recon to Darrin's 5.11.05 proforma_NIM Summary 6 2" xfId="31537"/>
    <cellStyle name="_Recon to Darrin's 5.11.05 proforma_NIM Summary 6 2 2" xfId="31538"/>
    <cellStyle name="_Recon to Darrin's 5.11.05 proforma_NIM Summary 6 3" xfId="31539"/>
    <cellStyle name="_Recon to Darrin's 5.11.05 proforma_NIM Summary 7" xfId="6135"/>
    <cellStyle name="_Recon to Darrin's 5.11.05 proforma_NIM Summary 7 2" xfId="31540"/>
    <cellStyle name="_Recon to Darrin's 5.11.05 proforma_NIM Summary 7 2 2" xfId="31541"/>
    <cellStyle name="_Recon to Darrin's 5.11.05 proforma_NIM Summary 7 3" xfId="31542"/>
    <cellStyle name="_Recon to Darrin's 5.11.05 proforma_NIM Summary 7 4" xfId="31543"/>
    <cellStyle name="_Recon to Darrin's 5.11.05 proforma_NIM Summary 8" xfId="6136"/>
    <cellStyle name="_Recon to Darrin's 5.11.05 proforma_NIM Summary 8 2" xfId="31544"/>
    <cellStyle name="_Recon to Darrin's 5.11.05 proforma_NIM Summary 8 2 2" xfId="31545"/>
    <cellStyle name="_Recon to Darrin's 5.11.05 proforma_NIM Summary 8 3" xfId="31546"/>
    <cellStyle name="_Recon to Darrin's 5.11.05 proforma_NIM Summary 8 4" xfId="31547"/>
    <cellStyle name="_Recon to Darrin's 5.11.05 proforma_NIM Summary 9" xfId="6137"/>
    <cellStyle name="_Recon to Darrin's 5.11.05 proforma_NIM Summary 9 2" xfId="31548"/>
    <cellStyle name="_Recon to Darrin's 5.11.05 proforma_NIM Summary 9 2 2" xfId="31549"/>
    <cellStyle name="_Recon to Darrin's 5.11.05 proforma_NIM Summary 9 3" xfId="31550"/>
    <cellStyle name="_Recon to Darrin's 5.11.05 proforma_NIM Summary 9 4" xfId="31551"/>
    <cellStyle name="_Recon to Darrin's 5.11.05 proforma_NIM Summary_DEM-WP(C) ENERG10C--ctn Mid-C_042010 2010GRC" xfId="31552"/>
    <cellStyle name="_Recon to Darrin's 5.11.05 proforma_NIM Summary_DEM-WP(C) ENERG10C--ctn Mid-C_042010 2010GRC 2" xfId="31553"/>
    <cellStyle name="_Recon to Darrin's 5.11.05 proforma_NIM+O&amp;M" xfId="31554"/>
    <cellStyle name="_Recon to Darrin's 5.11.05 proforma_NIM+O&amp;M 2" xfId="31555"/>
    <cellStyle name="_Recon to Darrin's 5.11.05 proforma_NIM+O&amp;M 2 2" xfId="31556"/>
    <cellStyle name="_Recon to Darrin's 5.11.05 proforma_NIM+O&amp;M 2 2 2" xfId="31557"/>
    <cellStyle name="_Recon to Darrin's 5.11.05 proforma_NIM+O&amp;M 2 2 2 2" xfId="31558"/>
    <cellStyle name="_Recon to Darrin's 5.11.05 proforma_NIM+O&amp;M 2 3" xfId="31559"/>
    <cellStyle name="_Recon to Darrin's 5.11.05 proforma_NIM+O&amp;M 2 3 2" xfId="31560"/>
    <cellStyle name="_Recon to Darrin's 5.11.05 proforma_NIM+O&amp;M 2 4" xfId="31561"/>
    <cellStyle name="_Recon to Darrin's 5.11.05 proforma_NIM+O&amp;M 2 4 2" xfId="31562"/>
    <cellStyle name="_Recon to Darrin's 5.11.05 proforma_NIM+O&amp;M 3" xfId="31563"/>
    <cellStyle name="_Recon to Darrin's 5.11.05 proforma_NIM+O&amp;M 3 2" xfId="31564"/>
    <cellStyle name="_Recon to Darrin's 5.11.05 proforma_NIM+O&amp;M 3 2 2" xfId="31565"/>
    <cellStyle name="_Recon to Darrin's 5.11.05 proforma_NIM+O&amp;M 4" xfId="31566"/>
    <cellStyle name="_Recon to Darrin's 5.11.05 proforma_NIM+O&amp;M 4 2" xfId="31567"/>
    <cellStyle name="_Recon to Darrin's 5.11.05 proforma_NIM+O&amp;M 4 2 2" xfId="31568"/>
    <cellStyle name="_Recon to Darrin's 5.11.05 proforma_NIM+O&amp;M 4 3" xfId="31569"/>
    <cellStyle name="_Recon to Darrin's 5.11.05 proforma_NIM+O&amp;M 5" xfId="31570"/>
    <cellStyle name="_Recon to Darrin's 5.11.05 proforma_NIM+O&amp;M 5 2" xfId="31571"/>
    <cellStyle name="_Recon to Darrin's 5.11.05 proforma_NIM+O&amp;M 6" xfId="31572"/>
    <cellStyle name="_Recon to Darrin's 5.11.05 proforma_NIM+O&amp;M 6 2" xfId="31573"/>
    <cellStyle name="_Recon to Darrin's 5.11.05 proforma_NIM+O&amp;M Monthly" xfId="31574"/>
    <cellStyle name="_Recon to Darrin's 5.11.05 proforma_NIM+O&amp;M Monthly 2" xfId="31575"/>
    <cellStyle name="_Recon to Darrin's 5.11.05 proforma_NIM+O&amp;M Monthly 2 2" xfId="31576"/>
    <cellStyle name="_Recon to Darrin's 5.11.05 proforma_NIM+O&amp;M Monthly 2 2 2" xfId="31577"/>
    <cellStyle name="_Recon to Darrin's 5.11.05 proforma_NIM+O&amp;M Monthly 2 2 2 2" xfId="31578"/>
    <cellStyle name="_Recon to Darrin's 5.11.05 proforma_NIM+O&amp;M Monthly 2 3" xfId="31579"/>
    <cellStyle name="_Recon to Darrin's 5.11.05 proforma_NIM+O&amp;M Monthly 2 3 2" xfId="31580"/>
    <cellStyle name="_Recon to Darrin's 5.11.05 proforma_NIM+O&amp;M Monthly 2 4" xfId="31581"/>
    <cellStyle name="_Recon to Darrin's 5.11.05 proforma_NIM+O&amp;M Monthly 2 4 2" xfId="31582"/>
    <cellStyle name="_Recon to Darrin's 5.11.05 proforma_NIM+O&amp;M Monthly 3" xfId="31583"/>
    <cellStyle name="_Recon to Darrin's 5.11.05 proforma_NIM+O&amp;M Monthly 3 2" xfId="31584"/>
    <cellStyle name="_Recon to Darrin's 5.11.05 proforma_NIM+O&amp;M Monthly 3 2 2" xfId="31585"/>
    <cellStyle name="_Recon to Darrin's 5.11.05 proforma_NIM+O&amp;M Monthly 4" xfId="31586"/>
    <cellStyle name="_Recon to Darrin's 5.11.05 proforma_NIM+O&amp;M Monthly 4 2" xfId="31587"/>
    <cellStyle name="_Recon to Darrin's 5.11.05 proforma_NIM+O&amp;M Monthly 4 2 2" xfId="31588"/>
    <cellStyle name="_Recon to Darrin's 5.11.05 proforma_NIM+O&amp;M Monthly 4 3" xfId="31589"/>
    <cellStyle name="_Recon to Darrin's 5.11.05 proforma_NIM+O&amp;M Monthly 5" xfId="31590"/>
    <cellStyle name="_Recon to Darrin's 5.11.05 proforma_NIM+O&amp;M Monthly 5 2" xfId="31591"/>
    <cellStyle name="_Recon to Darrin's 5.11.05 proforma_NIM+O&amp;M Monthly 6" xfId="31592"/>
    <cellStyle name="_Recon to Darrin's 5.11.05 proforma_NIM+O&amp;M Monthly 6 2" xfId="31593"/>
    <cellStyle name="_Recon to Darrin's 5.11.05 proforma_PCA 10 -  Exhibit D Dec 2011" xfId="31594"/>
    <cellStyle name="_Recon to Darrin's 5.11.05 proforma_PCA 10 -  Exhibit D Dec 2011 2" xfId="31595"/>
    <cellStyle name="_Recon to Darrin's 5.11.05 proforma_PCA 10 -  Exhibit D from A Kellogg Jan 2011" xfId="6138"/>
    <cellStyle name="_Recon to Darrin's 5.11.05 proforma_PCA 10 -  Exhibit D from A Kellogg Jan 2011 2" xfId="31596"/>
    <cellStyle name="_Recon to Darrin's 5.11.05 proforma_PCA 10 -  Exhibit D from A Kellogg July 2011" xfId="6139"/>
    <cellStyle name="_Recon to Darrin's 5.11.05 proforma_PCA 10 -  Exhibit D from A Kellogg July 2011 2" xfId="31597"/>
    <cellStyle name="_Recon to Darrin's 5.11.05 proforma_PCA 10 -  Exhibit D from S Free Rcv'd 12-11" xfId="6140"/>
    <cellStyle name="_Recon to Darrin's 5.11.05 proforma_PCA 10 -  Exhibit D from S Free Rcv'd 12-11 2" xfId="31598"/>
    <cellStyle name="_Recon to Darrin's 5.11.05 proforma_PCA 11 -  Exhibit D Jan 2012 fr A Kellogg" xfId="31599"/>
    <cellStyle name="_Recon to Darrin's 5.11.05 proforma_PCA 11 -  Exhibit D Jan 2012 fr A Kellogg 2" xfId="31600"/>
    <cellStyle name="_Recon to Darrin's 5.11.05 proforma_PCA 11 -  Exhibit D Jan 2012 WF" xfId="31601"/>
    <cellStyle name="_Recon to Darrin's 5.11.05 proforma_PCA 11 -  Exhibit D Jan 2012 WF 2" xfId="31602"/>
    <cellStyle name="_Recon to Darrin's 5.11.05 proforma_PCA 7 - Exhibit D update 11_30_08 (2)" xfId="6141"/>
    <cellStyle name="_Recon to Darrin's 5.11.05 proforma_PCA 7 - Exhibit D update 11_30_08 (2) 2" xfId="6142"/>
    <cellStyle name="_Recon to Darrin's 5.11.05 proforma_PCA 7 - Exhibit D update 11_30_08 (2) 2 2" xfId="6143"/>
    <cellStyle name="_Recon to Darrin's 5.11.05 proforma_PCA 7 - Exhibit D update 11_30_08 (2) 2 2 2" xfId="31603"/>
    <cellStyle name="_Recon to Darrin's 5.11.05 proforma_PCA 7 - Exhibit D update 11_30_08 (2) 2 2 2 2" xfId="31604"/>
    <cellStyle name="_Recon to Darrin's 5.11.05 proforma_PCA 7 - Exhibit D update 11_30_08 (2) 2 2 2 2 2" xfId="31605"/>
    <cellStyle name="_Recon to Darrin's 5.11.05 proforma_PCA 7 - Exhibit D update 11_30_08 (2) 2 2 3" xfId="31606"/>
    <cellStyle name="_Recon to Darrin's 5.11.05 proforma_PCA 7 - Exhibit D update 11_30_08 (2) 2 2 3 2" xfId="31607"/>
    <cellStyle name="_Recon to Darrin's 5.11.05 proforma_PCA 7 - Exhibit D update 11_30_08 (2) 2 2 4" xfId="31608"/>
    <cellStyle name="_Recon to Darrin's 5.11.05 proforma_PCA 7 - Exhibit D update 11_30_08 (2) 2 2 4 2" xfId="31609"/>
    <cellStyle name="_Recon to Darrin's 5.11.05 proforma_PCA 7 - Exhibit D update 11_30_08 (2) 2 3" xfId="31610"/>
    <cellStyle name="_Recon to Darrin's 5.11.05 proforma_PCA 7 - Exhibit D update 11_30_08 (2) 2 3 2" xfId="31611"/>
    <cellStyle name="_Recon to Darrin's 5.11.05 proforma_PCA 7 - Exhibit D update 11_30_08 (2) 2 3 2 2" xfId="31612"/>
    <cellStyle name="_Recon to Darrin's 5.11.05 proforma_PCA 7 - Exhibit D update 11_30_08 (2) 2 4" xfId="31613"/>
    <cellStyle name="_Recon to Darrin's 5.11.05 proforma_PCA 7 - Exhibit D update 11_30_08 (2) 2 4 2" xfId="31614"/>
    <cellStyle name="_Recon to Darrin's 5.11.05 proforma_PCA 7 - Exhibit D update 11_30_08 (2) 2 4 2 2" xfId="31615"/>
    <cellStyle name="_Recon to Darrin's 5.11.05 proforma_PCA 7 - Exhibit D update 11_30_08 (2) 2 4 3" xfId="31616"/>
    <cellStyle name="_Recon to Darrin's 5.11.05 proforma_PCA 7 - Exhibit D update 11_30_08 (2) 2 5" xfId="31617"/>
    <cellStyle name="_Recon to Darrin's 5.11.05 proforma_PCA 7 - Exhibit D update 11_30_08 (2) 2 5 2" xfId="31618"/>
    <cellStyle name="_Recon to Darrin's 5.11.05 proforma_PCA 7 - Exhibit D update 11_30_08 (2) 2 6" xfId="31619"/>
    <cellStyle name="_Recon to Darrin's 5.11.05 proforma_PCA 7 - Exhibit D update 11_30_08 (2) 2 6 2" xfId="31620"/>
    <cellStyle name="_Recon to Darrin's 5.11.05 proforma_PCA 7 - Exhibit D update 11_30_08 (2) 3" xfId="6144"/>
    <cellStyle name="_Recon to Darrin's 5.11.05 proforma_PCA 7 - Exhibit D update 11_30_08 (2) 3 2" xfId="31621"/>
    <cellStyle name="_Recon to Darrin's 5.11.05 proforma_PCA 7 - Exhibit D update 11_30_08 (2) 3 2 2" xfId="31622"/>
    <cellStyle name="_Recon to Darrin's 5.11.05 proforma_PCA 7 - Exhibit D update 11_30_08 (2) 3 2 2 2" xfId="31623"/>
    <cellStyle name="_Recon to Darrin's 5.11.05 proforma_PCA 7 - Exhibit D update 11_30_08 (2) 3 3" xfId="31624"/>
    <cellStyle name="_Recon to Darrin's 5.11.05 proforma_PCA 7 - Exhibit D update 11_30_08 (2) 3 3 2" xfId="31625"/>
    <cellStyle name="_Recon to Darrin's 5.11.05 proforma_PCA 7 - Exhibit D update 11_30_08 (2) 3 4" xfId="31626"/>
    <cellStyle name="_Recon to Darrin's 5.11.05 proforma_PCA 7 - Exhibit D update 11_30_08 (2) 3 4 2" xfId="31627"/>
    <cellStyle name="_Recon to Darrin's 5.11.05 proforma_PCA 7 - Exhibit D update 11_30_08 (2) 4" xfId="6145"/>
    <cellStyle name="_Recon to Darrin's 5.11.05 proforma_PCA 7 - Exhibit D update 11_30_08 (2) 4 2" xfId="31628"/>
    <cellStyle name="_Recon to Darrin's 5.11.05 proforma_PCA 7 - Exhibit D update 11_30_08 (2) 4 2 2" xfId="31629"/>
    <cellStyle name="_Recon to Darrin's 5.11.05 proforma_PCA 7 - Exhibit D update 11_30_08 (2) 4 3" xfId="31630"/>
    <cellStyle name="_Recon to Darrin's 5.11.05 proforma_PCA 7 - Exhibit D update 11_30_08 (2) 5" xfId="31631"/>
    <cellStyle name="_Recon to Darrin's 5.11.05 proforma_PCA 7 - Exhibit D update 11_30_08 (2) 5 2" xfId="31632"/>
    <cellStyle name="_Recon to Darrin's 5.11.05 proforma_PCA 7 - Exhibit D update 11_30_08 (2) 5 2 2" xfId="31633"/>
    <cellStyle name="_Recon to Darrin's 5.11.05 proforma_PCA 7 - Exhibit D update 11_30_08 (2) 5 3" xfId="31634"/>
    <cellStyle name="_Recon to Darrin's 5.11.05 proforma_PCA 7 - Exhibit D update 11_30_08 (2) 6" xfId="31635"/>
    <cellStyle name="_Recon to Darrin's 5.11.05 proforma_PCA 7 - Exhibit D update 11_30_08 (2) 6 2" xfId="31636"/>
    <cellStyle name="_Recon to Darrin's 5.11.05 proforma_PCA 7 - Exhibit D update 11_30_08 (2) 7" xfId="31637"/>
    <cellStyle name="_Recon to Darrin's 5.11.05 proforma_PCA 7 - Exhibit D update 11_30_08 (2) 7 2" xfId="31638"/>
    <cellStyle name="_Recon to Darrin's 5.11.05 proforma_PCA 7 - Exhibit D update 11_30_08 (2)_DEM-WP(C) ENERG10C--ctn Mid-C_042010 2010GRC" xfId="31639"/>
    <cellStyle name="_Recon to Darrin's 5.11.05 proforma_PCA 7 - Exhibit D update 11_30_08 (2)_DEM-WP(C) ENERG10C--ctn Mid-C_042010 2010GRC 2" xfId="31640"/>
    <cellStyle name="_Recon to Darrin's 5.11.05 proforma_PCA 7 - Exhibit D update 11_30_08 (2)_NIM Summary" xfId="6146"/>
    <cellStyle name="_Recon to Darrin's 5.11.05 proforma_PCA 7 - Exhibit D update 11_30_08 (2)_NIM Summary 2" xfId="6147"/>
    <cellStyle name="_Recon to Darrin's 5.11.05 proforma_PCA 7 - Exhibit D update 11_30_08 (2)_NIM Summary 2 2" xfId="31641"/>
    <cellStyle name="_Recon to Darrin's 5.11.05 proforma_PCA 7 - Exhibit D update 11_30_08 (2)_NIM Summary 2 2 2" xfId="31642"/>
    <cellStyle name="_Recon to Darrin's 5.11.05 proforma_PCA 7 - Exhibit D update 11_30_08 (2)_NIM Summary 2 2 2 2" xfId="31643"/>
    <cellStyle name="_Recon to Darrin's 5.11.05 proforma_PCA 7 - Exhibit D update 11_30_08 (2)_NIM Summary 2 3" xfId="31644"/>
    <cellStyle name="_Recon to Darrin's 5.11.05 proforma_PCA 7 - Exhibit D update 11_30_08 (2)_NIM Summary 2 3 2" xfId="31645"/>
    <cellStyle name="_Recon to Darrin's 5.11.05 proforma_PCA 7 - Exhibit D update 11_30_08 (2)_NIM Summary 2 4" xfId="31646"/>
    <cellStyle name="_Recon to Darrin's 5.11.05 proforma_PCA 7 - Exhibit D update 11_30_08 (2)_NIM Summary 2 4 2" xfId="31647"/>
    <cellStyle name="_Recon to Darrin's 5.11.05 proforma_PCA 7 - Exhibit D update 11_30_08 (2)_NIM Summary 3" xfId="31648"/>
    <cellStyle name="_Recon to Darrin's 5.11.05 proforma_PCA 7 - Exhibit D update 11_30_08 (2)_NIM Summary 3 2" xfId="31649"/>
    <cellStyle name="_Recon to Darrin's 5.11.05 proforma_PCA 7 - Exhibit D update 11_30_08 (2)_NIM Summary 3 2 2" xfId="31650"/>
    <cellStyle name="_Recon to Darrin's 5.11.05 proforma_PCA 7 - Exhibit D update 11_30_08 (2)_NIM Summary 3 3" xfId="31651"/>
    <cellStyle name="_Recon to Darrin's 5.11.05 proforma_PCA 7 - Exhibit D update 11_30_08 (2)_NIM Summary 4" xfId="31652"/>
    <cellStyle name="_Recon to Darrin's 5.11.05 proforma_PCA 7 - Exhibit D update 11_30_08 (2)_NIM Summary 4 2" xfId="31653"/>
    <cellStyle name="_Recon to Darrin's 5.11.05 proforma_PCA 7 - Exhibit D update 11_30_08 (2)_NIM Summary 4 2 2" xfId="31654"/>
    <cellStyle name="_Recon to Darrin's 5.11.05 proforma_PCA 7 - Exhibit D update 11_30_08 (2)_NIM Summary 4 3" xfId="31655"/>
    <cellStyle name="_Recon to Darrin's 5.11.05 proforma_PCA 7 - Exhibit D update 11_30_08 (2)_NIM Summary 5" xfId="31656"/>
    <cellStyle name="_Recon to Darrin's 5.11.05 proforma_PCA 7 - Exhibit D update 11_30_08 (2)_NIM Summary 5 2" xfId="31657"/>
    <cellStyle name="_Recon to Darrin's 5.11.05 proforma_PCA 7 - Exhibit D update 11_30_08 (2)_NIM Summary 6" xfId="31658"/>
    <cellStyle name="_Recon to Darrin's 5.11.05 proforma_PCA 7 - Exhibit D update 11_30_08 (2)_NIM Summary 6 2" xfId="31659"/>
    <cellStyle name="_Recon to Darrin's 5.11.05 proforma_PCA 7 - Exhibit D update 11_30_08 (2)_NIM Summary_DEM-WP(C) ENERG10C--ctn Mid-C_042010 2010GRC" xfId="31660"/>
    <cellStyle name="_Recon to Darrin's 5.11.05 proforma_PCA 7 - Exhibit D update 11_30_08 (2)_NIM Summary_DEM-WP(C) ENERG10C--ctn Mid-C_042010 2010GRC 2" xfId="31661"/>
    <cellStyle name="_Recon to Darrin's 5.11.05 proforma_PCA 8 - Exhibit D update 12_31_09" xfId="6148"/>
    <cellStyle name="_Recon to Darrin's 5.11.05 proforma_PCA 8 - Exhibit D update 12_31_09 2" xfId="6149"/>
    <cellStyle name="_Recon to Darrin's 5.11.05 proforma_PCA 8 - Exhibit D update 12_31_09 2 2" xfId="31662"/>
    <cellStyle name="_Recon to Darrin's 5.11.05 proforma_PCA 8 - Exhibit D update 12_31_09 3" xfId="31663"/>
    <cellStyle name="_Recon to Darrin's 5.11.05 proforma_PCA 9 -  Exhibit D April 2010" xfId="6150"/>
    <cellStyle name="_Recon to Darrin's 5.11.05 proforma_PCA 9 -  Exhibit D April 2010 (3)" xfId="6151"/>
    <cellStyle name="_Recon to Darrin's 5.11.05 proforma_PCA 9 -  Exhibit D April 2010 (3) 2" xfId="6152"/>
    <cellStyle name="_Recon to Darrin's 5.11.05 proforma_PCA 9 -  Exhibit D April 2010 (3) 2 2" xfId="31664"/>
    <cellStyle name="_Recon to Darrin's 5.11.05 proforma_PCA 9 -  Exhibit D April 2010 (3) 2 2 2" xfId="31665"/>
    <cellStyle name="_Recon to Darrin's 5.11.05 proforma_PCA 9 -  Exhibit D April 2010 (3) 2 2 2 2" xfId="31666"/>
    <cellStyle name="_Recon to Darrin's 5.11.05 proforma_PCA 9 -  Exhibit D April 2010 (3) 2 3" xfId="31667"/>
    <cellStyle name="_Recon to Darrin's 5.11.05 proforma_PCA 9 -  Exhibit D April 2010 (3) 2 3 2" xfId="31668"/>
    <cellStyle name="_Recon to Darrin's 5.11.05 proforma_PCA 9 -  Exhibit D April 2010 (3) 2 4" xfId="31669"/>
    <cellStyle name="_Recon to Darrin's 5.11.05 proforma_PCA 9 -  Exhibit D April 2010 (3) 2 4 2" xfId="31670"/>
    <cellStyle name="_Recon to Darrin's 5.11.05 proforma_PCA 9 -  Exhibit D April 2010 (3) 3" xfId="31671"/>
    <cellStyle name="_Recon to Darrin's 5.11.05 proforma_PCA 9 -  Exhibit D April 2010 (3) 3 2" xfId="31672"/>
    <cellStyle name="_Recon to Darrin's 5.11.05 proforma_PCA 9 -  Exhibit D April 2010 (3) 3 2 2" xfId="31673"/>
    <cellStyle name="_Recon to Darrin's 5.11.05 proforma_PCA 9 -  Exhibit D April 2010 (3) 3 3" xfId="31674"/>
    <cellStyle name="_Recon to Darrin's 5.11.05 proforma_PCA 9 -  Exhibit D April 2010 (3) 4" xfId="31675"/>
    <cellStyle name="_Recon to Darrin's 5.11.05 proforma_PCA 9 -  Exhibit D April 2010 (3) 4 2" xfId="31676"/>
    <cellStyle name="_Recon to Darrin's 5.11.05 proforma_PCA 9 -  Exhibit D April 2010 (3) 4 2 2" xfId="31677"/>
    <cellStyle name="_Recon to Darrin's 5.11.05 proforma_PCA 9 -  Exhibit D April 2010 (3) 4 3" xfId="31678"/>
    <cellStyle name="_Recon to Darrin's 5.11.05 proforma_PCA 9 -  Exhibit D April 2010 (3) 5" xfId="31679"/>
    <cellStyle name="_Recon to Darrin's 5.11.05 proforma_PCA 9 -  Exhibit D April 2010 (3) 5 2" xfId="31680"/>
    <cellStyle name="_Recon to Darrin's 5.11.05 proforma_PCA 9 -  Exhibit D April 2010 (3) 6" xfId="31681"/>
    <cellStyle name="_Recon to Darrin's 5.11.05 proforma_PCA 9 -  Exhibit D April 2010 (3) 6 2" xfId="31682"/>
    <cellStyle name="_Recon to Darrin's 5.11.05 proforma_PCA 9 -  Exhibit D April 2010 (3)_DEM-WP(C) ENERG10C--ctn Mid-C_042010 2010GRC" xfId="31683"/>
    <cellStyle name="_Recon to Darrin's 5.11.05 proforma_PCA 9 -  Exhibit D April 2010 (3)_DEM-WP(C) ENERG10C--ctn Mid-C_042010 2010GRC 2" xfId="31684"/>
    <cellStyle name="_Recon to Darrin's 5.11.05 proforma_PCA 9 -  Exhibit D April 2010 2" xfId="6153"/>
    <cellStyle name="_Recon to Darrin's 5.11.05 proforma_PCA 9 -  Exhibit D April 2010 2 2" xfId="31685"/>
    <cellStyle name="_Recon to Darrin's 5.11.05 proforma_PCA 9 -  Exhibit D April 2010 3" xfId="6154"/>
    <cellStyle name="_Recon to Darrin's 5.11.05 proforma_PCA 9 -  Exhibit D April 2010 3 2" xfId="31686"/>
    <cellStyle name="_Recon to Darrin's 5.11.05 proforma_PCA 9 -  Exhibit D April 2010 4" xfId="31687"/>
    <cellStyle name="_Recon to Darrin's 5.11.05 proforma_PCA 9 -  Exhibit D April 2010 4 2" xfId="31688"/>
    <cellStyle name="_Recon to Darrin's 5.11.05 proforma_PCA 9 -  Exhibit D April 2010 5" xfId="31689"/>
    <cellStyle name="_Recon to Darrin's 5.11.05 proforma_PCA 9 -  Exhibit D April 2010 5 2" xfId="31690"/>
    <cellStyle name="_Recon to Darrin's 5.11.05 proforma_PCA 9 -  Exhibit D April 2010 6" xfId="31691"/>
    <cellStyle name="_Recon to Darrin's 5.11.05 proforma_PCA 9 -  Exhibit D April 2010 6 2" xfId="31692"/>
    <cellStyle name="_Recon to Darrin's 5.11.05 proforma_PCA 9 -  Exhibit D April 2010 7" xfId="31693"/>
    <cellStyle name="_Recon to Darrin's 5.11.05 proforma_PCA 9 -  Exhibit D Feb 2010" xfId="6155"/>
    <cellStyle name="_Recon to Darrin's 5.11.05 proforma_PCA 9 -  Exhibit D Feb 2010 2" xfId="6156"/>
    <cellStyle name="_Recon to Darrin's 5.11.05 proforma_PCA 9 -  Exhibit D Feb 2010 2 2" xfId="31694"/>
    <cellStyle name="_Recon to Darrin's 5.11.05 proforma_PCA 9 -  Exhibit D Feb 2010 3" xfId="31695"/>
    <cellStyle name="_Recon to Darrin's 5.11.05 proforma_PCA 9 -  Exhibit D Feb 2010 v2" xfId="6157"/>
    <cellStyle name="_Recon to Darrin's 5.11.05 proforma_PCA 9 -  Exhibit D Feb 2010 v2 2" xfId="6158"/>
    <cellStyle name="_Recon to Darrin's 5.11.05 proforma_PCA 9 -  Exhibit D Feb 2010 v2 2 2" xfId="31696"/>
    <cellStyle name="_Recon to Darrin's 5.11.05 proforma_PCA 9 -  Exhibit D Feb 2010 v2 3" xfId="31697"/>
    <cellStyle name="_Recon to Darrin's 5.11.05 proforma_PCA 9 -  Exhibit D Feb 2010 WF" xfId="6159"/>
    <cellStyle name="_Recon to Darrin's 5.11.05 proforma_PCA 9 -  Exhibit D Feb 2010 WF 2" xfId="6160"/>
    <cellStyle name="_Recon to Darrin's 5.11.05 proforma_PCA 9 -  Exhibit D Feb 2010 WF 2 2" xfId="31698"/>
    <cellStyle name="_Recon to Darrin's 5.11.05 proforma_PCA 9 -  Exhibit D Feb 2010 WF 3" xfId="31699"/>
    <cellStyle name="_Recon to Darrin's 5.11.05 proforma_PCA 9 -  Exhibit D Jan 2010" xfId="6161"/>
    <cellStyle name="_Recon to Darrin's 5.11.05 proforma_PCA 9 -  Exhibit D Jan 2010 2" xfId="6162"/>
    <cellStyle name="_Recon to Darrin's 5.11.05 proforma_PCA 9 -  Exhibit D Jan 2010 2 2" xfId="31700"/>
    <cellStyle name="_Recon to Darrin's 5.11.05 proforma_PCA 9 -  Exhibit D Jan 2010 3" xfId="31701"/>
    <cellStyle name="_Recon to Darrin's 5.11.05 proforma_PCA 9 -  Exhibit D March 2010 (2)" xfId="6163"/>
    <cellStyle name="_Recon to Darrin's 5.11.05 proforma_PCA 9 -  Exhibit D March 2010 (2) 2" xfId="6164"/>
    <cellStyle name="_Recon to Darrin's 5.11.05 proforma_PCA 9 -  Exhibit D March 2010 (2) 2 2" xfId="31702"/>
    <cellStyle name="_Recon to Darrin's 5.11.05 proforma_PCA 9 -  Exhibit D March 2010 (2) 3" xfId="31703"/>
    <cellStyle name="_Recon to Darrin's 5.11.05 proforma_PCA 9 -  Exhibit D Nov 2010" xfId="6165"/>
    <cellStyle name="_Recon to Darrin's 5.11.05 proforma_PCA 9 -  Exhibit D Nov 2010 2" xfId="6166"/>
    <cellStyle name="_Recon to Darrin's 5.11.05 proforma_PCA 9 -  Exhibit D Nov 2010 2 2" xfId="31704"/>
    <cellStyle name="_Recon to Darrin's 5.11.05 proforma_PCA 9 -  Exhibit D Nov 2010 3" xfId="31705"/>
    <cellStyle name="_Recon to Darrin's 5.11.05 proforma_PCA 9 - Exhibit D at August 2010" xfId="6167"/>
    <cellStyle name="_Recon to Darrin's 5.11.05 proforma_PCA 9 - Exhibit D at August 2010 2" xfId="6168"/>
    <cellStyle name="_Recon to Darrin's 5.11.05 proforma_PCA 9 - Exhibit D at August 2010 2 2" xfId="31706"/>
    <cellStyle name="_Recon to Darrin's 5.11.05 proforma_PCA 9 - Exhibit D at August 2010 3" xfId="31707"/>
    <cellStyle name="_Recon to Darrin's 5.11.05 proforma_PCA 9 - Exhibit D June 2010 GRC" xfId="6169"/>
    <cellStyle name="_Recon to Darrin's 5.11.05 proforma_PCA 9 - Exhibit D June 2010 GRC 2" xfId="6170"/>
    <cellStyle name="_Recon to Darrin's 5.11.05 proforma_PCA 9 - Exhibit D June 2010 GRC 2 2" xfId="31708"/>
    <cellStyle name="_Recon to Darrin's 5.11.05 proforma_PCA 9 - Exhibit D June 2010 GRC 3" xfId="31709"/>
    <cellStyle name="_Recon to Darrin's 5.11.05 proforma_Power Costs - Comparison bx Rbtl-Staff-Jt-PC" xfId="6171"/>
    <cellStyle name="_Recon to Darrin's 5.11.05 proforma_Power Costs - Comparison bx Rbtl-Staff-Jt-PC 2" xfId="6172"/>
    <cellStyle name="_Recon to Darrin's 5.11.05 proforma_Power Costs - Comparison bx Rbtl-Staff-Jt-PC 2 2" xfId="6173"/>
    <cellStyle name="_Recon to Darrin's 5.11.05 proforma_Power Costs - Comparison bx Rbtl-Staff-Jt-PC 2 2 2" xfId="31710"/>
    <cellStyle name="_Recon to Darrin's 5.11.05 proforma_Power Costs - Comparison bx Rbtl-Staff-Jt-PC 2 2 2 2" xfId="31711"/>
    <cellStyle name="_Recon to Darrin's 5.11.05 proforma_Power Costs - Comparison bx Rbtl-Staff-Jt-PC 2 3" xfId="6174"/>
    <cellStyle name="_Recon to Darrin's 5.11.05 proforma_Power Costs - Comparison bx Rbtl-Staff-Jt-PC 2 3 2" xfId="31712"/>
    <cellStyle name="_Recon to Darrin's 5.11.05 proforma_Power Costs - Comparison bx Rbtl-Staff-Jt-PC 2 4" xfId="31713"/>
    <cellStyle name="_Recon to Darrin's 5.11.05 proforma_Power Costs - Comparison bx Rbtl-Staff-Jt-PC 2 4 2" xfId="31714"/>
    <cellStyle name="_Recon to Darrin's 5.11.05 proforma_Power Costs - Comparison bx Rbtl-Staff-Jt-PC 3" xfId="6175"/>
    <cellStyle name="_Recon to Darrin's 5.11.05 proforma_Power Costs - Comparison bx Rbtl-Staff-Jt-PC 3 2" xfId="31715"/>
    <cellStyle name="_Recon to Darrin's 5.11.05 proforma_Power Costs - Comparison bx Rbtl-Staff-Jt-PC 3 2 2" xfId="31716"/>
    <cellStyle name="_Recon to Darrin's 5.11.05 proforma_Power Costs - Comparison bx Rbtl-Staff-Jt-PC 3 3" xfId="31717"/>
    <cellStyle name="_Recon to Darrin's 5.11.05 proforma_Power Costs - Comparison bx Rbtl-Staff-Jt-PC 4" xfId="6176"/>
    <cellStyle name="_Recon to Darrin's 5.11.05 proforma_Power Costs - Comparison bx Rbtl-Staff-Jt-PC 4 2" xfId="31718"/>
    <cellStyle name="_Recon to Darrin's 5.11.05 proforma_Power Costs - Comparison bx Rbtl-Staff-Jt-PC 4 2 2" xfId="31719"/>
    <cellStyle name="_Recon to Darrin's 5.11.05 proforma_Power Costs - Comparison bx Rbtl-Staff-Jt-PC 4 3" xfId="31720"/>
    <cellStyle name="_Recon to Darrin's 5.11.05 proforma_Power Costs - Comparison bx Rbtl-Staff-Jt-PC 5" xfId="31721"/>
    <cellStyle name="_Recon to Darrin's 5.11.05 proforma_Power Costs - Comparison bx Rbtl-Staff-Jt-PC 5 2" xfId="31722"/>
    <cellStyle name="_Recon to Darrin's 5.11.05 proforma_Power Costs - Comparison bx Rbtl-Staff-Jt-PC 6" xfId="31723"/>
    <cellStyle name="_Recon to Darrin's 5.11.05 proforma_Power Costs - Comparison bx Rbtl-Staff-Jt-PC 6 2" xfId="31724"/>
    <cellStyle name="_Recon to Darrin's 5.11.05 proforma_Power Costs - Comparison bx Rbtl-Staff-Jt-PC_Adj Bench DR 3 for Initial Briefs (Electric)" xfId="6177"/>
    <cellStyle name="_Recon to Darrin's 5.11.05 proforma_Power Costs - Comparison bx Rbtl-Staff-Jt-PC_Adj Bench DR 3 for Initial Briefs (Electric) 2" xfId="6178"/>
    <cellStyle name="_Recon to Darrin's 5.11.05 proforma_Power Costs - Comparison bx Rbtl-Staff-Jt-PC_Adj Bench DR 3 for Initial Briefs (Electric) 2 2" xfId="6179"/>
    <cellStyle name="_Recon to Darrin's 5.11.05 proforma_Power Costs - Comparison bx Rbtl-Staff-Jt-PC_Adj Bench DR 3 for Initial Briefs (Electric) 2 2 2" xfId="31725"/>
    <cellStyle name="_Recon to Darrin's 5.11.05 proforma_Power Costs - Comparison bx Rbtl-Staff-Jt-PC_Adj Bench DR 3 for Initial Briefs (Electric) 2 2 2 2" xfId="31726"/>
    <cellStyle name="_Recon to Darrin's 5.11.05 proforma_Power Costs - Comparison bx Rbtl-Staff-Jt-PC_Adj Bench DR 3 for Initial Briefs (Electric) 2 3" xfId="6180"/>
    <cellStyle name="_Recon to Darrin's 5.11.05 proforma_Power Costs - Comparison bx Rbtl-Staff-Jt-PC_Adj Bench DR 3 for Initial Briefs (Electric) 2 3 2" xfId="31727"/>
    <cellStyle name="_Recon to Darrin's 5.11.05 proforma_Power Costs - Comparison bx Rbtl-Staff-Jt-PC_Adj Bench DR 3 for Initial Briefs (Electric) 2 4" xfId="31728"/>
    <cellStyle name="_Recon to Darrin's 5.11.05 proforma_Power Costs - Comparison bx Rbtl-Staff-Jt-PC_Adj Bench DR 3 for Initial Briefs (Electric) 2 4 2" xfId="31729"/>
    <cellStyle name="_Recon to Darrin's 5.11.05 proforma_Power Costs - Comparison bx Rbtl-Staff-Jt-PC_Adj Bench DR 3 for Initial Briefs (Electric) 3" xfId="6181"/>
    <cellStyle name="_Recon to Darrin's 5.11.05 proforma_Power Costs - Comparison bx Rbtl-Staff-Jt-PC_Adj Bench DR 3 for Initial Briefs (Electric) 3 2" xfId="31730"/>
    <cellStyle name="_Recon to Darrin's 5.11.05 proforma_Power Costs - Comparison bx Rbtl-Staff-Jt-PC_Adj Bench DR 3 for Initial Briefs (Electric) 3 2 2" xfId="31731"/>
    <cellStyle name="_Recon to Darrin's 5.11.05 proforma_Power Costs - Comparison bx Rbtl-Staff-Jt-PC_Adj Bench DR 3 for Initial Briefs (Electric) 3 3" xfId="31732"/>
    <cellStyle name="_Recon to Darrin's 5.11.05 proforma_Power Costs - Comparison bx Rbtl-Staff-Jt-PC_Adj Bench DR 3 for Initial Briefs (Electric) 4" xfId="6182"/>
    <cellStyle name="_Recon to Darrin's 5.11.05 proforma_Power Costs - Comparison bx Rbtl-Staff-Jt-PC_Adj Bench DR 3 for Initial Briefs (Electric) 4 2" xfId="31733"/>
    <cellStyle name="_Recon to Darrin's 5.11.05 proforma_Power Costs - Comparison bx Rbtl-Staff-Jt-PC_Adj Bench DR 3 for Initial Briefs (Electric) 4 2 2" xfId="31734"/>
    <cellStyle name="_Recon to Darrin's 5.11.05 proforma_Power Costs - Comparison bx Rbtl-Staff-Jt-PC_Adj Bench DR 3 for Initial Briefs (Electric) 4 3" xfId="31735"/>
    <cellStyle name="_Recon to Darrin's 5.11.05 proforma_Power Costs - Comparison bx Rbtl-Staff-Jt-PC_Adj Bench DR 3 for Initial Briefs (Electric) 5" xfId="31736"/>
    <cellStyle name="_Recon to Darrin's 5.11.05 proforma_Power Costs - Comparison bx Rbtl-Staff-Jt-PC_Adj Bench DR 3 for Initial Briefs (Electric) 5 2" xfId="31737"/>
    <cellStyle name="_Recon to Darrin's 5.11.05 proforma_Power Costs - Comparison bx Rbtl-Staff-Jt-PC_Adj Bench DR 3 for Initial Briefs (Electric) 6" xfId="31738"/>
    <cellStyle name="_Recon to Darrin's 5.11.05 proforma_Power Costs - Comparison bx Rbtl-Staff-Jt-PC_Adj Bench DR 3 for Initial Briefs (Electric) 6 2" xfId="31739"/>
    <cellStyle name="_Recon to Darrin's 5.11.05 proforma_Power Costs - Comparison bx Rbtl-Staff-Jt-PC_Adj Bench DR 3 for Initial Briefs (Electric)_DEM-WP(C) ENERG10C--ctn Mid-C_042010 2010GRC" xfId="31740"/>
    <cellStyle name="_Recon to Darrin's 5.11.05 proforma_Power Costs - Comparison bx Rbtl-Staff-Jt-PC_Adj Bench DR 3 for Initial Briefs (Electric)_DEM-WP(C) ENERG10C--ctn Mid-C_042010 2010GRC 2" xfId="31741"/>
    <cellStyle name="_Recon to Darrin's 5.11.05 proforma_Power Costs - Comparison bx Rbtl-Staff-Jt-PC_DEM-WP(C) ENERG10C--ctn Mid-C_042010 2010GRC" xfId="31742"/>
    <cellStyle name="_Recon to Darrin's 5.11.05 proforma_Power Costs - Comparison bx Rbtl-Staff-Jt-PC_DEM-WP(C) ENERG10C--ctn Mid-C_042010 2010GRC 2" xfId="31743"/>
    <cellStyle name="_Recon to Darrin's 5.11.05 proforma_Power Costs - Comparison bx Rbtl-Staff-Jt-PC_Electric Rev Req Model (2009 GRC) Rebuttal" xfId="6183"/>
    <cellStyle name="_Recon to Darrin's 5.11.05 proforma_Power Costs - Comparison bx Rbtl-Staff-Jt-PC_Electric Rev Req Model (2009 GRC) Rebuttal 2" xfId="6184"/>
    <cellStyle name="_Recon to Darrin's 5.11.05 proforma_Power Costs - Comparison bx Rbtl-Staff-Jt-PC_Electric Rev Req Model (2009 GRC) Rebuttal 2 2" xfId="6185"/>
    <cellStyle name="_Recon to Darrin's 5.11.05 proforma_Power Costs - Comparison bx Rbtl-Staff-Jt-PC_Electric Rev Req Model (2009 GRC) Rebuttal 2 2 2" xfId="31744"/>
    <cellStyle name="_Recon to Darrin's 5.11.05 proforma_Power Costs - Comparison bx Rbtl-Staff-Jt-PC_Electric Rev Req Model (2009 GRC) Rebuttal 2 3" xfId="6186"/>
    <cellStyle name="_Recon to Darrin's 5.11.05 proforma_Power Costs - Comparison bx Rbtl-Staff-Jt-PC_Electric Rev Req Model (2009 GRC) Rebuttal 3" xfId="6187"/>
    <cellStyle name="_Recon to Darrin's 5.11.05 proforma_Power Costs - Comparison bx Rbtl-Staff-Jt-PC_Electric Rev Req Model (2009 GRC) Rebuttal 3 2" xfId="31745"/>
    <cellStyle name="_Recon to Darrin's 5.11.05 proforma_Power Costs - Comparison bx Rbtl-Staff-Jt-PC_Electric Rev Req Model (2009 GRC) Rebuttal 4" xfId="6188"/>
    <cellStyle name="_Recon to Darrin's 5.11.05 proforma_Power Costs - Comparison bx Rbtl-Staff-Jt-PC_Electric Rev Req Model (2009 GRC) Rebuttal REmoval of New  WH Solar AdjustMI" xfId="6189"/>
    <cellStyle name="_Recon to Darrin's 5.11.05 proforma_Power Costs - Comparison bx Rbtl-Staff-Jt-PC_Electric Rev Req Model (2009 GRC) Rebuttal REmoval of New  WH Solar AdjustMI 2" xfId="6190"/>
    <cellStyle name="_Recon to Darrin's 5.11.05 proforma_Power Costs - Comparison bx Rbtl-Staff-Jt-PC_Electric Rev Req Model (2009 GRC) Rebuttal REmoval of New  WH Solar AdjustMI 2 2" xfId="6191"/>
    <cellStyle name="_Recon to Darrin's 5.11.05 proforma_Power Costs - Comparison bx Rbtl-Staff-Jt-PC_Electric Rev Req Model (2009 GRC) Rebuttal REmoval of New  WH Solar AdjustMI 2 2 2" xfId="31746"/>
    <cellStyle name="_Recon to Darrin's 5.11.05 proforma_Power Costs - Comparison bx Rbtl-Staff-Jt-PC_Electric Rev Req Model (2009 GRC) Rebuttal REmoval of New  WH Solar AdjustMI 2 2 2 2" xfId="31747"/>
    <cellStyle name="_Recon to Darrin's 5.11.05 proforma_Power Costs - Comparison bx Rbtl-Staff-Jt-PC_Electric Rev Req Model (2009 GRC) Rebuttal REmoval of New  WH Solar AdjustMI 2 3" xfId="6192"/>
    <cellStyle name="_Recon to Darrin's 5.11.05 proforma_Power Costs - Comparison bx Rbtl-Staff-Jt-PC_Electric Rev Req Model (2009 GRC) Rebuttal REmoval of New  WH Solar AdjustMI 2 3 2" xfId="31748"/>
    <cellStyle name="_Recon to Darrin's 5.11.05 proforma_Power Costs - Comparison bx Rbtl-Staff-Jt-PC_Electric Rev Req Model (2009 GRC) Rebuttal REmoval of New  WH Solar AdjustMI 2 4" xfId="31749"/>
    <cellStyle name="_Recon to Darrin's 5.11.05 proforma_Power Costs - Comparison bx Rbtl-Staff-Jt-PC_Electric Rev Req Model (2009 GRC) Rebuttal REmoval of New  WH Solar AdjustMI 2 4 2" xfId="31750"/>
    <cellStyle name="_Recon to Darrin's 5.11.05 proforma_Power Costs - Comparison bx Rbtl-Staff-Jt-PC_Electric Rev Req Model (2009 GRC) Rebuttal REmoval of New  WH Solar AdjustMI 3" xfId="6193"/>
    <cellStyle name="_Recon to Darrin's 5.11.05 proforma_Power Costs - Comparison bx Rbtl-Staff-Jt-PC_Electric Rev Req Model (2009 GRC) Rebuttal REmoval of New  WH Solar AdjustMI 3 2" xfId="31751"/>
    <cellStyle name="_Recon to Darrin's 5.11.05 proforma_Power Costs - Comparison bx Rbtl-Staff-Jt-PC_Electric Rev Req Model (2009 GRC) Rebuttal REmoval of New  WH Solar AdjustMI 3 2 2" xfId="31752"/>
    <cellStyle name="_Recon to Darrin's 5.11.05 proforma_Power Costs - Comparison bx Rbtl-Staff-Jt-PC_Electric Rev Req Model (2009 GRC) Rebuttal REmoval of New  WH Solar AdjustMI 3 3" xfId="31753"/>
    <cellStyle name="_Recon to Darrin's 5.11.05 proforma_Power Costs - Comparison bx Rbtl-Staff-Jt-PC_Electric Rev Req Model (2009 GRC) Rebuttal REmoval of New  WH Solar AdjustMI 4" xfId="6194"/>
    <cellStyle name="_Recon to Darrin's 5.11.05 proforma_Power Costs - Comparison bx Rbtl-Staff-Jt-PC_Electric Rev Req Model (2009 GRC) Rebuttal REmoval of New  WH Solar AdjustMI 4 2" xfId="31754"/>
    <cellStyle name="_Recon to Darrin's 5.11.05 proforma_Power Costs - Comparison bx Rbtl-Staff-Jt-PC_Electric Rev Req Model (2009 GRC) Rebuttal REmoval of New  WH Solar AdjustMI 4 2 2" xfId="31755"/>
    <cellStyle name="_Recon to Darrin's 5.11.05 proforma_Power Costs - Comparison bx Rbtl-Staff-Jt-PC_Electric Rev Req Model (2009 GRC) Rebuttal REmoval of New  WH Solar AdjustMI 4 3" xfId="31756"/>
    <cellStyle name="_Recon to Darrin's 5.11.05 proforma_Power Costs - Comparison bx Rbtl-Staff-Jt-PC_Electric Rev Req Model (2009 GRC) Rebuttal REmoval of New  WH Solar AdjustMI 5" xfId="31757"/>
    <cellStyle name="_Recon to Darrin's 5.11.05 proforma_Power Costs - Comparison bx Rbtl-Staff-Jt-PC_Electric Rev Req Model (2009 GRC) Rebuttal REmoval of New  WH Solar AdjustMI 5 2" xfId="31758"/>
    <cellStyle name="_Recon to Darrin's 5.11.05 proforma_Power Costs - Comparison bx Rbtl-Staff-Jt-PC_Electric Rev Req Model (2009 GRC) Rebuttal REmoval of New  WH Solar AdjustMI 6" xfId="31759"/>
    <cellStyle name="_Recon to Darrin's 5.11.05 proforma_Power Costs - Comparison bx Rbtl-Staff-Jt-PC_Electric Rev Req Model (2009 GRC) Rebuttal REmoval of New  WH Solar AdjustMI 6 2" xfId="31760"/>
    <cellStyle name="_Recon to Darrin's 5.11.05 proforma_Power Costs - Comparison bx Rbtl-Staff-Jt-PC_Electric Rev Req Model (2009 GRC) Rebuttal REmoval of New  WH Solar AdjustMI_DEM-WP(C) ENERG10C--ctn Mid-C_042010 2010GRC" xfId="31761"/>
    <cellStyle name="_Recon to Darrin's 5.11.05 proforma_Power Costs - Comparison bx Rbtl-Staff-Jt-PC_Electric Rev Req Model (2009 GRC) Rebuttal REmoval of New  WH Solar AdjustMI_DEM-WP(C) ENERG10C--ctn Mid-C_042010 2010GRC 2" xfId="31762"/>
    <cellStyle name="_Recon to Darrin's 5.11.05 proforma_Power Costs - Comparison bx Rbtl-Staff-Jt-PC_Electric Rev Req Model (2009 GRC) Revised 01-18-2010" xfId="6195"/>
    <cellStyle name="_Recon to Darrin's 5.11.05 proforma_Power Costs - Comparison bx Rbtl-Staff-Jt-PC_Electric Rev Req Model (2009 GRC) Revised 01-18-2010 2" xfId="6196"/>
    <cellStyle name="_Recon to Darrin's 5.11.05 proforma_Power Costs - Comparison bx Rbtl-Staff-Jt-PC_Electric Rev Req Model (2009 GRC) Revised 01-18-2010 2 2" xfId="6197"/>
    <cellStyle name="_Recon to Darrin's 5.11.05 proforma_Power Costs - Comparison bx Rbtl-Staff-Jt-PC_Electric Rev Req Model (2009 GRC) Revised 01-18-2010 2 2 2" xfId="31763"/>
    <cellStyle name="_Recon to Darrin's 5.11.05 proforma_Power Costs - Comparison bx Rbtl-Staff-Jt-PC_Electric Rev Req Model (2009 GRC) Revised 01-18-2010 2 2 2 2" xfId="31764"/>
    <cellStyle name="_Recon to Darrin's 5.11.05 proforma_Power Costs - Comparison bx Rbtl-Staff-Jt-PC_Electric Rev Req Model (2009 GRC) Revised 01-18-2010 2 3" xfId="6198"/>
    <cellStyle name="_Recon to Darrin's 5.11.05 proforma_Power Costs - Comparison bx Rbtl-Staff-Jt-PC_Electric Rev Req Model (2009 GRC) Revised 01-18-2010 2 3 2" xfId="31765"/>
    <cellStyle name="_Recon to Darrin's 5.11.05 proforma_Power Costs - Comparison bx Rbtl-Staff-Jt-PC_Electric Rev Req Model (2009 GRC) Revised 01-18-2010 2 4" xfId="31766"/>
    <cellStyle name="_Recon to Darrin's 5.11.05 proforma_Power Costs - Comparison bx Rbtl-Staff-Jt-PC_Electric Rev Req Model (2009 GRC) Revised 01-18-2010 2 4 2" xfId="31767"/>
    <cellStyle name="_Recon to Darrin's 5.11.05 proforma_Power Costs - Comparison bx Rbtl-Staff-Jt-PC_Electric Rev Req Model (2009 GRC) Revised 01-18-2010 3" xfId="6199"/>
    <cellStyle name="_Recon to Darrin's 5.11.05 proforma_Power Costs - Comparison bx Rbtl-Staff-Jt-PC_Electric Rev Req Model (2009 GRC) Revised 01-18-2010 3 2" xfId="31768"/>
    <cellStyle name="_Recon to Darrin's 5.11.05 proforma_Power Costs - Comparison bx Rbtl-Staff-Jt-PC_Electric Rev Req Model (2009 GRC) Revised 01-18-2010 3 2 2" xfId="31769"/>
    <cellStyle name="_Recon to Darrin's 5.11.05 proforma_Power Costs - Comparison bx Rbtl-Staff-Jt-PC_Electric Rev Req Model (2009 GRC) Revised 01-18-2010 3 3" xfId="31770"/>
    <cellStyle name="_Recon to Darrin's 5.11.05 proforma_Power Costs - Comparison bx Rbtl-Staff-Jt-PC_Electric Rev Req Model (2009 GRC) Revised 01-18-2010 4" xfId="6200"/>
    <cellStyle name="_Recon to Darrin's 5.11.05 proforma_Power Costs - Comparison bx Rbtl-Staff-Jt-PC_Electric Rev Req Model (2009 GRC) Revised 01-18-2010 4 2" xfId="31771"/>
    <cellStyle name="_Recon to Darrin's 5.11.05 proforma_Power Costs - Comparison bx Rbtl-Staff-Jt-PC_Electric Rev Req Model (2009 GRC) Revised 01-18-2010 4 2 2" xfId="31772"/>
    <cellStyle name="_Recon to Darrin's 5.11.05 proforma_Power Costs - Comparison bx Rbtl-Staff-Jt-PC_Electric Rev Req Model (2009 GRC) Revised 01-18-2010 4 3" xfId="31773"/>
    <cellStyle name="_Recon to Darrin's 5.11.05 proforma_Power Costs - Comparison bx Rbtl-Staff-Jt-PC_Electric Rev Req Model (2009 GRC) Revised 01-18-2010 5" xfId="31774"/>
    <cellStyle name="_Recon to Darrin's 5.11.05 proforma_Power Costs - Comparison bx Rbtl-Staff-Jt-PC_Electric Rev Req Model (2009 GRC) Revised 01-18-2010 5 2" xfId="31775"/>
    <cellStyle name="_Recon to Darrin's 5.11.05 proforma_Power Costs - Comparison bx Rbtl-Staff-Jt-PC_Electric Rev Req Model (2009 GRC) Revised 01-18-2010 6" xfId="31776"/>
    <cellStyle name="_Recon to Darrin's 5.11.05 proforma_Power Costs - Comparison bx Rbtl-Staff-Jt-PC_Electric Rev Req Model (2009 GRC) Revised 01-18-2010 6 2" xfId="31777"/>
    <cellStyle name="_Recon to Darrin's 5.11.05 proforma_Power Costs - Comparison bx Rbtl-Staff-Jt-PC_Electric Rev Req Model (2009 GRC) Revised 01-18-2010_DEM-WP(C) ENERG10C--ctn Mid-C_042010 2010GRC" xfId="31778"/>
    <cellStyle name="_Recon to Darrin's 5.11.05 proforma_Power Costs - Comparison bx Rbtl-Staff-Jt-PC_Electric Rev Req Model (2009 GRC) Revised 01-18-2010_DEM-WP(C) ENERG10C--ctn Mid-C_042010 2010GRC 2" xfId="31779"/>
    <cellStyle name="_Recon to Darrin's 5.11.05 proforma_Power Costs - Comparison bx Rbtl-Staff-Jt-PC_Final Order Electric EXHIBIT A-1" xfId="6201"/>
    <cellStyle name="_Recon to Darrin's 5.11.05 proforma_Power Costs - Comparison bx Rbtl-Staff-Jt-PC_Final Order Electric EXHIBIT A-1 2" xfId="6202"/>
    <cellStyle name="_Recon to Darrin's 5.11.05 proforma_Power Costs - Comparison bx Rbtl-Staff-Jt-PC_Final Order Electric EXHIBIT A-1 2 2" xfId="6203"/>
    <cellStyle name="_Recon to Darrin's 5.11.05 proforma_Power Costs - Comparison bx Rbtl-Staff-Jt-PC_Final Order Electric EXHIBIT A-1 2 2 2" xfId="31780"/>
    <cellStyle name="_Recon to Darrin's 5.11.05 proforma_Power Costs - Comparison bx Rbtl-Staff-Jt-PC_Final Order Electric EXHIBIT A-1 2 3" xfId="6204"/>
    <cellStyle name="_Recon to Darrin's 5.11.05 proforma_Power Costs - Comparison bx Rbtl-Staff-Jt-PC_Final Order Electric EXHIBIT A-1 3" xfId="6205"/>
    <cellStyle name="_Recon to Darrin's 5.11.05 proforma_Power Costs - Comparison bx Rbtl-Staff-Jt-PC_Final Order Electric EXHIBIT A-1 3 2" xfId="31781"/>
    <cellStyle name="_Recon to Darrin's 5.11.05 proforma_Power Costs - Comparison bx Rbtl-Staff-Jt-PC_Final Order Electric EXHIBIT A-1 3 2 2" xfId="31782"/>
    <cellStyle name="_Recon to Darrin's 5.11.05 proforma_Power Costs - Comparison bx Rbtl-Staff-Jt-PC_Final Order Electric EXHIBIT A-1 3 3" xfId="31783"/>
    <cellStyle name="_Recon to Darrin's 5.11.05 proforma_Power Costs - Comparison bx Rbtl-Staff-Jt-PC_Final Order Electric EXHIBIT A-1 4" xfId="6206"/>
    <cellStyle name="_Recon to Darrin's 5.11.05 proforma_Power Costs - Comparison bx Rbtl-Staff-Jt-PC_Final Order Electric EXHIBIT A-1 4 2" xfId="31784"/>
    <cellStyle name="_Recon to Darrin's 5.11.05 proforma_Power Costs - Comparison bx Rbtl-Staff-Jt-PC_Final Order Electric EXHIBIT A-1 5" xfId="31785"/>
    <cellStyle name="_Recon to Darrin's 5.11.05 proforma_Power Costs - Comparison bx Rbtl-Staff-Jt-PC_Final Order Electric EXHIBIT A-1 6" xfId="31786"/>
    <cellStyle name="_Recon to Darrin's 5.11.05 proforma_Production Adj 4.37" xfId="6207"/>
    <cellStyle name="_Recon to Darrin's 5.11.05 proforma_Production Adj 4.37 2" xfId="6208"/>
    <cellStyle name="_Recon to Darrin's 5.11.05 proforma_Production Adj 4.37 2 2" xfId="6209"/>
    <cellStyle name="_Recon to Darrin's 5.11.05 proforma_Production Adj 4.37 2 2 2" xfId="31787"/>
    <cellStyle name="_Recon to Darrin's 5.11.05 proforma_Production Adj 4.37 2 3" xfId="6210"/>
    <cellStyle name="_Recon to Darrin's 5.11.05 proforma_Production Adj 4.37 3" xfId="6211"/>
    <cellStyle name="_Recon to Darrin's 5.11.05 proforma_Production Adj 4.37 3 2" xfId="31788"/>
    <cellStyle name="_Recon to Darrin's 5.11.05 proforma_Production Adj 4.37 4" xfId="31789"/>
    <cellStyle name="_Recon to Darrin's 5.11.05 proforma_Purchased Power Adj 4.03" xfId="6212"/>
    <cellStyle name="_Recon to Darrin's 5.11.05 proforma_Purchased Power Adj 4.03 2" xfId="6213"/>
    <cellStyle name="_Recon to Darrin's 5.11.05 proforma_Purchased Power Adj 4.03 2 2" xfId="6214"/>
    <cellStyle name="_Recon to Darrin's 5.11.05 proforma_Purchased Power Adj 4.03 2 2 2" xfId="31790"/>
    <cellStyle name="_Recon to Darrin's 5.11.05 proforma_Purchased Power Adj 4.03 2 3" xfId="6215"/>
    <cellStyle name="_Recon to Darrin's 5.11.05 proforma_Purchased Power Adj 4.03 3" xfId="6216"/>
    <cellStyle name="_Recon to Darrin's 5.11.05 proforma_Purchased Power Adj 4.03 3 2" xfId="31791"/>
    <cellStyle name="_Recon to Darrin's 5.11.05 proforma_Purchased Power Adj 4.03 4" xfId="31792"/>
    <cellStyle name="_Recon to Darrin's 5.11.05 proforma_Rebuttal Power Costs" xfId="6217"/>
    <cellStyle name="_Recon to Darrin's 5.11.05 proforma_Rebuttal Power Costs 2" xfId="6218"/>
    <cellStyle name="_Recon to Darrin's 5.11.05 proforma_Rebuttal Power Costs 2 2" xfId="6219"/>
    <cellStyle name="_Recon to Darrin's 5.11.05 proforma_Rebuttal Power Costs 2 2 2" xfId="31793"/>
    <cellStyle name="_Recon to Darrin's 5.11.05 proforma_Rebuttal Power Costs 2 2 2 2" xfId="31794"/>
    <cellStyle name="_Recon to Darrin's 5.11.05 proforma_Rebuttal Power Costs 2 3" xfId="6220"/>
    <cellStyle name="_Recon to Darrin's 5.11.05 proforma_Rebuttal Power Costs 2 3 2" xfId="31795"/>
    <cellStyle name="_Recon to Darrin's 5.11.05 proforma_Rebuttal Power Costs 2 4" xfId="31796"/>
    <cellStyle name="_Recon to Darrin's 5.11.05 proforma_Rebuttal Power Costs 2 4 2" xfId="31797"/>
    <cellStyle name="_Recon to Darrin's 5.11.05 proforma_Rebuttal Power Costs 3" xfId="6221"/>
    <cellStyle name="_Recon to Darrin's 5.11.05 proforma_Rebuttal Power Costs 3 2" xfId="31798"/>
    <cellStyle name="_Recon to Darrin's 5.11.05 proforma_Rebuttal Power Costs 3 2 2" xfId="31799"/>
    <cellStyle name="_Recon to Darrin's 5.11.05 proforma_Rebuttal Power Costs 3 3" xfId="31800"/>
    <cellStyle name="_Recon to Darrin's 5.11.05 proforma_Rebuttal Power Costs 4" xfId="6222"/>
    <cellStyle name="_Recon to Darrin's 5.11.05 proforma_Rebuttal Power Costs 4 2" xfId="31801"/>
    <cellStyle name="_Recon to Darrin's 5.11.05 proforma_Rebuttal Power Costs 4 2 2" xfId="31802"/>
    <cellStyle name="_Recon to Darrin's 5.11.05 proforma_Rebuttal Power Costs 4 3" xfId="31803"/>
    <cellStyle name="_Recon to Darrin's 5.11.05 proforma_Rebuttal Power Costs 5" xfId="31804"/>
    <cellStyle name="_Recon to Darrin's 5.11.05 proforma_Rebuttal Power Costs 5 2" xfId="31805"/>
    <cellStyle name="_Recon to Darrin's 5.11.05 proforma_Rebuttal Power Costs 6" xfId="31806"/>
    <cellStyle name="_Recon to Darrin's 5.11.05 proforma_Rebuttal Power Costs 6 2" xfId="31807"/>
    <cellStyle name="_Recon to Darrin's 5.11.05 proforma_Rebuttal Power Costs_Adj Bench DR 3 for Initial Briefs (Electric)" xfId="6223"/>
    <cellStyle name="_Recon to Darrin's 5.11.05 proforma_Rebuttal Power Costs_Adj Bench DR 3 for Initial Briefs (Electric) 2" xfId="6224"/>
    <cellStyle name="_Recon to Darrin's 5.11.05 proforma_Rebuttal Power Costs_Adj Bench DR 3 for Initial Briefs (Electric) 2 2" xfId="6225"/>
    <cellStyle name="_Recon to Darrin's 5.11.05 proforma_Rebuttal Power Costs_Adj Bench DR 3 for Initial Briefs (Electric) 2 2 2" xfId="31808"/>
    <cellStyle name="_Recon to Darrin's 5.11.05 proforma_Rebuttal Power Costs_Adj Bench DR 3 for Initial Briefs (Electric) 2 2 2 2" xfId="31809"/>
    <cellStyle name="_Recon to Darrin's 5.11.05 proforma_Rebuttal Power Costs_Adj Bench DR 3 for Initial Briefs (Electric) 2 3" xfId="6226"/>
    <cellStyle name="_Recon to Darrin's 5.11.05 proforma_Rebuttal Power Costs_Adj Bench DR 3 for Initial Briefs (Electric) 2 3 2" xfId="31810"/>
    <cellStyle name="_Recon to Darrin's 5.11.05 proforma_Rebuttal Power Costs_Adj Bench DR 3 for Initial Briefs (Electric) 2 4" xfId="31811"/>
    <cellStyle name="_Recon to Darrin's 5.11.05 proforma_Rebuttal Power Costs_Adj Bench DR 3 for Initial Briefs (Electric) 2 4 2" xfId="31812"/>
    <cellStyle name="_Recon to Darrin's 5.11.05 proforma_Rebuttal Power Costs_Adj Bench DR 3 for Initial Briefs (Electric) 3" xfId="6227"/>
    <cellStyle name="_Recon to Darrin's 5.11.05 proforma_Rebuttal Power Costs_Adj Bench DR 3 for Initial Briefs (Electric) 3 2" xfId="31813"/>
    <cellStyle name="_Recon to Darrin's 5.11.05 proforma_Rebuttal Power Costs_Adj Bench DR 3 for Initial Briefs (Electric) 3 2 2" xfId="31814"/>
    <cellStyle name="_Recon to Darrin's 5.11.05 proforma_Rebuttal Power Costs_Adj Bench DR 3 for Initial Briefs (Electric) 3 3" xfId="31815"/>
    <cellStyle name="_Recon to Darrin's 5.11.05 proforma_Rebuttal Power Costs_Adj Bench DR 3 for Initial Briefs (Electric) 4" xfId="6228"/>
    <cellStyle name="_Recon to Darrin's 5.11.05 proforma_Rebuttal Power Costs_Adj Bench DR 3 for Initial Briefs (Electric) 4 2" xfId="31816"/>
    <cellStyle name="_Recon to Darrin's 5.11.05 proforma_Rebuttal Power Costs_Adj Bench DR 3 for Initial Briefs (Electric) 4 2 2" xfId="31817"/>
    <cellStyle name="_Recon to Darrin's 5.11.05 proforma_Rebuttal Power Costs_Adj Bench DR 3 for Initial Briefs (Electric) 4 3" xfId="31818"/>
    <cellStyle name="_Recon to Darrin's 5.11.05 proforma_Rebuttal Power Costs_Adj Bench DR 3 for Initial Briefs (Electric) 5" xfId="31819"/>
    <cellStyle name="_Recon to Darrin's 5.11.05 proforma_Rebuttal Power Costs_Adj Bench DR 3 for Initial Briefs (Electric) 5 2" xfId="31820"/>
    <cellStyle name="_Recon to Darrin's 5.11.05 proforma_Rebuttal Power Costs_Adj Bench DR 3 for Initial Briefs (Electric) 6" xfId="31821"/>
    <cellStyle name="_Recon to Darrin's 5.11.05 proforma_Rebuttal Power Costs_Adj Bench DR 3 for Initial Briefs (Electric) 6 2" xfId="31822"/>
    <cellStyle name="_Recon to Darrin's 5.11.05 proforma_Rebuttal Power Costs_Adj Bench DR 3 for Initial Briefs (Electric)_DEM-WP(C) ENERG10C--ctn Mid-C_042010 2010GRC" xfId="31823"/>
    <cellStyle name="_Recon to Darrin's 5.11.05 proforma_Rebuttal Power Costs_Adj Bench DR 3 for Initial Briefs (Electric)_DEM-WP(C) ENERG10C--ctn Mid-C_042010 2010GRC 2" xfId="31824"/>
    <cellStyle name="_Recon to Darrin's 5.11.05 proforma_Rebuttal Power Costs_DEM-WP(C) ENERG10C--ctn Mid-C_042010 2010GRC" xfId="31825"/>
    <cellStyle name="_Recon to Darrin's 5.11.05 proforma_Rebuttal Power Costs_DEM-WP(C) ENERG10C--ctn Mid-C_042010 2010GRC 2" xfId="31826"/>
    <cellStyle name="_Recon to Darrin's 5.11.05 proforma_Rebuttal Power Costs_Electric Rev Req Model (2009 GRC) Rebuttal" xfId="6229"/>
    <cellStyle name="_Recon to Darrin's 5.11.05 proforma_Rebuttal Power Costs_Electric Rev Req Model (2009 GRC) Rebuttal 2" xfId="6230"/>
    <cellStyle name="_Recon to Darrin's 5.11.05 proforma_Rebuttal Power Costs_Electric Rev Req Model (2009 GRC) Rebuttal 2 2" xfId="6231"/>
    <cellStyle name="_Recon to Darrin's 5.11.05 proforma_Rebuttal Power Costs_Electric Rev Req Model (2009 GRC) Rebuttal 2 2 2" xfId="31827"/>
    <cellStyle name="_Recon to Darrin's 5.11.05 proforma_Rebuttal Power Costs_Electric Rev Req Model (2009 GRC) Rebuttal 2 3" xfId="6232"/>
    <cellStyle name="_Recon to Darrin's 5.11.05 proforma_Rebuttal Power Costs_Electric Rev Req Model (2009 GRC) Rebuttal 3" xfId="6233"/>
    <cellStyle name="_Recon to Darrin's 5.11.05 proforma_Rebuttal Power Costs_Electric Rev Req Model (2009 GRC) Rebuttal 3 2" xfId="31828"/>
    <cellStyle name="_Recon to Darrin's 5.11.05 proforma_Rebuttal Power Costs_Electric Rev Req Model (2009 GRC) Rebuttal 4" xfId="6234"/>
    <cellStyle name="_Recon to Darrin's 5.11.05 proforma_Rebuttal Power Costs_Electric Rev Req Model (2009 GRC) Rebuttal REmoval of New  WH Solar AdjustMI" xfId="6235"/>
    <cellStyle name="_Recon to Darrin's 5.11.05 proforma_Rebuttal Power Costs_Electric Rev Req Model (2009 GRC) Rebuttal REmoval of New  WH Solar AdjustMI 2" xfId="6236"/>
    <cellStyle name="_Recon to Darrin's 5.11.05 proforma_Rebuttal Power Costs_Electric Rev Req Model (2009 GRC) Rebuttal REmoval of New  WH Solar AdjustMI 2 2" xfId="6237"/>
    <cellStyle name="_Recon to Darrin's 5.11.05 proforma_Rebuttal Power Costs_Electric Rev Req Model (2009 GRC) Rebuttal REmoval of New  WH Solar AdjustMI 2 2 2" xfId="31829"/>
    <cellStyle name="_Recon to Darrin's 5.11.05 proforma_Rebuttal Power Costs_Electric Rev Req Model (2009 GRC) Rebuttal REmoval of New  WH Solar AdjustMI 2 2 2 2" xfId="31830"/>
    <cellStyle name="_Recon to Darrin's 5.11.05 proforma_Rebuttal Power Costs_Electric Rev Req Model (2009 GRC) Rebuttal REmoval of New  WH Solar AdjustMI 2 3" xfId="6238"/>
    <cellStyle name="_Recon to Darrin's 5.11.05 proforma_Rebuttal Power Costs_Electric Rev Req Model (2009 GRC) Rebuttal REmoval of New  WH Solar AdjustMI 2 3 2" xfId="31831"/>
    <cellStyle name="_Recon to Darrin's 5.11.05 proforma_Rebuttal Power Costs_Electric Rev Req Model (2009 GRC) Rebuttal REmoval of New  WH Solar AdjustMI 2 4" xfId="31832"/>
    <cellStyle name="_Recon to Darrin's 5.11.05 proforma_Rebuttal Power Costs_Electric Rev Req Model (2009 GRC) Rebuttal REmoval of New  WH Solar AdjustMI 2 4 2" xfId="31833"/>
    <cellStyle name="_Recon to Darrin's 5.11.05 proforma_Rebuttal Power Costs_Electric Rev Req Model (2009 GRC) Rebuttal REmoval of New  WH Solar AdjustMI 3" xfId="6239"/>
    <cellStyle name="_Recon to Darrin's 5.11.05 proforma_Rebuttal Power Costs_Electric Rev Req Model (2009 GRC) Rebuttal REmoval of New  WH Solar AdjustMI 3 2" xfId="31834"/>
    <cellStyle name="_Recon to Darrin's 5.11.05 proforma_Rebuttal Power Costs_Electric Rev Req Model (2009 GRC) Rebuttal REmoval of New  WH Solar AdjustMI 3 2 2" xfId="31835"/>
    <cellStyle name="_Recon to Darrin's 5.11.05 proforma_Rebuttal Power Costs_Electric Rev Req Model (2009 GRC) Rebuttal REmoval of New  WH Solar AdjustMI 3 3" xfId="31836"/>
    <cellStyle name="_Recon to Darrin's 5.11.05 proforma_Rebuttal Power Costs_Electric Rev Req Model (2009 GRC) Rebuttal REmoval of New  WH Solar AdjustMI 4" xfId="6240"/>
    <cellStyle name="_Recon to Darrin's 5.11.05 proforma_Rebuttal Power Costs_Electric Rev Req Model (2009 GRC) Rebuttal REmoval of New  WH Solar AdjustMI 4 2" xfId="31837"/>
    <cellStyle name="_Recon to Darrin's 5.11.05 proforma_Rebuttal Power Costs_Electric Rev Req Model (2009 GRC) Rebuttal REmoval of New  WH Solar AdjustMI 4 2 2" xfId="31838"/>
    <cellStyle name="_Recon to Darrin's 5.11.05 proforma_Rebuttal Power Costs_Electric Rev Req Model (2009 GRC) Rebuttal REmoval of New  WH Solar AdjustMI 4 3" xfId="31839"/>
    <cellStyle name="_Recon to Darrin's 5.11.05 proforma_Rebuttal Power Costs_Electric Rev Req Model (2009 GRC) Rebuttal REmoval of New  WH Solar AdjustMI 5" xfId="31840"/>
    <cellStyle name="_Recon to Darrin's 5.11.05 proforma_Rebuttal Power Costs_Electric Rev Req Model (2009 GRC) Rebuttal REmoval of New  WH Solar AdjustMI 5 2" xfId="31841"/>
    <cellStyle name="_Recon to Darrin's 5.11.05 proforma_Rebuttal Power Costs_Electric Rev Req Model (2009 GRC) Rebuttal REmoval of New  WH Solar AdjustMI 6" xfId="31842"/>
    <cellStyle name="_Recon to Darrin's 5.11.05 proforma_Rebuttal Power Costs_Electric Rev Req Model (2009 GRC) Rebuttal REmoval of New  WH Solar AdjustMI 6 2" xfId="31843"/>
    <cellStyle name="_Recon to Darrin's 5.11.05 proforma_Rebuttal Power Costs_Electric Rev Req Model (2009 GRC) Rebuttal REmoval of New  WH Solar AdjustMI_DEM-WP(C) ENERG10C--ctn Mid-C_042010 2010GRC" xfId="31844"/>
    <cellStyle name="_Recon to Darrin's 5.11.05 proforma_Rebuttal Power Costs_Electric Rev Req Model (2009 GRC) Rebuttal REmoval of New  WH Solar AdjustMI_DEM-WP(C) ENERG10C--ctn Mid-C_042010 2010GRC 2" xfId="31845"/>
    <cellStyle name="_Recon to Darrin's 5.11.05 proforma_Rebuttal Power Costs_Electric Rev Req Model (2009 GRC) Revised 01-18-2010" xfId="6241"/>
    <cellStyle name="_Recon to Darrin's 5.11.05 proforma_Rebuttal Power Costs_Electric Rev Req Model (2009 GRC) Revised 01-18-2010 2" xfId="6242"/>
    <cellStyle name="_Recon to Darrin's 5.11.05 proforma_Rebuttal Power Costs_Electric Rev Req Model (2009 GRC) Revised 01-18-2010 2 2" xfId="6243"/>
    <cellStyle name="_Recon to Darrin's 5.11.05 proforma_Rebuttal Power Costs_Electric Rev Req Model (2009 GRC) Revised 01-18-2010 2 2 2" xfId="31846"/>
    <cellStyle name="_Recon to Darrin's 5.11.05 proforma_Rebuttal Power Costs_Electric Rev Req Model (2009 GRC) Revised 01-18-2010 2 2 2 2" xfId="31847"/>
    <cellStyle name="_Recon to Darrin's 5.11.05 proforma_Rebuttal Power Costs_Electric Rev Req Model (2009 GRC) Revised 01-18-2010 2 3" xfId="6244"/>
    <cellStyle name="_Recon to Darrin's 5.11.05 proforma_Rebuttal Power Costs_Electric Rev Req Model (2009 GRC) Revised 01-18-2010 2 3 2" xfId="31848"/>
    <cellStyle name="_Recon to Darrin's 5.11.05 proforma_Rebuttal Power Costs_Electric Rev Req Model (2009 GRC) Revised 01-18-2010 2 4" xfId="31849"/>
    <cellStyle name="_Recon to Darrin's 5.11.05 proforma_Rebuttal Power Costs_Electric Rev Req Model (2009 GRC) Revised 01-18-2010 2 4 2" xfId="31850"/>
    <cellStyle name="_Recon to Darrin's 5.11.05 proforma_Rebuttal Power Costs_Electric Rev Req Model (2009 GRC) Revised 01-18-2010 3" xfId="6245"/>
    <cellStyle name="_Recon to Darrin's 5.11.05 proforma_Rebuttal Power Costs_Electric Rev Req Model (2009 GRC) Revised 01-18-2010 3 2" xfId="31851"/>
    <cellStyle name="_Recon to Darrin's 5.11.05 proforma_Rebuttal Power Costs_Electric Rev Req Model (2009 GRC) Revised 01-18-2010 3 2 2" xfId="31852"/>
    <cellStyle name="_Recon to Darrin's 5.11.05 proforma_Rebuttal Power Costs_Electric Rev Req Model (2009 GRC) Revised 01-18-2010 3 3" xfId="31853"/>
    <cellStyle name="_Recon to Darrin's 5.11.05 proforma_Rebuttal Power Costs_Electric Rev Req Model (2009 GRC) Revised 01-18-2010 4" xfId="6246"/>
    <cellStyle name="_Recon to Darrin's 5.11.05 proforma_Rebuttal Power Costs_Electric Rev Req Model (2009 GRC) Revised 01-18-2010 4 2" xfId="31854"/>
    <cellStyle name="_Recon to Darrin's 5.11.05 proforma_Rebuttal Power Costs_Electric Rev Req Model (2009 GRC) Revised 01-18-2010 4 2 2" xfId="31855"/>
    <cellStyle name="_Recon to Darrin's 5.11.05 proforma_Rebuttal Power Costs_Electric Rev Req Model (2009 GRC) Revised 01-18-2010 4 3" xfId="31856"/>
    <cellStyle name="_Recon to Darrin's 5.11.05 proforma_Rebuttal Power Costs_Electric Rev Req Model (2009 GRC) Revised 01-18-2010 5" xfId="31857"/>
    <cellStyle name="_Recon to Darrin's 5.11.05 proforma_Rebuttal Power Costs_Electric Rev Req Model (2009 GRC) Revised 01-18-2010 5 2" xfId="31858"/>
    <cellStyle name="_Recon to Darrin's 5.11.05 proforma_Rebuttal Power Costs_Electric Rev Req Model (2009 GRC) Revised 01-18-2010 6" xfId="31859"/>
    <cellStyle name="_Recon to Darrin's 5.11.05 proforma_Rebuttal Power Costs_Electric Rev Req Model (2009 GRC) Revised 01-18-2010 6 2" xfId="31860"/>
    <cellStyle name="_Recon to Darrin's 5.11.05 proforma_Rebuttal Power Costs_Electric Rev Req Model (2009 GRC) Revised 01-18-2010_DEM-WP(C) ENERG10C--ctn Mid-C_042010 2010GRC" xfId="31861"/>
    <cellStyle name="_Recon to Darrin's 5.11.05 proforma_Rebuttal Power Costs_Electric Rev Req Model (2009 GRC) Revised 01-18-2010_DEM-WP(C) ENERG10C--ctn Mid-C_042010 2010GRC 2" xfId="31862"/>
    <cellStyle name="_Recon to Darrin's 5.11.05 proforma_Rebuttal Power Costs_Final Order Electric EXHIBIT A-1" xfId="6247"/>
    <cellStyle name="_Recon to Darrin's 5.11.05 proforma_Rebuttal Power Costs_Final Order Electric EXHIBIT A-1 2" xfId="6248"/>
    <cellStyle name="_Recon to Darrin's 5.11.05 proforma_Rebuttal Power Costs_Final Order Electric EXHIBIT A-1 2 2" xfId="6249"/>
    <cellStyle name="_Recon to Darrin's 5.11.05 proforma_Rebuttal Power Costs_Final Order Electric EXHIBIT A-1 2 2 2" xfId="31863"/>
    <cellStyle name="_Recon to Darrin's 5.11.05 proforma_Rebuttal Power Costs_Final Order Electric EXHIBIT A-1 2 3" xfId="6250"/>
    <cellStyle name="_Recon to Darrin's 5.11.05 proforma_Rebuttal Power Costs_Final Order Electric EXHIBIT A-1 3" xfId="6251"/>
    <cellStyle name="_Recon to Darrin's 5.11.05 proforma_Rebuttal Power Costs_Final Order Electric EXHIBIT A-1 3 2" xfId="31864"/>
    <cellStyle name="_Recon to Darrin's 5.11.05 proforma_Rebuttal Power Costs_Final Order Electric EXHIBIT A-1 3 2 2" xfId="31865"/>
    <cellStyle name="_Recon to Darrin's 5.11.05 proforma_Rebuttal Power Costs_Final Order Electric EXHIBIT A-1 3 3" xfId="31866"/>
    <cellStyle name="_Recon to Darrin's 5.11.05 proforma_Rebuttal Power Costs_Final Order Electric EXHIBIT A-1 4" xfId="6252"/>
    <cellStyle name="_Recon to Darrin's 5.11.05 proforma_Rebuttal Power Costs_Final Order Electric EXHIBIT A-1 4 2" xfId="31867"/>
    <cellStyle name="_Recon to Darrin's 5.11.05 proforma_Rebuttal Power Costs_Final Order Electric EXHIBIT A-1 5" xfId="31868"/>
    <cellStyle name="_Recon to Darrin's 5.11.05 proforma_Rebuttal Power Costs_Final Order Electric EXHIBIT A-1 6" xfId="31869"/>
    <cellStyle name="_Recon to Darrin's 5.11.05 proforma_RECS vs PTC's w Interest 6-28-10" xfId="6253"/>
    <cellStyle name="_Recon to Darrin's 5.11.05 proforma_ROR &amp; CONV FACTOR" xfId="6254"/>
    <cellStyle name="_Recon to Darrin's 5.11.05 proforma_ROR &amp; CONV FACTOR 2" xfId="6255"/>
    <cellStyle name="_Recon to Darrin's 5.11.05 proforma_ROR &amp; CONV FACTOR 2 2" xfId="6256"/>
    <cellStyle name="_Recon to Darrin's 5.11.05 proforma_ROR &amp; CONV FACTOR 2 2 2" xfId="31870"/>
    <cellStyle name="_Recon to Darrin's 5.11.05 proforma_ROR &amp; CONV FACTOR 2 3" xfId="6257"/>
    <cellStyle name="_Recon to Darrin's 5.11.05 proforma_ROR &amp; CONV FACTOR 3" xfId="6258"/>
    <cellStyle name="_Recon to Darrin's 5.11.05 proforma_ROR &amp; CONV FACTOR 3 2" xfId="31871"/>
    <cellStyle name="_Recon to Darrin's 5.11.05 proforma_ROR &amp; CONV FACTOR 4" xfId="6259"/>
    <cellStyle name="_Recon to Darrin's 5.11.05 proforma_ROR 5.02" xfId="6260"/>
    <cellStyle name="_Recon to Darrin's 5.11.05 proforma_ROR 5.02 2" xfId="6261"/>
    <cellStyle name="_Recon to Darrin's 5.11.05 proforma_ROR 5.02 2 2" xfId="6262"/>
    <cellStyle name="_Recon to Darrin's 5.11.05 proforma_ROR 5.02 2 2 2" xfId="31872"/>
    <cellStyle name="_Recon to Darrin's 5.11.05 proforma_ROR 5.02 2 3" xfId="6263"/>
    <cellStyle name="_Recon to Darrin's 5.11.05 proforma_ROR 5.02 3" xfId="6264"/>
    <cellStyle name="_Recon to Darrin's 5.11.05 proforma_ROR 5.02 3 2" xfId="31873"/>
    <cellStyle name="_Recon to Darrin's 5.11.05 proforma_ROR 5.02 4" xfId="31874"/>
    <cellStyle name="_Recon to Darrin's 5.11.05 proforma_Transmission Workbook for May BOD" xfId="6265"/>
    <cellStyle name="_Recon to Darrin's 5.11.05 proforma_Transmission Workbook for May BOD 2" xfId="6266"/>
    <cellStyle name="_Recon to Darrin's 5.11.05 proforma_Transmission Workbook for May BOD 2 2" xfId="31875"/>
    <cellStyle name="_Recon to Darrin's 5.11.05 proforma_Transmission Workbook for May BOD 2 2 2" xfId="31876"/>
    <cellStyle name="_Recon to Darrin's 5.11.05 proforma_Transmission Workbook for May BOD 2 2 2 2" xfId="31877"/>
    <cellStyle name="_Recon to Darrin's 5.11.05 proforma_Transmission Workbook for May BOD 2 3" xfId="31878"/>
    <cellStyle name="_Recon to Darrin's 5.11.05 proforma_Transmission Workbook for May BOD 2 3 2" xfId="31879"/>
    <cellStyle name="_Recon to Darrin's 5.11.05 proforma_Transmission Workbook for May BOD 2 4" xfId="31880"/>
    <cellStyle name="_Recon to Darrin's 5.11.05 proforma_Transmission Workbook for May BOD 2 4 2" xfId="31881"/>
    <cellStyle name="_Recon to Darrin's 5.11.05 proforma_Transmission Workbook for May BOD 3" xfId="31882"/>
    <cellStyle name="_Recon to Darrin's 5.11.05 proforma_Transmission Workbook for May BOD 3 2" xfId="31883"/>
    <cellStyle name="_Recon to Darrin's 5.11.05 proforma_Transmission Workbook for May BOD 3 2 2" xfId="31884"/>
    <cellStyle name="_Recon to Darrin's 5.11.05 proforma_Transmission Workbook for May BOD 3 3" xfId="31885"/>
    <cellStyle name="_Recon to Darrin's 5.11.05 proforma_Transmission Workbook for May BOD 4" xfId="31886"/>
    <cellStyle name="_Recon to Darrin's 5.11.05 proforma_Transmission Workbook for May BOD 4 2" xfId="31887"/>
    <cellStyle name="_Recon to Darrin's 5.11.05 proforma_Transmission Workbook for May BOD 4 2 2" xfId="31888"/>
    <cellStyle name="_Recon to Darrin's 5.11.05 proforma_Transmission Workbook for May BOD 4 3" xfId="31889"/>
    <cellStyle name="_Recon to Darrin's 5.11.05 proforma_Transmission Workbook for May BOD 5" xfId="31890"/>
    <cellStyle name="_Recon to Darrin's 5.11.05 proforma_Transmission Workbook for May BOD 5 2" xfId="31891"/>
    <cellStyle name="_Recon to Darrin's 5.11.05 proforma_Transmission Workbook for May BOD 6" xfId="31892"/>
    <cellStyle name="_Recon to Darrin's 5.11.05 proforma_Transmission Workbook for May BOD 6 2" xfId="31893"/>
    <cellStyle name="_Recon to Darrin's 5.11.05 proforma_Transmission Workbook for May BOD_DEM-WP(C) ENERG10C--ctn Mid-C_042010 2010GRC" xfId="31894"/>
    <cellStyle name="_Recon to Darrin's 5.11.05 proforma_Transmission Workbook for May BOD_DEM-WP(C) ENERG10C--ctn Mid-C_042010 2010GRC 2" xfId="31895"/>
    <cellStyle name="_Recon to Darrin's 5.11.05 proforma_Typical Residential Impacts 10.27.08" xfId="6267"/>
    <cellStyle name="_Recon to Darrin's 5.11.05 proforma_Wind Integration 10GRC" xfId="6268"/>
    <cellStyle name="_Recon to Darrin's 5.11.05 proforma_Wind Integration 10GRC 2" xfId="6269"/>
    <cellStyle name="_Recon to Darrin's 5.11.05 proforma_Wind Integration 10GRC 2 2" xfId="31896"/>
    <cellStyle name="_Recon to Darrin's 5.11.05 proforma_Wind Integration 10GRC 2 2 2" xfId="31897"/>
    <cellStyle name="_Recon to Darrin's 5.11.05 proforma_Wind Integration 10GRC 2 2 2 2" xfId="31898"/>
    <cellStyle name="_Recon to Darrin's 5.11.05 proforma_Wind Integration 10GRC 2 3" xfId="31899"/>
    <cellStyle name="_Recon to Darrin's 5.11.05 proforma_Wind Integration 10GRC 2 3 2" xfId="31900"/>
    <cellStyle name="_Recon to Darrin's 5.11.05 proforma_Wind Integration 10GRC 2 4" xfId="31901"/>
    <cellStyle name="_Recon to Darrin's 5.11.05 proforma_Wind Integration 10GRC 2 4 2" xfId="31902"/>
    <cellStyle name="_Recon to Darrin's 5.11.05 proforma_Wind Integration 10GRC 3" xfId="31903"/>
    <cellStyle name="_Recon to Darrin's 5.11.05 proforma_Wind Integration 10GRC 3 2" xfId="31904"/>
    <cellStyle name="_Recon to Darrin's 5.11.05 proforma_Wind Integration 10GRC 3 2 2" xfId="31905"/>
    <cellStyle name="_Recon to Darrin's 5.11.05 proforma_Wind Integration 10GRC 3 3" xfId="31906"/>
    <cellStyle name="_Recon to Darrin's 5.11.05 proforma_Wind Integration 10GRC 4" xfId="31907"/>
    <cellStyle name="_Recon to Darrin's 5.11.05 proforma_Wind Integration 10GRC 4 2" xfId="31908"/>
    <cellStyle name="_Recon to Darrin's 5.11.05 proforma_Wind Integration 10GRC 4 2 2" xfId="31909"/>
    <cellStyle name="_Recon to Darrin's 5.11.05 proforma_Wind Integration 10GRC 4 3" xfId="31910"/>
    <cellStyle name="_Recon to Darrin's 5.11.05 proforma_Wind Integration 10GRC 5" xfId="31911"/>
    <cellStyle name="_Recon to Darrin's 5.11.05 proforma_Wind Integration 10GRC 5 2" xfId="31912"/>
    <cellStyle name="_Recon to Darrin's 5.11.05 proforma_Wind Integration 10GRC 6" xfId="31913"/>
    <cellStyle name="_Recon to Darrin's 5.11.05 proforma_Wind Integration 10GRC 6 2" xfId="31914"/>
    <cellStyle name="_Recon to Darrin's 5.11.05 proforma_Wind Integration 10GRC_DEM-WP(C) ENERG10C--ctn Mid-C_042010 2010GRC" xfId="31915"/>
    <cellStyle name="_Recon to Darrin's 5.11.05 proforma_Wind Integration 10GRC_DEM-WP(C) ENERG10C--ctn Mid-C_042010 2010GRC 2" xfId="31916"/>
    <cellStyle name="_Revenue" xfId="6270"/>
    <cellStyle name="_Revenue 2" xfId="31917"/>
    <cellStyle name="_Revenue_2.01G Temp Normalization(C) NEW WAY DM" xfId="6271"/>
    <cellStyle name="_Revenue_2.02G Revenues and Expenses NEW WAY DM" xfId="6272"/>
    <cellStyle name="_Revenue_4.01G Temp Normalization (C)" xfId="6273"/>
    <cellStyle name="_Revenue_4.01G Temp Normalization(HC)" xfId="6274"/>
    <cellStyle name="_Revenue_4.01G Temp Normalization(HC)new" xfId="6275"/>
    <cellStyle name="_Revenue_4.01G Temp Normalization(not used)" xfId="6276"/>
    <cellStyle name="_Revenue_Book1" xfId="6277"/>
    <cellStyle name="_Revenue_Data" xfId="6278"/>
    <cellStyle name="_Revenue_Data 2" xfId="31918"/>
    <cellStyle name="_Revenue_Data_1" xfId="6279"/>
    <cellStyle name="_Revenue_Data_1 2" xfId="31919"/>
    <cellStyle name="_Revenue_Data_Pro Forma Rev 09 GRC" xfId="6280"/>
    <cellStyle name="_Revenue_Data_Pro Forma Rev 09 GRC 2" xfId="31920"/>
    <cellStyle name="_Revenue_Data_Pro Forma Rev 2010 GRC" xfId="6281"/>
    <cellStyle name="_Revenue_Data_Pro Forma Rev 2010 GRC 2" xfId="31921"/>
    <cellStyle name="_Revenue_Data_Pro Forma Rev 2010 GRC_Preliminary" xfId="6282"/>
    <cellStyle name="_Revenue_Data_Pro Forma Rev 2010 GRC_Preliminary 2" xfId="31922"/>
    <cellStyle name="_Revenue_Data_Revenue (Feb 09 - Jan 10)" xfId="6283"/>
    <cellStyle name="_Revenue_Data_Revenue (Feb 09 - Jan 10) 2" xfId="31923"/>
    <cellStyle name="_Revenue_Data_Revenue (Jan 09 - Dec 09)" xfId="6284"/>
    <cellStyle name="_Revenue_Data_Revenue (Jan 09 - Dec 09) 2" xfId="31924"/>
    <cellStyle name="_Revenue_Data_Revenue (Mar 09 - Feb 10)" xfId="6285"/>
    <cellStyle name="_Revenue_Data_Revenue (Mar 09 - Feb 10) 2" xfId="31925"/>
    <cellStyle name="_Revenue_Data_Volume Exhibit (Jan09 - Dec09)" xfId="6286"/>
    <cellStyle name="_Revenue_Data_Volume Exhibit (Jan09 - Dec09) 2" xfId="31926"/>
    <cellStyle name="_Revenue_Mins" xfId="6287"/>
    <cellStyle name="_Revenue_Mins 2" xfId="31927"/>
    <cellStyle name="_Revenue_Pro Forma Rev 07 GRC" xfId="6288"/>
    <cellStyle name="_Revenue_Pro Forma Rev 07 GRC 2" xfId="31928"/>
    <cellStyle name="_Revenue_Pro Forma Rev 08 GRC" xfId="6289"/>
    <cellStyle name="_Revenue_Pro Forma Rev 08 GRC 2" xfId="31929"/>
    <cellStyle name="_Revenue_Pro Forma Rev 09 GRC" xfId="6290"/>
    <cellStyle name="_Revenue_Pro Forma Rev 09 GRC 2" xfId="31930"/>
    <cellStyle name="_Revenue_Pro Forma Rev 2010 GRC" xfId="6291"/>
    <cellStyle name="_Revenue_Pro Forma Rev 2010 GRC 2" xfId="31931"/>
    <cellStyle name="_Revenue_Pro Forma Rev 2010 GRC_Preliminary" xfId="6292"/>
    <cellStyle name="_Revenue_Pro Forma Rev 2010 GRC_Preliminary 2" xfId="31932"/>
    <cellStyle name="_Revenue_Revenue (Feb 09 - Jan 10)" xfId="6293"/>
    <cellStyle name="_Revenue_Revenue (Feb 09 - Jan 10) 2" xfId="31933"/>
    <cellStyle name="_Revenue_Revenue (Jan 09 - Dec 09)" xfId="6294"/>
    <cellStyle name="_Revenue_Revenue (Jan 09 - Dec 09) 2" xfId="31934"/>
    <cellStyle name="_Revenue_Revenue (Mar 09 - Feb 10)" xfId="6295"/>
    <cellStyle name="_Revenue_Revenue (Mar 09 - Feb 10) 2" xfId="31935"/>
    <cellStyle name="_Revenue_Revenue Proforma_Restating Gas 11-16-07" xfId="6296"/>
    <cellStyle name="_Revenue_Sheet2" xfId="6297"/>
    <cellStyle name="_Revenue_Sheet2 2" xfId="31936"/>
    <cellStyle name="_Revenue_Therms Data" xfId="6298"/>
    <cellStyle name="_Revenue_Therms Data 2" xfId="31937"/>
    <cellStyle name="_Revenue_Therms Data Rerun" xfId="6299"/>
    <cellStyle name="_Revenue_Therms Data Rerun 2" xfId="31938"/>
    <cellStyle name="_Revenue_Volume Exhibit (Jan09 - Dec09)" xfId="6300"/>
    <cellStyle name="_Revenue_Volume Exhibit (Jan09 - Dec09) 2" xfId="31939"/>
    <cellStyle name="_x0013__Scenario 1 REC vs PTC Offset" xfId="6301"/>
    <cellStyle name="_x0013__Scenario 1 REC vs PTC Offset 2" xfId="31940"/>
    <cellStyle name="_x0013__Scenario 3" xfId="6302"/>
    <cellStyle name="_x0013__Scenario 3 2" xfId="31941"/>
    <cellStyle name="_Sumas Proforma - 11-09-07" xfId="6303"/>
    <cellStyle name="_Sumas Proforma - 11-09-07 2" xfId="6304"/>
    <cellStyle name="_Sumas Proforma - 11-09-07 2 2" xfId="31942"/>
    <cellStyle name="_Sumas Proforma - 11-09-07 2 2 2" xfId="31943"/>
    <cellStyle name="_Sumas Proforma - 11-09-07 2 3" xfId="31944"/>
    <cellStyle name="_Sumas Proforma - 11-09-07 3" xfId="31945"/>
    <cellStyle name="_Sumas Proforma - 11-09-07 3 2" xfId="31946"/>
    <cellStyle name="_Sumas Proforma - 11-09-07 4" xfId="31947"/>
    <cellStyle name="_Sumas Proforma - 11-09-07 4 2" xfId="31948"/>
    <cellStyle name="_Sumas Property Taxes v1" xfId="6305"/>
    <cellStyle name="_Sumas Property Taxes v1 2" xfId="6306"/>
    <cellStyle name="_Sumas Property Taxes v1 2 2" xfId="31949"/>
    <cellStyle name="_Sumas Property Taxes v1 2 2 2" xfId="31950"/>
    <cellStyle name="_Sumas Property Taxes v1 2 3" xfId="31951"/>
    <cellStyle name="_Sumas Property Taxes v1 3" xfId="31952"/>
    <cellStyle name="_Sumas Property Taxes v1 3 2" xfId="31953"/>
    <cellStyle name="_Sumas Property Taxes v1 4" xfId="31954"/>
    <cellStyle name="_Sumas Property Taxes v1 4 2" xfId="31955"/>
    <cellStyle name="_Tenaska Comparison" xfId="6307"/>
    <cellStyle name="_Tenaska Comparison 10" xfId="6308"/>
    <cellStyle name="_Tenaska Comparison 10 2" xfId="31956"/>
    <cellStyle name="_Tenaska Comparison 10 2 2" xfId="31957"/>
    <cellStyle name="_Tenaska Comparison 10 2 2 2" xfId="31958"/>
    <cellStyle name="_Tenaska Comparison 10 2 3" xfId="31959"/>
    <cellStyle name="_Tenaska Comparison 10 3" xfId="31960"/>
    <cellStyle name="_Tenaska Comparison 10 3 2" xfId="31961"/>
    <cellStyle name="_Tenaska Comparison 10 4" xfId="31962"/>
    <cellStyle name="_Tenaska Comparison 11" xfId="31963"/>
    <cellStyle name="_Tenaska Comparison 11 2" xfId="31964"/>
    <cellStyle name="_Tenaska Comparison 12" xfId="31965"/>
    <cellStyle name="_Tenaska Comparison 12 2" xfId="31966"/>
    <cellStyle name="_Tenaska Comparison 13" xfId="31967"/>
    <cellStyle name="_Tenaska Comparison 13 2" xfId="31968"/>
    <cellStyle name="_Tenaska Comparison 13 3" xfId="31969"/>
    <cellStyle name="_Tenaska Comparison 2" xfId="6309"/>
    <cellStyle name="_Tenaska Comparison 2 2" xfId="6310"/>
    <cellStyle name="_Tenaska Comparison 2 2 2" xfId="6311"/>
    <cellStyle name="_Tenaska Comparison 2 2 2 2" xfId="31970"/>
    <cellStyle name="_Tenaska Comparison 2 2 2 2 2" xfId="31971"/>
    <cellStyle name="_Tenaska Comparison 2 2 3" xfId="6312"/>
    <cellStyle name="_Tenaska Comparison 2 2 3 2" xfId="31972"/>
    <cellStyle name="_Tenaska Comparison 2 2 4" xfId="31973"/>
    <cellStyle name="_Tenaska Comparison 2 2 4 2" xfId="31974"/>
    <cellStyle name="_Tenaska Comparison 2 3" xfId="6313"/>
    <cellStyle name="_Tenaska Comparison 2 3 2" xfId="31975"/>
    <cellStyle name="_Tenaska Comparison 2 3 2 2" xfId="31976"/>
    <cellStyle name="_Tenaska Comparison 2 3 3" xfId="31977"/>
    <cellStyle name="_Tenaska Comparison 2 4" xfId="6314"/>
    <cellStyle name="_Tenaska Comparison 2 4 2" xfId="31978"/>
    <cellStyle name="_Tenaska Comparison 2 4 2 2" xfId="31979"/>
    <cellStyle name="_Tenaska Comparison 2 4 3" xfId="31980"/>
    <cellStyle name="_Tenaska Comparison 2 5" xfId="31981"/>
    <cellStyle name="_Tenaska Comparison 2 5 2" xfId="31982"/>
    <cellStyle name="_Tenaska Comparison 2 6" xfId="31983"/>
    <cellStyle name="_Tenaska Comparison 2 6 2" xfId="31984"/>
    <cellStyle name="_Tenaska Comparison 3" xfId="6315"/>
    <cellStyle name="_Tenaska Comparison 3 2" xfId="6316"/>
    <cellStyle name="_Tenaska Comparison 3 2 2" xfId="31985"/>
    <cellStyle name="_Tenaska Comparison 3 2 2 2" xfId="31986"/>
    <cellStyle name="_Tenaska Comparison 3 2 3" xfId="31987"/>
    <cellStyle name="_Tenaska Comparison 3 3" xfId="6317"/>
    <cellStyle name="_Tenaska Comparison 3 3 2" xfId="31988"/>
    <cellStyle name="_Tenaska Comparison 3 3 2 2" xfId="31989"/>
    <cellStyle name="_Tenaska Comparison 3 3 3" xfId="31990"/>
    <cellStyle name="_Tenaska Comparison 3 4" xfId="31991"/>
    <cellStyle name="_Tenaska Comparison 3 4 2" xfId="31992"/>
    <cellStyle name="_Tenaska Comparison 3 5" xfId="31993"/>
    <cellStyle name="_Tenaska Comparison 3 5 2" xfId="31994"/>
    <cellStyle name="_Tenaska Comparison 4" xfId="6318"/>
    <cellStyle name="_Tenaska Comparison 4 2" xfId="6319"/>
    <cellStyle name="_Tenaska Comparison 4 2 2" xfId="31995"/>
    <cellStyle name="_Tenaska Comparison 4 2 2 2" xfId="31996"/>
    <cellStyle name="_Tenaska Comparison 4 2 2 2 2" xfId="31997"/>
    <cellStyle name="_Tenaska Comparison 4 2 3" xfId="31998"/>
    <cellStyle name="_Tenaska Comparison 4 2 3 2" xfId="31999"/>
    <cellStyle name="_Tenaska Comparison 4 2 4" xfId="32000"/>
    <cellStyle name="_Tenaska Comparison 4 2 4 2" xfId="32001"/>
    <cellStyle name="_Tenaska Comparison 4 3" xfId="32002"/>
    <cellStyle name="_Tenaska Comparison 4 3 2" xfId="32003"/>
    <cellStyle name="_Tenaska Comparison 4 3 2 2" xfId="32004"/>
    <cellStyle name="_Tenaska Comparison 4 3 3" xfId="32005"/>
    <cellStyle name="_Tenaska Comparison 4 4" xfId="32006"/>
    <cellStyle name="_Tenaska Comparison 4 4 2" xfId="32007"/>
    <cellStyle name="_Tenaska Comparison 4 4 2 2" xfId="32008"/>
    <cellStyle name="_Tenaska Comparison 4 4 3" xfId="32009"/>
    <cellStyle name="_Tenaska Comparison 4 5" xfId="32010"/>
    <cellStyle name="_Tenaska Comparison 4 5 2" xfId="32011"/>
    <cellStyle name="_Tenaska Comparison 4 6" xfId="32012"/>
    <cellStyle name="_Tenaska Comparison 4 6 2" xfId="32013"/>
    <cellStyle name="_Tenaska Comparison 4_2011 Operations Snapshot" xfId="6320"/>
    <cellStyle name="_Tenaska Comparison 4_Department" xfId="6321"/>
    <cellStyle name="_Tenaska Comparison 4_VarX" xfId="6322"/>
    <cellStyle name="_Tenaska Comparison 5" xfId="6323"/>
    <cellStyle name="_Tenaska Comparison 5 2" xfId="6324"/>
    <cellStyle name="_Tenaska Comparison 5 2 2" xfId="6325"/>
    <cellStyle name="_Tenaska Comparison 5 2 2 2" xfId="32014"/>
    <cellStyle name="_Tenaska Comparison 5 2 2 2 2" xfId="32015"/>
    <cellStyle name="_Tenaska Comparison 5 2 3" xfId="32016"/>
    <cellStyle name="_Tenaska Comparison 5 2 3 2" xfId="32017"/>
    <cellStyle name="_Tenaska Comparison 5 2 4" xfId="32018"/>
    <cellStyle name="_Tenaska Comparison 5 2 4 2" xfId="32019"/>
    <cellStyle name="_Tenaska Comparison 5 2 5" xfId="32020"/>
    <cellStyle name="_Tenaska Comparison 5 2_County_Stop_Light_Chart_2012_02" xfId="6326"/>
    <cellStyle name="_Tenaska Comparison 5 2_County_Stop_Light_Chart_2012_06" xfId="6327"/>
    <cellStyle name="_Tenaska Comparison 5 2_County_Stop_Light_Chart_Template" xfId="6328"/>
    <cellStyle name="_Tenaska Comparison 5 3" xfId="32021"/>
    <cellStyle name="_Tenaska Comparison 5 3 2" xfId="32022"/>
    <cellStyle name="_Tenaska Comparison 5 3 2 2" xfId="32023"/>
    <cellStyle name="_Tenaska Comparison 5 3 3" xfId="32024"/>
    <cellStyle name="_Tenaska Comparison 5 4" xfId="32025"/>
    <cellStyle name="_Tenaska Comparison 5 4 2" xfId="32026"/>
    <cellStyle name="_Tenaska Comparison 5 4 2 2" xfId="32027"/>
    <cellStyle name="_Tenaska Comparison 5 4 3" xfId="32028"/>
    <cellStyle name="_Tenaska Comparison 5 5" xfId="32029"/>
    <cellStyle name="_Tenaska Comparison 5 5 2" xfId="32030"/>
    <cellStyle name="_Tenaska Comparison 5 6" xfId="32031"/>
    <cellStyle name="_Tenaska Comparison 5 6 2" xfId="32032"/>
    <cellStyle name="_Tenaska Comparison 5_2011 OM ASM Report" xfId="6329"/>
    <cellStyle name="_Tenaska Comparison 5_2011 OM ASM Report 2" xfId="6330"/>
    <cellStyle name="_Tenaska Comparison 5_2011 OM ASM Report_County_Stop_Light_Chart_2012_02" xfId="6331"/>
    <cellStyle name="_Tenaska Comparison 5_2011 OM ASM Report_County_Stop_Light_Chart_2012_06" xfId="6332"/>
    <cellStyle name="_Tenaska Comparison 5_2011 OM ASM Report_County_Stop_Light_Chart_Template" xfId="6333"/>
    <cellStyle name="_Tenaska Comparison 5_2011 Operations Snapshot" xfId="6334"/>
    <cellStyle name="_Tenaska Comparison 5_2011 Operations Snapshot 2" xfId="6335"/>
    <cellStyle name="_Tenaska Comparison 5_2011 Operations Snapshot_County_Stop_Light_Chart_2012_02" xfId="6336"/>
    <cellStyle name="_Tenaska Comparison 5_2011 Operations Snapshot_County_Stop_Light_Chart_2012_06" xfId="6337"/>
    <cellStyle name="_Tenaska Comparison 5_2011 Operations Snapshot_County_Stop_Light_Chart_Template" xfId="6338"/>
    <cellStyle name="_Tenaska Comparison 5_2012 Operations Snapshot" xfId="6339"/>
    <cellStyle name="_Tenaska Comparison 5_Copy of 2011 OM ASM Report" xfId="6340"/>
    <cellStyle name="_Tenaska Comparison 5_Department" xfId="6341"/>
    <cellStyle name="_Tenaska Comparison 5_Jan 2012 OM ASM Report" xfId="6342"/>
    <cellStyle name="_Tenaska Comparison 5_VarX" xfId="6343"/>
    <cellStyle name="_Tenaska Comparison 6" xfId="6344"/>
    <cellStyle name="_Tenaska Comparison 6 2" xfId="6345"/>
    <cellStyle name="_Tenaska Comparison 6 2 2" xfId="32033"/>
    <cellStyle name="_Tenaska Comparison 6 2 2 2" xfId="32034"/>
    <cellStyle name="_Tenaska Comparison 6 2 2 2 2" xfId="32035"/>
    <cellStyle name="_Tenaska Comparison 6 2 3" xfId="32036"/>
    <cellStyle name="_Tenaska Comparison 6 2 3 2" xfId="32037"/>
    <cellStyle name="_Tenaska Comparison 6 2 4" xfId="32038"/>
    <cellStyle name="_Tenaska Comparison 6 2 4 2" xfId="32039"/>
    <cellStyle name="_Tenaska Comparison 6 2 5" xfId="32040"/>
    <cellStyle name="_Tenaska Comparison 6 3" xfId="32041"/>
    <cellStyle name="_Tenaska Comparison 6 3 2" xfId="32042"/>
    <cellStyle name="_Tenaska Comparison 6 3 2 2" xfId="32043"/>
    <cellStyle name="_Tenaska Comparison 6 4" xfId="32044"/>
    <cellStyle name="_Tenaska Comparison 6 4 2" xfId="32045"/>
    <cellStyle name="_Tenaska Comparison 6 5" xfId="32046"/>
    <cellStyle name="_Tenaska Comparison 6 5 2" xfId="32047"/>
    <cellStyle name="_Tenaska Comparison 6_County_Stop_Light_Chart_2012_02" xfId="6346"/>
    <cellStyle name="_Tenaska Comparison 6_County_Stop_Light_Chart_2012_06" xfId="6347"/>
    <cellStyle name="_Tenaska Comparison 6_County_Stop_Light_Chart_Template" xfId="6348"/>
    <cellStyle name="_Tenaska Comparison 6_Department" xfId="6349"/>
    <cellStyle name="_Tenaska Comparison 6_Department 2" xfId="6350"/>
    <cellStyle name="_Tenaska Comparison 6_VarX" xfId="6351"/>
    <cellStyle name="_Tenaska Comparison 6_VarX 2" xfId="6352"/>
    <cellStyle name="_Tenaska Comparison 7" xfId="6353"/>
    <cellStyle name="_Tenaska Comparison 7 2" xfId="6354"/>
    <cellStyle name="_Tenaska Comparison 7 2 2" xfId="32048"/>
    <cellStyle name="_Tenaska Comparison 7 2 2 2" xfId="32049"/>
    <cellStyle name="_Tenaska Comparison 7 3" xfId="32050"/>
    <cellStyle name="_Tenaska Comparison 7 3 2" xfId="32051"/>
    <cellStyle name="_Tenaska Comparison 7 4" xfId="32052"/>
    <cellStyle name="_Tenaska Comparison 7 4 2" xfId="32053"/>
    <cellStyle name="_Tenaska Comparison 7_County_Stop_Light_Chart_2012_02" xfId="6355"/>
    <cellStyle name="_Tenaska Comparison 7_County_Stop_Light_Chart_2012_06" xfId="6356"/>
    <cellStyle name="_Tenaska Comparison 7_County_Stop_Light_Chart_Template" xfId="6357"/>
    <cellStyle name="_Tenaska Comparison 8" xfId="6358"/>
    <cellStyle name="_Tenaska Comparison 8 2" xfId="32054"/>
    <cellStyle name="_Tenaska Comparison 8 2 2" xfId="32055"/>
    <cellStyle name="_Tenaska Comparison 8 3" xfId="32056"/>
    <cellStyle name="_Tenaska Comparison 9" xfId="6359"/>
    <cellStyle name="_Tenaska Comparison 9 2" xfId="32057"/>
    <cellStyle name="_Tenaska Comparison 9 2 2" xfId="32058"/>
    <cellStyle name="_Tenaska Comparison 9 3" xfId="32059"/>
    <cellStyle name="_Tenaska Comparison_(C) WHE Proforma with ITC cash grant 10 Yr Amort_for deferral_102809" xfId="6360"/>
    <cellStyle name="_Tenaska Comparison_(C) WHE Proforma with ITC cash grant 10 Yr Amort_for deferral_102809 2" xfId="6361"/>
    <cellStyle name="_Tenaska Comparison_(C) WHE Proforma with ITC cash grant 10 Yr Amort_for deferral_102809 2 2" xfId="6362"/>
    <cellStyle name="_Tenaska Comparison_(C) WHE Proforma with ITC cash grant 10 Yr Amort_for deferral_102809 2 2 2" xfId="32060"/>
    <cellStyle name="_Tenaska Comparison_(C) WHE Proforma with ITC cash grant 10 Yr Amort_for deferral_102809 2 2 2 2" xfId="32061"/>
    <cellStyle name="_Tenaska Comparison_(C) WHE Proforma with ITC cash grant 10 Yr Amort_for deferral_102809 2 3" xfId="6363"/>
    <cellStyle name="_Tenaska Comparison_(C) WHE Proforma with ITC cash grant 10 Yr Amort_for deferral_102809 2 3 2" xfId="32062"/>
    <cellStyle name="_Tenaska Comparison_(C) WHE Proforma with ITC cash grant 10 Yr Amort_for deferral_102809 2 4" xfId="32063"/>
    <cellStyle name="_Tenaska Comparison_(C) WHE Proforma with ITC cash grant 10 Yr Amort_for deferral_102809 2 4 2" xfId="32064"/>
    <cellStyle name="_Tenaska Comparison_(C) WHE Proforma with ITC cash grant 10 Yr Amort_for deferral_102809 3" xfId="6364"/>
    <cellStyle name="_Tenaska Comparison_(C) WHE Proforma with ITC cash grant 10 Yr Amort_for deferral_102809 3 2" xfId="32065"/>
    <cellStyle name="_Tenaska Comparison_(C) WHE Proforma with ITC cash grant 10 Yr Amort_for deferral_102809 3 2 2" xfId="32066"/>
    <cellStyle name="_Tenaska Comparison_(C) WHE Proforma with ITC cash grant 10 Yr Amort_for deferral_102809 3 3" xfId="32067"/>
    <cellStyle name="_Tenaska Comparison_(C) WHE Proforma with ITC cash grant 10 Yr Amort_for deferral_102809 4" xfId="6365"/>
    <cellStyle name="_Tenaska Comparison_(C) WHE Proforma with ITC cash grant 10 Yr Amort_for deferral_102809 4 2" xfId="32068"/>
    <cellStyle name="_Tenaska Comparison_(C) WHE Proforma with ITC cash grant 10 Yr Amort_for deferral_102809 4 2 2" xfId="32069"/>
    <cellStyle name="_Tenaska Comparison_(C) WHE Proforma with ITC cash grant 10 Yr Amort_for deferral_102809 4 3" xfId="32070"/>
    <cellStyle name="_Tenaska Comparison_(C) WHE Proforma with ITC cash grant 10 Yr Amort_for deferral_102809 5" xfId="32071"/>
    <cellStyle name="_Tenaska Comparison_(C) WHE Proforma with ITC cash grant 10 Yr Amort_for deferral_102809 5 2" xfId="32072"/>
    <cellStyle name="_Tenaska Comparison_(C) WHE Proforma with ITC cash grant 10 Yr Amort_for deferral_102809 6" xfId="32073"/>
    <cellStyle name="_Tenaska Comparison_(C) WHE Proforma with ITC cash grant 10 Yr Amort_for deferral_102809 6 2" xfId="32074"/>
    <cellStyle name="_Tenaska Comparison_(C) WHE Proforma with ITC cash grant 10 Yr Amort_for deferral_102809_16.07E Wild Horse Wind Expansionwrkingfile" xfId="6366"/>
    <cellStyle name="_Tenaska Comparison_(C) WHE Proforma with ITC cash grant 10 Yr Amort_for deferral_102809_16.07E Wild Horse Wind Expansionwrkingfile 2" xfId="6367"/>
    <cellStyle name="_Tenaska Comparison_(C) WHE Proforma with ITC cash grant 10 Yr Amort_for deferral_102809_16.07E Wild Horse Wind Expansionwrkingfile 2 2" xfId="6368"/>
    <cellStyle name="_Tenaska Comparison_(C) WHE Proforma with ITC cash grant 10 Yr Amort_for deferral_102809_16.07E Wild Horse Wind Expansionwrkingfile 2 2 2" xfId="32075"/>
    <cellStyle name="_Tenaska Comparison_(C) WHE Proforma with ITC cash grant 10 Yr Amort_for deferral_102809_16.07E Wild Horse Wind Expansionwrkingfile 2 2 2 2" xfId="32076"/>
    <cellStyle name="_Tenaska Comparison_(C) WHE Proforma with ITC cash grant 10 Yr Amort_for deferral_102809_16.07E Wild Horse Wind Expansionwrkingfile 2 3" xfId="6369"/>
    <cellStyle name="_Tenaska Comparison_(C) WHE Proforma with ITC cash grant 10 Yr Amort_for deferral_102809_16.07E Wild Horse Wind Expansionwrkingfile 2 3 2" xfId="32077"/>
    <cellStyle name="_Tenaska Comparison_(C) WHE Proforma with ITC cash grant 10 Yr Amort_for deferral_102809_16.07E Wild Horse Wind Expansionwrkingfile 2 4" xfId="32078"/>
    <cellStyle name="_Tenaska Comparison_(C) WHE Proforma with ITC cash grant 10 Yr Amort_for deferral_102809_16.07E Wild Horse Wind Expansionwrkingfile 2 4 2" xfId="32079"/>
    <cellStyle name="_Tenaska Comparison_(C) WHE Proforma with ITC cash grant 10 Yr Amort_for deferral_102809_16.07E Wild Horse Wind Expansionwrkingfile 3" xfId="6370"/>
    <cellStyle name="_Tenaska Comparison_(C) WHE Proforma with ITC cash grant 10 Yr Amort_for deferral_102809_16.07E Wild Horse Wind Expansionwrkingfile 3 2" xfId="32080"/>
    <cellStyle name="_Tenaska Comparison_(C) WHE Proforma with ITC cash grant 10 Yr Amort_for deferral_102809_16.07E Wild Horse Wind Expansionwrkingfile 3 2 2" xfId="32081"/>
    <cellStyle name="_Tenaska Comparison_(C) WHE Proforma with ITC cash grant 10 Yr Amort_for deferral_102809_16.07E Wild Horse Wind Expansionwrkingfile 3 3" xfId="32082"/>
    <cellStyle name="_Tenaska Comparison_(C) WHE Proforma with ITC cash grant 10 Yr Amort_for deferral_102809_16.07E Wild Horse Wind Expansionwrkingfile 4" xfId="6371"/>
    <cellStyle name="_Tenaska Comparison_(C) WHE Proforma with ITC cash grant 10 Yr Amort_for deferral_102809_16.07E Wild Horse Wind Expansionwrkingfile 4 2" xfId="32083"/>
    <cellStyle name="_Tenaska Comparison_(C) WHE Proforma with ITC cash grant 10 Yr Amort_for deferral_102809_16.07E Wild Horse Wind Expansionwrkingfile 4 2 2" xfId="32084"/>
    <cellStyle name="_Tenaska Comparison_(C) WHE Proforma with ITC cash grant 10 Yr Amort_for deferral_102809_16.07E Wild Horse Wind Expansionwrkingfile 4 3" xfId="32085"/>
    <cellStyle name="_Tenaska Comparison_(C) WHE Proforma with ITC cash grant 10 Yr Amort_for deferral_102809_16.07E Wild Horse Wind Expansionwrkingfile 5" xfId="32086"/>
    <cellStyle name="_Tenaska Comparison_(C) WHE Proforma with ITC cash grant 10 Yr Amort_for deferral_102809_16.07E Wild Horse Wind Expansionwrkingfile 5 2" xfId="32087"/>
    <cellStyle name="_Tenaska Comparison_(C) WHE Proforma with ITC cash grant 10 Yr Amort_for deferral_102809_16.07E Wild Horse Wind Expansionwrkingfile 6" xfId="32088"/>
    <cellStyle name="_Tenaska Comparison_(C) WHE Proforma with ITC cash grant 10 Yr Amort_for deferral_102809_16.07E Wild Horse Wind Expansionwrkingfile 6 2" xfId="32089"/>
    <cellStyle name="_Tenaska Comparison_(C) WHE Proforma with ITC cash grant 10 Yr Amort_for deferral_102809_16.07E Wild Horse Wind Expansionwrkingfile SF" xfId="6372"/>
    <cellStyle name="_Tenaska Comparison_(C) WHE Proforma with ITC cash grant 10 Yr Amort_for deferral_102809_16.07E Wild Horse Wind Expansionwrkingfile SF 2" xfId="6373"/>
    <cellStyle name="_Tenaska Comparison_(C) WHE Proforma with ITC cash grant 10 Yr Amort_for deferral_102809_16.07E Wild Horse Wind Expansionwrkingfile SF 2 2" xfId="6374"/>
    <cellStyle name="_Tenaska Comparison_(C) WHE Proforma with ITC cash grant 10 Yr Amort_for deferral_102809_16.07E Wild Horse Wind Expansionwrkingfile SF 2 2 2" xfId="32090"/>
    <cellStyle name="_Tenaska Comparison_(C) WHE Proforma with ITC cash grant 10 Yr Amort_for deferral_102809_16.07E Wild Horse Wind Expansionwrkingfile SF 2 2 2 2" xfId="32091"/>
    <cellStyle name="_Tenaska Comparison_(C) WHE Proforma with ITC cash grant 10 Yr Amort_for deferral_102809_16.07E Wild Horse Wind Expansionwrkingfile SF 2 3" xfId="6375"/>
    <cellStyle name="_Tenaska Comparison_(C) WHE Proforma with ITC cash grant 10 Yr Amort_for deferral_102809_16.07E Wild Horse Wind Expansionwrkingfile SF 2 3 2" xfId="32092"/>
    <cellStyle name="_Tenaska Comparison_(C) WHE Proforma with ITC cash grant 10 Yr Amort_for deferral_102809_16.07E Wild Horse Wind Expansionwrkingfile SF 2 4" xfId="32093"/>
    <cellStyle name="_Tenaska Comparison_(C) WHE Proforma with ITC cash grant 10 Yr Amort_for deferral_102809_16.07E Wild Horse Wind Expansionwrkingfile SF 2 4 2" xfId="32094"/>
    <cellStyle name="_Tenaska Comparison_(C) WHE Proforma with ITC cash grant 10 Yr Amort_for deferral_102809_16.07E Wild Horse Wind Expansionwrkingfile SF 3" xfId="6376"/>
    <cellStyle name="_Tenaska Comparison_(C) WHE Proforma with ITC cash grant 10 Yr Amort_for deferral_102809_16.07E Wild Horse Wind Expansionwrkingfile SF 3 2" xfId="32095"/>
    <cellStyle name="_Tenaska Comparison_(C) WHE Proforma with ITC cash grant 10 Yr Amort_for deferral_102809_16.07E Wild Horse Wind Expansionwrkingfile SF 3 2 2" xfId="32096"/>
    <cellStyle name="_Tenaska Comparison_(C) WHE Proforma with ITC cash grant 10 Yr Amort_for deferral_102809_16.07E Wild Horse Wind Expansionwrkingfile SF 3 3" xfId="32097"/>
    <cellStyle name="_Tenaska Comparison_(C) WHE Proforma with ITC cash grant 10 Yr Amort_for deferral_102809_16.07E Wild Horse Wind Expansionwrkingfile SF 4" xfId="6377"/>
    <cellStyle name="_Tenaska Comparison_(C) WHE Proforma with ITC cash grant 10 Yr Amort_for deferral_102809_16.07E Wild Horse Wind Expansionwrkingfile SF 4 2" xfId="32098"/>
    <cellStyle name="_Tenaska Comparison_(C) WHE Proforma with ITC cash grant 10 Yr Amort_for deferral_102809_16.07E Wild Horse Wind Expansionwrkingfile SF 4 2 2" xfId="32099"/>
    <cellStyle name="_Tenaska Comparison_(C) WHE Proforma with ITC cash grant 10 Yr Amort_for deferral_102809_16.07E Wild Horse Wind Expansionwrkingfile SF 4 3" xfId="32100"/>
    <cellStyle name="_Tenaska Comparison_(C) WHE Proforma with ITC cash grant 10 Yr Amort_for deferral_102809_16.07E Wild Horse Wind Expansionwrkingfile SF 5" xfId="32101"/>
    <cellStyle name="_Tenaska Comparison_(C) WHE Proforma with ITC cash grant 10 Yr Amort_for deferral_102809_16.07E Wild Horse Wind Expansionwrkingfile SF 5 2" xfId="32102"/>
    <cellStyle name="_Tenaska Comparison_(C) WHE Proforma with ITC cash grant 10 Yr Amort_for deferral_102809_16.07E Wild Horse Wind Expansionwrkingfile SF 6" xfId="32103"/>
    <cellStyle name="_Tenaska Comparison_(C) WHE Proforma with ITC cash grant 10 Yr Amort_for deferral_102809_16.07E Wild Horse Wind Expansionwrkingfile SF 6 2" xfId="32104"/>
    <cellStyle name="_Tenaska Comparison_(C) WHE Proforma with ITC cash grant 10 Yr Amort_for deferral_102809_16.07E Wild Horse Wind Expansionwrkingfile SF_DEM-WP(C) ENERG10C--ctn Mid-C_042010 2010GRC" xfId="32105"/>
    <cellStyle name="_Tenaska Comparison_(C) WHE Proforma with ITC cash grant 10 Yr Amort_for deferral_102809_16.07E Wild Horse Wind Expansionwrkingfile SF_DEM-WP(C) ENERG10C--ctn Mid-C_042010 2010GRC 2" xfId="32106"/>
    <cellStyle name="_Tenaska Comparison_(C) WHE Proforma with ITC cash grant 10 Yr Amort_for deferral_102809_16.07E Wild Horse Wind Expansionwrkingfile_DEM-WP(C) ENERG10C--ctn Mid-C_042010 2010GRC" xfId="32107"/>
    <cellStyle name="_Tenaska Comparison_(C) WHE Proforma with ITC cash grant 10 Yr Amort_for deferral_102809_16.07E Wild Horse Wind Expansionwrkingfile_DEM-WP(C) ENERG10C--ctn Mid-C_042010 2010GRC 2" xfId="32108"/>
    <cellStyle name="_Tenaska Comparison_(C) WHE Proforma with ITC cash grant 10 Yr Amort_for deferral_102809_16.37E Wild Horse Expansion DeferralRevwrkingfile SF" xfId="6378"/>
    <cellStyle name="_Tenaska Comparison_(C) WHE Proforma with ITC cash grant 10 Yr Amort_for deferral_102809_16.37E Wild Horse Expansion DeferralRevwrkingfile SF 2" xfId="6379"/>
    <cellStyle name="_Tenaska Comparison_(C) WHE Proforma with ITC cash grant 10 Yr Amort_for deferral_102809_16.37E Wild Horse Expansion DeferralRevwrkingfile SF 2 2" xfId="6380"/>
    <cellStyle name="_Tenaska Comparison_(C) WHE Proforma with ITC cash grant 10 Yr Amort_for deferral_102809_16.37E Wild Horse Expansion DeferralRevwrkingfile SF 2 2 2" xfId="32109"/>
    <cellStyle name="_Tenaska Comparison_(C) WHE Proforma with ITC cash grant 10 Yr Amort_for deferral_102809_16.37E Wild Horse Expansion DeferralRevwrkingfile SF 2 2 2 2" xfId="32110"/>
    <cellStyle name="_Tenaska Comparison_(C) WHE Proforma with ITC cash grant 10 Yr Amort_for deferral_102809_16.37E Wild Horse Expansion DeferralRevwrkingfile SF 2 3" xfId="6381"/>
    <cellStyle name="_Tenaska Comparison_(C) WHE Proforma with ITC cash grant 10 Yr Amort_for deferral_102809_16.37E Wild Horse Expansion DeferralRevwrkingfile SF 2 3 2" xfId="32111"/>
    <cellStyle name="_Tenaska Comparison_(C) WHE Proforma with ITC cash grant 10 Yr Amort_for deferral_102809_16.37E Wild Horse Expansion DeferralRevwrkingfile SF 2 4" xfId="32112"/>
    <cellStyle name="_Tenaska Comparison_(C) WHE Proforma with ITC cash grant 10 Yr Amort_for deferral_102809_16.37E Wild Horse Expansion DeferralRevwrkingfile SF 2 4 2" xfId="32113"/>
    <cellStyle name="_Tenaska Comparison_(C) WHE Proforma with ITC cash grant 10 Yr Amort_for deferral_102809_16.37E Wild Horse Expansion DeferralRevwrkingfile SF 3" xfId="6382"/>
    <cellStyle name="_Tenaska Comparison_(C) WHE Proforma with ITC cash grant 10 Yr Amort_for deferral_102809_16.37E Wild Horse Expansion DeferralRevwrkingfile SF 3 2" xfId="32114"/>
    <cellStyle name="_Tenaska Comparison_(C) WHE Proforma with ITC cash grant 10 Yr Amort_for deferral_102809_16.37E Wild Horse Expansion DeferralRevwrkingfile SF 3 2 2" xfId="32115"/>
    <cellStyle name="_Tenaska Comparison_(C) WHE Proforma with ITC cash grant 10 Yr Amort_for deferral_102809_16.37E Wild Horse Expansion DeferralRevwrkingfile SF 3 3" xfId="32116"/>
    <cellStyle name="_Tenaska Comparison_(C) WHE Proforma with ITC cash grant 10 Yr Amort_for deferral_102809_16.37E Wild Horse Expansion DeferralRevwrkingfile SF 4" xfId="6383"/>
    <cellStyle name="_Tenaska Comparison_(C) WHE Proforma with ITC cash grant 10 Yr Amort_for deferral_102809_16.37E Wild Horse Expansion DeferralRevwrkingfile SF 4 2" xfId="32117"/>
    <cellStyle name="_Tenaska Comparison_(C) WHE Proforma with ITC cash grant 10 Yr Amort_for deferral_102809_16.37E Wild Horse Expansion DeferralRevwrkingfile SF 4 2 2" xfId="32118"/>
    <cellStyle name="_Tenaska Comparison_(C) WHE Proforma with ITC cash grant 10 Yr Amort_for deferral_102809_16.37E Wild Horse Expansion DeferralRevwrkingfile SF 4 3" xfId="32119"/>
    <cellStyle name="_Tenaska Comparison_(C) WHE Proforma with ITC cash grant 10 Yr Amort_for deferral_102809_16.37E Wild Horse Expansion DeferralRevwrkingfile SF 5" xfId="32120"/>
    <cellStyle name="_Tenaska Comparison_(C) WHE Proforma with ITC cash grant 10 Yr Amort_for deferral_102809_16.37E Wild Horse Expansion DeferralRevwrkingfile SF 5 2" xfId="32121"/>
    <cellStyle name="_Tenaska Comparison_(C) WHE Proforma with ITC cash grant 10 Yr Amort_for deferral_102809_16.37E Wild Horse Expansion DeferralRevwrkingfile SF 6" xfId="32122"/>
    <cellStyle name="_Tenaska Comparison_(C) WHE Proforma with ITC cash grant 10 Yr Amort_for deferral_102809_16.37E Wild Horse Expansion DeferralRevwrkingfile SF 6 2" xfId="32123"/>
    <cellStyle name="_Tenaska Comparison_(C) WHE Proforma with ITC cash grant 10 Yr Amort_for deferral_102809_16.37E Wild Horse Expansion DeferralRevwrkingfile SF_DEM-WP(C) ENERG10C--ctn Mid-C_042010 2010GRC" xfId="32124"/>
    <cellStyle name="_Tenaska Comparison_(C) WHE Proforma with ITC cash grant 10 Yr Amort_for deferral_102809_16.37E Wild Horse Expansion DeferralRevwrkingfile SF_DEM-WP(C) ENERG10C--ctn Mid-C_042010 2010GRC 2" xfId="32125"/>
    <cellStyle name="_Tenaska Comparison_(C) WHE Proforma with ITC cash grant 10 Yr Amort_for deferral_102809_DEM-WP(C) ENERG10C--ctn Mid-C_042010 2010GRC" xfId="32126"/>
    <cellStyle name="_Tenaska Comparison_(C) WHE Proforma with ITC cash grant 10 Yr Amort_for deferral_102809_DEM-WP(C) ENERG10C--ctn Mid-C_042010 2010GRC 2" xfId="32127"/>
    <cellStyle name="_Tenaska Comparison_(C) WHE Proforma with ITC cash grant 10 Yr Amort_for rebuttal_120709" xfId="6384"/>
    <cellStyle name="_Tenaska Comparison_(C) WHE Proforma with ITC cash grant 10 Yr Amort_for rebuttal_120709 2" xfId="6385"/>
    <cellStyle name="_Tenaska Comparison_(C) WHE Proforma with ITC cash grant 10 Yr Amort_for rebuttal_120709 2 2" xfId="6386"/>
    <cellStyle name="_Tenaska Comparison_(C) WHE Proforma with ITC cash grant 10 Yr Amort_for rebuttal_120709 2 2 2" xfId="32128"/>
    <cellStyle name="_Tenaska Comparison_(C) WHE Proforma with ITC cash grant 10 Yr Amort_for rebuttal_120709 2 2 2 2" xfId="32129"/>
    <cellStyle name="_Tenaska Comparison_(C) WHE Proforma with ITC cash grant 10 Yr Amort_for rebuttal_120709 2 3" xfId="6387"/>
    <cellStyle name="_Tenaska Comparison_(C) WHE Proforma with ITC cash grant 10 Yr Amort_for rebuttal_120709 2 3 2" xfId="32130"/>
    <cellStyle name="_Tenaska Comparison_(C) WHE Proforma with ITC cash grant 10 Yr Amort_for rebuttal_120709 2 4" xfId="32131"/>
    <cellStyle name="_Tenaska Comparison_(C) WHE Proforma with ITC cash grant 10 Yr Amort_for rebuttal_120709 2 4 2" xfId="32132"/>
    <cellStyle name="_Tenaska Comparison_(C) WHE Proforma with ITC cash grant 10 Yr Amort_for rebuttal_120709 3" xfId="6388"/>
    <cellStyle name="_Tenaska Comparison_(C) WHE Proforma with ITC cash grant 10 Yr Amort_for rebuttal_120709 3 2" xfId="32133"/>
    <cellStyle name="_Tenaska Comparison_(C) WHE Proforma with ITC cash grant 10 Yr Amort_for rebuttal_120709 3 2 2" xfId="32134"/>
    <cellStyle name="_Tenaska Comparison_(C) WHE Proforma with ITC cash grant 10 Yr Amort_for rebuttal_120709 3 3" xfId="32135"/>
    <cellStyle name="_Tenaska Comparison_(C) WHE Proforma with ITC cash grant 10 Yr Amort_for rebuttal_120709 4" xfId="6389"/>
    <cellStyle name="_Tenaska Comparison_(C) WHE Proforma with ITC cash grant 10 Yr Amort_for rebuttal_120709 4 2" xfId="32136"/>
    <cellStyle name="_Tenaska Comparison_(C) WHE Proforma with ITC cash grant 10 Yr Amort_for rebuttal_120709 4 2 2" xfId="32137"/>
    <cellStyle name="_Tenaska Comparison_(C) WHE Proforma with ITC cash grant 10 Yr Amort_for rebuttal_120709 4 3" xfId="32138"/>
    <cellStyle name="_Tenaska Comparison_(C) WHE Proforma with ITC cash grant 10 Yr Amort_for rebuttal_120709 5" xfId="32139"/>
    <cellStyle name="_Tenaska Comparison_(C) WHE Proforma with ITC cash grant 10 Yr Amort_for rebuttal_120709 5 2" xfId="32140"/>
    <cellStyle name="_Tenaska Comparison_(C) WHE Proforma with ITC cash grant 10 Yr Amort_for rebuttal_120709 6" xfId="32141"/>
    <cellStyle name="_Tenaska Comparison_(C) WHE Proforma with ITC cash grant 10 Yr Amort_for rebuttal_120709 6 2" xfId="32142"/>
    <cellStyle name="_Tenaska Comparison_(C) WHE Proforma with ITC cash grant 10 Yr Amort_for rebuttal_120709_DEM-WP(C) ENERG10C--ctn Mid-C_042010 2010GRC" xfId="32143"/>
    <cellStyle name="_Tenaska Comparison_(C) WHE Proforma with ITC cash grant 10 Yr Amort_for rebuttal_120709_DEM-WP(C) ENERG10C--ctn Mid-C_042010 2010GRC 2" xfId="32144"/>
    <cellStyle name="_Tenaska Comparison_04.07E Wild Horse Wind Expansion" xfId="6390"/>
    <cellStyle name="_Tenaska Comparison_04.07E Wild Horse Wind Expansion 2" xfId="6391"/>
    <cellStyle name="_Tenaska Comparison_04.07E Wild Horse Wind Expansion 2 2" xfId="6392"/>
    <cellStyle name="_Tenaska Comparison_04.07E Wild Horse Wind Expansion 2 2 2" xfId="32145"/>
    <cellStyle name="_Tenaska Comparison_04.07E Wild Horse Wind Expansion 2 2 2 2" xfId="32146"/>
    <cellStyle name="_Tenaska Comparison_04.07E Wild Horse Wind Expansion 2 3" xfId="6393"/>
    <cellStyle name="_Tenaska Comparison_04.07E Wild Horse Wind Expansion 2 3 2" xfId="32147"/>
    <cellStyle name="_Tenaska Comparison_04.07E Wild Horse Wind Expansion 2 4" xfId="32148"/>
    <cellStyle name="_Tenaska Comparison_04.07E Wild Horse Wind Expansion 2 4 2" xfId="32149"/>
    <cellStyle name="_Tenaska Comparison_04.07E Wild Horse Wind Expansion 3" xfId="6394"/>
    <cellStyle name="_Tenaska Comparison_04.07E Wild Horse Wind Expansion 3 2" xfId="32150"/>
    <cellStyle name="_Tenaska Comparison_04.07E Wild Horse Wind Expansion 3 2 2" xfId="32151"/>
    <cellStyle name="_Tenaska Comparison_04.07E Wild Horse Wind Expansion 3 3" xfId="32152"/>
    <cellStyle name="_Tenaska Comparison_04.07E Wild Horse Wind Expansion 4" xfId="6395"/>
    <cellStyle name="_Tenaska Comparison_04.07E Wild Horse Wind Expansion 4 2" xfId="32153"/>
    <cellStyle name="_Tenaska Comparison_04.07E Wild Horse Wind Expansion 4 2 2" xfId="32154"/>
    <cellStyle name="_Tenaska Comparison_04.07E Wild Horse Wind Expansion 4 3" xfId="32155"/>
    <cellStyle name="_Tenaska Comparison_04.07E Wild Horse Wind Expansion 5" xfId="32156"/>
    <cellStyle name="_Tenaska Comparison_04.07E Wild Horse Wind Expansion 5 2" xfId="32157"/>
    <cellStyle name="_Tenaska Comparison_04.07E Wild Horse Wind Expansion 6" xfId="32158"/>
    <cellStyle name="_Tenaska Comparison_04.07E Wild Horse Wind Expansion 6 2" xfId="32159"/>
    <cellStyle name="_Tenaska Comparison_04.07E Wild Horse Wind Expansion_16.07E Wild Horse Wind Expansionwrkingfile" xfId="6396"/>
    <cellStyle name="_Tenaska Comparison_04.07E Wild Horse Wind Expansion_16.07E Wild Horse Wind Expansionwrkingfile 2" xfId="6397"/>
    <cellStyle name="_Tenaska Comparison_04.07E Wild Horse Wind Expansion_16.07E Wild Horse Wind Expansionwrkingfile 2 2" xfId="6398"/>
    <cellStyle name="_Tenaska Comparison_04.07E Wild Horse Wind Expansion_16.07E Wild Horse Wind Expansionwrkingfile 2 2 2" xfId="32160"/>
    <cellStyle name="_Tenaska Comparison_04.07E Wild Horse Wind Expansion_16.07E Wild Horse Wind Expansionwrkingfile 2 2 2 2" xfId="32161"/>
    <cellStyle name="_Tenaska Comparison_04.07E Wild Horse Wind Expansion_16.07E Wild Horse Wind Expansionwrkingfile 2 3" xfId="6399"/>
    <cellStyle name="_Tenaska Comparison_04.07E Wild Horse Wind Expansion_16.07E Wild Horse Wind Expansionwrkingfile 2 3 2" xfId="32162"/>
    <cellStyle name="_Tenaska Comparison_04.07E Wild Horse Wind Expansion_16.07E Wild Horse Wind Expansionwrkingfile 2 4" xfId="32163"/>
    <cellStyle name="_Tenaska Comparison_04.07E Wild Horse Wind Expansion_16.07E Wild Horse Wind Expansionwrkingfile 2 4 2" xfId="32164"/>
    <cellStyle name="_Tenaska Comparison_04.07E Wild Horse Wind Expansion_16.07E Wild Horse Wind Expansionwrkingfile 3" xfId="6400"/>
    <cellStyle name="_Tenaska Comparison_04.07E Wild Horse Wind Expansion_16.07E Wild Horse Wind Expansionwrkingfile 3 2" xfId="32165"/>
    <cellStyle name="_Tenaska Comparison_04.07E Wild Horse Wind Expansion_16.07E Wild Horse Wind Expansionwrkingfile 3 2 2" xfId="32166"/>
    <cellStyle name="_Tenaska Comparison_04.07E Wild Horse Wind Expansion_16.07E Wild Horse Wind Expansionwrkingfile 3 3" xfId="32167"/>
    <cellStyle name="_Tenaska Comparison_04.07E Wild Horse Wind Expansion_16.07E Wild Horse Wind Expansionwrkingfile 4" xfId="6401"/>
    <cellStyle name="_Tenaska Comparison_04.07E Wild Horse Wind Expansion_16.07E Wild Horse Wind Expansionwrkingfile 4 2" xfId="32168"/>
    <cellStyle name="_Tenaska Comparison_04.07E Wild Horse Wind Expansion_16.07E Wild Horse Wind Expansionwrkingfile 4 2 2" xfId="32169"/>
    <cellStyle name="_Tenaska Comparison_04.07E Wild Horse Wind Expansion_16.07E Wild Horse Wind Expansionwrkingfile 4 3" xfId="32170"/>
    <cellStyle name="_Tenaska Comparison_04.07E Wild Horse Wind Expansion_16.07E Wild Horse Wind Expansionwrkingfile 5" xfId="32171"/>
    <cellStyle name="_Tenaska Comparison_04.07E Wild Horse Wind Expansion_16.07E Wild Horse Wind Expansionwrkingfile 5 2" xfId="32172"/>
    <cellStyle name="_Tenaska Comparison_04.07E Wild Horse Wind Expansion_16.07E Wild Horse Wind Expansionwrkingfile 6" xfId="32173"/>
    <cellStyle name="_Tenaska Comparison_04.07E Wild Horse Wind Expansion_16.07E Wild Horse Wind Expansionwrkingfile 6 2" xfId="32174"/>
    <cellStyle name="_Tenaska Comparison_04.07E Wild Horse Wind Expansion_16.07E Wild Horse Wind Expansionwrkingfile SF" xfId="6402"/>
    <cellStyle name="_Tenaska Comparison_04.07E Wild Horse Wind Expansion_16.07E Wild Horse Wind Expansionwrkingfile SF 2" xfId="6403"/>
    <cellStyle name="_Tenaska Comparison_04.07E Wild Horse Wind Expansion_16.07E Wild Horse Wind Expansionwrkingfile SF 2 2" xfId="6404"/>
    <cellStyle name="_Tenaska Comparison_04.07E Wild Horse Wind Expansion_16.07E Wild Horse Wind Expansionwrkingfile SF 2 2 2" xfId="32175"/>
    <cellStyle name="_Tenaska Comparison_04.07E Wild Horse Wind Expansion_16.07E Wild Horse Wind Expansionwrkingfile SF 2 2 2 2" xfId="32176"/>
    <cellStyle name="_Tenaska Comparison_04.07E Wild Horse Wind Expansion_16.07E Wild Horse Wind Expansionwrkingfile SF 2 3" xfId="6405"/>
    <cellStyle name="_Tenaska Comparison_04.07E Wild Horse Wind Expansion_16.07E Wild Horse Wind Expansionwrkingfile SF 2 3 2" xfId="32177"/>
    <cellStyle name="_Tenaska Comparison_04.07E Wild Horse Wind Expansion_16.07E Wild Horse Wind Expansionwrkingfile SF 2 4" xfId="32178"/>
    <cellStyle name="_Tenaska Comparison_04.07E Wild Horse Wind Expansion_16.07E Wild Horse Wind Expansionwrkingfile SF 2 4 2" xfId="32179"/>
    <cellStyle name="_Tenaska Comparison_04.07E Wild Horse Wind Expansion_16.07E Wild Horse Wind Expansionwrkingfile SF 3" xfId="6406"/>
    <cellStyle name="_Tenaska Comparison_04.07E Wild Horse Wind Expansion_16.07E Wild Horse Wind Expansionwrkingfile SF 3 2" xfId="32180"/>
    <cellStyle name="_Tenaska Comparison_04.07E Wild Horse Wind Expansion_16.07E Wild Horse Wind Expansionwrkingfile SF 3 2 2" xfId="32181"/>
    <cellStyle name="_Tenaska Comparison_04.07E Wild Horse Wind Expansion_16.07E Wild Horse Wind Expansionwrkingfile SF 3 3" xfId="32182"/>
    <cellStyle name="_Tenaska Comparison_04.07E Wild Horse Wind Expansion_16.07E Wild Horse Wind Expansionwrkingfile SF 4" xfId="6407"/>
    <cellStyle name="_Tenaska Comparison_04.07E Wild Horse Wind Expansion_16.07E Wild Horse Wind Expansionwrkingfile SF 4 2" xfId="32183"/>
    <cellStyle name="_Tenaska Comparison_04.07E Wild Horse Wind Expansion_16.07E Wild Horse Wind Expansionwrkingfile SF 4 2 2" xfId="32184"/>
    <cellStyle name="_Tenaska Comparison_04.07E Wild Horse Wind Expansion_16.07E Wild Horse Wind Expansionwrkingfile SF 4 3" xfId="32185"/>
    <cellStyle name="_Tenaska Comparison_04.07E Wild Horse Wind Expansion_16.07E Wild Horse Wind Expansionwrkingfile SF 5" xfId="32186"/>
    <cellStyle name="_Tenaska Comparison_04.07E Wild Horse Wind Expansion_16.07E Wild Horse Wind Expansionwrkingfile SF 5 2" xfId="32187"/>
    <cellStyle name="_Tenaska Comparison_04.07E Wild Horse Wind Expansion_16.07E Wild Horse Wind Expansionwrkingfile SF 6" xfId="32188"/>
    <cellStyle name="_Tenaska Comparison_04.07E Wild Horse Wind Expansion_16.07E Wild Horse Wind Expansionwrkingfile SF 6 2" xfId="32189"/>
    <cellStyle name="_Tenaska Comparison_04.07E Wild Horse Wind Expansion_16.07E Wild Horse Wind Expansionwrkingfile SF_DEM-WP(C) ENERG10C--ctn Mid-C_042010 2010GRC" xfId="32190"/>
    <cellStyle name="_Tenaska Comparison_04.07E Wild Horse Wind Expansion_16.07E Wild Horse Wind Expansionwrkingfile SF_DEM-WP(C) ENERG10C--ctn Mid-C_042010 2010GRC 2" xfId="32191"/>
    <cellStyle name="_Tenaska Comparison_04.07E Wild Horse Wind Expansion_16.07E Wild Horse Wind Expansionwrkingfile_DEM-WP(C) ENERG10C--ctn Mid-C_042010 2010GRC" xfId="32192"/>
    <cellStyle name="_Tenaska Comparison_04.07E Wild Horse Wind Expansion_16.07E Wild Horse Wind Expansionwrkingfile_DEM-WP(C) ENERG10C--ctn Mid-C_042010 2010GRC 2" xfId="32193"/>
    <cellStyle name="_Tenaska Comparison_04.07E Wild Horse Wind Expansion_16.37E Wild Horse Expansion DeferralRevwrkingfile SF" xfId="6408"/>
    <cellStyle name="_Tenaska Comparison_04.07E Wild Horse Wind Expansion_16.37E Wild Horse Expansion DeferralRevwrkingfile SF 2" xfId="6409"/>
    <cellStyle name="_Tenaska Comparison_04.07E Wild Horse Wind Expansion_16.37E Wild Horse Expansion DeferralRevwrkingfile SF 2 2" xfId="6410"/>
    <cellStyle name="_Tenaska Comparison_04.07E Wild Horse Wind Expansion_16.37E Wild Horse Expansion DeferralRevwrkingfile SF 2 2 2" xfId="32194"/>
    <cellStyle name="_Tenaska Comparison_04.07E Wild Horse Wind Expansion_16.37E Wild Horse Expansion DeferralRevwrkingfile SF 2 2 2 2" xfId="32195"/>
    <cellStyle name="_Tenaska Comparison_04.07E Wild Horse Wind Expansion_16.37E Wild Horse Expansion DeferralRevwrkingfile SF 2 3" xfId="6411"/>
    <cellStyle name="_Tenaska Comparison_04.07E Wild Horse Wind Expansion_16.37E Wild Horse Expansion DeferralRevwrkingfile SF 2 3 2" xfId="32196"/>
    <cellStyle name="_Tenaska Comparison_04.07E Wild Horse Wind Expansion_16.37E Wild Horse Expansion DeferralRevwrkingfile SF 2 4" xfId="32197"/>
    <cellStyle name="_Tenaska Comparison_04.07E Wild Horse Wind Expansion_16.37E Wild Horse Expansion DeferralRevwrkingfile SF 2 4 2" xfId="32198"/>
    <cellStyle name="_Tenaska Comparison_04.07E Wild Horse Wind Expansion_16.37E Wild Horse Expansion DeferralRevwrkingfile SF 3" xfId="6412"/>
    <cellStyle name="_Tenaska Comparison_04.07E Wild Horse Wind Expansion_16.37E Wild Horse Expansion DeferralRevwrkingfile SF 3 2" xfId="32199"/>
    <cellStyle name="_Tenaska Comparison_04.07E Wild Horse Wind Expansion_16.37E Wild Horse Expansion DeferralRevwrkingfile SF 3 2 2" xfId="32200"/>
    <cellStyle name="_Tenaska Comparison_04.07E Wild Horse Wind Expansion_16.37E Wild Horse Expansion DeferralRevwrkingfile SF 3 3" xfId="32201"/>
    <cellStyle name="_Tenaska Comparison_04.07E Wild Horse Wind Expansion_16.37E Wild Horse Expansion DeferralRevwrkingfile SF 4" xfId="6413"/>
    <cellStyle name="_Tenaska Comparison_04.07E Wild Horse Wind Expansion_16.37E Wild Horse Expansion DeferralRevwrkingfile SF 4 2" xfId="32202"/>
    <cellStyle name="_Tenaska Comparison_04.07E Wild Horse Wind Expansion_16.37E Wild Horse Expansion DeferralRevwrkingfile SF 4 2 2" xfId="32203"/>
    <cellStyle name="_Tenaska Comparison_04.07E Wild Horse Wind Expansion_16.37E Wild Horse Expansion DeferralRevwrkingfile SF 4 3" xfId="32204"/>
    <cellStyle name="_Tenaska Comparison_04.07E Wild Horse Wind Expansion_16.37E Wild Horse Expansion DeferralRevwrkingfile SF 5" xfId="32205"/>
    <cellStyle name="_Tenaska Comparison_04.07E Wild Horse Wind Expansion_16.37E Wild Horse Expansion DeferralRevwrkingfile SF 5 2" xfId="32206"/>
    <cellStyle name="_Tenaska Comparison_04.07E Wild Horse Wind Expansion_16.37E Wild Horse Expansion DeferralRevwrkingfile SF 6" xfId="32207"/>
    <cellStyle name="_Tenaska Comparison_04.07E Wild Horse Wind Expansion_16.37E Wild Horse Expansion DeferralRevwrkingfile SF 6 2" xfId="32208"/>
    <cellStyle name="_Tenaska Comparison_04.07E Wild Horse Wind Expansion_16.37E Wild Horse Expansion DeferralRevwrkingfile SF_DEM-WP(C) ENERG10C--ctn Mid-C_042010 2010GRC" xfId="32209"/>
    <cellStyle name="_Tenaska Comparison_04.07E Wild Horse Wind Expansion_16.37E Wild Horse Expansion DeferralRevwrkingfile SF_DEM-WP(C) ENERG10C--ctn Mid-C_042010 2010GRC 2" xfId="32210"/>
    <cellStyle name="_Tenaska Comparison_04.07E Wild Horse Wind Expansion_DEM-WP(C) ENERG10C--ctn Mid-C_042010 2010GRC" xfId="32211"/>
    <cellStyle name="_Tenaska Comparison_04.07E Wild Horse Wind Expansion_DEM-WP(C) ENERG10C--ctn Mid-C_042010 2010GRC 2" xfId="32212"/>
    <cellStyle name="_Tenaska Comparison_16.07E Wild Horse Wind Expansionwrkingfile" xfId="6414"/>
    <cellStyle name="_Tenaska Comparison_16.07E Wild Horse Wind Expansionwrkingfile 2" xfId="6415"/>
    <cellStyle name="_Tenaska Comparison_16.07E Wild Horse Wind Expansionwrkingfile 2 2" xfId="6416"/>
    <cellStyle name="_Tenaska Comparison_16.07E Wild Horse Wind Expansionwrkingfile 2 2 2" xfId="32213"/>
    <cellStyle name="_Tenaska Comparison_16.07E Wild Horse Wind Expansionwrkingfile 2 2 2 2" xfId="32214"/>
    <cellStyle name="_Tenaska Comparison_16.07E Wild Horse Wind Expansionwrkingfile 2 3" xfId="6417"/>
    <cellStyle name="_Tenaska Comparison_16.07E Wild Horse Wind Expansionwrkingfile 2 3 2" xfId="32215"/>
    <cellStyle name="_Tenaska Comparison_16.07E Wild Horse Wind Expansionwrkingfile 2 4" xfId="32216"/>
    <cellStyle name="_Tenaska Comparison_16.07E Wild Horse Wind Expansionwrkingfile 2 4 2" xfId="32217"/>
    <cellStyle name="_Tenaska Comparison_16.07E Wild Horse Wind Expansionwrkingfile 3" xfId="6418"/>
    <cellStyle name="_Tenaska Comparison_16.07E Wild Horse Wind Expansionwrkingfile 3 2" xfId="32218"/>
    <cellStyle name="_Tenaska Comparison_16.07E Wild Horse Wind Expansionwrkingfile 3 2 2" xfId="32219"/>
    <cellStyle name="_Tenaska Comparison_16.07E Wild Horse Wind Expansionwrkingfile 3 3" xfId="32220"/>
    <cellStyle name="_Tenaska Comparison_16.07E Wild Horse Wind Expansionwrkingfile 4" xfId="6419"/>
    <cellStyle name="_Tenaska Comparison_16.07E Wild Horse Wind Expansionwrkingfile 4 2" xfId="32221"/>
    <cellStyle name="_Tenaska Comparison_16.07E Wild Horse Wind Expansionwrkingfile 4 2 2" xfId="32222"/>
    <cellStyle name="_Tenaska Comparison_16.07E Wild Horse Wind Expansionwrkingfile 4 3" xfId="32223"/>
    <cellStyle name="_Tenaska Comparison_16.07E Wild Horse Wind Expansionwrkingfile 5" xfId="32224"/>
    <cellStyle name="_Tenaska Comparison_16.07E Wild Horse Wind Expansionwrkingfile 5 2" xfId="32225"/>
    <cellStyle name="_Tenaska Comparison_16.07E Wild Horse Wind Expansionwrkingfile 6" xfId="32226"/>
    <cellStyle name="_Tenaska Comparison_16.07E Wild Horse Wind Expansionwrkingfile 6 2" xfId="32227"/>
    <cellStyle name="_Tenaska Comparison_16.07E Wild Horse Wind Expansionwrkingfile SF" xfId="6420"/>
    <cellStyle name="_Tenaska Comparison_16.07E Wild Horse Wind Expansionwrkingfile SF 2" xfId="6421"/>
    <cellStyle name="_Tenaska Comparison_16.07E Wild Horse Wind Expansionwrkingfile SF 2 2" xfId="6422"/>
    <cellStyle name="_Tenaska Comparison_16.07E Wild Horse Wind Expansionwrkingfile SF 2 2 2" xfId="32228"/>
    <cellStyle name="_Tenaska Comparison_16.07E Wild Horse Wind Expansionwrkingfile SF 2 2 2 2" xfId="32229"/>
    <cellStyle name="_Tenaska Comparison_16.07E Wild Horse Wind Expansionwrkingfile SF 2 3" xfId="6423"/>
    <cellStyle name="_Tenaska Comparison_16.07E Wild Horse Wind Expansionwrkingfile SF 2 3 2" xfId="32230"/>
    <cellStyle name="_Tenaska Comparison_16.07E Wild Horse Wind Expansionwrkingfile SF 2 4" xfId="32231"/>
    <cellStyle name="_Tenaska Comparison_16.07E Wild Horse Wind Expansionwrkingfile SF 2 4 2" xfId="32232"/>
    <cellStyle name="_Tenaska Comparison_16.07E Wild Horse Wind Expansionwrkingfile SF 3" xfId="6424"/>
    <cellStyle name="_Tenaska Comparison_16.07E Wild Horse Wind Expansionwrkingfile SF 3 2" xfId="32233"/>
    <cellStyle name="_Tenaska Comparison_16.07E Wild Horse Wind Expansionwrkingfile SF 3 2 2" xfId="32234"/>
    <cellStyle name="_Tenaska Comparison_16.07E Wild Horse Wind Expansionwrkingfile SF 3 3" xfId="32235"/>
    <cellStyle name="_Tenaska Comparison_16.07E Wild Horse Wind Expansionwrkingfile SF 4" xfId="6425"/>
    <cellStyle name="_Tenaska Comparison_16.07E Wild Horse Wind Expansionwrkingfile SF 4 2" xfId="32236"/>
    <cellStyle name="_Tenaska Comparison_16.07E Wild Horse Wind Expansionwrkingfile SF 4 2 2" xfId="32237"/>
    <cellStyle name="_Tenaska Comparison_16.07E Wild Horse Wind Expansionwrkingfile SF 4 3" xfId="32238"/>
    <cellStyle name="_Tenaska Comparison_16.07E Wild Horse Wind Expansionwrkingfile SF 5" xfId="32239"/>
    <cellStyle name="_Tenaska Comparison_16.07E Wild Horse Wind Expansionwrkingfile SF 5 2" xfId="32240"/>
    <cellStyle name="_Tenaska Comparison_16.07E Wild Horse Wind Expansionwrkingfile SF 6" xfId="32241"/>
    <cellStyle name="_Tenaska Comparison_16.07E Wild Horse Wind Expansionwrkingfile SF 6 2" xfId="32242"/>
    <cellStyle name="_Tenaska Comparison_16.07E Wild Horse Wind Expansionwrkingfile SF_DEM-WP(C) ENERG10C--ctn Mid-C_042010 2010GRC" xfId="32243"/>
    <cellStyle name="_Tenaska Comparison_16.07E Wild Horse Wind Expansionwrkingfile SF_DEM-WP(C) ENERG10C--ctn Mid-C_042010 2010GRC 2" xfId="32244"/>
    <cellStyle name="_Tenaska Comparison_16.07E Wild Horse Wind Expansionwrkingfile_DEM-WP(C) ENERG10C--ctn Mid-C_042010 2010GRC" xfId="32245"/>
    <cellStyle name="_Tenaska Comparison_16.07E Wild Horse Wind Expansionwrkingfile_DEM-WP(C) ENERG10C--ctn Mid-C_042010 2010GRC 2" xfId="32246"/>
    <cellStyle name="_Tenaska Comparison_16.37E Wild Horse Expansion DeferralRevwrkingfile SF" xfId="6426"/>
    <cellStyle name="_Tenaska Comparison_16.37E Wild Horse Expansion DeferralRevwrkingfile SF 2" xfId="6427"/>
    <cellStyle name="_Tenaska Comparison_16.37E Wild Horse Expansion DeferralRevwrkingfile SF 2 2" xfId="6428"/>
    <cellStyle name="_Tenaska Comparison_16.37E Wild Horse Expansion DeferralRevwrkingfile SF 2 2 2" xfId="32247"/>
    <cellStyle name="_Tenaska Comparison_16.37E Wild Horse Expansion DeferralRevwrkingfile SF 2 2 2 2" xfId="32248"/>
    <cellStyle name="_Tenaska Comparison_16.37E Wild Horse Expansion DeferralRevwrkingfile SF 2 3" xfId="6429"/>
    <cellStyle name="_Tenaska Comparison_16.37E Wild Horse Expansion DeferralRevwrkingfile SF 2 3 2" xfId="32249"/>
    <cellStyle name="_Tenaska Comparison_16.37E Wild Horse Expansion DeferralRevwrkingfile SF 2 4" xfId="32250"/>
    <cellStyle name="_Tenaska Comparison_16.37E Wild Horse Expansion DeferralRevwrkingfile SF 2 4 2" xfId="32251"/>
    <cellStyle name="_Tenaska Comparison_16.37E Wild Horse Expansion DeferralRevwrkingfile SF 3" xfId="6430"/>
    <cellStyle name="_Tenaska Comparison_16.37E Wild Horse Expansion DeferralRevwrkingfile SF 3 2" xfId="32252"/>
    <cellStyle name="_Tenaska Comparison_16.37E Wild Horse Expansion DeferralRevwrkingfile SF 3 2 2" xfId="32253"/>
    <cellStyle name="_Tenaska Comparison_16.37E Wild Horse Expansion DeferralRevwrkingfile SF 3 3" xfId="32254"/>
    <cellStyle name="_Tenaska Comparison_16.37E Wild Horse Expansion DeferralRevwrkingfile SF 4" xfId="6431"/>
    <cellStyle name="_Tenaska Comparison_16.37E Wild Horse Expansion DeferralRevwrkingfile SF 4 2" xfId="32255"/>
    <cellStyle name="_Tenaska Comparison_16.37E Wild Horse Expansion DeferralRevwrkingfile SF 4 2 2" xfId="32256"/>
    <cellStyle name="_Tenaska Comparison_16.37E Wild Horse Expansion DeferralRevwrkingfile SF 4 3" xfId="32257"/>
    <cellStyle name="_Tenaska Comparison_16.37E Wild Horse Expansion DeferralRevwrkingfile SF 5" xfId="32258"/>
    <cellStyle name="_Tenaska Comparison_16.37E Wild Horse Expansion DeferralRevwrkingfile SF 5 2" xfId="32259"/>
    <cellStyle name="_Tenaska Comparison_16.37E Wild Horse Expansion DeferralRevwrkingfile SF 6" xfId="32260"/>
    <cellStyle name="_Tenaska Comparison_16.37E Wild Horse Expansion DeferralRevwrkingfile SF 6 2" xfId="32261"/>
    <cellStyle name="_Tenaska Comparison_16.37E Wild Horse Expansion DeferralRevwrkingfile SF_DEM-WP(C) ENERG10C--ctn Mid-C_042010 2010GRC" xfId="32262"/>
    <cellStyle name="_Tenaska Comparison_16.37E Wild Horse Expansion DeferralRevwrkingfile SF_DEM-WP(C) ENERG10C--ctn Mid-C_042010 2010GRC 2" xfId="32263"/>
    <cellStyle name="_Tenaska Comparison_2009 Compliance Filing PCA Exhibits for GRC" xfId="6432"/>
    <cellStyle name="_Tenaska Comparison_2009 Compliance Filing PCA Exhibits for GRC 2" xfId="6433"/>
    <cellStyle name="_Tenaska Comparison_2009 Compliance Filing PCA Exhibits for GRC 2 2" xfId="32264"/>
    <cellStyle name="_Tenaska Comparison_2009 Compliance Filing PCA Exhibits for GRC 3" xfId="32265"/>
    <cellStyle name="_Tenaska Comparison_2009 GRC Compl Filing - Exhibit D" xfId="6434"/>
    <cellStyle name="_Tenaska Comparison_2009 GRC Compl Filing - Exhibit D 2" xfId="6435"/>
    <cellStyle name="_Tenaska Comparison_2009 GRC Compl Filing - Exhibit D 2 2" xfId="32266"/>
    <cellStyle name="_Tenaska Comparison_2009 GRC Compl Filing - Exhibit D 2 2 2" xfId="32267"/>
    <cellStyle name="_Tenaska Comparison_2009 GRC Compl Filing - Exhibit D 2 2 2 2" xfId="32268"/>
    <cellStyle name="_Tenaska Comparison_2009 GRC Compl Filing - Exhibit D 2 3" xfId="32269"/>
    <cellStyle name="_Tenaska Comparison_2009 GRC Compl Filing - Exhibit D 2 3 2" xfId="32270"/>
    <cellStyle name="_Tenaska Comparison_2009 GRC Compl Filing - Exhibit D 2 4" xfId="32271"/>
    <cellStyle name="_Tenaska Comparison_2009 GRC Compl Filing - Exhibit D 2 4 2" xfId="32272"/>
    <cellStyle name="_Tenaska Comparison_2009 GRC Compl Filing - Exhibit D 3" xfId="6436"/>
    <cellStyle name="_Tenaska Comparison_2009 GRC Compl Filing - Exhibit D 3 2" xfId="32273"/>
    <cellStyle name="_Tenaska Comparison_2009 GRC Compl Filing - Exhibit D 3 2 2" xfId="32274"/>
    <cellStyle name="_Tenaska Comparison_2009 GRC Compl Filing - Exhibit D 3 3" xfId="32275"/>
    <cellStyle name="_Tenaska Comparison_2009 GRC Compl Filing - Exhibit D 4" xfId="32276"/>
    <cellStyle name="_Tenaska Comparison_2009 GRC Compl Filing - Exhibit D 4 2" xfId="32277"/>
    <cellStyle name="_Tenaska Comparison_2009 GRC Compl Filing - Exhibit D 4 2 2" xfId="32278"/>
    <cellStyle name="_Tenaska Comparison_2009 GRC Compl Filing - Exhibit D 4 3" xfId="32279"/>
    <cellStyle name="_Tenaska Comparison_2009 GRC Compl Filing - Exhibit D 5" xfId="32280"/>
    <cellStyle name="_Tenaska Comparison_2009 GRC Compl Filing - Exhibit D 5 2" xfId="32281"/>
    <cellStyle name="_Tenaska Comparison_2009 GRC Compl Filing - Exhibit D 6" xfId="32282"/>
    <cellStyle name="_Tenaska Comparison_2009 GRC Compl Filing - Exhibit D 6 2" xfId="32283"/>
    <cellStyle name="_Tenaska Comparison_2009 GRC Compl Filing - Exhibit D_DEM-WP(C) ENERG10C--ctn Mid-C_042010 2010GRC" xfId="32284"/>
    <cellStyle name="_Tenaska Comparison_2009 GRC Compl Filing - Exhibit D_DEM-WP(C) ENERG10C--ctn Mid-C_042010 2010GRC 2" xfId="32285"/>
    <cellStyle name="_Tenaska Comparison_2011 OM ASM Report" xfId="6437"/>
    <cellStyle name="_Tenaska Comparison_2011 OM ASM Report 2" xfId="6438"/>
    <cellStyle name="_Tenaska Comparison_2011 OM ASM Report_County_Stop_Light_Chart_2012_02" xfId="6439"/>
    <cellStyle name="_Tenaska Comparison_2011 OM ASM Report_County_Stop_Light_Chart_2012_06" xfId="6440"/>
    <cellStyle name="_Tenaska Comparison_2011 OM ASM Report_County_Stop_Light_Chart_Template" xfId="6441"/>
    <cellStyle name="_Tenaska Comparison_3.01 Income Statement" xfId="6442"/>
    <cellStyle name="_Tenaska Comparison_4 31 Regulatory Assets and Liabilities  7 06- Exhibit D" xfId="6443"/>
    <cellStyle name="_Tenaska Comparison_4 31 Regulatory Assets and Liabilities  7 06- Exhibit D 2" xfId="6444"/>
    <cellStyle name="_Tenaska Comparison_4 31 Regulatory Assets and Liabilities  7 06- Exhibit D 2 2" xfId="6445"/>
    <cellStyle name="_Tenaska Comparison_4 31 Regulatory Assets and Liabilities  7 06- Exhibit D 2 2 2" xfId="32286"/>
    <cellStyle name="_Tenaska Comparison_4 31 Regulatory Assets and Liabilities  7 06- Exhibit D 2 2 2 2" xfId="32287"/>
    <cellStyle name="_Tenaska Comparison_4 31 Regulatory Assets and Liabilities  7 06- Exhibit D 2 2 3" xfId="32288"/>
    <cellStyle name="_Tenaska Comparison_4 31 Regulatory Assets and Liabilities  7 06- Exhibit D 2 3" xfId="6446"/>
    <cellStyle name="_Tenaska Comparison_4 31 Regulatory Assets and Liabilities  7 06- Exhibit D 2 3 2" xfId="32289"/>
    <cellStyle name="_Tenaska Comparison_4 31 Regulatory Assets and Liabilities  7 06- Exhibit D 2 3 2 2" xfId="32290"/>
    <cellStyle name="_Tenaska Comparison_4 31 Regulatory Assets and Liabilities  7 06- Exhibit D 2 3 3" xfId="32291"/>
    <cellStyle name="_Tenaska Comparison_4 31 Regulatory Assets and Liabilities  7 06- Exhibit D 2 4" xfId="32292"/>
    <cellStyle name="_Tenaska Comparison_4 31 Regulatory Assets and Liabilities  7 06- Exhibit D 2 4 2" xfId="32293"/>
    <cellStyle name="_Tenaska Comparison_4 31 Regulatory Assets and Liabilities  7 06- Exhibit D 2 5" xfId="32294"/>
    <cellStyle name="_Tenaska Comparison_4 31 Regulatory Assets and Liabilities  7 06- Exhibit D 2 5 2" xfId="32295"/>
    <cellStyle name="_Tenaska Comparison_4 31 Regulatory Assets and Liabilities  7 06- Exhibit D 3" xfId="6447"/>
    <cellStyle name="_Tenaska Comparison_4 31 Regulatory Assets and Liabilities  7 06- Exhibit D 3 2" xfId="32296"/>
    <cellStyle name="_Tenaska Comparison_4 31 Regulatory Assets and Liabilities  7 06- Exhibit D 3 2 2" xfId="32297"/>
    <cellStyle name="_Tenaska Comparison_4 31 Regulatory Assets and Liabilities  7 06- Exhibit D 3 3" xfId="32298"/>
    <cellStyle name="_Tenaska Comparison_4 31 Regulatory Assets and Liabilities  7 06- Exhibit D 4" xfId="6448"/>
    <cellStyle name="_Tenaska Comparison_4 31 Regulatory Assets and Liabilities  7 06- Exhibit D 4 2" xfId="32299"/>
    <cellStyle name="_Tenaska Comparison_4 31 Regulatory Assets and Liabilities  7 06- Exhibit D 4 2 2" xfId="32300"/>
    <cellStyle name="_Tenaska Comparison_4 31 Regulatory Assets and Liabilities  7 06- Exhibit D 4 3" xfId="32301"/>
    <cellStyle name="_Tenaska Comparison_4 31 Regulatory Assets and Liabilities  7 06- Exhibit D 5" xfId="32302"/>
    <cellStyle name="_Tenaska Comparison_4 31 Regulatory Assets and Liabilities  7 06- Exhibit D 5 2" xfId="32303"/>
    <cellStyle name="_Tenaska Comparison_4 31 Regulatory Assets and Liabilities  7 06- Exhibit D 6" xfId="32304"/>
    <cellStyle name="_Tenaska Comparison_4 31 Regulatory Assets and Liabilities  7 06- Exhibit D 6 2" xfId="32305"/>
    <cellStyle name="_Tenaska Comparison_4 31 Regulatory Assets and Liabilities  7 06- Exhibit D_DEM-WP(C) ENERG10C--ctn Mid-C_042010 2010GRC" xfId="32306"/>
    <cellStyle name="_Tenaska Comparison_4 31 Regulatory Assets and Liabilities  7 06- Exhibit D_DEM-WP(C) ENERG10C--ctn Mid-C_042010 2010GRC 2" xfId="32307"/>
    <cellStyle name="_Tenaska Comparison_4 31 Regulatory Assets and Liabilities  7 06- Exhibit D_NIM Summary" xfId="6449"/>
    <cellStyle name="_Tenaska Comparison_4 31 Regulatory Assets and Liabilities  7 06- Exhibit D_NIM Summary 2" xfId="6450"/>
    <cellStyle name="_Tenaska Comparison_4 31 Regulatory Assets and Liabilities  7 06- Exhibit D_NIM Summary 2 2" xfId="32308"/>
    <cellStyle name="_Tenaska Comparison_4 31 Regulatory Assets and Liabilities  7 06- Exhibit D_NIM Summary 2 2 2" xfId="32309"/>
    <cellStyle name="_Tenaska Comparison_4 31 Regulatory Assets and Liabilities  7 06- Exhibit D_NIM Summary 2 2 2 2" xfId="32310"/>
    <cellStyle name="_Tenaska Comparison_4 31 Regulatory Assets and Liabilities  7 06- Exhibit D_NIM Summary 2 3" xfId="32311"/>
    <cellStyle name="_Tenaska Comparison_4 31 Regulatory Assets and Liabilities  7 06- Exhibit D_NIM Summary 2 3 2" xfId="32312"/>
    <cellStyle name="_Tenaska Comparison_4 31 Regulatory Assets and Liabilities  7 06- Exhibit D_NIM Summary 2 4" xfId="32313"/>
    <cellStyle name="_Tenaska Comparison_4 31 Regulatory Assets and Liabilities  7 06- Exhibit D_NIM Summary 2 4 2" xfId="32314"/>
    <cellStyle name="_Tenaska Comparison_4 31 Regulatory Assets and Liabilities  7 06- Exhibit D_NIM Summary 3" xfId="32315"/>
    <cellStyle name="_Tenaska Comparison_4 31 Regulatory Assets and Liabilities  7 06- Exhibit D_NIM Summary 3 2" xfId="32316"/>
    <cellStyle name="_Tenaska Comparison_4 31 Regulatory Assets and Liabilities  7 06- Exhibit D_NIM Summary 3 2 2" xfId="32317"/>
    <cellStyle name="_Tenaska Comparison_4 31 Regulatory Assets and Liabilities  7 06- Exhibit D_NIM Summary 3 3" xfId="32318"/>
    <cellStyle name="_Tenaska Comparison_4 31 Regulatory Assets and Liabilities  7 06- Exhibit D_NIM Summary 4" xfId="32319"/>
    <cellStyle name="_Tenaska Comparison_4 31 Regulatory Assets and Liabilities  7 06- Exhibit D_NIM Summary 4 2" xfId="32320"/>
    <cellStyle name="_Tenaska Comparison_4 31 Regulatory Assets and Liabilities  7 06- Exhibit D_NIM Summary 4 2 2" xfId="32321"/>
    <cellStyle name="_Tenaska Comparison_4 31 Regulatory Assets and Liabilities  7 06- Exhibit D_NIM Summary 4 3" xfId="32322"/>
    <cellStyle name="_Tenaska Comparison_4 31 Regulatory Assets and Liabilities  7 06- Exhibit D_NIM Summary 5" xfId="32323"/>
    <cellStyle name="_Tenaska Comparison_4 31 Regulatory Assets and Liabilities  7 06- Exhibit D_NIM Summary 5 2" xfId="32324"/>
    <cellStyle name="_Tenaska Comparison_4 31 Regulatory Assets and Liabilities  7 06- Exhibit D_NIM Summary 6" xfId="32325"/>
    <cellStyle name="_Tenaska Comparison_4 31 Regulatory Assets and Liabilities  7 06- Exhibit D_NIM Summary 6 2" xfId="32326"/>
    <cellStyle name="_Tenaska Comparison_4 31 Regulatory Assets and Liabilities  7 06- Exhibit D_NIM Summary_DEM-WP(C) ENERG10C--ctn Mid-C_042010 2010GRC" xfId="32327"/>
    <cellStyle name="_Tenaska Comparison_4 31 Regulatory Assets and Liabilities  7 06- Exhibit D_NIM Summary_DEM-WP(C) ENERG10C--ctn Mid-C_042010 2010GRC 2" xfId="32328"/>
    <cellStyle name="_Tenaska Comparison_4 31 Regulatory Assets and Liabilities  7 06- Exhibit D_NIM+O&amp;M" xfId="32329"/>
    <cellStyle name="_Tenaska Comparison_4 31 Regulatory Assets and Liabilities  7 06- Exhibit D_NIM+O&amp;M 2" xfId="32330"/>
    <cellStyle name="_Tenaska Comparison_4 31 Regulatory Assets and Liabilities  7 06- Exhibit D_NIM+O&amp;M 2 2" xfId="32331"/>
    <cellStyle name="_Tenaska Comparison_4 31 Regulatory Assets and Liabilities  7 06- Exhibit D_NIM+O&amp;M 2 2 2" xfId="32332"/>
    <cellStyle name="_Tenaska Comparison_4 31 Regulatory Assets and Liabilities  7 06- Exhibit D_NIM+O&amp;M 3" xfId="32333"/>
    <cellStyle name="_Tenaska Comparison_4 31 Regulatory Assets and Liabilities  7 06- Exhibit D_NIM+O&amp;M 3 2" xfId="32334"/>
    <cellStyle name="_Tenaska Comparison_4 31 Regulatory Assets and Liabilities  7 06- Exhibit D_NIM+O&amp;M 3 2 2" xfId="32335"/>
    <cellStyle name="_Tenaska Comparison_4 31 Regulatory Assets and Liabilities  7 06- Exhibit D_NIM+O&amp;M 3 3" xfId="32336"/>
    <cellStyle name="_Tenaska Comparison_4 31 Regulatory Assets and Liabilities  7 06- Exhibit D_NIM+O&amp;M 4" xfId="32337"/>
    <cellStyle name="_Tenaska Comparison_4 31 Regulatory Assets and Liabilities  7 06- Exhibit D_NIM+O&amp;M 4 2" xfId="32338"/>
    <cellStyle name="_Tenaska Comparison_4 31 Regulatory Assets and Liabilities  7 06- Exhibit D_NIM+O&amp;M 5" xfId="32339"/>
    <cellStyle name="_Tenaska Comparison_4 31 Regulatory Assets and Liabilities  7 06- Exhibit D_NIM+O&amp;M 5 2" xfId="32340"/>
    <cellStyle name="_Tenaska Comparison_4 31 Regulatory Assets and Liabilities  7 06- Exhibit D_NIM+O&amp;M Monthly" xfId="32341"/>
    <cellStyle name="_Tenaska Comparison_4 31 Regulatory Assets and Liabilities  7 06- Exhibit D_NIM+O&amp;M Monthly 2" xfId="32342"/>
    <cellStyle name="_Tenaska Comparison_4 31 Regulatory Assets and Liabilities  7 06- Exhibit D_NIM+O&amp;M Monthly 2 2" xfId="32343"/>
    <cellStyle name="_Tenaska Comparison_4 31 Regulatory Assets and Liabilities  7 06- Exhibit D_NIM+O&amp;M Monthly 2 2 2" xfId="32344"/>
    <cellStyle name="_Tenaska Comparison_4 31 Regulatory Assets and Liabilities  7 06- Exhibit D_NIM+O&amp;M Monthly 3" xfId="32345"/>
    <cellStyle name="_Tenaska Comparison_4 31 Regulatory Assets and Liabilities  7 06- Exhibit D_NIM+O&amp;M Monthly 3 2" xfId="32346"/>
    <cellStyle name="_Tenaska Comparison_4 31 Regulatory Assets and Liabilities  7 06- Exhibit D_NIM+O&amp;M Monthly 3 2 2" xfId="32347"/>
    <cellStyle name="_Tenaska Comparison_4 31 Regulatory Assets and Liabilities  7 06- Exhibit D_NIM+O&amp;M Monthly 3 3" xfId="32348"/>
    <cellStyle name="_Tenaska Comparison_4 31 Regulatory Assets and Liabilities  7 06- Exhibit D_NIM+O&amp;M Monthly 4" xfId="32349"/>
    <cellStyle name="_Tenaska Comparison_4 31 Regulatory Assets and Liabilities  7 06- Exhibit D_NIM+O&amp;M Monthly 4 2" xfId="32350"/>
    <cellStyle name="_Tenaska Comparison_4 31 Regulatory Assets and Liabilities  7 06- Exhibit D_NIM+O&amp;M Monthly 5" xfId="32351"/>
    <cellStyle name="_Tenaska Comparison_4 31 Regulatory Assets and Liabilities  7 06- Exhibit D_NIM+O&amp;M Monthly 5 2" xfId="32352"/>
    <cellStyle name="_Tenaska Comparison_4 31E Reg Asset  Liab and EXH D" xfId="32353"/>
    <cellStyle name="_Tenaska Comparison_4 31E Reg Asset  Liab and EXH D _ Aug 10 Filing (2)" xfId="32354"/>
    <cellStyle name="_Tenaska Comparison_4 31E Reg Asset  Liab and EXH D _ Aug 10 Filing (2) 2" xfId="32355"/>
    <cellStyle name="_Tenaska Comparison_4 31E Reg Asset  Liab and EXH D _ Aug 10 Filing (2) 2 2" xfId="32356"/>
    <cellStyle name="_Tenaska Comparison_4 31E Reg Asset  Liab and EXH D _ Aug 10 Filing (2) 2 2 2" xfId="32357"/>
    <cellStyle name="_Tenaska Comparison_4 31E Reg Asset  Liab and EXH D _ Aug 10 Filing (2) 2 3" xfId="32358"/>
    <cellStyle name="_Tenaska Comparison_4 31E Reg Asset  Liab and EXH D _ Aug 10 Filing (2) 3" xfId="32359"/>
    <cellStyle name="_Tenaska Comparison_4 31E Reg Asset  Liab and EXH D _ Aug 10 Filing (2) 3 2" xfId="32360"/>
    <cellStyle name="_Tenaska Comparison_4 31E Reg Asset  Liab and EXH D _ Aug 10 Filing (2) 3 2 2" xfId="32361"/>
    <cellStyle name="_Tenaska Comparison_4 31E Reg Asset  Liab and EXH D _ Aug 10 Filing (2) 3 3" xfId="32362"/>
    <cellStyle name="_Tenaska Comparison_4 31E Reg Asset  Liab and EXH D _ Aug 10 Filing (2) 4" xfId="32363"/>
    <cellStyle name="_Tenaska Comparison_4 31E Reg Asset  Liab and EXH D _ Aug 10 Filing (2) 4 2" xfId="32364"/>
    <cellStyle name="_Tenaska Comparison_4 31E Reg Asset  Liab and EXH D _ Aug 10 Filing (2) 5" xfId="32365"/>
    <cellStyle name="_Tenaska Comparison_4 31E Reg Asset  Liab and EXH D _ Aug 10 Filing (2) 5 2" xfId="32366"/>
    <cellStyle name="_Tenaska Comparison_4 31E Reg Asset  Liab and EXH D 10" xfId="32367"/>
    <cellStyle name="_Tenaska Comparison_4 31E Reg Asset  Liab and EXH D 10 2" xfId="32368"/>
    <cellStyle name="_Tenaska Comparison_4 31E Reg Asset  Liab and EXH D 10 2 2" xfId="32369"/>
    <cellStyle name="_Tenaska Comparison_4 31E Reg Asset  Liab and EXH D 10 3" xfId="32370"/>
    <cellStyle name="_Tenaska Comparison_4 31E Reg Asset  Liab and EXH D 11" xfId="32371"/>
    <cellStyle name="_Tenaska Comparison_4 31E Reg Asset  Liab and EXH D 11 2" xfId="32372"/>
    <cellStyle name="_Tenaska Comparison_4 31E Reg Asset  Liab and EXH D 11 2 2" xfId="32373"/>
    <cellStyle name="_Tenaska Comparison_4 31E Reg Asset  Liab and EXH D 11 3" xfId="32374"/>
    <cellStyle name="_Tenaska Comparison_4 31E Reg Asset  Liab and EXH D 12" xfId="32375"/>
    <cellStyle name="_Tenaska Comparison_4 31E Reg Asset  Liab and EXH D 12 2" xfId="32376"/>
    <cellStyle name="_Tenaska Comparison_4 31E Reg Asset  Liab and EXH D 12 2 2" xfId="32377"/>
    <cellStyle name="_Tenaska Comparison_4 31E Reg Asset  Liab and EXH D 12 3" xfId="32378"/>
    <cellStyle name="_Tenaska Comparison_4 31E Reg Asset  Liab and EXH D 13" xfId="32379"/>
    <cellStyle name="_Tenaska Comparison_4 31E Reg Asset  Liab and EXH D 13 2" xfId="32380"/>
    <cellStyle name="_Tenaska Comparison_4 31E Reg Asset  Liab and EXH D 13 2 2" xfId="32381"/>
    <cellStyle name="_Tenaska Comparison_4 31E Reg Asset  Liab and EXH D 13 3" xfId="32382"/>
    <cellStyle name="_Tenaska Comparison_4 31E Reg Asset  Liab and EXH D 14" xfId="32383"/>
    <cellStyle name="_Tenaska Comparison_4 31E Reg Asset  Liab and EXH D 14 2" xfId="32384"/>
    <cellStyle name="_Tenaska Comparison_4 31E Reg Asset  Liab and EXH D 14 2 2" xfId="32385"/>
    <cellStyle name="_Tenaska Comparison_4 31E Reg Asset  Liab and EXH D 14 3" xfId="32386"/>
    <cellStyle name="_Tenaska Comparison_4 31E Reg Asset  Liab and EXH D 15" xfId="32387"/>
    <cellStyle name="_Tenaska Comparison_4 31E Reg Asset  Liab and EXH D 15 2" xfId="32388"/>
    <cellStyle name="_Tenaska Comparison_4 31E Reg Asset  Liab and EXH D 15 2 2" xfId="32389"/>
    <cellStyle name="_Tenaska Comparison_4 31E Reg Asset  Liab and EXH D 15 3" xfId="32390"/>
    <cellStyle name="_Tenaska Comparison_4 31E Reg Asset  Liab and EXH D 16" xfId="32391"/>
    <cellStyle name="_Tenaska Comparison_4 31E Reg Asset  Liab and EXH D 16 2" xfId="32392"/>
    <cellStyle name="_Tenaska Comparison_4 31E Reg Asset  Liab and EXH D 16 2 2" xfId="32393"/>
    <cellStyle name="_Tenaska Comparison_4 31E Reg Asset  Liab and EXH D 16 3" xfId="32394"/>
    <cellStyle name="_Tenaska Comparison_4 31E Reg Asset  Liab and EXH D 17" xfId="32395"/>
    <cellStyle name="_Tenaska Comparison_4 31E Reg Asset  Liab and EXH D 17 2" xfId="32396"/>
    <cellStyle name="_Tenaska Comparison_4 31E Reg Asset  Liab and EXH D 18" xfId="32397"/>
    <cellStyle name="_Tenaska Comparison_4 31E Reg Asset  Liab and EXH D 18 2" xfId="32398"/>
    <cellStyle name="_Tenaska Comparison_4 31E Reg Asset  Liab and EXH D 19" xfId="32399"/>
    <cellStyle name="_Tenaska Comparison_4 31E Reg Asset  Liab and EXH D 19 2" xfId="32400"/>
    <cellStyle name="_Tenaska Comparison_4 31E Reg Asset  Liab and EXH D 2" xfId="32401"/>
    <cellStyle name="_Tenaska Comparison_4 31E Reg Asset  Liab and EXH D 2 2" xfId="32402"/>
    <cellStyle name="_Tenaska Comparison_4 31E Reg Asset  Liab and EXH D 2 2 2" xfId="32403"/>
    <cellStyle name="_Tenaska Comparison_4 31E Reg Asset  Liab and EXH D 2 3" xfId="32404"/>
    <cellStyle name="_Tenaska Comparison_4 31E Reg Asset  Liab and EXH D 20" xfId="32405"/>
    <cellStyle name="_Tenaska Comparison_4 31E Reg Asset  Liab and EXH D 20 2" xfId="32406"/>
    <cellStyle name="_Tenaska Comparison_4 31E Reg Asset  Liab and EXH D 21" xfId="32407"/>
    <cellStyle name="_Tenaska Comparison_4 31E Reg Asset  Liab and EXH D 21 2" xfId="32408"/>
    <cellStyle name="_Tenaska Comparison_4 31E Reg Asset  Liab and EXH D 22" xfId="32409"/>
    <cellStyle name="_Tenaska Comparison_4 31E Reg Asset  Liab and EXH D 22 2" xfId="32410"/>
    <cellStyle name="_Tenaska Comparison_4 31E Reg Asset  Liab and EXH D 23" xfId="32411"/>
    <cellStyle name="_Tenaska Comparison_4 31E Reg Asset  Liab and EXH D 23 2" xfId="32412"/>
    <cellStyle name="_Tenaska Comparison_4 31E Reg Asset  Liab and EXH D 24" xfId="32413"/>
    <cellStyle name="_Tenaska Comparison_4 31E Reg Asset  Liab and EXH D 24 2" xfId="32414"/>
    <cellStyle name="_Tenaska Comparison_4 31E Reg Asset  Liab and EXH D 25" xfId="32415"/>
    <cellStyle name="_Tenaska Comparison_4 31E Reg Asset  Liab and EXH D 25 2" xfId="32416"/>
    <cellStyle name="_Tenaska Comparison_4 31E Reg Asset  Liab and EXH D 26" xfId="32417"/>
    <cellStyle name="_Tenaska Comparison_4 31E Reg Asset  Liab and EXH D 26 2" xfId="32418"/>
    <cellStyle name="_Tenaska Comparison_4 31E Reg Asset  Liab and EXH D 27" xfId="32419"/>
    <cellStyle name="_Tenaska Comparison_4 31E Reg Asset  Liab and EXH D 27 2" xfId="32420"/>
    <cellStyle name="_Tenaska Comparison_4 31E Reg Asset  Liab and EXH D 28" xfId="32421"/>
    <cellStyle name="_Tenaska Comparison_4 31E Reg Asset  Liab and EXH D 28 2" xfId="32422"/>
    <cellStyle name="_Tenaska Comparison_4 31E Reg Asset  Liab and EXH D 29" xfId="32423"/>
    <cellStyle name="_Tenaska Comparison_4 31E Reg Asset  Liab and EXH D 29 2" xfId="32424"/>
    <cellStyle name="_Tenaska Comparison_4 31E Reg Asset  Liab and EXH D 3" xfId="32425"/>
    <cellStyle name="_Tenaska Comparison_4 31E Reg Asset  Liab and EXH D 3 2" xfId="32426"/>
    <cellStyle name="_Tenaska Comparison_4 31E Reg Asset  Liab and EXH D 3 2 2" xfId="32427"/>
    <cellStyle name="_Tenaska Comparison_4 31E Reg Asset  Liab and EXH D 3 3" xfId="32428"/>
    <cellStyle name="_Tenaska Comparison_4 31E Reg Asset  Liab and EXH D 30" xfId="32429"/>
    <cellStyle name="_Tenaska Comparison_4 31E Reg Asset  Liab and EXH D 30 2" xfId="32430"/>
    <cellStyle name="_Tenaska Comparison_4 31E Reg Asset  Liab and EXH D 4" xfId="32431"/>
    <cellStyle name="_Tenaska Comparison_4 31E Reg Asset  Liab and EXH D 4 2" xfId="32432"/>
    <cellStyle name="_Tenaska Comparison_4 31E Reg Asset  Liab and EXH D 4 2 2" xfId="32433"/>
    <cellStyle name="_Tenaska Comparison_4 31E Reg Asset  Liab and EXH D 5" xfId="32434"/>
    <cellStyle name="_Tenaska Comparison_4 31E Reg Asset  Liab and EXH D 5 2" xfId="32435"/>
    <cellStyle name="_Tenaska Comparison_4 31E Reg Asset  Liab and EXH D 5 2 2" xfId="32436"/>
    <cellStyle name="_Tenaska Comparison_4 31E Reg Asset  Liab and EXH D 6" xfId="32437"/>
    <cellStyle name="_Tenaska Comparison_4 31E Reg Asset  Liab and EXH D 6 2" xfId="32438"/>
    <cellStyle name="_Tenaska Comparison_4 31E Reg Asset  Liab and EXH D 6 2 2" xfId="32439"/>
    <cellStyle name="_Tenaska Comparison_4 31E Reg Asset  Liab and EXH D 6 3" xfId="32440"/>
    <cellStyle name="_Tenaska Comparison_4 31E Reg Asset  Liab and EXH D 7" xfId="32441"/>
    <cellStyle name="_Tenaska Comparison_4 31E Reg Asset  Liab and EXH D 7 2" xfId="32442"/>
    <cellStyle name="_Tenaska Comparison_4 31E Reg Asset  Liab and EXH D 7 2 2" xfId="32443"/>
    <cellStyle name="_Tenaska Comparison_4 31E Reg Asset  Liab and EXH D 7 3" xfId="32444"/>
    <cellStyle name="_Tenaska Comparison_4 31E Reg Asset  Liab and EXH D 8" xfId="32445"/>
    <cellStyle name="_Tenaska Comparison_4 31E Reg Asset  Liab and EXH D 8 2" xfId="32446"/>
    <cellStyle name="_Tenaska Comparison_4 31E Reg Asset  Liab and EXH D 8 2 2" xfId="32447"/>
    <cellStyle name="_Tenaska Comparison_4 31E Reg Asset  Liab and EXH D 8 3" xfId="32448"/>
    <cellStyle name="_Tenaska Comparison_4 31E Reg Asset  Liab and EXH D 9" xfId="32449"/>
    <cellStyle name="_Tenaska Comparison_4 31E Reg Asset  Liab and EXH D 9 2" xfId="32450"/>
    <cellStyle name="_Tenaska Comparison_4 31E Reg Asset  Liab and EXH D 9 2 2" xfId="32451"/>
    <cellStyle name="_Tenaska Comparison_4 31E Reg Asset  Liab and EXH D 9 3" xfId="32452"/>
    <cellStyle name="_Tenaska Comparison_4 32 Regulatory Assets and Liabilities  7 06- Exhibit D" xfId="6451"/>
    <cellStyle name="_Tenaska Comparison_4 32 Regulatory Assets and Liabilities  7 06- Exhibit D 2" xfId="6452"/>
    <cellStyle name="_Tenaska Comparison_4 32 Regulatory Assets and Liabilities  7 06- Exhibit D 2 2" xfId="6453"/>
    <cellStyle name="_Tenaska Comparison_4 32 Regulatory Assets and Liabilities  7 06- Exhibit D 2 2 2" xfId="32453"/>
    <cellStyle name="_Tenaska Comparison_4 32 Regulatory Assets and Liabilities  7 06- Exhibit D 2 2 2 2" xfId="32454"/>
    <cellStyle name="_Tenaska Comparison_4 32 Regulatory Assets and Liabilities  7 06- Exhibit D 2 2 3" xfId="32455"/>
    <cellStyle name="_Tenaska Comparison_4 32 Regulatory Assets and Liabilities  7 06- Exhibit D 2 3" xfId="6454"/>
    <cellStyle name="_Tenaska Comparison_4 32 Regulatory Assets and Liabilities  7 06- Exhibit D 2 3 2" xfId="32456"/>
    <cellStyle name="_Tenaska Comparison_4 32 Regulatory Assets and Liabilities  7 06- Exhibit D 2 3 2 2" xfId="32457"/>
    <cellStyle name="_Tenaska Comparison_4 32 Regulatory Assets and Liabilities  7 06- Exhibit D 2 3 3" xfId="32458"/>
    <cellStyle name="_Tenaska Comparison_4 32 Regulatory Assets and Liabilities  7 06- Exhibit D 2 4" xfId="32459"/>
    <cellStyle name="_Tenaska Comparison_4 32 Regulatory Assets and Liabilities  7 06- Exhibit D 2 4 2" xfId="32460"/>
    <cellStyle name="_Tenaska Comparison_4 32 Regulatory Assets and Liabilities  7 06- Exhibit D 2 5" xfId="32461"/>
    <cellStyle name="_Tenaska Comparison_4 32 Regulatory Assets and Liabilities  7 06- Exhibit D 2 5 2" xfId="32462"/>
    <cellStyle name="_Tenaska Comparison_4 32 Regulatory Assets and Liabilities  7 06- Exhibit D 3" xfId="6455"/>
    <cellStyle name="_Tenaska Comparison_4 32 Regulatory Assets and Liabilities  7 06- Exhibit D 3 2" xfId="32463"/>
    <cellStyle name="_Tenaska Comparison_4 32 Regulatory Assets and Liabilities  7 06- Exhibit D 3 2 2" xfId="32464"/>
    <cellStyle name="_Tenaska Comparison_4 32 Regulatory Assets and Liabilities  7 06- Exhibit D 3 3" xfId="32465"/>
    <cellStyle name="_Tenaska Comparison_4 32 Regulatory Assets and Liabilities  7 06- Exhibit D 4" xfId="6456"/>
    <cellStyle name="_Tenaska Comparison_4 32 Regulatory Assets and Liabilities  7 06- Exhibit D 4 2" xfId="32466"/>
    <cellStyle name="_Tenaska Comparison_4 32 Regulatory Assets and Liabilities  7 06- Exhibit D 4 2 2" xfId="32467"/>
    <cellStyle name="_Tenaska Comparison_4 32 Regulatory Assets and Liabilities  7 06- Exhibit D 4 3" xfId="32468"/>
    <cellStyle name="_Tenaska Comparison_4 32 Regulatory Assets and Liabilities  7 06- Exhibit D 5" xfId="32469"/>
    <cellStyle name="_Tenaska Comparison_4 32 Regulatory Assets and Liabilities  7 06- Exhibit D 5 2" xfId="32470"/>
    <cellStyle name="_Tenaska Comparison_4 32 Regulatory Assets and Liabilities  7 06- Exhibit D 6" xfId="32471"/>
    <cellStyle name="_Tenaska Comparison_4 32 Regulatory Assets and Liabilities  7 06- Exhibit D 6 2" xfId="32472"/>
    <cellStyle name="_Tenaska Comparison_4 32 Regulatory Assets and Liabilities  7 06- Exhibit D_DEM-WP(C) ENERG10C--ctn Mid-C_042010 2010GRC" xfId="32473"/>
    <cellStyle name="_Tenaska Comparison_4 32 Regulatory Assets and Liabilities  7 06- Exhibit D_DEM-WP(C) ENERG10C--ctn Mid-C_042010 2010GRC 2" xfId="32474"/>
    <cellStyle name="_Tenaska Comparison_4 32 Regulatory Assets and Liabilities  7 06- Exhibit D_NIM Summary" xfId="6457"/>
    <cellStyle name="_Tenaska Comparison_4 32 Regulatory Assets and Liabilities  7 06- Exhibit D_NIM Summary 2" xfId="6458"/>
    <cellStyle name="_Tenaska Comparison_4 32 Regulatory Assets and Liabilities  7 06- Exhibit D_NIM Summary 2 2" xfId="32475"/>
    <cellStyle name="_Tenaska Comparison_4 32 Regulatory Assets and Liabilities  7 06- Exhibit D_NIM Summary 2 2 2" xfId="32476"/>
    <cellStyle name="_Tenaska Comparison_4 32 Regulatory Assets and Liabilities  7 06- Exhibit D_NIM Summary 2 2 2 2" xfId="32477"/>
    <cellStyle name="_Tenaska Comparison_4 32 Regulatory Assets and Liabilities  7 06- Exhibit D_NIM Summary 2 3" xfId="32478"/>
    <cellStyle name="_Tenaska Comparison_4 32 Regulatory Assets and Liabilities  7 06- Exhibit D_NIM Summary 2 3 2" xfId="32479"/>
    <cellStyle name="_Tenaska Comparison_4 32 Regulatory Assets and Liabilities  7 06- Exhibit D_NIM Summary 2 4" xfId="32480"/>
    <cellStyle name="_Tenaska Comparison_4 32 Regulatory Assets and Liabilities  7 06- Exhibit D_NIM Summary 2 4 2" xfId="32481"/>
    <cellStyle name="_Tenaska Comparison_4 32 Regulatory Assets and Liabilities  7 06- Exhibit D_NIM Summary 3" xfId="32482"/>
    <cellStyle name="_Tenaska Comparison_4 32 Regulatory Assets and Liabilities  7 06- Exhibit D_NIM Summary 3 2" xfId="32483"/>
    <cellStyle name="_Tenaska Comparison_4 32 Regulatory Assets and Liabilities  7 06- Exhibit D_NIM Summary 3 2 2" xfId="32484"/>
    <cellStyle name="_Tenaska Comparison_4 32 Regulatory Assets and Liabilities  7 06- Exhibit D_NIM Summary 3 3" xfId="32485"/>
    <cellStyle name="_Tenaska Comparison_4 32 Regulatory Assets and Liabilities  7 06- Exhibit D_NIM Summary 4" xfId="32486"/>
    <cellStyle name="_Tenaska Comparison_4 32 Regulatory Assets and Liabilities  7 06- Exhibit D_NIM Summary 4 2" xfId="32487"/>
    <cellStyle name="_Tenaska Comparison_4 32 Regulatory Assets and Liabilities  7 06- Exhibit D_NIM Summary 4 2 2" xfId="32488"/>
    <cellStyle name="_Tenaska Comparison_4 32 Regulatory Assets and Liabilities  7 06- Exhibit D_NIM Summary 4 3" xfId="32489"/>
    <cellStyle name="_Tenaska Comparison_4 32 Regulatory Assets and Liabilities  7 06- Exhibit D_NIM Summary 5" xfId="32490"/>
    <cellStyle name="_Tenaska Comparison_4 32 Regulatory Assets and Liabilities  7 06- Exhibit D_NIM Summary 5 2" xfId="32491"/>
    <cellStyle name="_Tenaska Comparison_4 32 Regulatory Assets and Liabilities  7 06- Exhibit D_NIM Summary 6" xfId="32492"/>
    <cellStyle name="_Tenaska Comparison_4 32 Regulatory Assets and Liabilities  7 06- Exhibit D_NIM Summary 6 2" xfId="32493"/>
    <cellStyle name="_Tenaska Comparison_4 32 Regulatory Assets and Liabilities  7 06- Exhibit D_NIM Summary_DEM-WP(C) ENERG10C--ctn Mid-C_042010 2010GRC" xfId="32494"/>
    <cellStyle name="_Tenaska Comparison_4 32 Regulatory Assets and Liabilities  7 06- Exhibit D_NIM Summary_DEM-WP(C) ENERG10C--ctn Mid-C_042010 2010GRC 2" xfId="32495"/>
    <cellStyle name="_Tenaska Comparison_4 32 Regulatory Assets and Liabilities  7 06- Exhibit D_NIM+O&amp;M" xfId="32496"/>
    <cellStyle name="_Tenaska Comparison_4 32 Regulatory Assets and Liabilities  7 06- Exhibit D_NIM+O&amp;M 2" xfId="32497"/>
    <cellStyle name="_Tenaska Comparison_4 32 Regulatory Assets and Liabilities  7 06- Exhibit D_NIM+O&amp;M 2 2" xfId="32498"/>
    <cellStyle name="_Tenaska Comparison_4 32 Regulatory Assets and Liabilities  7 06- Exhibit D_NIM+O&amp;M 2 2 2" xfId="32499"/>
    <cellStyle name="_Tenaska Comparison_4 32 Regulatory Assets and Liabilities  7 06- Exhibit D_NIM+O&amp;M 3" xfId="32500"/>
    <cellStyle name="_Tenaska Comparison_4 32 Regulatory Assets and Liabilities  7 06- Exhibit D_NIM+O&amp;M 3 2" xfId="32501"/>
    <cellStyle name="_Tenaska Comparison_4 32 Regulatory Assets and Liabilities  7 06- Exhibit D_NIM+O&amp;M 3 2 2" xfId="32502"/>
    <cellStyle name="_Tenaska Comparison_4 32 Regulatory Assets and Liabilities  7 06- Exhibit D_NIM+O&amp;M 3 3" xfId="32503"/>
    <cellStyle name="_Tenaska Comparison_4 32 Regulatory Assets and Liabilities  7 06- Exhibit D_NIM+O&amp;M 4" xfId="32504"/>
    <cellStyle name="_Tenaska Comparison_4 32 Regulatory Assets and Liabilities  7 06- Exhibit D_NIM+O&amp;M 4 2" xfId="32505"/>
    <cellStyle name="_Tenaska Comparison_4 32 Regulatory Assets and Liabilities  7 06- Exhibit D_NIM+O&amp;M 5" xfId="32506"/>
    <cellStyle name="_Tenaska Comparison_4 32 Regulatory Assets and Liabilities  7 06- Exhibit D_NIM+O&amp;M 5 2" xfId="32507"/>
    <cellStyle name="_Tenaska Comparison_4 32 Regulatory Assets and Liabilities  7 06- Exhibit D_NIM+O&amp;M Monthly" xfId="32508"/>
    <cellStyle name="_Tenaska Comparison_4 32 Regulatory Assets and Liabilities  7 06- Exhibit D_NIM+O&amp;M Monthly 2" xfId="32509"/>
    <cellStyle name="_Tenaska Comparison_4 32 Regulatory Assets and Liabilities  7 06- Exhibit D_NIM+O&amp;M Monthly 2 2" xfId="32510"/>
    <cellStyle name="_Tenaska Comparison_4 32 Regulatory Assets and Liabilities  7 06- Exhibit D_NIM+O&amp;M Monthly 2 2 2" xfId="32511"/>
    <cellStyle name="_Tenaska Comparison_4 32 Regulatory Assets and Liabilities  7 06- Exhibit D_NIM+O&amp;M Monthly 3" xfId="32512"/>
    <cellStyle name="_Tenaska Comparison_4 32 Regulatory Assets and Liabilities  7 06- Exhibit D_NIM+O&amp;M Monthly 3 2" xfId="32513"/>
    <cellStyle name="_Tenaska Comparison_4 32 Regulatory Assets and Liabilities  7 06- Exhibit D_NIM+O&amp;M Monthly 3 2 2" xfId="32514"/>
    <cellStyle name="_Tenaska Comparison_4 32 Regulatory Assets and Liabilities  7 06- Exhibit D_NIM+O&amp;M Monthly 3 3" xfId="32515"/>
    <cellStyle name="_Tenaska Comparison_4 32 Regulatory Assets and Liabilities  7 06- Exhibit D_NIM+O&amp;M Monthly 4" xfId="32516"/>
    <cellStyle name="_Tenaska Comparison_4 32 Regulatory Assets and Liabilities  7 06- Exhibit D_NIM+O&amp;M Monthly 4 2" xfId="32517"/>
    <cellStyle name="_Tenaska Comparison_4 32 Regulatory Assets and Liabilities  7 06- Exhibit D_NIM+O&amp;M Monthly 5" xfId="32518"/>
    <cellStyle name="_Tenaska Comparison_4 32 Regulatory Assets and Liabilities  7 06- Exhibit D_NIM+O&amp;M Monthly 5 2" xfId="32519"/>
    <cellStyle name="_Tenaska Comparison_AURORA Total New" xfId="6459"/>
    <cellStyle name="_Tenaska Comparison_AURORA Total New 2" xfId="6460"/>
    <cellStyle name="_Tenaska Comparison_AURORA Total New 2 2" xfId="32520"/>
    <cellStyle name="_Tenaska Comparison_AURORA Total New 2 2 2" xfId="32521"/>
    <cellStyle name="_Tenaska Comparison_AURORA Total New 2 2 2 2" xfId="32522"/>
    <cellStyle name="_Tenaska Comparison_AURORA Total New 2 3" xfId="32523"/>
    <cellStyle name="_Tenaska Comparison_AURORA Total New 2 3 2" xfId="32524"/>
    <cellStyle name="_Tenaska Comparison_AURORA Total New 2 4" xfId="32525"/>
    <cellStyle name="_Tenaska Comparison_AURORA Total New 2 4 2" xfId="32526"/>
    <cellStyle name="_Tenaska Comparison_AURORA Total New 3" xfId="32527"/>
    <cellStyle name="_Tenaska Comparison_AURORA Total New 3 2" xfId="32528"/>
    <cellStyle name="_Tenaska Comparison_AURORA Total New 3 2 2" xfId="32529"/>
    <cellStyle name="_Tenaska Comparison_AURORA Total New 4" xfId="32530"/>
    <cellStyle name="_Tenaska Comparison_AURORA Total New 4 2" xfId="32531"/>
    <cellStyle name="_Tenaska Comparison_AURORA Total New 5" xfId="32532"/>
    <cellStyle name="_Tenaska Comparison_AURORA Total New 5 2" xfId="32533"/>
    <cellStyle name="_Tenaska Comparison_Book1" xfId="32534"/>
    <cellStyle name="_Tenaska Comparison_Book2" xfId="6461"/>
    <cellStyle name="_Tenaska Comparison_Book2 2" xfId="6462"/>
    <cellStyle name="_Tenaska Comparison_Book2 2 2" xfId="6463"/>
    <cellStyle name="_Tenaska Comparison_Book2 2 2 2" xfId="32535"/>
    <cellStyle name="_Tenaska Comparison_Book2 2 2 2 2" xfId="32536"/>
    <cellStyle name="_Tenaska Comparison_Book2 2 3" xfId="6464"/>
    <cellStyle name="_Tenaska Comparison_Book2 2 3 2" xfId="32537"/>
    <cellStyle name="_Tenaska Comparison_Book2 2 4" xfId="32538"/>
    <cellStyle name="_Tenaska Comparison_Book2 2 4 2" xfId="32539"/>
    <cellStyle name="_Tenaska Comparison_Book2 3" xfId="6465"/>
    <cellStyle name="_Tenaska Comparison_Book2 3 2" xfId="32540"/>
    <cellStyle name="_Tenaska Comparison_Book2 3 2 2" xfId="32541"/>
    <cellStyle name="_Tenaska Comparison_Book2 3 3" xfId="32542"/>
    <cellStyle name="_Tenaska Comparison_Book2 4" xfId="6466"/>
    <cellStyle name="_Tenaska Comparison_Book2 4 2" xfId="32543"/>
    <cellStyle name="_Tenaska Comparison_Book2 4 2 2" xfId="32544"/>
    <cellStyle name="_Tenaska Comparison_Book2 4 3" xfId="32545"/>
    <cellStyle name="_Tenaska Comparison_Book2 5" xfId="32546"/>
    <cellStyle name="_Tenaska Comparison_Book2 5 2" xfId="32547"/>
    <cellStyle name="_Tenaska Comparison_Book2 6" xfId="32548"/>
    <cellStyle name="_Tenaska Comparison_Book2 6 2" xfId="32549"/>
    <cellStyle name="_Tenaska Comparison_Book2_Adj Bench DR 3 for Initial Briefs (Electric)" xfId="6467"/>
    <cellStyle name="_Tenaska Comparison_Book2_Adj Bench DR 3 for Initial Briefs (Electric) 2" xfId="6468"/>
    <cellStyle name="_Tenaska Comparison_Book2_Adj Bench DR 3 for Initial Briefs (Electric) 2 2" xfId="6469"/>
    <cellStyle name="_Tenaska Comparison_Book2_Adj Bench DR 3 for Initial Briefs (Electric) 2 2 2" xfId="32550"/>
    <cellStyle name="_Tenaska Comparison_Book2_Adj Bench DR 3 for Initial Briefs (Electric) 2 2 2 2" xfId="32551"/>
    <cellStyle name="_Tenaska Comparison_Book2_Adj Bench DR 3 for Initial Briefs (Electric) 2 3" xfId="6470"/>
    <cellStyle name="_Tenaska Comparison_Book2_Adj Bench DR 3 for Initial Briefs (Electric) 2 3 2" xfId="32552"/>
    <cellStyle name="_Tenaska Comparison_Book2_Adj Bench DR 3 for Initial Briefs (Electric) 2 4" xfId="32553"/>
    <cellStyle name="_Tenaska Comparison_Book2_Adj Bench DR 3 for Initial Briefs (Electric) 2 4 2" xfId="32554"/>
    <cellStyle name="_Tenaska Comparison_Book2_Adj Bench DR 3 for Initial Briefs (Electric) 3" xfId="6471"/>
    <cellStyle name="_Tenaska Comparison_Book2_Adj Bench DR 3 for Initial Briefs (Electric) 3 2" xfId="32555"/>
    <cellStyle name="_Tenaska Comparison_Book2_Adj Bench DR 3 for Initial Briefs (Electric) 3 2 2" xfId="32556"/>
    <cellStyle name="_Tenaska Comparison_Book2_Adj Bench DR 3 for Initial Briefs (Electric) 3 3" xfId="32557"/>
    <cellStyle name="_Tenaska Comparison_Book2_Adj Bench DR 3 for Initial Briefs (Electric) 4" xfId="6472"/>
    <cellStyle name="_Tenaska Comparison_Book2_Adj Bench DR 3 for Initial Briefs (Electric) 4 2" xfId="32558"/>
    <cellStyle name="_Tenaska Comparison_Book2_Adj Bench DR 3 for Initial Briefs (Electric) 4 2 2" xfId="32559"/>
    <cellStyle name="_Tenaska Comparison_Book2_Adj Bench DR 3 for Initial Briefs (Electric) 4 3" xfId="32560"/>
    <cellStyle name="_Tenaska Comparison_Book2_Adj Bench DR 3 for Initial Briefs (Electric) 5" xfId="32561"/>
    <cellStyle name="_Tenaska Comparison_Book2_Adj Bench DR 3 for Initial Briefs (Electric) 5 2" xfId="32562"/>
    <cellStyle name="_Tenaska Comparison_Book2_Adj Bench DR 3 for Initial Briefs (Electric) 6" xfId="32563"/>
    <cellStyle name="_Tenaska Comparison_Book2_Adj Bench DR 3 for Initial Briefs (Electric) 6 2" xfId="32564"/>
    <cellStyle name="_Tenaska Comparison_Book2_Adj Bench DR 3 for Initial Briefs (Electric)_DEM-WP(C) ENERG10C--ctn Mid-C_042010 2010GRC" xfId="32565"/>
    <cellStyle name="_Tenaska Comparison_Book2_Adj Bench DR 3 for Initial Briefs (Electric)_DEM-WP(C) ENERG10C--ctn Mid-C_042010 2010GRC 2" xfId="32566"/>
    <cellStyle name="_Tenaska Comparison_Book2_DEM-WP(C) ENERG10C--ctn Mid-C_042010 2010GRC" xfId="32567"/>
    <cellStyle name="_Tenaska Comparison_Book2_DEM-WP(C) ENERG10C--ctn Mid-C_042010 2010GRC 2" xfId="32568"/>
    <cellStyle name="_Tenaska Comparison_Book2_Electric Rev Req Model (2009 GRC) Rebuttal" xfId="6473"/>
    <cellStyle name="_Tenaska Comparison_Book2_Electric Rev Req Model (2009 GRC) Rebuttal 2" xfId="6474"/>
    <cellStyle name="_Tenaska Comparison_Book2_Electric Rev Req Model (2009 GRC) Rebuttal 2 2" xfId="6475"/>
    <cellStyle name="_Tenaska Comparison_Book2_Electric Rev Req Model (2009 GRC) Rebuttal 2 2 2" xfId="32569"/>
    <cellStyle name="_Tenaska Comparison_Book2_Electric Rev Req Model (2009 GRC) Rebuttal 2 3" xfId="6476"/>
    <cellStyle name="_Tenaska Comparison_Book2_Electric Rev Req Model (2009 GRC) Rebuttal 3" xfId="6477"/>
    <cellStyle name="_Tenaska Comparison_Book2_Electric Rev Req Model (2009 GRC) Rebuttal 3 2" xfId="32570"/>
    <cellStyle name="_Tenaska Comparison_Book2_Electric Rev Req Model (2009 GRC) Rebuttal 4" xfId="6478"/>
    <cellStyle name="_Tenaska Comparison_Book2_Electric Rev Req Model (2009 GRC) Rebuttal REmoval of New  WH Solar AdjustMI" xfId="6479"/>
    <cellStyle name="_Tenaska Comparison_Book2_Electric Rev Req Model (2009 GRC) Rebuttal REmoval of New  WH Solar AdjustMI 2" xfId="6480"/>
    <cellStyle name="_Tenaska Comparison_Book2_Electric Rev Req Model (2009 GRC) Rebuttal REmoval of New  WH Solar AdjustMI 2 2" xfId="6481"/>
    <cellStyle name="_Tenaska Comparison_Book2_Electric Rev Req Model (2009 GRC) Rebuttal REmoval of New  WH Solar AdjustMI 2 2 2" xfId="32571"/>
    <cellStyle name="_Tenaska Comparison_Book2_Electric Rev Req Model (2009 GRC) Rebuttal REmoval of New  WH Solar AdjustMI 2 2 2 2" xfId="32572"/>
    <cellStyle name="_Tenaska Comparison_Book2_Electric Rev Req Model (2009 GRC) Rebuttal REmoval of New  WH Solar AdjustMI 2 3" xfId="6482"/>
    <cellStyle name="_Tenaska Comparison_Book2_Electric Rev Req Model (2009 GRC) Rebuttal REmoval of New  WH Solar AdjustMI 2 3 2" xfId="32573"/>
    <cellStyle name="_Tenaska Comparison_Book2_Electric Rev Req Model (2009 GRC) Rebuttal REmoval of New  WH Solar AdjustMI 2 4" xfId="32574"/>
    <cellStyle name="_Tenaska Comparison_Book2_Electric Rev Req Model (2009 GRC) Rebuttal REmoval of New  WH Solar AdjustMI 2 4 2" xfId="32575"/>
    <cellStyle name="_Tenaska Comparison_Book2_Electric Rev Req Model (2009 GRC) Rebuttal REmoval of New  WH Solar AdjustMI 3" xfId="6483"/>
    <cellStyle name="_Tenaska Comparison_Book2_Electric Rev Req Model (2009 GRC) Rebuttal REmoval of New  WH Solar AdjustMI 3 2" xfId="32576"/>
    <cellStyle name="_Tenaska Comparison_Book2_Electric Rev Req Model (2009 GRC) Rebuttal REmoval of New  WH Solar AdjustMI 3 2 2" xfId="32577"/>
    <cellStyle name="_Tenaska Comparison_Book2_Electric Rev Req Model (2009 GRC) Rebuttal REmoval of New  WH Solar AdjustMI 3 3" xfId="32578"/>
    <cellStyle name="_Tenaska Comparison_Book2_Electric Rev Req Model (2009 GRC) Rebuttal REmoval of New  WH Solar AdjustMI 4" xfId="6484"/>
    <cellStyle name="_Tenaska Comparison_Book2_Electric Rev Req Model (2009 GRC) Rebuttal REmoval of New  WH Solar AdjustMI 4 2" xfId="32579"/>
    <cellStyle name="_Tenaska Comparison_Book2_Electric Rev Req Model (2009 GRC) Rebuttal REmoval of New  WH Solar AdjustMI 4 2 2" xfId="32580"/>
    <cellStyle name="_Tenaska Comparison_Book2_Electric Rev Req Model (2009 GRC) Rebuttal REmoval of New  WH Solar AdjustMI 4 3" xfId="32581"/>
    <cellStyle name="_Tenaska Comparison_Book2_Electric Rev Req Model (2009 GRC) Rebuttal REmoval of New  WH Solar AdjustMI 5" xfId="32582"/>
    <cellStyle name="_Tenaska Comparison_Book2_Electric Rev Req Model (2009 GRC) Rebuttal REmoval of New  WH Solar AdjustMI 5 2" xfId="32583"/>
    <cellStyle name="_Tenaska Comparison_Book2_Electric Rev Req Model (2009 GRC) Rebuttal REmoval of New  WH Solar AdjustMI 6" xfId="32584"/>
    <cellStyle name="_Tenaska Comparison_Book2_Electric Rev Req Model (2009 GRC) Rebuttal REmoval of New  WH Solar AdjustMI 6 2" xfId="32585"/>
    <cellStyle name="_Tenaska Comparison_Book2_Electric Rev Req Model (2009 GRC) Rebuttal REmoval of New  WH Solar AdjustMI_DEM-WP(C) ENERG10C--ctn Mid-C_042010 2010GRC" xfId="32586"/>
    <cellStyle name="_Tenaska Comparison_Book2_Electric Rev Req Model (2009 GRC) Rebuttal REmoval of New  WH Solar AdjustMI_DEM-WP(C) ENERG10C--ctn Mid-C_042010 2010GRC 2" xfId="32587"/>
    <cellStyle name="_Tenaska Comparison_Book2_Electric Rev Req Model (2009 GRC) Revised 01-18-2010" xfId="6485"/>
    <cellStyle name="_Tenaska Comparison_Book2_Electric Rev Req Model (2009 GRC) Revised 01-18-2010 2" xfId="6486"/>
    <cellStyle name="_Tenaska Comparison_Book2_Electric Rev Req Model (2009 GRC) Revised 01-18-2010 2 2" xfId="6487"/>
    <cellStyle name="_Tenaska Comparison_Book2_Electric Rev Req Model (2009 GRC) Revised 01-18-2010 2 2 2" xfId="32588"/>
    <cellStyle name="_Tenaska Comparison_Book2_Electric Rev Req Model (2009 GRC) Revised 01-18-2010 2 2 2 2" xfId="32589"/>
    <cellStyle name="_Tenaska Comparison_Book2_Electric Rev Req Model (2009 GRC) Revised 01-18-2010 2 3" xfId="6488"/>
    <cellStyle name="_Tenaska Comparison_Book2_Electric Rev Req Model (2009 GRC) Revised 01-18-2010 2 3 2" xfId="32590"/>
    <cellStyle name="_Tenaska Comparison_Book2_Electric Rev Req Model (2009 GRC) Revised 01-18-2010 2 4" xfId="32591"/>
    <cellStyle name="_Tenaska Comparison_Book2_Electric Rev Req Model (2009 GRC) Revised 01-18-2010 2 4 2" xfId="32592"/>
    <cellStyle name="_Tenaska Comparison_Book2_Electric Rev Req Model (2009 GRC) Revised 01-18-2010 3" xfId="6489"/>
    <cellStyle name="_Tenaska Comparison_Book2_Electric Rev Req Model (2009 GRC) Revised 01-18-2010 3 2" xfId="32593"/>
    <cellStyle name="_Tenaska Comparison_Book2_Electric Rev Req Model (2009 GRC) Revised 01-18-2010 3 2 2" xfId="32594"/>
    <cellStyle name="_Tenaska Comparison_Book2_Electric Rev Req Model (2009 GRC) Revised 01-18-2010 3 3" xfId="32595"/>
    <cellStyle name="_Tenaska Comparison_Book2_Electric Rev Req Model (2009 GRC) Revised 01-18-2010 4" xfId="6490"/>
    <cellStyle name="_Tenaska Comparison_Book2_Electric Rev Req Model (2009 GRC) Revised 01-18-2010 4 2" xfId="32596"/>
    <cellStyle name="_Tenaska Comparison_Book2_Electric Rev Req Model (2009 GRC) Revised 01-18-2010 4 2 2" xfId="32597"/>
    <cellStyle name="_Tenaska Comparison_Book2_Electric Rev Req Model (2009 GRC) Revised 01-18-2010 4 3" xfId="32598"/>
    <cellStyle name="_Tenaska Comparison_Book2_Electric Rev Req Model (2009 GRC) Revised 01-18-2010 5" xfId="32599"/>
    <cellStyle name="_Tenaska Comparison_Book2_Electric Rev Req Model (2009 GRC) Revised 01-18-2010 5 2" xfId="32600"/>
    <cellStyle name="_Tenaska Comparison_Book2_Electric Rev Req Model (2009 GRC) Revised 01-18-2010 6" xfId="32601"/>
    <cellStyle name="_Tenaska Comparison_Book2_Electric Rev Req Model (2009 GRC) Revised 01-18-2010 6 2" xfId="32602"/>
    <cellStyle name="_Tenaska Comparison_Book2_Electric Rev Req Model (2009 GRC) Revised 01-18-2010_DEM-WP(C) ENERG10C--ctn Mid-C_042010 2010GRC" xfId="32603"/>
    <cellStyle name="_Tenaska Comparison_Book2_Electric Rev Req Model (2009 GRC) Revised 01-18-2010_DEM-WP(C) ENERG10C--ctn Mid-C_042010 2010GRC 2" xfId="32604"/>
    <cellStyle name="_Tenaska Comparison_Book2_Final Order Electric EXHIBIT A-1" xfId="6491"/>
    <cellStyle name="_Tenaska Comparison_Book2_Final Order Electric EXHIBIT A-1 2" xfId="6492"/>
    <cellStyle name="_Tenaska Comparison_Book2_Final Order Electric EXHIBIT A-1 2 2" xfId="6493"/>
    <cellStyle name="_Tenaska Comparison_Book2_Final Order Electric EXHIBIT A-1 2 2 2" xfId="32605"/>
    <cellStyle name="_Tenaska Comparison_Book2_Final Order Electric EXHIBIT A-1 2 3" xfId="6494"/>
    <cellStyle name="_Tenaska Comparison_Book2_Final Order Electric EXHIBIT A-1 3" xfId="6495"/>
    <cellStyle name="_Tenaska Comparison_Book2_Final Order Electric EXHIBIT A-1 3 2" xfId="32606"/>
    <cellStyle name="_Tenaska Comparison_Book2_Final Order Electric EXHIBIT A-1 3 2 2" xfId="32607"/>
    <cellStyle name="_Tenaska Comparison_Book2_Final Order Electric EXHIBIT A-1 3 3" xfId="32608"/>
    <cellStyle name="_Tenaska Comparison_Book2_Final Order Electric EXHIBIT A-1 4" xfId="6496"/>
    <cellStyle name="_Tenaska Comparison_Book2_Final Order Electric EXHIBIT A-1 4 2" xfId="32609"/>
    <cellStyle name="_Tenaska Comparison_Book2_Final Order Electric EXHIBIT A-1 5" xfId="32610"/>
    <cellStyle name="_Tenaska Comparison_Book2_Final Order Electric EXHIBIT A-1 6" xfId="32611"/>
    <cellStyle name="_Tenaska Comparison_Book4" xfId="6497"/>
    <cellStyle name="_Tenaska Comparison_Book4 2" xfId="6498"/>
    <cellStyle name="_Tenaska Comparison_Book4 2 2" xfId="6499"/>
    <cellStyle name="_Tenaska Comparison_Book4 2 2 2" xfId="32612"/>
    <cellStyle name="_Tenaska Comparison_Book4 2 2 2 2" xfId="32613"/>
    <cellStyle name="_Tenaska Comparison_Book4 2 3" xfId="6500"/>
    <cellStyle name="_Tenaska Comparison_Book4 2 3 2" xfId="32614"/>
    <cellStyle name="_Tenaska Comparison_Book4 2 4" xfId="32615"/>
    <cellStyle name="_Tenaska Comparison_Book4 2 4 2" xfId="32616"/>
    <cellStyle name="_Tenaska Comparison_Book4 3" xfId="6501"/>
    <cellStyle name="_Tenaska Comparison_Book4 3 2" xfId="32617"/>
    <cellStyle name="_Tenaska Comparison_Book4 3 2 2" xfId="32618"/>
    <cellStyle name="_Tenaska Comparison_Book4 3 3" xfId="32619"/>
    <cellStyle name="_Tenaska Comparison_Book4 4" xfId="6502"/>
    <cellStyle name="_Tenaska Comparison_Book4 4 2" xfId="32620"/>
    <cellStyle name="_Tenaska Comparison_Book4 4 2 2" xfId="32621"/>
    <cellStyle name="_Tenaska Comparison_Book4 4 3" xfId="32622"/>
    <cellStyle name="_Tenaska Comparison_Book4 5" xfId="32623"/>
    <cellStyle name="_Tenaska Comparison_Book4 5 2" xfId="32624"/>
    <cellStyle name="_Tenaska Comparison_Book4 6" xfId="32625"/>
    <cellStyle name="_Tenaska Comparison_Book4 6 2" xfId="32626"/>
    <cellStyle name="_Tenaska Comparison_Book4_DEM-WP(C) ENERG10C--ctn Mid-C_042010 2010GRC" xfId="32627"/>
    <cellStyle name="_Tenaska Comparison_Book4_DEM-WP(C) ENERG10C--ctn Mid-C_042010 2010GRC 2" xfId="32628"/>
    <cellStyle name="_Tenaska Comparison_Book9" xfId="6503"/>
    <cellStyle name="_Tenaska Comparison_Book9 2" xfId="6504"/>
    <cellStyle name="_Tenaska Comparison_Book9 2 2" xfId="6505"/>
    <cellStyle name="_Tenaska Comparison_Book9 2 2 2" xfId="32629"/>
    <cellStyle name="_Tenaska Comparison_Book9 2 2 2 2" xfId="32630"/>
    <cellStyle name="_Tenaska Comparison_Book9 2 3" xfId="6506"/>
    <cellStyle name="_Tenaska Comparison_Book9 2 3 2" xfId="32631"/>
    <cellStyle name="_Tenaska Comparison_Book9 2 4" xfId="32632"/>
    <cellStyle name="_Tenaska Comparison_Book9 2 4 2" xfId="32633"/>
    <cellStyle name="_Tenaska Comparison_Book9 3" xfId="6507"/>
    <cellStyle name="_Tenaska Comparison_Book9 3 2" xfId="32634"/>
    <cellStyle name="_Tenaska Comparison_Book9 3 2 2" xfId="32635"/>
    <cellStyle name="_Tenaska Comparison_Book9 3 3" xfId="32636"/>
    <cellStyle name="_Tenaska Comparison_Book9 4" xfId="6508"/>
    <cellStyle name="_Tenaska Comparison_Book9 4 2" xfId="32637"/>
    <cellStyle name="_Tenaska Comparison_Book9 4 2 2" xfId="32638"/>
    <cellStyle name="_Tenaska Comparison_Book9 4 3" xfId="32639"/>
    <cellStyle name="_Tenaska Comparison_Book9 5" xfId="32640"/>
    <cellStyle name="_Tenaska Comparison_Book9 5 2" xfId="32641"/>
    <cellStyle name="_Tenaska Comparison_Book9 6" xfId="32642"/>
    <cellStyle name="_Tenaska Comparison_Book9 6 2" xfId="32643"/>
    <cellStyle name="_Tenaska Comparison_Book9_DEM-WP(C) ENERG10C--ctn Mid-C_042010 2010GRC" xfId="32644"/>
    <cellStyle name="_Tenaska Comparison_Book9_DEM-WP(C) ENERG10C--ctn Mid-C_042010 2010GRC 2" xfId="32645"/>
    <cellStyle name="_Tenaska Comparison_Chelan PUD Power Costs (8-10)" xfId="6509"/>
    <cellStyle name="_Tenaska Comparison_Chelan PUD Power Costs (8-10) 2" xfId="32646"/>
    <cellStyle name="_Tenaska Comparison_DEM-WP(C) Chelan Power Costs" xfId="32647"/>
    <cellStyle name="_Tenaska Comparison_DEM-WP(C) Chelan Power Costs 2" xfId="32648"/>
    <cellStyle name="_Tenaska Comparison_DEM-WP(C) Chelan Power Costs 2 2" xfId="32649"/>
    <cellStyle name="_Tenaska Comparison_DEM-WP(C) Chelan Power Costs 2 2 2" xfId="32650"/>
    <cellStyle name="_Tenaska Comparison_DEM-WP(C) Chelan Power Costs 2 3" xfId="32651"/>
    <cellStyle name="_Tenaska Comparison_DEM-WP(C) Chelan Power Costs 3" xfId="32652"/>
    <cellStyle name="_Tenaska Comparison_DEM-WP(C) Chelan Power Costs 3 2" xfId="32653"/>
    <cellStyle name="_Tenaska Comparison_DEM-WP(C) Chelan Power Costs 3 2 2" xfId="32654"/>
    <cellStyle name="_Tenaska Comparison_DEM-WP(C) Chelan Power Costs 3 3" xfId="32655"/>
    <cellStyle name="_Tenaska Comparison_DEM-WP(C) Chelan Power Costs 4" xfId="32656"/>
    <cellStyle name="_Tenaska Comparison_DEM-WP(C) Chelan Power Costs 4 2" xfId="32657"/>
    <cellStyle name="_Tenaska Comparison_DEM-WP(C) Chelan Power Costs 5" xfId="32658"/>
    <cellStyle name="_Tenaska Comparison_DEM-WP(C) Chelan Power Costs 5 2" xfId="32659"/>
    <cellStyle name="_Tenaska Comparison_DEM-WP(C) ENERG10C--ctn Mid-C_042010 2010GRC" xfId="32660"/>
    <cellStyle name="_Tenaska Comparison_DEM-WP(C) ENERG10C--ctn Mid-C_042010 2010GRC 2" xfId="32661"/>
    <cellStyle name="_Tenaska Comparison_DEM-WP(C) Gas Transport 2010GRC" xfId="32662"/>
    <cellStyle name="_Tenaska Comparison_DEM-WP(C) Gas Transport 2010GRC 2" xfId="32663"/>
    <cellStyle name="_Tenaska Comparison_DEM-WP(C) Gas Transport 2010GRC 2 2" xfId="32664"/>
    <cellStyle name="_Tenaska Comparison_DEM-WP(C) Gas Transport 2010GRC 2 2 2" xfId="32665"/>
    <cellStyle name="_Tenaska Comparison_DEM-WP(C) Gas Transport 2010GRC 2 3" xfId="32666"/>
    <cellStyle name="_Tenaska Comparison_DEM-WP(C) Gas Transport 2010GRC 3" xfId="32667"/>
    <cellStyle name="_Tenaska Comparison_DEM-WP(C) Gas Transport 2010GRC 3 2" xfId="32668"/>
    <cellStyle name="_Tenaska Comparison_DEM-WP(C) Gas Transport 2010GRC 3 2 2" xfId="32669"/>
    <cellStyle name="_Tenaska Comparison_DEM-WP(C) Gas Transport 2010GRC 3 3" xfId="32670"/>
    <cellStyle name="_Tenaska Comparison_DEM-WP(C) Gas Transport 2010GRC 4" xfId="32671"/>
    <cellStyle name="_Tenaska Comparison_DEM-WP(C) Gas Transport 2010GRC 4 2" xfId="32672"/>
    <cellStyle name="_Tenaska Comparison_DEM-WP(C) Gas Transport 2010GRC 5" xfId="32673"/>
    <cellStyle name="_Tenaska Comparison_DEM-WP(C) Gas Transport 2010GRC 5 2" xfId="32674"/>
    <cellStyle name="_Tenaska Comparison_Electric COS Inputs" xfId="6510"/>
    <cellStyle name="_Tenaska Comparison_Electric COS Inputs 2" xfId="6511"/>
    <cellStyle name="_Tenaska Comparison_Electric COS Inputs 2 2" xfId="6512"/>
    <cellStyle name="_Tenaska Comparison_Electric COS Inputs 2 2 2" xfId="6513"/>
    <cellStyle name="_Tenaska Comparison_Electric COS Inputs 2 2 2 2" xfId="32675"/>
    <cellStyle name="_Tenaska Comparison_Electric COS Inputs 2 2 3" xfId="6514"/>
    <cellStyle name="_Tenaska Comparison_Electric COS Inputs 2 3" xfId="6515"/>
    <cellStyle name="_Tenaska Comparison_Electric COS Inputs 2 3 2" xfId="6516"/>
    <cellStyle name="_Tenaska Comparison_Electric COS Inputs 2 3 2 2" xfId="32676"/>
    <cellStyle name="_Tenaska Comparison_Electric COS Inputs 2 3 3" xfId="6517"/>
    <cellStyle name="_Tenaska Comparison_Electric COS Inputs 2 4" xfId="6518"/>
    <cellStyle name="_Tenaska Comparison_Electric COS Inputs 2 4 2" xfId="6519"/>
    <cellStyle name="_Tenaska Comparison_Electric COS Inputs 2 4 2 2" xfId="32677"/>
    <cellStyle name="_Tenaska Comparison_Electric COS Inputs 2 4 3" xfId="6520"/>
    <cellStyle name="_Tenaska Comparison_Electric COS Inputs 2 5" xfId="32678"/>
    <cellStyle name="_Tenaska Comparison_Electric COS Inputs 3" xfId="6521"/>
    <cellStyle name="_Tenaska Comparison_Electric COS Inputs 3 2" xfId="6522"/>
    <cellStyle name="_Tenaska Comparison_Electric COS Inputs 3 2 2" xfId="32679"/>
    <cellStyle name="_Tenaska Comparison_Electric COS Inputs 3 3" xfId="6523"/>
    <cellStyle name="_Tenaska Comparison_Electric COS Inputs 4" xfId="6524"/>
    <cellStyle name="_Tenaska Comparison_Electric COS Inputs 4 2" xfId="6525"/>
    <cellStyle name="_Tenaska Comparison_Electric COS Inputs 4 2 2" xfId="32680"/>
    <cellStyle name="_Tenaska Comparison_Electric COS Inputs 4 3" xfId="6526"/>
    <cellStyle name="_Tenaska Comparison_Electric COS Inputs 5" xfId="6527"/>
    <cellStyle name="_Tenaska Comparison_Electric COS Inputs 5 2" xfId="32681"/>
    <cellStyle name="_Tenaska Comparison_Electric COS Inputs 6" xfId="6528"/>
    <cellStyle name="_Tenaska Comparison_Exh A-1 resulting from UE-112050 effective Jan 1 2012" xfId="32682"/>
    <cellStyle name="_Tenaska Comparison_Exh A-1 resulting from UE-112050 effective Jan 1 2012 2" xfId="32683"/>
    <cellStyle name="_Tenaska Comparison_Exhibit A-1 effective 4-1-11 fr S Free 12-11" xfId="32684"/>
    <cellStyle name="_Tenaska Comparison_Exhibit A-1 effective 4-1-11 fr S Free 12-11 2" xfId="32685"/>
    <cellStyle name="_Tenaska Comparison_LSRWEP LGIA like Acctg Petition Aug 2010" xfId="32686"/>
    <cellStyle name="_Tenaska Comparison_LSRWEP LGIA like Acctg Petition Aug 2010 2" xfId="32687"/>
    <cellStyle name="_Tenaska Comparison_LSRWEP LGIA like Acctg Petition Aug 2010 2 2" xfId="32688"/>
    <cellStyle name="_Tenaska Comparison_LSRWEP LGIA like Acctg Petition Aug 2010 2 2 2" xfId="32689"/>
    <cellStyle name="_Tenaska Comparison_LSRWEP LGIA like Acctg Petition Aug 2010 3" xfId="32690"/>
    <cellStyle name="_Tenaska Comparison_LSRWEP LGIA like Acctg Petition Aug 2010 3 2" xfId="32691"/>
    <cellStyle name="_Tenaska Comparison_LSRWEP LGIA like Acctg Petition Aug 2010 3 2 2" xfId="32692"/>
    <cellStyle name="_Tenaska Comparison_LSRWEP LGIA like Acctg Petition Aug 2010 3 3" xfId="32693"/>
    <cellStyle name="_Tenaska Comparison_LSRWEP LGIA like Acctg Petition Aug 2010 4" xfId="32694"/>
    <cellStyle name="_Tenaska Comparison_LSRWEP LGIA like Acctg Petition Aug 2010 4 2" xfId="32695"/>
    <cellStyle name="_Tenaska Comparison_LSRWEP LGIA like Acctg Petition Aug 2010 5" xfId="32696"/>
    <cellStyle name="_Tenaska Comparison_LSRWEP LGIA like Acctg Petition Aug 2010 5 2" xfId="32697"/>
    <cellStyle name="_Tenaska Comparison_Mint Farm Generation BPA" xfId="32698"/>
    <cellStyle name="_Tenaska Comparison_NIM Summary" xfId="6529"/>
    <cellStyle name="_Tenaska Comparison_NIM Summary 09GRC" xfId="6530"/>
    <cellStyle name="_Tenaska Comparison_NIM Summary 09GRC 2" xfId="6531"/>
    <cellStyle name="_Tenaska Comparison_NIM Summary 09GRC 2 2" xfId="32699"/>
    <cellStyle name="_Tenaska Comparison_NIM Summary 09GRC 2 2 2" xfId="32700"/>
    <cellStyle name="_Tenaska Comparison_NIM Summary 09GRC 2 2 2 2" xfId="32701"/>
    <cellStyle name="_Tenaska Comparison_NIM Summary 09GRC 2 3" xfId="32702"/>
    <cellStyle name="_Tenaska Comparison_NIM Summary 09GRC 2 3 2" xfId="32703"/>
    <cellStyle name="_Tenaska Comparison_NIM Summary 09GRC 2 4" xfId="32704"/>
    <cellStyle name="_Tenaska Comparison_NIM Summary 09GRC 2 4 2" xfId="32705"/>
    <cellStyle name="_Tenaska Comparison_NIM Summary 09GRC 3" xfId="32706"/>
    <cellStyle name="_Tenaska Comparison_NIM Summary 09GRC 3 2" xfId="32707"/>
    <cellStyle name="_Tenaska Comparison_NIM Summary 09GRC 3 2 2" xfId="32708"/>
    <cellStyle name="_Tenaska Comparison_NIM Summary 09GRC 3 3" xfId="32709"/>
    <cellStyle name="_Tenaska Comparison_NIM Summary 09GRC 4" xfId="32710"/>
    <cellStyle name="_Tenaska Comparison_NIM Summary 09GRC 4 2" xfId="32711"/>
    <cellStyle name="_Tenaska Comparison_NIM Summary 09GRC 4 2 2" xfId="32712"/>
    <cellStyle name="_Tenaska Comparison_NIM Summary 09GRC 4 3" xfId="32713"/>
    <cellStyle name="_Tenaska Comparison_NIM Summary 09GRC 5" xfId="32714"/>
    <cellStyle name="_Tenaska Comparison_NIM Summary 09GRC 5 2" xfId="32715"/>
    <cellStyle name="_Tenaska Comparison_NIM Summary 09GRC 6" xfId="32716"/>
    <cellStyle name="_Tenaska Comparison_NIM Summary 09GRC 6 2" xfId="32717"/>
    <cellStyle name="_Tenaska Comparison_NIM Summary 09GRC_DEM-WP(C) ENERG10C--ctn Mid-C_042010 2010GRC" xfId="32718"/>
    <cellStyle name="_Tenaska Comparison_NIM Summary 09GRC_DEM-WP(C) ENERG10C--ctn Mid-C_042010 2010GRC 2" xfId="32719"/>
    <cellStyle name="_Tenaska Comparison_NIM Summary 10" xfId="32720"/>
    <cellStyle name="_Tenaska Comparison_NIM Summary 10 2" xfId="32721"/>
    <cellStyle name="_Tenaska Comparison_NIM Summary 10 2 2" xfId="32722"/>
    <cellStyle name="_Tenaska Comparison_NIM Summary 10 3" xfId="32723"/>
    <cellStyle name="_Tenaska Comparison_NIM Summary 10 4" xfId="32724"/>
    <cellStyle name="_Tenaska Comparison_NIM Summary 11" xfId="32725"/>
    <cellStyle name="_Tenaska Comparison_NIM Summary 11 2" xfId="32726"/>
    <cellStyle name="_Tenaska Comparison_NIM Summary 11 2 2" xfId="32727"/>
    <cellStyle name="_Tenaska Comparison_NIM Summary 11 3" xfId="32728"/>
    <cellStyle name="_Tenaska Comparison_NIM Summary 11 4" xfId="32729"/>
    <cellStyle name="_Tenaska Comparison_NIM Summary 12" xfId="32730"/>
    <cellStyle name="_Tenaska Comparison_NIM Summary 12 2" xfId="32731"/>
    <cellStyle name="_Tenaska Comparison_NIM Summary 12 2 2" xfId="32732"/>
    <cellStyle name="_Tenaska Comparison_NIM Summary 12 3" xfId="32733"/>
    <cellStyle name="_Tenaska Comparison_NIM Summary 12 4" xfId="32734"/>
    <cellStyle name="_Tenaska Comparison_NIM Summary 13" xfId="32735"/>
    <cellStyle name="_Tenaska Comparison_NIM Summary 13 2" xfId="32736"/>
    <cellStyle name="_Tenaska Comparison_NIM Summary 13 2 2" xfId="32737"/>
    <cellStyle name="_Tenaska Comparison_NIM Summary 13 3" xfId="32738"/>
    <cellStyle name="_Tenaska Comparison_NIM Summary 13 4" xfId="32739"/>
    <cellStyle name="_Tenaska Comparison_NIM Summary 14" xfId="32740"/>
    <cellStyle name="_Tenaska Comparison_NIM Summary 14 2" xfId="32741"/>
    <cellStyle name="_Tenaska Comparison_NIM Summary 14 2 2" xfId="32742"/>
    <cellStyle name="_Tenaska Comparison_NIM Summary 14 3" xfId="32743"/>
    <cellStyle name="_Tenaska Comparison_NIM Summary 14 4" xfId="32744"/>
    <cellStyle name="_Tenaska Comparison_NIM Summary 15" xfId="32745"/>
    <cellStyle name="_Tenaska Comparison_NIM Summary 15 2" xfId="32746"/>
    <cellStyle name="_Tenaska Comparison_NIM Summary 15 2 2" xfId="32747"/>
    <cellStyle name="_Tenaska Comparison_NIM Summary 15 3" xfId="32748"/>
    <cellStyle name="_Tenaska Comparison_NIM Summary 15 4" xfId="32749"/>
    <cellStyle name="_Tenaska Comparison_NIM Summary 16" xfId="32750"/>
    <cellStyle name="_Tenaska Comparison_NIM Summary 16 2" xfId="32751"/>
    <cellStyle name="_Tenaska Comparison_NIM Summary 16 2 2" xfId="32752"/>
    <cellStyle name="_Tenaska Comparison_NIM Summary 16 3" xfId="32753"/>
    <cellStyle name="_Tenaska Comparison_NIM Summary 16 4" xfId="32754"/>
    <cellStyle name="_Tenaska Comparison_NIM Summary 17" xfId="32755"/>
    <cellStyle name="_Tenaska Comparison_NIM Summary 17 2" xfId="32756"/>
    <cellStyle name="_Tenaska Comparison_NIM Summary 17 2 2" xfId="32757"/>
    <cellStyle name="_Tenaska Comparison_NIM Summary 17 3" xfId="32758"/>
    <cellStyle name="_Tenaska Comparison_NIM Summary 17 4" xfId="32759"/>
    <cellStyle name="_Tenaska Comparison_NIM Summary 18" xfId="32760"/>
    <cellStyle name="_Tenaska Comparison_NIM Summary 18 2" xfId="32761"/>
    <cellStyle name="_Tenaska Comparison_NIM Summary 18 3" xfId="32762"/>
    <cellStyle name="_Tenaska Comparison_NIM Summary 19" xfId="32763"/>
    <cellStyle name="_Tenaska Comparison_NIM Summary 19 2" xfId="32764"/>
    <cellStyle name="_Tenaska Comparison_NIM Summary 19 3" xfId="32765"/>
    <cellStyle name="_Tenaska Comparison_NIM Summary 2" xfId="6532"/>
    <cellStyle name="_Tenaska Comparison_NIM Summary 2 2" xfId="32766"/>
    <cellStyle name="_Tenaska Comparison_NIM Summary 2 2 2" xfId="32767"/>
    <cellStyle name="_Tenaska Comparison_NIM Summary 2 2 2 2" xfId="32768"/>
    <cellStyle name="_Tenaska Comparison_NIM Summary 2 3" xfId="32769"/>
    <cellStyle name="_Tenaska Comparison_NIM Summary 2 3 2" xfId="32770"/>
    <cellStyle name="_Tenaska Comparison_NIM Summary 2 4" xfId="32771"/>
    <cellStyle name="_Tenaska Comparison_NIM Summary 2 4 2" xfId="32772"/>
    <cellStyle name="_Tenaska Comparison_NIM Summary 20" xfId="32773"/>
    <cellStyle name="_Tenaska Comparison_NIM Summary 20 2" xfId="32774"/>
    <cellStyle name="_Tenaska Comparison_NIM Summary 20 3" xfId="32775"/>
    <cellStyle name="_Tenaska Comparison_NIM Summary 21" xfId="32776"/>
    <cellStyle name="_Tenaska Comparison_NIM Summary 21 2" xfId="32777"/>
    <cellStyle name="_Tenaska Comparison_NIM Summary 21 3" xfId="32778"/>
    <cellStyle name="_Tenaska Comparison_NIM Summary 22" xfId="32779"/>
    <cellStyle name="_Tenaska Comparison_NIM Summary 22 2" xfId="32780"/>
    <cellStyle name="_Tenaska Comparison_NIM Summary 22 3" xfId="32781"/>
    <cellStyle name="_Tenaska Comparison_NIM Summary 23" xfId="32782"/>
    <cellStyle name="_Tenaska Comparison_NIM Summary 23 2" xfId="32783"/>
    <cellStyle name="_Tenaska Comparison_NIM Summary 23 3" xfId="32784"/>
    <cellStyle name="_Tenaska Comparison_NIM Summary 24" xfId="32785"/>
    <cellStyle name="_Tenaska Comparison_NIM Summary 24 2" xfId="32786"/>
    <cellStyle name="_Tenaska Comparison_NIM Summary 24 3" xfId="32787"/>
    <cellStyle name="_Tenaska Comparison_NIM Summary 25" xfId="32788"/>
    <cellStyle name="_Tenaska Comparison_NIM Summary 25 2" xfId="32789"/>
    <cellStyle name="_Tenaska Comparison_NIM Summary 25 3" xfId="32790"/>
    <cellStyle name="_Tenaska Comparison_NIM Summary 26" xfId="32791"/>
    <cellStyle name="_Tenaska Comparison_NIM Summary 26 2" xfId="32792"/>
    <cellStyle name="_Tenaska Comparison_NIM Summary 26 3" xfId="32793"/>
    <cellStyle name="_Tenaska Comparison_NIM Summary 27" xfId="32794"/>
    <cellStyle name="_Tenaska Comparison_NIM Summary 27 2" xfId="32795"/>
    <cellStyle name="_Tenaska Comparison_NIM Summary 27 3" xfId="32796"/>
    <cellStyle name="_Tenaska Comparison_NIM Summary 28" xfId="32797"/>
    <cellStyle name="_Tenaska Comparison_NIM Summary 28 2" xfId="32798"/>
    <cellStyle name="_Tenaska Comparison_NIM Summary 28 3" xfId="32799"/>
    <cellStyle name="_Tenaska Comparison_NIM Summary 29" xfId="32800"/>
    <cellStyle name="_Tenaska Comparison_NIM Summary 29 2" xfId="32801"/>
    <cellStyle name="_Tenaska Comparison_NIM Summary 29 3" xfId="32802"/>
    <cellStyle name="_Tenaska Comparison_NIM Summary 3" xfId="6533"/>
    <cellStyle name="_Tenaska Comparison_NIM Summary 3 2" xfId="32803"/>
    <cellStyle name="_Tenaska Comparison_NIM Summary 3 2 2" xfId="32804"/>
    <cellStyle name="_Tenaska Comparison_NIM Summary 3 3" xfId="32805"/>
    <cellStyle name="_Tenaska Comparison_NIM Summary 30" xfId="32806"/>
    <cellStyle name="_Tenaska Comparison_NIM Summary 30 2" xfId="32807"/>
    <cellStyle name="_Tenaska Comparison_NIM Summary 30 3" xfId="32808"/>
    <cellStyle name="_Tenaska Comparison_NIM Summary 31" xfId="32809"/>
    <cellStyle name="_Tenaska Comparison_NIM Summary 31 2" xfId="32810"/>
    <cellStyle name="_Tenaska Comparison_NIM Summary 31 3" xfId="32811"/>
    <cellStyle name="_Tenaska Comparison_NIM Summary 32" xfId="32812"/>
    <cellStyle name="_Tenaska Comparison_NIM Summary 32 2" xfId="32813"/>
    <cellStyle name="_Tenaska Comparison_NIM Summary 33" xfId="32814"/>
    <cellStyle name="_Tenaska Comparison_NIM Summary 33 2" xfId="32815"/>
    <cellStyle name="_Tenaska Comparison_NIM Summary 34" xfId="32816"/>
    <cellStyle name="_Tenaska Comparison_NIM Summary 34 2" xfId="32817"/>
    <cellStyle name="_Tenaska Comparison_NIM Summary 35" xfId="32818"/>
    <cellStyle name="_Tenaska Comparison_NIM Summary 35 2" xfId="32819"/>
    <cellStyle name="_Tenaska Comparison_NIM Summary 36" xfId="32820"/>
    <cellStyle name="_Tenaska Comparison_NIM Summary 36 2" xfId="32821"/>
    <cellStyle name="_Tenaska Comparison_NIM Summary 37" xfId="32822"/>
    <cellStyle name="_Tenaska Comparison_NIM Summary 37 2" xfId="32823"/>
    <cellStyle name="_Tenaska Comparison_NIM Summary 38" xfId="32824"/>
    <cellStyle name="_Tenaska Comparison_NIM Summary 38 2" xfId="32825"/>
    <cellStyle name="_Tenaska Comparison_NIM Summary 39" xfId="32826"/>
    <cellStyle name="_Tenaska Comparison_NIM Summary 39 2" xfId="32827"/>
    <cellStyle name="_Tenaska Comparison_NIM Summary 4" xfId="6534"/>
    <cellStyle name="_Tenaska Comparison_NIM Summary 4 2" xfId="32828"/>
    <cellStyle name="_Tenaska Comparison_NIM Summary 4 2 2" xfId="32829"/>
    <cellStyle name="_Tenaska Comparison_NIM Summary 4 3" xfId="32830"/>
    <cellStyle name="_Tenaska Comparison_NIM Summary 40" xfId="32831"/>
    <cellStyle name="_Tenaska Comparison_NIM Summary 40 2" xfId="32832"/>
    <cellStyle name="_Tenaska Comparison_NIM Summary 41" xfId="32833"/>
    <cellStyle name="_Tenaska Comparison_NIM Summary 41 2" xfId="32834"/>
    <cellStyle name="_Tenaska Comparison_NIM Summary 42" xfId="32835"/>
    <cellStyle name="_Tenaska Comparison_NIM Summary 42 2" xfId="32836"/>
    <cellStyle name="_Tenaska Comparison_NIM Summary 43" xfId="32837"/>
    <cellStyle name="_Tenaska Comparison_NIM Summary 43 2" xfId="32838"/>
    <cellStyle name="_Tenaska Comparison_NIM Summary 44" xfId="32839"/>
    <cellStyle name="_Tenaska Comparison_NIM Summary 44 2" xfId="32840"/>
    <cellStyle name="_Tenaska Comparison_NIM Summary 45" xfId="32841"/>
    <cellStyle name="_Tenaska Comparison_NIM Summary 45 2" xfId="32842"/>
    <cellStyle name="_Tenaska Comparison_NIM Summary 46" xfId="32843"/>
    <cellStyle name="_Tenaska Comparison_NIM Summary 46 2" xfId="32844"/>
    <cellStyle name="_Tenaska Comparison_NIM Summary 47" xfId="32845"/>
    <cellStyle name="_Tenaska Comparison_NIM Summary 47 2" xfId="32846"/>
    <cellStyle name="_Tenaska Comparison_NIM Summary 48" xfId="32847"/>
    <cellStyle name="_Tenaska Comparison_NIM Summary 49" xfId="32848"/>
    <cellStyle name="_Tenaska Comparison_NIM Summary 5" xfId="6535"/>
    <cellStyle name="_Tenaska Comparison_NIM Summary 5 2" xfId="32849"/>
    <cellStyle name="_Tenaska Comparison_NIM Summary 5 2 2" xfId="32850"/>
    <cellStyle name="_Tenaska Comparison_NIM Summary 5 3" xfId="32851"/>
    <cellStyle name="_Tenaska Comparison_NIM Summary 50" xfId="32852"/>
    <cellStyle name="_Tenaska Comparison_NIM Summary 51" xfId="32853"/>
    <cellStyle name="_Tenaska Comparison_NIM Summary 52" xfId="32854"/>
    <cellStyle name="_Tenaska Comparison_NIM Summary 6" xfId="6536"/>
    <cellStyle name="_Tenaska Comparison_NIM Summary 6 2" xfId="32855"/>
    <cellStyle name="_Tenaska Comparison_NIM Summary 6 2 2" xfId="32856"/>
    <cellStyle name="_Tenaska Comparison_NIM Summary 6 3" xfId="32857"/>
    <cellStyle name="_Tenaska Comparison_NIM Summary 7" xfId="6537"/>
    <cellStyle name="_Tenaska Comparison_NIM Summary 7 2" xfId="32858"/>
    <cellStyle name="_Tenaska Comparison_NIM Summary 7 2 2" xfId="32859"/>
    <cellStyle name="_Tenaska Comparison_NIM Summary 7 3" xfId="32860"/>
    <cellStyle name="_Tenaska Comparison_NIM Summary 7 4" xfId="32861"/>
    <cellStyle name="_Tenaska Comparison_NIM Summary 8" xfId="6538"/>
    <cellStyle name="_Tenaska Comparison_NIM Summary 8 2" xfId="32862"/>
    <cellStyle name="_Tenaska Comparison_NIM Summary 8 2 2" xfId="32863"/>
    <cellStyle name="_Tenaska Comparison_NIM Summary 8 3" xfId="32864"/>
    <cellStyle name="_Tenaska Comparison_NIM Summary 8 4" xfId="32865"/>
    <cellStyle name="_Tenaska Comparison_NIM Summary 9" xfId="6539"/>
    <cellStyle name="_Tenaska Comparison_NIM Summary 9 2" xfId="32866"/>
    <cellStyle name="_Tenaska Comparison_NIM Summary 9 2 2" xfId="32867"/>
    <cellStyle name="_Tenaska Comparison_NIM Summary 9 3" xfId="32868"/>
    <cellStyle name="_Tenaska Comparison_NIM Summary 9 4" xfId="32869"/>
    <cellStyle name="_Tenaska Comparison_NIM Summary_DEM-WP(C) ENERG10C--ctn Mid-C_042010 2010GRC" xfId="32870"/>
    <cellStyle name="_Tenaska Comparison_NIM Summary_DEM-WP(C) ENERG10C--ctn Mid-C_042010 2010GRC 2" xfId="32871"/>
    <cellStyle name="_Tenaska Comparison_NIM+O&amp;M" xfId="32872"/>
    <cellStyle name="_Tenaska Comparison_NIM+O&amp;M 2" xfId="32873"/>
    <cellStyle name="_Tenaska Comparison_NIM+O&amp;M 2 2" xfId="32874"/>
    <cellStyle name="_Tenaska Comparison_NIM+O&amp;M 2 2 2" xfId="32875"/>
    <cellStyle name="_Tenaska Comparison_NIM+O&amp;M 2 2 2 2" xfId="32876"/>
    <cellStyle name="_Tenaska Comparison_NIM+O&amp;M 2 3" xfId="32877"/>
    <cellStyle name="_Tenaska Comparison_NIM+O&amp;M 2 3 2" xfId="32878"/>
    <cellStyle name="_Tenaska Comparison_NIM+O&amp;M 2 4" xfId="32879"/>
    <cellStyle name="_Tenaska Comparison_NIM+O&amp;M 2 4 2" xfId="32880"/>
    <cellStyle name="_Tenaska Comparison_NIM+O&amp;M 3" xfId="32881"/>
    <cellStyle name="_Tenaska Comparison_NIM+O&amp;M 3 2" xfId="32882"/>
    <cellStyle name="_Tenaska Comparison_NIM+O&amp;M 3 2 2" xfId="32883"/>
    <cellStyle name="_Tenaska Comparison_NIM+O&amp;M 4" xfId="32884"/>
    <cellStyle name="_Tenaska Comparison_NIM+O&amp;M 4 2" xfId="32885"/>
    <cellStyle name="_Tenaska Comparison_NIM+O&amp;M 4 2 2" xfId="32886"/>
    <cellStyle name="_Tenaska Comparison_NIM+O&amp;M 4 3" xfId="32887"/>
    <cellStyle name="_Tenaska Comparison_NIM+O&amp;M 5" xfId="32888"/>
    <cellStyle name="_Tenaska Comparison_NIM+O&amp;M 5 2" xfId="32889"/>
    <cellStyle name="_Tenaska Comparison_NIM+O&amp;M 6" xfId="32890"/>
    <cellStyle name="_Tenaska Comparison_NIM+O&amp;M 6 2" xfId="32891"/>
    <cellStyle name="_Tenaska Comparison_NIM+O&amp;M Monthly" xfId="32892"/>
    <cellStyle name="_Tenaska Comparison_NIM+O&amp;M Monthly 2" xfId="32893"/>
    <cellStyle name="_Tenaska Comparison_NIM+O&amp;M Monthly 2 2" xfId="32894"/>
    <cellStyle name="_Tenaska Comparison_NIM+O&amp;M Monthly 2 2 2" xfId="32895"/>
    <cellStyle name="_Tenaska Comparison_NIM+O&amp;M Monthly 2 2 2 2" xfId="32896"/>
    <cellStyle name="_Tenaska Comparison_NIM+O&amp;M Monthly 2 3" xfId="32897"/>
    <cellStyle name="_Tenaska Comparison_NIM+O&amp;M Monthly 2 3 2" xfId="32898"/>
    <cellStyle name="_Tenaska Comparison_NIM+O&amp;M Monthly 2 4" xfId="32899"/>
    <cellStyle name="_Tenaska Comparison_NIM+O&amp;M Monthly 2 4 2" xfId="32900"/>
    <cellStyle name="_Tenaska Comparison_NIM+O&amp;M Monthly 3" xfId="32901"/>
    <cellStyle name="_Tenaska Comparison_NIM+O&amp;M Monthly 3 2" xfId="32902"/>
    <cellStyle name="_Tenaska Comparison_NIM+O&amp;M Monthly 3 2 2" xfId="32903"/>
    <cellStyle name="_Tenaska Comparison_NIM+O&amp;M Monthly 4" xfId="32904"/>
    <cellStyle name="_Tenaska Comparison_NIM+O&amp;M Monthly 4 2" xfId="32905"/>
    <cellStyle name="_Tenaska Comparison_NIM+O&amp;M Monthly 4 2 2" xfId="32906"/>
    <cellStyle name="_Tenaska Comparison_NIM+O&amp;M Monthly 4 3" xfId="32907"/>
    <cellStyle name="_Tenaska Comparison_NIM+O&amp;M Monthly 5" xfId="32908"/>
    <cellStyle name="_Tenaska Comparison_NIM+O&amp;M Monthly 5 2" xfId="32909"/>
    <cellStyle name="_Tenaska Comparison_NIM+O&amp;M Monthly 6" xfId="32910"/>
    <cellStyle name="_Tenaska Comparison_NIM+O&amp;M Monthly 6 2" xfId="32911"/>
    <cellStyle name="_Tenaska Comparison_PCA 10 -  Exhibit D Dec 2011" xfId="32912"/>
    <cellStyle name="_Tenaska Comparison_PCA 10 -  Exhibit D Dec 2011 2" xfId="32913"/>
    <cellStyle name="_Tenaska Comparison_PCA 10 -  Exhibit D from A Kellogg Jan 2011" xfId="6540"/>
    <cellStyle name="_Tenaska Comparison_PCA 10 -  Exhibit D from A Kellogg Jan 2011 2" xfId="32914"/>
    <cellStyle name="_Tenaska Comparison_PCA 10 -  Exhibit D from A Kellogg July 2011" xfId="6541"/>
    <cellStyle name="_Tenaska Comparison_PCA 10 -  Exhibit D from A Kellogg July 2011 2" xfId="32915"/>
    <cellStyle name="_Tenaska Comparison_PCA 10 -  Exhibit D from S Free Rcv'd 12-11" xfId="6542"/>
    <cellStyle name="_Tenaska Comparison_PCA 10 -  Exhibit D from S Free Rcv'd 12-11 2" xfId="32916"/>
    <cellStyle name="_Tenaska Comparison_PCA 11 -  Exhibit D Jan 2012 fr A Kellogg" xfId="32917"/>
    <cellStyle name="_Tenaska Comparison_PCA 11 -  Exhibit D Jan 2012 fr A Kellogg 2" xfId="32918"/>
    <cellStyle name="_Tenaska Comparison_PCA 11 -  Exhibit D Jan 2012 WF" xfId="32919"/>
    <cellStyle name="_Tenaska Comparison_PCA 11 -  Exhibit D Jan 2012 WF 2" xfId="32920"/>
    <cellStyle name="_Tenaska Comparison_PCA 9 -  Exhibit D April 2010" xfId="6543"/>
    <cellStyle name="_Tenaska Comparison_PCA 9 -  Exhibit D April 2010 (3)" xfId="6544"/>
    <cellStyle name="_Tenaska Comparison_PCA 9 -  Exhibit D April 2010 (3) 2" xfId="6545"/>
    <cellStyle name="_Tenaska Comparison_PCA 9 -  Exhibit D April 2010 (3) 2 2" xfId="32921"/>
    <cellStyle name="_Tenaska Comparison_PCA 9 -  Exhibit D April 2010 (3) 2 2 2" xfId="32922"/>
    <cellStyle name="_Tenaska Comparison_PCA 9 -  Exhibit D April 2010 (3) 2 2 2 2" xfId="32923"/>
    <cellStyle name="_Tenaska Comparison_PCA 9 -  Exhibit D April 2010 (3) 2 3" xfId="32924"/>
    <cellStyle name="_Tenaska Comparison_PCA 9 -  Exhibit D April 2010 (3) 2 3 2" xfId="32925"/>
    <cellStyle name="_Tenaska Comparison_PCA 9 -  Exhibit D April 2010 (3) 2 4" xfId="32926"/>
    <cellStyle name="_Tenaska Comparison_PCA 9 -  Exhibit D April 2010 (3) 2 4 2" xfId="32927"/>
    <cellStyle name="_Tenaska Comparison_PCA 9 -  Exhibit D April 2010 (3) 3" xfId="32928"/>
    <cellStyle name="_Tenaska Comparison_PCA 9 -  Exhibit D April 2010 (3) 3 2" xfId="32929"/>
    <cellStyle name="_Tenaska Comparison_PCA 9 -  Exhibit D April 2010 (3) 3 2 2" xfId="32930"/>
    <cellStyle name="_Tenaska Comparison_PCA 9 -  Exhibit D April 2010 (3) 3 3" xfId="32931"/>
    <cellStyle name="_Tenaska Comparison_PCA 9 -  Exhibit D April 2010 (3) 4" xfId="32932"/>
    <cellStyle name="_Tenaska Comparison_PCA 9 -  Exhibit D April 2010 (3) 4 2" xfId="32933"/>
    <cellStyle name="_Tenaska Comparison_PCA 9 -  Exhibit D April 2010 (3) 4 2 2" xfId="32934"/>
    <cellStyle name="_Tenaska Comparison_PCA 9 -  Exhibit D April 2010 (3) 4 3" xfId="32935"/>
    <cellStyle name="_Tenaska Comparison_PCA 9 -  Exhibit D April 2010 (3) 5" xfId="32936"/>
    <cellStyle name="_Tenaska Comparison_PCA 9 -  Exhibit D April 2010 (3) 5 2" xfId="32937"/>
    <cellStyle name="_Tenaska Comparison_PCA 9 -  Exhibit D April 2010 (3) 6" xfId="32938"/>
    <cellStyle name="_Tenaska Comparison_PCA 9 -  Exhibit D April 2010 (3) 6 2" xfId="32939"/>
    <cellStyle name="_Tenaska Comparison_PCA 9 -  Exhibit D April 2010 (3)_DEM-WP(C) ENERG10C--ctn Mid-C_042010 2010GRC" xfId="32940"/>
    <cellStyle name="_Tenaska Comparison_PCA 9 -  Exhibit D April 2010 (3)_DEM-WP(C) ENERG10C--ctn Mid-C_042010 2010GRC 2" xfId="32941"/>
    <cellStyle name="_Tenaska Comparison_PCA 9 -  Exhibit D April 2010 2" xfId="6546"/>
    <cellStyle name="_Tenaska Comparison_PCA 9 -  Exhibit D April 2010 2 2" xfId="32942"/>
    <cellStyle name="_Tenaska Comparison_PCA 9 -  Exhibit D April 2010 3" xfId="6547"/>
    <cellStyle name="_Tenaska Comparison_PCA 9 -  Exhibit D April 2010 3 2" xfId="32943"/>
    <cellStyle name="_Tenaska Comparison_PCA 9 -  Exhibit D April 2010 4" xfId="32944"/>
    <cellStyle name="_Tenaska Comparison_PCA 9 -  Exhibit D April 2010 4 2" xfId="32945"/>
    <cellStyle name="_Tenaska Comparison_PCA 9 -  Exhibit D April 2010 5" xfId="32946"/>
    <cellStyle name="_Tenaska Comparison_PCA 9 -  Exhibit D April 2010 5 2" xfId="32947"/>
    <cellStyle name="_Tenaska Comparison_PCA 9 -  Exhibit D April 2010 6" xfId="32948"/>
    <cellStyle name="_Tenaska Comparison_PCA 9 -  Exhibit D April 2010 6 2" xfId="32949"/>
    <cellStyle name="_Tenaska Comparison_PCA 9 -  Exhibit D April 2010 7" xfId="32950"/>
    <cellStyle name="_Tenaska Comparison_PCA 9 -  Exhibit D Nov 2010" xfId="6548"/>
    <cellStyle name="_Tenaska Comparison_PCA 9 -  Exhibit D Nov 2010 2" xfId="6549"/>
    <cellStyle name="_Tenaska Comparison_PCA 9 -  Exhibit D Nov 2010 2 2" xfId="32951"/>
    <cellStyle name="_Tenaska Comparison_PCA 9 -  Exhibit D Nov 2010 3" xfId="32952"/>
    <cellStyle name="_Tenaska Comparison_PCA 9 - Exhibit D at August 2010" xfId="6550"/>
    <cellStyle name="_Tenaska Comparison_PCA 9 - Exhibit D at August 2010 2" xfId="6551"/>
    <cellStyle name="_Tenaska Comparison_PCA 9 - Exhibit D at August 2010 2 2" xfId="32953"/>
    <cellStyle name="_Tenaska Comparison_PCA 9 - Exhibit D at August 2010 3" xfId="32954"/>
    <cellStyle name="_Tenaska Comparison_PCA 9 - Exhibit D June 2010 GRC" xfId="6552"/>
    <cellStyle name="_Tenaska Comparison_PCA 9 - Exhibit D June 2010 GRC 2" xfId="6553"/>
    <cellStyle name="_Tenaska Comparison_PCA 9 - Exhibit D June 2010 GRC 2 2" xfId="32955"/>
    <cellStyle name="_Tenaska Comparison_PCA 9 - Exhibit D June 2010 GRC 3" xfId="32956"/>
    <cellStyle name="_Tenaska Comparison_Power Costs - Comparison bx Rbtl-Staff-Jt-PC" xfId="6554"/>
    <cellStyle name="_Tenaska Comparison_Power Costs - Comparison bx Rbtl-Staff-Jt-PC 2" xfId="6555"/>
    <cellStyle name="_Tenaska Comparison_Power Costs - Comparison bx Rbtl-Staff-Jt-PC 2 2" xfId="6556"/>
    <cellStyle name="_Tenaska Comparison_Power Costs - Comparison bx Rbtl-Staff-Jt-PC 2 2 2" xfId="32957"/>
    <cellStyle name="_Tenaska Comparison_Power Costs - Comparison bx Rbtl-Staff-Jt-PC 2 2 2 2" xfId="32958"/>
    <cellStyle name="_Tenaska Comparison_Power Costs - Comparison bx Rbtl-Staff-Jt-PC 2 3" xfId="6557"/>
    <cellStyle name="_Tenaska Comparison_Power Costs - Comparison bx Rbtl-Staff-Jt-PC 2 3 2" xfId="32959"/>
    <cellStyle name="_Tenaska Comparison_Power Costs - Comparison bx Rbtl-Staff-Jt-PC 2 4" xfId="32960"/>
    <cellStyle name="_Tenaska Comparison_Power Costs - Comparison bx Rbtl-Staff-Jt-PC 2 4 2" xfId="32961"/>
    <cellStyle name="_Tenaska Comparison_Power Costs - Comparison bx Rbtl-Staff-Jt-PC 3" xfId="6558"/>
    <cellStyle name="_Tenaska Comparison_Power Costs - Comparison bx Rbtl-Staff-Jt-PC 3 2" xfId="32962"/>
    <cellStyle name="_Tenaska Comparison_Power Costs - Comparison bx Rbtl-Staff-Jt-PC 3 2 2" xfId="32963"/>
    <cellStyle name="_Tenaska Comparison_Power Costs - Comparison bx Rbtl-Staff-Jt-PC 3 3" xfId="32964"/>
    <cellStyle name="_Tenaska Comparison_Power Costs - Comparison bx Rbtl-Staff-Jt-PC 4" xfId="6559"/>
    <cellStyle name="_Tenaska Comparison_Power Costs - Comparison bx Rbtl-Staff-Jt-PC 4 2" xfId="32965"/>
    <cellStyle name="_Tenaska Comparison_Power Costs - Comparison bx Rbtl-Staff-Jt-PC 4 2 2" xfId="32966"/>
    <cellStyle name="_Tenaska Comparison_Power Costs - Comparison bx Rbtl-Staff-Jt-PC 4 3" xfId="32967"/>
    <cellStyle name="_Tenaska Comparison_Power Costs - Comparison bx Rbtl-Staff-Jt-PC 5" xfId="32968"/>
    <cellStyle name="_Tenaska Comparison_Power Costs - Comparison bx Rbtl-Staff-Jt-PC 5 2" xfId="32969"/>
    <cellStyle name="_Tenaska Comparison_Power Costs - Comparison bx Rbtl-Staff-Jt-PC 6" xfId="32970"/>
    <cellStyle name="_Tenaska Comparison_Power Costs - Comparison bx Rbtl-Staff-Jt-PC 6 2" xfId="32971"/>
    <cellStyle name="_Tenaska Comparison_Power Costs - Comparison bx Rbtl-Staff-Jt-PC_Adj Bench DR 3 for Initial Briefs (Electric)" xfId="6560"/>
    <cellStyle name="_Tenaska Comparison_Power Costs - Comparison bx Rbtl-Staff-Jt-PC_Adj Bench DR 3 for Initial Briefs (Electric) 2" xfId="6561"/>
    <cellStyle name="_Tenaska Comparison_Power Costs - Comparison bx Rbtl-Staff-Jt-PC_Adj Bench DR 3 for Initial Briefs (Electric) 2 2" xfId="6562"/>
    <cellStyle name="_Tenaska Comparison_Power Costs - Comparison bx Rbtl-Staff-Jt-PC_Adj Bench DR 3 for Initial Briefs (Electric) 2 2 2" xfId="32972"/>
    <cellStyle name="_Tenaska Comparison_Power Costs - Comparison bx Rbtl-Staff-Jt-PC_Adj Bench DR 3 for Initial Briefs (Electric) 2 2 2 2" xfId="32973"/>
    <cellStyle name="_Tenaska Comparison_Power Costs - Comparison bx Rbtl-Staff-Jt-PC_Adj Bench DR 3 for Initial Briefs (Electric) 2 3" xfId="6563"/>
    <cellStyle name="_Tenaska Comparison_Power Costs - Comparison bx Rbtl-Staff-Jt-PC_Adj Bench DR 3 for Initial Briefs (Electric) 2 3 2" xfId="32974"/>
    <cellStyle name="_Tenaska Comparison_Power Costs - Comparison bx Rbtl-Staff-Jt-PC_Adj Bench DR 3 for Initial Briefs (Electric) 2 4" xfId="32975"/>
    <cellStyle name="_Tenaska Comparison_Power Costs - Comparison bx Rbtl-Staff-Jt-PC_Adj Bench DR 3 for Initial Briefs (Electric) 2 4 2" xfId="32976"/>
    <cellStyle name="_Tenaska Comparison_Power Costs - Comparison bx Rbtl-Staff-Jt-PC_Adj Bench DR 3 for Initial Briefs (Electric) 3" xfId="6564"/>
    <cellStyle name="_Tenaska Comparison_Power Costs - Comparison bx Rbtl-Staff-Jt-PC_Adj Bench DR 3 for Initial Briefs (Electric) 3 2" xfId="32977"/>
    <cellStyle name="_Tenaska Comparison_Power Costs - Comparison bx Rbtl-Staff-Jt-PC_Adj Bench DR 3 for Initial Briefs (Electric) 3 2 2" xfId="32978"/>
    <cellStyle name="_Tenaska Comparison_Power Costs - Comparison bx Rbtl-Staff-Jt-PC_Adj Bench DR 3 for Initial Briefs (Electric) 3 3" xfId="32979"/>
    <cellStyle name="_Tenaska Comparison_Power Costs - Comparison bx Rbtl-Staff-Jt-PC_Adj Bench DR 3 for Initial Briefs (Electric) 4" xfId="6565"/>
    <cellStyle name="_Tenaska Comparison_Power Costs - Comparison bx Rbtl-Staff-Jt-PC_Adj Bench DR 3 for Initial Briefs (Electric) 4 2" xfId="32980"/>
    <cellStyle name="_Tenaska Comparison_Power Costs - Comparison bx Rbtl-Staff-Jt-PC_Adj Bench DR 3 for Initial Briefs (Electric) 4 2 2" xfId="32981"/>
    <cellStyle name="_Tenaska Comparison_Power Costs - Comparison bx Rbtl-Staff-Jt-PC_Adj Bench DR 3 for Initial Briefs (Electric) 4 3" xfId="32982"/>
    <cellStyle name="_Tenaska Comparison_Power Costs - Comparison bx Rbtl-Staff-Jt-PC_Adj Bench DR 3 for Initial Briefs (Electric) 5" xfId="32983"/>
    <cellStyle name="_Tenaska Comparison_Power Costs - Comparison bx Rbtl-Staff-Jt-PC_Adj Bench DR 3 for Initial Briefs (Electric) 5 2" xfId="32984"/>
    <cellStyle name="_Tenaska Comparison_Power Costs - Comparison bx Rbtl-Staff-Jt-PC_Adj Bench DR 3 for Initial Briefs (Electric) 6" xfId="32985"/>
    <cellStyle name="_Tenaska Comparison_Power Costs - Comparison bx Rbtl-Staff-Jt-PC_Adj Bench DR 3 for Initial Briefs (Electric) 6 2" xfId="32986"/>
    <cellStyle name="_Tenaska Comparison_Power Costs - Comparison bx Rbtl-Staff-Jt-PC_Adj Bench DR 3 for Initial Briefs (Electric)_DEM-WP(C) ENERG10C--ctn Mid-C_042010 2010GRC" xfId="32987"/>
    <cellStyle name="_Tenaska Comparison_Power Costs - Comparison bx Rbtl-Staff-Jt-PC_Adj Bench DR 3 for Initial Briefs (Electric)_DEM-WP(C) ENERG10C--ctn Mid-C_042010 2010GRC 2" xfId="32988"/>
    <cellStyle name="_Tenaska Comparison_Power Costs - Comparison bx Rbtl-Staff-Jt-PC_DEM-WP(C) ENERG10C--ctn Mid-C_042010 2010GRC" xfId="32989"/>
    <cellStyle name="_Tenaska Comparison_Power Costs - Comparison bx Rbtl-Staff-Jt-PC_DEM-WP(C) ENERG10C--ctn Mid-C_042010 2010GRC 2" xfId="32990"/>
    <cellStyle name="_Tenaska Comparison_Power Costs - Comparison bx Rbtl-Staff-Jt-PC_Electric Rev Req Model (2009 GRC) Rebuttal" xfId="6566"/>
    <cellStyle name="_Tenaska Comparison_Power Costs - Comparison bx Rbtl-Staff-Jt-PC_Electric Rev Req Model (2009 GRC) Rebuttal 2" xfId="6567"/>
    <cellStyle name="_Tenaska Comparison_Power Costs - Comparison bx Rbtl-Staff-Jt-PC_Electric Rev Req Model (2009 GRC) Rebuttal 2 2" xfId="6568"/>
    <cellStyle name="_Tenaska Comparison_Power Costs - Comparison bx Rbtl-Staff-Jt-PC_Electric Rev Req Model (2009 GRC) Rebuttal 2 2 2" xfId="32991"/>
    <cellStyle name="_Tenaska Comparison_Power Costs - Comparison bx Rbtl-Staff-Jt-PC_Electric Rev Req Model (2009 GRC) Rebuttal 2 3" xfId="6569"/>
    <cellStyle name="_Tenaska Comparison_Power Costs - Comparison bx Rbtl-Staff-Jt-PC_Electric Rev Req Model (2009 GRC) Rebuttal 3" xfId="6570"/>
    <cellStyle name="_Tenaska Comparison_Power Costs - Comparison bx Rbtl-Staff-Jt-PC_Electric Rev Req Model (2009 GRC) Rebuttal 3 2" xfId="32992"/>
    <cellStyle name="_Tenaska Comparison_Power Costs - Comparison bx Rbtl-Staff-Jt-PC_Electric Rev Req Model (2009 GRC) Rebuttal 4" xfId="6571"/>
    <cellStyle name="_Tenaska Comparison_Power Costs - Comparison bx Rbtl-Staff-Jt-PC_Electric Rev Req Model (2009 GRC) Rebuttal REmoval of New  WH Solar AdjustMI" xfId="6572"/>
    <cellStyle name="_Tenaska Comparison_Power Costs - Comparison bx Rbtl-Staff-Jt-PC_Electric Rev Req Model (2009 GRC) Rebuttal REmoval of New  WH Solar AdjustMI 2" xfId="6573"/>
    <cellStyle name="_Tenaska Comparison_Power Costs - Comparison bx Rbtl-Staff-Jt-PC_Electric Rev Req Model (2009 GRC) Rebuttal REmoval of New  WH Solar AdjustMI 2 2" xfId="6574"/>
    <cellStyle name="_Tenaska Comparison_Power Costs - Comparison bx Rbtl-Staff-Jt-PC_Electric Rev Req Model (2009 GRC) Rebuttal REmoval of New  WH Solar AdjustMI 2 2 2" xfId="32993"/>
    <cellStyle name="_Tenaska Comparison_Power Costs - Comparison bx Rbtl-Staff-Jt-PC_Electric Rev Req Model (2009 GRC) Rebuttal REmoval of New  WH Solar AdjustMI 2 2 2 2" xfId="32994"/>
    <cellStyle name="_Tenaska Comparison_Power Costs - Comparison bx Rbtl-Staff-Jt-PC_Electric Rev Req Model (2009 GRC) Rebuttal REmoval of New  WH Solar AdjustMI 2 3" xfId="6575"/>
    <cellStyle name="_Tenaska Comparison_Power Costs - Comparison bx Rbtl-Staff-Jt-PC_Electric Rev Req Model (2009 GRC) Rebuttal REmoval of New  WH Solar AdjustMI 2 3 2" xfId="32995"/>
    <cellStyle name="_Tenaska Comparison_Power Costs - Comparison bx Rbtl-Staff-Jt-PC_Electric Rev Req Model (2009 GRC) Rebuttal REmoval of New  WH Solar AdjustMI 2 4" xfId="32996"/>
    <cellStyle name="_Tenaska Comparison_Power Costs - Comparison bx Rbtl-Staff-Jt-PC_Electric Rev Req Model (2009 GRC) Rebuttal REmoval of New  WH Solar AdjustMI 2 4 2" xfId="32997"/>
    <cellStyle name="_Tenaska Comparison_Power Costs - Comparison bx Rbtl-Staff-Jt-PC_Electric Rev Req Model (2009 GRC) Rebuttal REmoval of New  WH Solar AdjustMI 3" xfId="6576"/>
    <cellStyle name="_Tenaska Comparison_Power Costs - Comparison bx Rbtl-Staff-Jt-PC_Electric Rev Req Model (2009 GRC) Rebuttal REmoval of New  WH Solar AdjustMI 3 2" xfId="32998"/>
    <cellStyle name="_Tenaska Comparison_Power Costs - Comparison bx Rbtl-Staff-Jt-PC_Electric Rev Req Model (2009 GRC) Rebuttal REmoval of New  WH Solar AdjustMI 3 2 2" xfId="32999"/>
    <cellStyle name="_Tenaska Comparison_Power Costs - Comparison bx Rbtl-Staff-Jt-PC_Electric Rev Req Model (2009 GRC) Rebuttal REmoval of New  WH Solar AdjustMI 3 3" xfId="33000"/>
    <cellStyle name="_Tenaska Comparison_Power Costs - Comparison bx Rbtl-Staff-Jt-PC_Electric Rev Req Model (2009 GRC) Rebuttal REmoval of New  WH Solar AdjustMI 4" xfId="6577"/>
    <cellStyle name="_Tenaska Comparison_Power Costs - Comparison bx Rbtl-Staff-Jt-PC_Electric Rev Req Model (2009 GRC) Rebuttal REmoval of New  WH Solar AdjustMI 4 2" xfId="33001"/>
    <cellStyle name="_Tenaska Comparison_Power Costs - Comparison bx Rbtl-Staff-Jt-PC_Electric Rev Req Model (2009 GRC) Rebuttal REmoval of New  WH Solar AdjustMI 4 2 2" xfId="33002"/>
    <cellStyle name="_Tenaska Comparison_Power Costs - Comparison bx Rbtl-Staff-Jt-PC_Electric Rev Req Model (2009 GRC) Rebuttal REmoval of New  WH Solar AdjustMI 4 3" xfId="33003"/>
    <cellStyle name="_Tenaska Comparison_Power Costs - Comparison bx Rbtl-Staff-Jt-PC_Electric Rev Req Model (2009 GRC) Rebuttal REmoval of New  WH Solar AdjustMI 5" xfId="33004"/>
    <cellStyle name="_Tenaska Comparison_Power Costs - Comparison bx Rbtl-Staff-Jt-PC_Electric Rev Req Model (2009 GRC) Rebuttal REmoval of New  WH Solar AdjustMI 5 2" xfId="33005"/>
    <cellStyle name="_Tenaska Comparison_Power Costs - Comparison bx Rbtl-Staff-Jt-PC_Electric Rev Req Model (2009 GRC) Rebuttal REmoval of New  WH Solar AdjustMI 6" xfId="33006"/>
    <cellStyle name="_Tenaska Comparison_Power Costs - Comparison bx Rbtl-Staff-Jt-PC_Electric Rev Req Model (2009 GRC) Rebuttal REmoval of New  WH Solar AdjustMI 6 2" xfId="33007"/>
    <cellStyle name="_Tenaska Comparison_Power Costs - Comparison bx Rbtl-Staff-Jt-PC_Electric Rev Req Model (2009 GRC) Rebuttal REmoval of New  WH Solar AdjustMI_DEM-WP(C) ENERG10C--ctn Mid-C_042010 2010GRC" xfId="33008"/>
    <cellStyle name="_Tenaska Comparison_Power Costs - Comparison bx Rbtl-Staff-Jt-PC_Electric Rev Req Model (2009 GRC) Rebuttal REmoval of New  WH Solar AdjustMI_DEM-WP(C) ENERG10C--ctn Mid-C_042010 2010GRC 2" xfId="33009"/>
    <cellStyle name="_Tenaska Comparison_Power Costs - Comparison bx Rbtl-Staff-Jt-PC_Electric Rev Req Model (2009 GRC) Revised 01-18-2010" xfId="6578"/>
    <cellStyle name="_Tenaska Comparison_Power Costs - Comparison bx Rbtl-Staff-Jt-PC_Electric Rev Req Model (2009 GRC) Revised 01-18-2010 2" xfId="6579"/>
    <cellStyle name="_Tenaska Comparison_Power Costs - Comparison bx Rbtl-Staff-Jt-PC_Electric Rev Req Model (2009 GRC) Revised 01-18-2010 2 2" xfId="6580"/>
    <cellStyle name="_Tenaska Comparison_Power Costs - Comparison bx Rbtl-Staff-Jt-PC_Electric Rev Req Model (2009 GRC) Revised 01-18-2010 2 2 2" xfId="33010"/>
    <cellStyle name="_Tenaska Comparison_Power Costs - Comparison bx Rbtl-Staff-Jt-PC_Electric Rev Req Model (2009 GRC) Revised 01-18-2010 2 2 2 2" xfId="33011"/>
    <cellStyle name="_Tenaska Comparison_Power Costs - Comparison bx Rbtl-Staff-Jt-PC_Electric Rev Req Model (2009 GRC) Revised 01-18-2010 2 3" xfId="6581"/>
    <cellStyle name="_Tenaska Comparison_Power Costs - Comparison bx Rbtl-Staff-Jt-PC_Electric Rev Req Model (2009 GRC) Revised 01-18-2010 2 3 2" xfId="33012"/>
    <cellStyle name="_Tenaska Comparison_Power Costs - Comparison bx Rbtl-Staff-Jt-PC_Electric Rev Req Model (2009 GRC) Revised 01-18-2010 2 4" xfId="33013"/>
    <cellStyle name="_Tenaska Comparison_Power Costs - Comparison bx Rbtl-Staff-Jt-PC_Electric Rev Req Model (2009 GRC) Revised 01-18-2010 2 4 2" xfId="33014"/>
    <cellStyle name="_Tenaska Comparison_Power Costs - Comparison bx Rbtl-Staff-Jt-PC_Electric Rev Req Model (2009 GRC) Revised 01-18-2010 3" xfId="6582"/>
    <cellStyle name="_Tenaska Comparison_Power Costs - Comparison bx Rbtl-Staff-Jt-PC_Electric Rev Req Model (2009 GRC) Revised 01-18-2010 3 2" xfId="33015"/>
    <cellStyle name="_Tenaska Comparison_Power Costs - Comparison bx Rbtl-Staff-Jt-PC_Electric Rev Req Model (2009 GRC) Revised 01-18-2010 3 2 2" xfId="33016"/>
    <cellStyle name="_Tenaska Comparison_Power Costs - Comparison bx Rbtl-Staff-Jt-PC_Electric Rev Req Model (2009 GRC) Revised 01-18-2010 3 3" xfId="33017"/>
    <cellStyle name="_Tenaska Comparison_Power Costs - Comparison bx Rbtl-Staff-Jt-PC_Electric Rev Req Model (2009 GRC) Revised 01-18-2010 4" xfId="6583"/>
    <cellStyle name="_Tenaska Comparison_Power Costs - Comparison bx Rbtl-Staff-Jt-PC_Electric Rev Req Model (2009 GRC) Revised 01-18-2010 4 2" xfId="33018"/>
    <cellStyle name="_Tenaska Comparison_Power Costs - Comparison bx Rbtl-Staff-Jt-PC_Electric Rev Req Model (2009 GRC) Revised 01-18-2010 4 2 2" xfId="33019"/>
    <cellStyle name="_Tenaska Comparison_Power Costs - Comparison bx Rbtl-Staff-Jt-PC_Electric Rev Req Model (2009 GRC) Revised 01-18-2010 4 3" xfId="33020"/>
    <cellStyle name="_Tenaska Comparison_Power Costs - Comparison bx Rbtl-Staff-Jt-PC_Electric Rev Req Model (2009 GRC) Revised 01-18-2010 5" xfId="33021"/>
    <cellStyle name="_Tenaska Comparison_Power Costs - Comparison bx Rbtl-Staff-Jt-PC_Electric Rev Req Model (2009 GRC) Revised 01-18-2010 5 2" xfId="33022"/>
    <cellStyle name="_Tenaska Comparison_Power Costs - Comparison bx Rbtl-Staff-Jt-PC_Electric Rev Req Model (2009 GRC) Revised 01-18-2010 6" xfId="33023"/>
    <cellStyle name="_Tenaska Comparison_Power Costs - Comparison bx Rbtl-Staff-Jt-PC_Electric Rev Req Model (2009 GRC) Revised 01-18-2010 6 2" xfId="33024"/>
    <cellStyle name="_Tenaska Comparison_Power Costs - Comparison bx Rbtl-Staff-Jt-PC_Electric Rev Req Model (2009 GRC) Revised 01-18-2010_DEM-WP(C) ENERG10C--ctn Mid-C_042010 2010GRC" xfId="33025"/>
    <cellStyle name="_Tenaska Comparison_Power Costs - Comparison bx Rbtl-Staff-Jt-PC_Electric Rev Req Model (2009 GRC) Revised 01-18-2010_DEM-WP(C) ENERG10C--ctn Mid-C_042010 2010GRC 2" xfId="33026"/>
    <cellStyle name="_Tenaska Comparison_Power Costs - Comparison bx Rbtl-Staff-Jt-PC_Final Order Electric EXHIBIT A-1" xfId="6584"/>
    <cellStyle name="_Tenaska Comparison_Power Costs - Comparison bx Rbtl-Staff-Jt-PC_Final Order Electric EXHIBIT A-1 2" xfId="6585"/>
    <cellStyle name="_Tenaska Comparison_Power Costs - Comparison bx Rbtl-Staff-Jt-PC_Final Order Electric EXHIBIT A-1 2 2" xfId="6586"/>
    <cellStyle name="_Tenaska Comparison_Power Costs - Comparison bx Rbtl-Staff-Jt-PC_Final Order Electric EXHIBIT A-1 2 2 2" xfId="33027"/>
    <cellStyle name="_Tenaska Comparison_Power Costs - Comparison bx Rbtl-Staff-Jt-PC_Final Order Electric EXHIBIT A-1 2 3" xfId="6587"/>
    <cellStyle name="_Tenaska Comparison_Power Costs - Comparison bx Rbtl-Staff-Jt-PC_Final Order Electric EXHIBIT A-1 3" xfId="6588"/>
    <cellStyle name="_Tenaska Comparison_Power Costs - Comparison bx Rbtl-Staff-Jt-PC_Final Order Electric EXHIBIT A-1 3 2" xfId="33028"/>
    <cellStyle name="_Tenaska Comparison_Power Costs - Comparison bx Rbtl-Staff-Jt-PC_Final Order Electric EXHIBIT A-1 3 2 2" xfId="33029"/>
    <cellStyle name="_Tenaska Comparison_Power Costs - Comparison bx Rbtl-Staff-Jt-PC_Final Order Electric EXHIBIT A-1 3 3" xfId="33030"/>
    <cellStyle name="_Tenaska Comparison_Power Costs - Comparison bx Rbtl-Staff-Jt-PC_Final Order Electric EXHIBIT A-1 4" xfId="6589"/>
    <cellStyle name="_Tenaska Comparison_Power Costs - Comparison bx Rbtl-Staff-Jt-PC_Final Order Electric EXHIBIT A-1 4 2" xfId="33031"/>
    <cellStyle name="_Tenaska Comparison_Power Costs - Comparison bx Rbtl-Staff-Jt-PC_Final Order Electric EXHIBIT A-1 5" xfId="33032"/>
    <cellStyle name="_Tenaska Comparison_Power Costs - Comparison bx Rbtl-Staff-Jt-PC_Final Order Electric EXHIBIT A-1 6" xfId="33033"/>
    <cellStyle name="_Tenaska Comparison_Production Adj 4.37" xfId="6590"/>
    <cellStyle name="_Tenaska Comparison_Production Adj 4.37 2" xfId="6591"/>
    <cellStyle name="_Tenaska Comparison_Production Adj 4.37 2 2" xfId="6592"/>
    <cellStyle name="_Tenaska Comparison_Production Adj 4.37 2 2 2" xfId="33034"/>
    <cellStyle name="_Tenaska Comparison_Production Adj 4.37 2 3" xfId="6593"/>
    <cellStyle name="_Tenaska Comparison_Production Adj 4.37 3" xfId="6594"/>
    <cellStyle name="_Tenaska Comparison_Production Adj 4.37 3 2" xfId="33035"/>
    <cellStyle name="_Tenaska Comparison_Production Adj 4.37 4" xfId="33036"/>
    <cellStyle name="_Tenaska Comparison_Purchased Power Adj 4.03" xfId="6595"/>
    <cellStyle name="_Tenaska Comparison_Purchased Power Adj 4.03 2" xfId="6596"/>
    <cellStyle name="_Tenaska Comparison_Purchased Power Adj 4.03 2 2" xfId="6597"/>
    <cellStyle name="_Tenaska Comparison_Purchased Power Adj 4.03 2 2 2" xfId="33037"/>
    <cellStyle name="_Tenaska Comparison_Purchased Power Adj 4.03 2 3" xfId="6598"/>
    <cellStyle name="_Tenaska Comparison_Purchased Power Adj 4.03 3" xfId="6599"/>
    <cellStyle name="_Tenaska Comparison_Purchased Power Adj 4.03 3 2" xfId="33038"/>
    <cellStyle name="_Tenaska Comparison_Purchased Power Adj 4.03 4" xfId="33039"/>
    <cellStyle name="_Tenaska Comparison_Rebuttal Power Costs" xfId="6600"/>
    <cellStyle name="_Tenaska Comparison_Rebuttal Power Costs 2" xfId="6601"/>
    <cellStyle name="_Tenaska Comparison_Rebuttal Power Costs 2 2" xfId="6602"/>
    <cellStyle name="_Tenaska Comparison_Rebuttal Power Costs 2 2 2" xfId="33040"/>
    <cellStyle name="_Tenaska Comparison_Rebuttal Power Costs 2 2 2 2" xfId="33041"/>
    <cellStyle name="_Tenaska Comparison_Rebuttal Power Costs 2 3" xfId="6603"/>
    <cellStyle name="_Tenaska Comparison_Rebuttal Power Costs 2 3 2" xfId="33042"/>
    <cellStyle name="_Tenaska Comparison_Rebuttal Power Costs 2 4" xfId="33043"/>
    <cellStyle name="_Tenaska Comparison_Rebuttal Power Costs 2 4 2" xfId="33044"/>
    <cellStyle name="_Tenaska Comparison_Rebuttal Power Costs 3" xfId="6604"/>
    <cellStyle name="_Tenaska Comparison_Rebuttal Power Costs 3 2" xfId="33045"/>
    <cellStyle name="_Tenaska Comparison_Rebuttal Power Costs 3 2 2" xfId="33046"/>
    <cellStyle name="_Tenaska Comparison_Rebuttal Power Costs 3 3" xfId="33047"/>
    <cellStyle name="_Tenaska Comparison_Rebuttal Power Costs 4" xfId="6605"/>
    <cellStyle name="_Tenaska Comparison_Rebuttal Power Costs 4 2" xfId="33048"/>
    <cellStyle name="_Tenaska Comparison_Rebuttal Power Costs 4 2 2" xfId="33049"/>
    <cellStyle name="_Tenaska Comparison_Rebuttal Power Costs 4 3" xfId="33050"/>
    <cellStyle name="_Tenaska Comparison_Rebuttal Power Costs 5" xfId="33051"/>
    <cellStyle name="_Tenaska Comparison_Rebuttal Power Costs 5 2" xfId="33052"/>
    <cellStyle name="_Tenaska Comparison_Rebuttal Power Costs 6" xfId="33053"/>
    <cellStyle name="_Tenaska Comparison_Rebuttal Power Costs 6 2" xfId="33054"/>
    <cellStyle name="_Tenaska Comparison_Rebuttal Power Costs_Adj Bench DR 3 for Initial Briefs (Electric)" xfId="6606"/>
    <cellStyle name="_Tenaska Comparison_Rebuttal Power Costs_Adj Bench DR 3 for Initial Briefs (Electric) 2" xfId="6607"/>
    <cellStyle name="_Tenaska Comparison_Rebuttal Power Costs_Adj Bench DR 3 for Initial Briefs (Electric) 2 2" xfId="6608"/>
    <cellStyle name="_Tenaska Comparison_Rebuttal Power Costs_Adj Bench DR 3 for Initial Briefs (Electric) 2 2 2" xfId="33055"/>
    <cellStyle name="_Tenaska Comparison_Rebuttal Power Costs_Adj Bench DR 3 for Initial Briefs (Electric) 2 2 2 2" xfId="33056"/>
    <cellStyle name="_Tenaska Comparison_Rebuttal Power Costs_Adj Bench DR 3 for Initial Briefs (Electric) 2 3" xfId="6609"/>
    <cellStyle name="_Tenaska Comparison_Rebuttal Power Costs_Adj Bench DR 3 for Initial Briefs (Electric) 2 3 2" xfId="33057"/>
    <cellStyle name="_Tenaska Comparison_Rebuttal Power Costs_Adj Bench DR 3 for Initial Briefs (Electric) 2 4" xfId="33058"/>
    <cellStyle name="_Tenaska Comparison_Rebuttal Power Costs_Adj Bench DR 3 for Initial Briefs (Electric) 2 4 2" xfId="33059"/>
    <cellStyle name="_Tenaska Comparison_Rebuttal Power Costs_Adj Bench DR 3 for Initial Briefs (Electric) 3" xfId="6610"/>
    <cellStyle name="_Tenaska Comparison_Rebuttal Power Costs_Adj Bench DR 3 for Initial Briefs (Electric) 3 2" xfId="33060"/>
    <cellStyle name="_Tenaska Comparison_Rebuttal Power Costs_Adj Bench DR 3 for Initial Briefs (Electric) 3 2 2" xfId="33061"/>
    <cellStyle name="_Tenaska Comparison_Rebuttal Power Costs_Adj Bench DR 3 for Initial Briefs (Electric) 3 3" xfId="33062"/>
    <cellStyle name="_Tenaska Comparison_Rebuttal Power Costs_Adj Bench DR 3 for Initial Briefs (Electric) 4" xfId="6611"/>
    <cellStyle name="_Tenaska Comparison_Rebuttal Power Costs_Adj Bench DR 3 for Initial Briefs (Electric) 4 2" xfId="33063"/>
    <cellStyle name="_Tenaska Comparison_Rebuttal Power Costs_Adj Bench DR 3 for Initial Briefs (Electric) 4 2 2" xfId="33064"/>
    <cellStyle name="_Tenaska Comparison_Rebuttal Power Costs_Adj Bench DR 3 for Initial Briefs (Electric) 4 3" xfId="33065"/>
    <cellStyle name="_Tenaska Comparison_Rebuttal Power Costs_Adj Bench DR 3 for Initial Briefs (Electric) 5" xfId="33066"/>
    <cellStyle name="_Tenaska Comparison_Rebuttal Power Costs_Adj Bench DR 3 for Initial Briefs (Electric) 5 2" xfId="33067"/>
    <cellStyle name="_Tenaska Comparison_Rebuttal Power Costs_Adj Bench DR 3 for Initial Briefs (Electric) 6" xfId="33068"/>
    <cellStyle name="_Tenaska Comparison_Rebuttal Power Costs_Adj Bench DR 3 for Initial Briefs (Electric) 6 2" xfId="33069"/>
    <cellStyle name="_Tenaska Comparison_Rebuttal Power Costs_Adj Bench DR 3 for Initial Briefs (Electric)_DEM-WP(C) ENERG10C--ctn Mid-C_042010 2010GRC" xfId="33070"/>
    <cellStyle name="_Tenaska Comparison_Rebuttal Power Costs_Adj Bench DR 3 for Initial Briefs (Electric)_DEM-WP(C) ENERG10C--ctn Mid-C_042010 2010GRC 2" xfId="33071"/>
    <cellStyle name="_Tenaska Comparison_Rebuttal Power Costs_DEM-WP(C) ENERG10C--ctn Mid-C_042010 2010GRC" xfId="33072"/>
    <cellStyle name="_Tenaska Comparison_Rebuttal Power Costs_DEM-WP(C) ENERG10C--ctn Mid-C_042010 2010GRC 2" xfId="33073"/>
    <cellStyle name="_Tenaska Comparison_Rebuttal Power Costs_Electric Rev Req Model (2009 GRC) Rebuttal" xfId="6612"/>
    <cellStyle name="_Tenaska Comparison_Rebuttal Power Costs_Electric Rev Req Model (2009 GRC) Rebuttal 2" xfId="6613"/>
    <cellStyle name="_Tenaska Comparison_Rebuttal Power Costs_Electric Rev Req Model (2009 GRC) Rebuttal 2 2" xfId="6614"/>
    <cellStyle name="_Tenaska Comparison_Rebuttal Power Costs_Electric Rev Req Model (2009 GRC) Rebuttal 2 2 2" xfId="33074"/>
    <cellStyle name="_Tenaska Comparison_Rebuttal Power Costs_Electric Rev Req Model (2009 GRC) Rebuttal 2 3" xfId="6615"/>
    <cellStyle name="_Tenaska Comparison_Rebuttal Power Costs_Electric Rev Req Model (2009 GRC) Rebuttal 3" xfId="6616"/>
    <cellStyle name="_Tenaska Comparison_Rebuttal Power Costs_Electric Rev Req Model (2009 GRC) Rebuttal 3 2" xfId="33075"/>
    <cellStyle name="_Tenaska Comparison_Rebuttal Power Costs_Electric Rev Req Model (2009 GRC) Rebuttal 4" xfId="6617"/>
    <cellStyle name="_Tenaska Comparison_Rebuttal Power Costs_Electric Rev Req Model (2009 GRC) Rebuttal REmoval of New  WH Solar AdjustMI" xfId="6618"/>
    <cellStyle name="_Tenaska Comparison_Rebuttal Power Costs_Electric Rev Req Model (2009 GRC) Rebuttal REmoval of New  WH Solar AdjustMI 2" xfId="6619"/>
    <cellStyle name="_Tenaska Comparison_Rebuttal Power Costs_Electric Rev Req Model (2009 GRC) Rebuttal REmoval of New  WH Solar AdjustMI 2 2" xfId="6620"/>
    <cellStyle name="_Tenaska Comparison_Rebuttal Power Costs_Electric Rev Req Model (2009 GRC) Rebuttal REmoval of New  WH Solar AdjustMI 2 2 2" xfId="33076"/>
    <cellStyle name="_Tenaska Comparison_Rebuttal Power Costs_Electric Rev Req Model (2009 GRC) Rebuttal REmoval of New  WH Solar AdjustMI 2 2 2 2" xfId="33077"/>
    <cellStyle name="_Tenaska Comparison_Rebuttal Power Costs_Electric Rev Req Model (2009 GRC) Rebuttal REmoval of New  WH Solar AdjustMI 2 3" xfId="6621"/>
    <cellStyle name="_Tenaska Comparison_Rebuttal Power Costs_Electric Rev Req Model (2009 GRC) Rebuttal REmoval of New  WH Solar AdjustMI 2 3 2" xfId="33078"/>
    <cellStyle name="_Tenaska Comparison_Rebuttal Power Costs_Electric Rev Req Model (2009 GRC) Rebuttal REmoval of New  WH Solar AdjustMI 2 4" xfId="33079"/>
    <cellStyle name="_Tenaska Comparison_Rebuttal Power Costs_Electric Rev Req Model (2009 GRC) Rebuttal REmoval of New  WH Solar AdjustMI 2 4 2" xfId="33080"/>
    <cellStyle name="_Tenaska Comparison_Rebuttal Power Costs_Electric Rev Req Model (2009 GRC) Rebuttal REmoval of New  WH Solar AdjustMI 3" xfId="6622"/>
    <cellStyle name="_Tenaska Comparison_Rebuttal Power Costs_Electric Rev Req Model (2009 GRC) Rebuttal REmoval of New  WH Solar AdjustMI 3 2" xfId="33081"/>
    <cellStyle name="_Tenaska Comparison_Rebuttal Power Costs_Electric Rev Req Model (2009 GRC) Rebuttal REmoval of New  WH Solar AdjustMI 3 2 2" xfId="33082"/>
    <cellStyle name="_Tenaska Comparison_Rebuttal Power Costs_Electric Rev Req Model (2009 GRC) Rebuttal REmoval of New  WH Solar AdjustMI 3 3" xfId="33083"/>
    <cellStyle name="_Tenaska Comparison_Rebuttal Power Costs_Electric Rev Req Model (2009 GRC) Rebuttal REmoval of New  WH Solar AdjustMI 4" xfId="6623"/>
    <cellStyle name="_Tenaska Comparison_Rebuttal Power Costs_Electric Rev Req Model (2009 GRC) Rebuttal REmoval of New  WH Solar AdjustMI 4 2" xfId="33084"/>
    <cellStyle name="_Tenaska Comparison_Rebuttal Power Costs_Electric Rev Req Model (2009 GRC) Rebuttal REmoval of New  WH Solar AdjustMI 4 2 2" xfId="33085"/>
    <cellStyle name="_Tenaska Comparison_Rebuttal Power Costs_Electric Rev Req Model (2009 GRC) Rebuttal REmoval of New  WH Solar AdjustMI 4 3" xfId="33086"/>
    <cellStyle name="_Tenaska Comparison_Rebuttal Power Costs_Electric Rev Req Model (2009 GRC) Rebuttal REmoval of New  WH Solar AdjustMI 5" xfId="33087"/>
    <cellStyle name="_Tenaska Comparison_Rebuttal Power Costs_Electric Rev Req Model (2009 GRC) Rebuttal REmoval of New  WH Solar AdjustMI 5 2" xfId="33088"/>
    <cellStyle name="_Tenaska Comparison_Rebuttal Power Costs_Electric Rev Req Model (2009 GRC) Rebuttal REmoval of New  WH Solar AdjustMI 6" xfId="33089"/>
    <cellStyle name="_Tenaska Comparison_Rebuttal Power Costs_Electric Rev Req Model (2009 GRC) Rebuttal REmoval of New  WH Solar AdjustMI 6 2" xfId="33090"/>
    <cellStyle name="_Tenaska Comparison_Rebuttal Power Costs_Electric Rev Req Model (2009 GRC) Rebuttal REmoval of New  WH Solar AdjustMI_DEM-WP(C) ENERG10C--ctn Mid-C_042010 2010GRC" xfId="33091"/>
    <cellStyle name="_Tenaska Comparison_Rebuttal Power Costs_Electric Rev Req Model (2009 GRC) Rebuttal REmoval of New  WH Solar AdjustMI_DEM-WP(C) ENERG10C--ctn Mid-C_042010 2010GRC 2" xfId="33092"/>
    <cellStyle name="_Tenaska Comparison_Rebuttal Power Costs_Electric Rev Req Model (2009 GRC) Revised 01-18-2010" xfId="6624"/>
    <cellStyle name="_Tenaska Comparison_Rebuttal Power Costs_Electric Rev Req Model (2009 GRC) Revised 01-18-2010 2" xfId="6625"/>
    <cellStyle name="_Tenaska Comparison_Rebuttal Power Costs_Electric Rev Req Model (2009 GRC) Revised 01-18-2010 2 2" xfId="6626"/>
    <cellStyle name="_Tenaska Comparison_Rebuttal Power Costs_Electric Rev Req Model (2009 GRC) Revised 01-18-2010 2 2 2" xfId="33093"/>
    <cellStyle name="_Tenaska Comparison_Rebuttal Power Costs_Electric Rev Req Model (2009 GRC) Revised 01-18-2010 2 2 2 2" xfId="33094"/>
    <cellStyle name="_Tenaska Comparison_Rebuttal Power Costs_Electric Rev Req Model (2009 GRC) Revised 01-18-2010 2 3" xfId="6627"/>
    <cellStyle name="_Tenaska Comparison_Rebuttal Power Costs_Electric Rev Req Model (2009 GRC) Revised 01-18-2010 2 3 2" xfId="33095"/>
    <cellStyle name="_Tenaska Comparison_Rebuttal Power Costs_Electric Rev Req Model (2009 GRC) Revised 01-18-2010 2 4" xfId="33096"/>
    <cellStyle name="_Tenaska Comparison_Rebuttal Power Costs_Electric Rev Req Model (2009 GRC) Revised 01-18-2010 2 4 2" xfId="33097"/>
    <cellStyle name="_Tenaska Comparison_Rebuttal Power Costs_Electric Rev Req Model (2009 GRC) Revised 01-18-2010 3" xfId="6628"/>
    <cellStyle name="_Tenaska Comparison_Rebuttal Power Costs_Electric Rev Req Model (2009 GRC) Revised 01-18-2010 3 2" xfId="33098"/>
    <cellStyle name="_Tenaska Comparison_Rebuttal Power Costs_Electric Rev Req Model (2009 GRC) Revised 01-18-2010 3 2 2" xfId="33099"/>
    <cellStyle name="_Tenaska Comparison_Rebuttal Power Costs_Electric Rev Req Model (2009 GRC) Revised 01-18-2010 3 3" xfId="33100"/>
    <cellStyle name="_Tenaska Comparison_Rebuttal Power Costs_Electric Rev Req Model (2009 GRC) Revised 01-18-2010 4" xfId="6629"/>
    <cellStyle name="_Tenaska Comparison_Rebuttal Power Costs_Electric Rev Req Model (2009 GRC) Revised 01-18-2010 4 2" xfId="33101"/>
    <cellStyle name="_Tenaska Comparison_Rebuttal Power Costs_Electric Rev Req Model (2009 GRC) Revised 01-18-2010 4 2 2" xfId="33102"/>
    <cellStyle name="_Tenaska Comparison_Rebuttal Power Costs_Electric Rev Req Model (2009 GRC) Revised 01-18-2010 4 3" xfId="33103"/>
    <cellStyle name="_Tenaska Comparison_Rebuttal Power Costs_Electric Rev Req Model (2009 GRC) Revised 01-18-2010 5" xfId="33104"/>
    <cellStyle name="_Tenaska Comparison_Rebuttal Power Costs_Electric Rev Req Model (2009 GRC) Revised 01-18-2010 5 2" xfId="33105"/>
    <cellStyle name="_Tenaska Comparison_Rebuttal Power Costs_Electric Rev Req Model (2009 GRC) Revised 01-18-2010 6" xfId="33106"/>
    <cellStyle name="_Tenaska Comparison_Rebuttal Power Costs_Electric Rev Req Model (2009 GRC) Revised 01-18-2010 6 2" xfId="33107"/>
    <cellStyle name="_Tenaska Comparison_Rebuttal Power Costs_Electric Rev Req Model (2009 GRC) Revised 01-18-2010_DEM-WP(C) ENERG10C--ctn Mid-C_042010 2010GRC" xfId="33108"/>
    <cellStyle name="_Tenaska Comparison_Rebuttal Power Costs_Electric Rev Req Model (2009 GRC) Revised 01-18-2010_DEM-WP(C) ENERG10C--ctn Mid-C_042010 2010GRC 2" xfId="33109"/>
    <cellStyle name="_Tenaska Comparison_Rebuttal Power Costs_Final Order Electric EXHIBIT A-1" xfId="6630"/>
    <cellStyle name="_Tenaska Comparison_Rebuttal Power Costs_Final Order Electric EXHIBIT A-1 2" xfId="6631"/>
    <cellStyle name="_Tenaska Comparison_Rebuttal Power Costs_Final Order Electric EXHIBIT A-1 2 2" xfId="6632"/>
    <cellStyle name="_Tenaska Comparison_Rebuttal Power Costs_Final Order Electric EXHIBIT A-1 2 2 2" xfId="33110"/>
    <cellStyle name="_Tenaska Comparison_Rebuttal Power Costs_Final Order Electric EXHIBIT A-1 2 3" xfId="6633"/>
    <cellStyle name="_Tenaska Comparison_Rebuttal Power Costs_Final Order Electric EXHIBIT A-1 3" xfId="6634"/>
    <cellStyle name="_Tenaska Comparison_Rebuttal Power Costs_Final Order Electric EXHIBIT A-1 3 2" xfId="33111"/>
    <cellStyle name="_Tenaska Comparison_Rebuttal Power Costs_Final Order Electric EXHIBIT A-1 3 2 2" xfId="33112"/>
    <cellStyle name="_Tenaska Comparison_Rebuttal Power Costs_Final Order Electric EXHIBIT A-1 3 3" xfId="33113"/>
    <cellStyle name="_Tenaska Comparison_Rebuttal Power Costs_Final Order Electric EXHIBIT A-1 4" xfId="6635"/>
    <cellStyle name="_Tenaska Comparison_Rebuttal Power Costs_Final Order Electric EXHIBIT A-1 4 2" xfId="33114"/>
    <cellStyle name="_Tenaska Comparison_Rebuttal Power Costs_Final Order Electric EXHIBIT A-1 5" xfId="33115"/>
    <cellStyle name="_Tenaska Comparison_Rebuttal Power Costs_Final Order Electric EXHIBIT A-1 6" xfId="33116"/>
    <cellStyle name="_Tenaska Comparison_ROR 5.02" xfId="6636"/>
    <cellStyle name="_Tenaska Comparison_ROR 5.02 2" xfId="6637"/>
    <cellStyle name="_Tenaska Comparison_ROR 5.02 2 2" xfId="6638"/>
    <cellStyle name="_Tenaska Comparison_ROR 5.02 2 2 2" xfId="33117"/>
    <cellStyle name="_Tenaska Comparison_ROR 5.02 2 3" xfId="6639"/>
    <cellStyle name="_Tenaska Comparison_ROR 5.02 3" xfId="6640"/>
    <cellStyle name="_Tenaska Comparison_ROR 5.02 3 2" xfId="33118"/>
    <cellStyle name="_Tenaska Comparison_ROR 5.02 4" xfId="33119"/>
    <cellStyle name="_Tenaska Comparison_Transmission Workbook for May BOD" xfId="6641"/>
    <cellStyle name="_Tenaska Comparison_Transmission Workbook for May BOD 2" xfId="6642"/>
    <cellStyle name="_Tenaska Comparison_Transmission Workbook for May BOD 2 2" xfId="33120"/>
    <cellStyle name="_Tenaska Comparison_Transmission Workbook for May BOD 2 2 2" xfId="33121"/>
    <cellStyle name="_Tenaska Comparison_Transmission Workbook for May BOD 2 2 2 2" xfId="33122"/>
    <cellStyle name="_Tenaska Comparison_Transmission Workbook for May BOD 2 3" xfId="33123"/>
    <cellStyle name="_Tenaska Comparison_Transmission Workbook for May BOD 2 3 2" xfId="33124"/>
    <cellStyle name="_Tenaska Comparison_Transmission Workbook for May BOD 2 4" xfId="33125"/>
    <cellStyle name="_Tenaska Comparison_Transmission Workbook for May BOD 2 4 2" xfId="33126"/>
    <cellStyle name="_Tenaska Comparison_Transmission Workbook for May BOD 3" xfId="33127"/>
    <cellStyle name="_Tenaska Comparison_Transmission Workbook for May BOD 3 2" xfId="33128"/>
    <cellStyle name="_Tenaska Comparison_Transmission Workbook for May BOD 3 2 2" xfId="33129"/>
    <cellStyle name="_Tenaska Comparison_Transmission Workbook for May BOD 3 3" xfId="33130"/>
    <cellStyle name="_Tenaska Comparison_Transmission Workbook for May BOD 4" xfId="33131"/>
    <cellStyle name="_Tenaska Comparison_Transmission Workbook for May BOD 4 2" xfId="33132"/>
    <cellStyle name="_Tenaska Comparison_Transmission Workbook for May BOD 4 2 2" xfId="33133"/>
    <cellStyle name="_Tenaska Comparison_Transmission Workbook for May BOD 4 3" xfId="33134"/>
    <cellStyle name="_Tenaska Comparison_Transmission Workbook for May BOD 5" xfId="33135"/>
    <cellStyle name="_Tenaska Comparison_Transmission Workbook for May BOD 5 2" xfId="33136"/>
    <cellStyle name="_Tenaska Comparison_Transmission Workbook for May BOD 6" xfId="33137"/>
    <cellStyle name="_Tenaska Comparison_Transmission Workbook for May BOD 6 2" xfId="33138"/>
    <cellStyle name="_Tenaska Comparison_Transmission Workbook for May BOD_DEM-WP(C) ENERG10C--ctn Mid-C_042010 2010GRC" xfId="33139"/>
    <cellStyle name="_Tenaska Comparison_Transmission Workbook for May BOD_DEM-WP(C) ENERG10C--ctn Mid-C_042010 2010GRC 2" xfId="33140"/>
    <cellStyle name="_Tenaska Comparison_Wind Integration 10GRC" xfId="6643"/>
    <cellStyle name="_Tenaska Comparison_Wind Integration 10GRC 2" xfId="6644"/>
    <cellStyle name="_Tenaska Comparison_Wind Integration 10GRC 2 2" xfId="33141"/>
    <cellStyle name="_Tenaska Comparison_Wind Integration 10GRC 2 2 2" xfId="33142"/>
    <cellStyle name="_Tenaska Comparison_Wind Integration 10GRC 2 2 2 2" xfId="33143"/>
    <cellStyle name="_Tenaska Comparison_Wind Integration 10GRC 2 3" xfId="33144"/>
    <cellStyle name="_Tenaska Comparison_Wind Integration 10GRC 2 3 2" xfId="33145"/>
    <cellStyle name="_Tenaska Comparison_Wind Integration 10GRC 2 4" xfId="33146"/>
    <cellStyle name="_Tenaska Comparison_Wind Integration 10GRC 2 4 2" xfId="33147"/>
    <cellStyle name="_Tenaska Comparison_Wind Integration 10GRC 3" xfId="33148"/>
    <cellStyle name="_Tenaska Comparison_Wind Integration 10GRC 3 2" xfId="33149"/>
    <cellStyle name="_Tenaska Comparison_Wind Integration 10GRC 3 2 2" xfId="33150"/>
    <cellStyle name="_Tenaska Comparison_Wind Integration 10GRC 3 3" xfId="33151"/>
    <cellStyle name="_Tenaska Comparison_Wind Integration 10GRC 4" xfId="33152"/>
    <cellStyle name="_Tenaska Comparison_Wind Integration 10GRC 4 2" xfId="33153"/>
    <cellStyle name="_Tenaska Comparison_Wind Integration 10GRC 4 2 2" xfId="33154"/>
    <cellStyle name="_Tenaska Comparison_Wind Integration 10GRC 4 3" xfId="33155"/>
    <cellStyle name="_Tenaska Comparison_Wind Integration 10GRC 5" xfId="33156"/>
    <cellStyle name="_Tenaska Comparison_Wind Integration 10GRC 5 2" xfId="33157"/>
    <cellStyle name="_Tenaska Comparison_Wind Integration 10GRC 6" xfId="33158"/>
    <cellStyle name="_Tenaska Comparison_Wind Integration 10GRC 6 2" xfId="33159"/>
    <cellStyle name="_Tenaska Comparison_Wind Integration 10GRC_DEM-WP(C) ENERG10C--ctn Mid-C_042010 2010GRC" xfId="33160"/>
    <cellStyle name="_Tenaska Comparison_Wind Integration 10GRC_DEM-WP(C) ENERG10C--ctn Mid-C_042010 2010GRC 2" xfId="33161"/>
    <cellStyle name="_x0013__TENASKA REGULATORY ASSET" xfId="6645"/>
    <cellStyle name="_x0013__TENASKA REGULATORY ASSET 2" xfId="6646"/>
    <cellStyle name="_x0013__TENASKA REGULATORY ASSET 2 2" xfId="6647"/>
    <cellStyle name="_x0013__TENASKA REGULATORY ASSET 2 2 2" xfId="33162"/>
    <cellStyle name="_x0013__TENASKA REGULATORY ASSET 2 3" xfId="6648"/>
    <cellStyle name="_x0013__TENASKA REGULATORY ASSET 3" xfId="6649"/>
    <cellStyle name="_x0013__TENASKA REGULATORY ASSET 3 2" xfId="33163"/>
    <cellStyle name="_x0013__TENASKA REGULATORY ASSET 4" xfId="6650"/>
    <cellStyle name="_Therms Data" xfId="6651"/>
    <cellStyle name="_Therms Data 2" xfId="6652"/>
    <cellStyle name="_Therms Data_Pro Forma Rev 09 GRC" xfId="6653"/>
    <cellStyle name="_Therms Data_Pro Forma Rev 09 GRC 2" xfId="33164"/>
    <cellStyle name="_Therms Data_Pro Forma Rev 2010 GRC" xfId="6654"/>
    <cellStyle name="_Therms Data_Pro Forma Rev 2010 GRC 2" xfId="33165"/>
    <cellStyle name="_Therms Data_Pro Forma Rev 2010 GRC_Preliminary" xfId="6655"/>
    <cellStyle name="_Therms Data_Pro Forma Rev 2010 GRC_Preliminary 2" xfId="33166"/>
    <cellStyle name="_Therms Data_Revenue (Feb 09 - Jan 10)" xfId="6656"/>
    <cellStyle name="_Therms Data_Revenue (Feb 09 - Jan 10) 2" xfId="33167"/>
    <cellStyle name="_Therms Data_Revenue (Jan 09 - Dec 09)" xfId="6657"/>
    <cellStyle name="_Therms Data_Revenue (Jan 09 - Dec 09) 2" xfId="33168"/>
    <cellStyle name="_Therms Data_Revenue (Mar 09 - Feb 10)" xfId="6658"/>
    <cellStyle name="_Therms Data_Revenue (Mar 09 - Feb 10) 2" xfId="33169"/>
    <cellStyle name="_Therms Data_Volume Exhibit (Jan09 - Dec09)" xfId="6659"/>
    <cellStyle name="_Therms Data_Volume Exhibit (Jan09 - Dec09) 2" xfId="33170"/>
    <cellStyle name="_Updated Imputed Debt Calc" xfId="6660"/>
    <cellStyle name="_Updated Imputed Debt Calc 2" xfId="6661"/>
    <cellStyle name="_Updated Imputed Debt Calc 2 2" xfId="6662"/>
    <cellStyle name="_Updated Imputed Debt Calc 2_2011 Operations Snapshot" xfId="6663"/>
    <cellStyle name="_Updated Imputed Debt Calc 2_Department" xfId="6664"/>
    <cellStyle name="_Updated Imputed Debt Calc 2_VarX" xfId="6665"/>
    <cellStyle name="_Updated Imputed Debt Calc 3" xfId="6666"/>
    <cellStyle name="_Updated Imputed Debt Calc 3 2" xfId="6667"/>
    <cellStyle name="_Updated Imputed Debt Calc 3 2 2" xfId="6668"/>
    <cellStyle name="_Updated Imputed Debt Calc 3 2_County_Stop_Light_Chart_2012_02" xfId="6669"/>
    <cellStyle name="_Updated Imputed Debt Calc 3 2_County_Stop_Light_Chart_2012_06" xfId="6670"/>
    <cellStyle name="_Updated Imputed Debt Calc 3 2_County_Stop_Light_Chart_Template" xfId="6671"/>
    <cellStyle name="_Updated Imputed Debt Calc 3_2011 OM ASM Report" xfId="6672"/>
    <cellStyle name="_Updated Imputed Debt Calc 3_2011 OM ASM Report 2" xfId="6673"/>
    <cellStyle name="_Updated Imputed Debt Calc 3_2011 OM ASM Report_County_Stop_Light_Chart_2012_02" xfId="6674"/>
    <cellStyle name="_Updated Imputed Debt Calc 3_2011 OM ASM Report_County_Stop_Light_Chart_2012_06" xfId="6675"/>
    <cellStyle name="_Updated Imputed Debt Calc 3_2011 OM ASM Report_County_Stop_Light_Chart_Template" xfId="6676"/>
    <cellStyle name="_Updated Imputed Debt Calc 3_2011 Operations Snapshot" xfId="6677"/>
    <cellStyle name="_Updated Imputed Debt Calc 3_2012 Operations Snapshot" xfId="6678"/>
    <cellStyle name="_Updated Imputed Debt Calc 3_Copy of 2011 OM ASM Report" xfId="6679"/>
    <cellStyle name="_Updated Imputed Debt Calc 3_Jan 2012 OM ASM Report" xfId="6680"/>
    <cellStyle name="_Updated Imputed Debt Calc 4" xfId="6681"/>
    <cellStyle name="_Updated Imputed Debt Calc 4 2" xfId="6682"/>
    <cellStyle name="_Updated Imputed Debt Calc 4 3" xfId="6683"/>
    <cellStyle name="_Updated Imputed Debt Calc 4_2011 Operations Snapshot" xfId="6684"/>
    <cellStyle name="_Updated Imputed Debt Calc 4_2011 Operations Snapshot 2" xfId="6685"/>
    <cellStyle name="_Updated Imputed Debt Calc 4_2011 Operations Snapshot_County_Stop_Light_Chart_2012_02" xfId="6686"/>
    <cellStyle name="_Updated Imputed Debt Calc 4_2011 Operations Snapshot_County_Stop_Light_Chart_2012_06" xfId="6687"/>
    <cellStyle name="_Updated Imputed Debt Calc 4_2011 Operations Snapshot_County_Stop_Light_Chart_Template" xfId="6688"/>
    <cellStyle name="_Updated Imputed Debt Calc 4_2012 Operations Snapshot" xfId="6689"/>
    <cellStyle name="_Updated Imputed Debt Calc 4_County_Stop_Light_Chart_2012_02" xfId="6690"/>
    <cellStyle name="_Updated Imputed Debt Calc 4_County_Stop_Light_Chart_2012_06" xfId="6691"/>
    <cellStyle name="_Updated Imputed Debt Calc 4_County_Stop_Light_Chart_Template" xfId="6692"/>
    <cellStyle name="_Updated Imputed Debt Calc 4_Department" xfId="6693"/>
    <cellStyle name="_Updated Imputed Debt Calc 4_VarX" xfId="6694"/>
    <cellStyle name="_Updated Imputed Debt Calc 5" xfId="6695"/>
    <cellStyle name="_Updated Imputed Debt Calc 5 2" xfId="6696"/>
    <cellStyle name="_Updated Imputed Debt Calc 5_Department" xfId="6697"/>
    <cellStyle name="_Updated Imputed Debt Calc 5_Department 2" xfId="6698"/>
    <cellStyle name="_Updated Imputed Debt Calc 5_VarX" xfId="6699"/>
    <cellStyle name="_Updated Imputed Debt Calc 5_VarX 2" xfId="6700"/>
    <cellStyle name="_Updated Imputed Debt Calc 6" xfId="6701"/>
    <cellStyle name="_Updated Imputed Debt Calc_2012 Jan CAP ASM Report" xfId="6702"/>
    <cellStyle name="_Updated Imputed Debt Calc_County_Stop_Light_Chart_2012_02" xfId="6703"/>
    <cellStyle name="_Updated Imputed Debt Calc_County_Stop_Light_Chart_2012_06" xfId="6704"/>
    <cellStyle name="_Updated Imputed Debt Calc_County_Stop_Light_Chart_Template" xfId="6705"/>
    <cellStyle name="_Value Copy 11 30 05 gas 12 09 05 AURORA at 12 14 05" xfId="6706"/>
    <cellStyle name="_Value Copy 11 30 05 gas 12 09 05 AURORA at 12 14 05 10" xfId="33171"/>
    <cellStyle name="_Value Copy 11 30 05 gas 12 09 05 AURORA at 12 14 05 10 2" xfId="33172"/>
    <cellStyle name="_Value Copy 11 30 05 gas 12 09 05 AURORA at 12 14 05 11" xfId="33173"/>
    <cellStyle name="_Value Copy 11 30 05 gas 12 09 05 AURORA at 12 14 05 11 2" xfId="33174"/>
    <cellStyle name="_Value Copy 11 30 05 gas 12 09 05 AURORA at 12 14 05 11 3" xfId="33175"/>
    <cellStyle name="_Value Copy 11 30 05 gas 12 09 05 AURORA at 12 14 05 2" xfId="6707"/>
    <cellStyle name="_Value Copy 11 30 05 gas 12 09 05 AURORA at 12 14 05 2 2" xfId="6708"/>
    <cellStyle name="_Value Copy 11 30 05 gas 12 09 05 AURORA at 12 14 05 2 2 2" xfId="6709"/>
    <cellStyle name="_Value Copy 11 30 05 gas 12 09 05 AURORA at 12 14 05 2 2 2 2" xfId="33176"/>
    <cellStyle name="_Value Copy 11 30 05 gas 12 09 05 AURORA at 12 14 05 2 2 2 2 2" xfId="33177"/>
    <cellStyle name="_Value Copy 11 30 05 gas 12 09 05 AURORA at 12 14 05 2 2 3" xfId="6710"/>
    <cellStyle name="_Value Copy 11 30 05 gas 12 09 05 AURORA at 12 14 05 2 2 3 2" xfId="33178"/>
    <cellStyle name="_Value Copy 11 30 05 gas 12 09 05 AURORA at 12 14 05 2 2 4" xfId="33179"/>
    <cellStyle name="_Value Copy 11 30 05 gas 12 09 05 AURORA at 12 14 05 2 2 4 2" xfId="33180"/>
    <cellStyle name="_Value Copy 11 30 05 gas 12 09 05 AURORA at 12 14 05 2 3" xfId="6711"/>
    <cellStyle name="_Value Copy 11 30 05 gas 12 09 05 AURORA at 12 14 05 2 3 2" xfId="33181"/>
    <cellStyle name="_Value Copy 11 30 05 gas 12 09 05 AURORA at 12 14 05 2 3 2 2" xfId="33182"/>
    <cellStyle name="_Value Copy 11 30 05 gas 12 09 05 AURORA at 12 14 05 2 3 3" xfId="33183"/>
    <cellStyle name="_Value Copy 11 30 05 gas 12 09 05 AURORA at 12 14 05 2 4" xfId="6712"/>
    <cellStyle name="_Value Copy 11 30 05 gas 12 09 05 AURORA at 12 14 05 2 4 2" xfId="33184"/>
    <cellStyle name="_Value Copy 11 30 05 gas 12 09 05 AURORA at 12 14 05 2 4 2 2" xfId="33185"/>
    <cellStyle name="_Value Copy 11 30 05 gas 12 09 05 AURORA at 12 14 05 2 4 3" xfId="33186"/>
    <cellStyle name="_Value Copy 11 30 05 gas 12 09 05 AURORA at 12 14 05 2 5" xfId="33187"/>
    <cellStyle name="_Value Copy 11 30 05 gas 12 09 05 AURORA at 12 14 05 2 5 2" xfId="33188"/>
    <cellStyle name="_Value Copy 11 30 05 gas 12 09 05 AURORA at 12 14 05 2 6" xfId="33189"/>
    <cellStyle name="_Value Copy 11 30 05 gas 12 09 05 AURORA at 12 14 05 2 6 2" xfId="33190"/>
    <cellStyle name="_Value Copy 11 30 05 gas 12 09 05 AURORA at 12 14 05 3" xfId="6713"/>
    <cellStyle name="_Value Copy 11 30 05 gas 12 09 05 AURORA at 12 14 05 3 2" xfId="6714"/>
    <cellStyle name="_Value Copy 11 30 05 gas 12 09 05 AURORA at 12 14 05 3 2 2" xfId="33191"/>
    <cellStyle name="_Value Copy 11 30 05 gas 12 09 05 AURORA at 12 14 05 3 2 2 2" xfId="33192"/>
    <cellStyle name="_Value Copy 11 30 05 gas 12 09 05 AURORA at 12 14 05 3 2 3" xfId="33193"/>
    <cellStyle name="_Value Copy 11 30 05 gas 12 09 05 AURORA at 12 14 05 3 3" xfId="6715"/>
    <cellStyle name="_Value Copy 11 30 05 gas 12 09 05 AURORA at 12 14 05 3 3 2" xfId="33194"/>
    <cellStyle name="_Value Copy 11 30 05 gas 12 09 05 AURORA at 12 14 05 3 3 2 2" xfId="33195"/>
    <cellStyle name="_Value Copy 11 30 05 gas 12 09 05 AURORA at 12 14 05 3 3 3" xfId="33196"/>
    <cellStyle name="_Value Copy 11 30 05 gas 12 09 05 AURORA at 12 14 05 3 4" xfId="33197"/>
    <cellStyle name="_Value Copy 11 30 05 gas 12 09 05 AURORA at 12 14 05 3 4 2" xfId="33198"/>
    <cellStyle name="_Value Copy 11 30 05 gas 12 09 05 AURORA at 12 14 05 3 5" xfId="33199"/>
    <cellStyle name="_Value Copy 11 30 05 gas 12 09 05 AURORA at 12 14 05 3 5 2" xfId="33200"/>
    <cellStyle name="_Value Copy 11 30 05 gas 12 09 05 AURORA at 12 14 05 4" xfId="6716"/>
    <cellStyle name="_Value Copy 11 30 05 gas 12 09 05 AURORA at 12 14 05 4 2" xfId="6717"/>
    <cellStyle name="_Value Copy 11 30 05 gas 12 09 05 AURORA at 12 14 05 4 2 2" xfId="33201"/>
    <cellStyle name="_Value Copy 11 30 05 gas 12 09 05 AURORA at 12 14 05 4 2 2 2" xfId="33202"/>
    <cellStyle name="_Value Copy 11 30 05 gas 12 09 05 AURORA at 12 14 05 4 2 2 2 2" xfId="33203"/>
    <cellStyle name="_Value Copy 11 30 05 gas 12 09 05 AURORA at 12 14 05 4 2 3" xfId="33204"/>
    <cellStyle name="_Value Copy 11 30 05 gas 12 09 05 AURORA at 12 14 05 4 2 3 2" xfId="33205"/>
    <cellStyle name="_Value Copy 11 30 05 gas 12 09 05 AURORA at 12 14 05 4 2 4" xfId="33206"/>
    <cellStyle name="_Value Copy 11 30 05 gas 12 09 05 AURORA at 12 14 05 4 2 4 2" xfId="33207"/>
    <cellStyle name="_Value Copy 11 30 05 gas 12 09 05 AURORA at 12 14 05 4 3" xfId="33208"/>
    <cellStyle name="_Value Copy 11 30 05 gas 12 09 05 AURORA at 12 14 05 4 3 2" xfId="33209"/>
    <cellStyle name="_Value Copy 11 30 05 gas 12 09 05 AURORA at 12 14 05 4 3 2 2" xfId="33210"/>
    <cellStyle name="_Value Copy 11 30 05 gas 12 09 05 AURORA at 12 14 05 4 3 3" xfId="33211"/>
    <cellStyle name="_Value Copy 11 30 05 gas 12 09 05 AURORA at 12 14 05 4 4" xfId="33212"/>
    <cellStyle name="_Value Copy 11 30 05 gas 12 09 05 AURORA at 12 14 05 4 4 2" xfId="33213"/>
    <cellStyle name="_Value Copy 11 30 05 gas 12 09 05 AURORA at 12 14 05 4 4 2 2" xfId="33214"/>
    <cellStyle name="_Value Copy 11 30 05 gas 12 09 05 AURORA at 12 14 05 4 4 3" xfId="33215"/>
    <cellStyle name="_Value Copy 11 30 05 gas 12 09 05 AURORA at 12 14 05 4 5" xfId="33216"/>
    <cellStyle name="_Value Copy 11 30 05 gas 12 09 05 AURORA at 12 14 05 4 5 2" xfId="33217"/>
    <cellStyle name="_Value Copy 11 30 05 gas 12 09 05 AURORA at 12 14 05 4 6" xfId="33218"/>
    <cellStyle name="_Value Copy 11 30 05 gas 12 09 05 AURORA at 12 14 05 4 6 2" xfId="33219"/>
    <cellStyle name="_Value Copy 11 30 05 gas 12 09 05 AURORA at 12 14 05 5" xfId="6718"/>
    <cellStyle name="_Value Copy 11 30 05 gas 12 09 05 AURORA at 12 14 05 5 2" xfId="33220"/>
    <cellStyle name="_Value Copy 11 30 05 gas 12 09 05 AURORA at 12 14 05 5 2 2" xfId="33221"/>
    <cellStyle name="_Value Copy 11 30 05 gas 12 09 05 AURORA at 12 14 05 5 2 2 2" xfId="33222"/>
    <cellStyle name="_Value Copy 11 30 05 gas 12 09 05 AURORA at 12 14 05 5 2 2 2 2" xfId="33223"/>
    <cellStyle name="_Value Copy 11 30 05 gas 12 09 05 AURORA at 12 14 05 5 2 3" xfId="33224"/>
    <cellStyle name="_Value Copy 11 30 05 gas 12 09 05 AURORA at 12 14 05 5 2 3 2" xfId="33225"/>
    <cellStyle name="_Value Copy 11 30 05 gas 12 09 05 AURORA at 12 14 05 5 2 4" xfId="33226"/>
    <cellStyle name="_Value Copy 11 30 05 gas 12 09 05 AURORA at 12 14 05 5 2 4 2" xfId="33227"/>
    <cellStyle name="_Value Copy 11 30 05 gas 12 09 05 AURORA at 12 14 05 5 2 5" xfId="33228"/>
    <cellStyle name="_Value Copy 11 30 05 gas 12 09 05 AURORA at 12 14 05 5 3" xfId="33229"/>
    <cellStyle name="_Value Copy 11 30 05 gas 12 09 05 AURORA at 12 14 05 5 3 2" xfId="33230"/>
    <cellStyle name="_Value Copy 11 30 05 gas 12 09 05 AURORA at 12 14 05 5 3 2 2" xfId="33231"/>
    <cellStyle name="_Value Copy 11 30 05 gas 12 09 05 AURORA at 12 14 05 5 4" xfId="33232"/>
    <cellStyle name="_Value Copy 11 30 05 gas 12 09 05 AURORA at 12 14 05 5 4 2" xfId="33233"/>
    <cellStyle name="_Value Copy 11 30 05 gas 12 09 05 AURORA at 12 14 05 5 5" xfId="33234"/>
    <cellStyle name="_Value Copy 11 30 05 gas 12 09 05 AURORA at 12 14 05 5 5 2" xfId="33235"/>
    <cellStyle name="_Value Copy 11 30 05 gas 12 09 05 AURORA at 12 14 05 6" xfId="33236"/>
    <cellStyle name="_Value Copy 11 30 05 gas 12 09 05 AURORA at 12 14 05 6 2" xfId="33237"/>
    <cellStyle name="_Value Copy 11 30 05 gas 12 09 05 AURORA at 12 14 05 6 2 2" xfId="33238"/>
    <cellStyle name="_Value Copy 11 30 05 gas 12 09 05 AURORA at 12 14 05 6 2 2 2" xfId="33239"/>
    <cellStyle name="_Value Copy 11 30 05 gas 12 09 05 AURORA at 12 14 05 6 3" xfId="33240"/>
    <cellStyle name="_Value Copy 11 30 05 gas 12 09 05 AURORA at 12 14 05 6 3 2" xfId="33241"/>
    <cellStyle name="_Value Copy 11 30 05 gas 12 09 05 AURORA at 12 14 05 6 4" xfId="33242"/>
    <cellStyle name="_Value Copy 11 30 05 gas 12 09 05 AURORA at 12 14 05 6 4 2" xfId="33243"/>
    <cellStyle name="_Value Copy 11 30 05 gas 12 09 05 AURORA at 12 14 05 7" xfId="33244"/>
    <cellStyle name="_Value Copy 11 30 05 gas 12 09 05 AURORA at 12 14 05 7 2" xfId="33245"/>
    <cellStyle name="_Value Copy 11 30 05 gas 12 09 05 AURORA at 12 14 05 7 2 2" xfId="33246"/>
    <cellStyle name="_Value Copy 11 30 05 gas 12 09 05 AURORA at 12 14 05 7 3" xfId="33247"/>
    <cellStyle name="_Value Copy 11 30 05 gas 12 09 05 AURORA at 12 14 05 8" xfId="33248"/>
    <cellStyle name="_Value Copy 11 30 05 gas 12 09 05 AURORA at 12 14 05 8 2" xfId="33249"/>
    <cellStyle name="_Value Copy 11 30 05 gas 12 09 05 AURORA at 12 14 05 8 2 2" xfId="33250"/>
    <cellStyle name="_Value Copy 11 30 05 gas 12 09 05 AURORA at 12 14 05 8 3" xfId="33251"/>
    <cellStyle name="_Value Copy 11 30 05 gas 12 09 05 AURORA at 12 14 05 9" xfId="33252"/>
    <cellStyle name="_Value Copy 11 30 05 gas 12 09 05 AURORA at 12 14 05 9 2" xfId="33253"/>
    <cellStyle name="_Value Copy 11 30 05 gas 12 09 05 AURORA at 12 14 05 9 2 2" xfId="33254"/>
    <cellStyle name="_Value Copy 11 30 05 gas 12 09 05 AURORA at 12 14 05 9 2 2 2" xfId="33255"/>
    <cellStyle name="_Value Copy 11 30 05 gas 12 09 05 AURORA at 12 14 05 9 2 3" xfId="33256"/>
    <cellStyle name="_Value Copy 11 30 05 gas 12 09 05 AURORA at 12 14 05 9 3" xfId="33257"/>
    <cellStyle name="_Value Copy 11 30 05 gas 12 09 05 AURORA at 12 14 05 9 3 2" xfId="33258"/>
    <cellStyle name="_Value Copy 11 30 05 gas 12 09 05 AURORA at 12 14 05 9 4" xfId="33259"/>
    <cellStyle name="_Value Copy 11 30 05 gas 12 09 05 AURORA at 12 14 05_04 07E Wild Horse Wind Expansion (C) (2)" xfId="6719"/>
    <cellStyle name="_Value Copy 11 30 05 gas 12 09 05 AURORA at 12 14 05_04 07E Wild Horse Wind Expansion (C) (2) 2" xfId="6720"/>
    <cellStyle name="_Value Copy 11 30 05 gas 12 09 05 AURORA at 12 14 05_04 07E Wild Horse Wind Expansion (C) (2) 2 2" xfId="6721"/>
    <cellStyle name="_Value Copy 11 30 05 gas 12 09 05 AURORA at 12 14 05_04 07E Wild Horse Wind Expansion (C) (2) 2 2 2" xfId="33260"/>
    <cellStyle name="_Value Copy 11 30 05 gas 12 09 05 AURORA at 12 14 05_04 07E Wild Horse Wind Expansion (C) (2) 2 2 2 2" xfId="33261"/>
    <cellStyle name="_Value Copy 11 30 05 gas 12 09 05 AURORA at 12 14 05_04 07E Wild Horse Wind Expansion (C) (2) 2 3" xfId="6722"/>
    <cellStyle name="_Value Copy 11 30 05 gas 12 09 05 AURORA at 12 14 05_04 07E Wild Horse Wind Expansion (C) (2) 2 3 2" xfId="33262"/>
    <cellStyle name="_Value Copy 11 30 05 gas 12 09 05 AURORA at 12 14 05_04 07E Wild Horse Wind Expansion (C) (2) 2 4" xfId="33263"/>
    <cellStyle name="_Value Copy 11 30 05 gas 12 09 05 AURORA at 12 14 05_04 07E Wild Horse Wind Expansion (C) (2) 2 4 2" xfId="33264"/>
    <cellStyle name="_Value Copy 11 30 05 gas 12 09 05 AURORA at 12 14 05_04 07E Wild Horse Wind Expansion (C) (2) 3" xfId="6723"/>
    <cellStyle name="_Value Copy 11 30 05 gas 12 09 05 AURORA at 12 14 05_04 07E Wild Horse Wind Expansion (C) (2) 3 2" xfId="33265"/>
    <cellStyle name="_Value Copy 11 30 05 gas 12 09 05 AURORA at 12 14 05_04 07E Wild Horse Wind Expansion (C) (2) 3 2 2" xfId="33266"/>
    <cellStyle name="_Value Copy 11 30 05 gas 12 09 05 AURORA at 12 14 05_04 07E Wild Horse Wind Expansion (C) (2) 3 3" xfId="33267"/>
    <cellStyle name="_Value Copy 11 30 05 gas 12 09 05 AURORA at 12 14 05_04 07E Wild Horse Wind Expansion (C) (2) 4" xfId="6724"/>
    <cellStyle name="_Value Copy 11 30 05 gas 12 09 05 AURORA at 12 14 05_04 07E Wild Horse Wind Expansion (C) (2) 4 2" xfId="33268"/>
    <cellStyle name="_Value Copy 11 30 05 gas 12 09 05 AURORA at 12 14 05_04 07E Wild Horse Wind Expansion (C) (2) 4 2 2" xfId="33269"/>
    <cellStyle name="_Value Copy 11 30 05 gas 12 09 05 AURORA at 12 14 05_04 07E Wild Horse Wind Expansion (C) (2) 4 3" xfId="33270"/>
    <cellStyle name="_Value Copy 11 30 05 gas 12 09 05 AURORA at 12 14 05_04 07E Wild Horse Wind Expansion (C) (2) 5" xfId="33271"/>
    <cellStyle name="_Value Copy 11 30 05 gas 12 09 05 AURORA at 12 14 05_04 07E Wild Horse Wind Expansion (C) (2) 5 2" xfId="33272"/>
    <cellStyle name="_Value Copy 11 30 05 gas 12 09 05 AURORA at 12 14 05_04 07E Wild Horse Wind Expansion (C) (2) 6" xfId="33273"/>
    <cellStyle name="_Value Copy 11 30 05 gas 12 09 05 AURORA at 12 14 05_04 07E Wild Horse Wind Expansion (C) (2) 6 2" xfId="33274"/>
    <cellStyle name="_Value Copy 11 30 05 gas 12 09 05 AURORA at 12 14 05_04 07E Wild Horse Wind Expansion (C) (2)_Adj Bench DR 3 for Initial Briefs (Electric)" xfId="6725"/>
    <cellStyle name="_Value Copy 11 30 05 gas 12 09 05 AURORA at 12 14 05_04 07E Wild Horse Wind Expansion (C) (2)_Adj Bench DR 3 for Initial Briefs (Electric) 2" xfId="6726"/>
    <cellStyle name="_Value Copy 11 30 05 gas 12 09 05 AURORA at 12 14 05_04 07E Wild Horse Wind Expansion (C) (2)_Adj Bench DR 3 for Initial Briefs (Electric) 2 2" xfId="6727"/>
    <cellStyle name="_Value Copy 11 30 05 gas 12 09 05 AURORA at 12 14 05_04 07E Wild Horse Wind Expansion (C) (2)_Adj Bench DR 3 for Initial Briefs (Electric) 2 2 2" xfId="33275"/>
    <cellStyle name="_Value Copy 11 30 05 gas 12 09 05 AURORA at 12 14 05_04 07E Wild Horse Wind Expansion (C) (2)_Adj Bench DR 3 for Initial Briefs (Electric) 2 2 2 2" xfId="33276"/>
    <cellStyle name="_Value Copy 11 30 05 gas 12 09 05 AURORA at 12 14 05_04 07E Wild Horse Wind Expansion (C) (2)_Adj Bench DR 3 for Initial Briefs (Electric) 2 3" xfId="6728"/>
    <cellStyle name="_Value Copy 11 30 05 gas 12 09 05 AURORA at 12 14 05_04 07E Wild Horse Wind Expansion (C) (2)_Adj Bench DR 3 for Initial Briefs (Electric) 2 3 2" xfId="33277"/>
    <cellStyle name="_Value Copy 11 30 05 gas 12 09 05 AURORA at 12 14 05_04 07E Wild Horse Wind Expansion (C) (2)_Adj Bench DR 3 for Initial Briefs (Electric) 2 4" xfId="33278"/>
    <cellStyle name="_Value Copy 11 30 05 gas 12 09 05 AURORA at 12 14 05_04 07E Wild Horse Wind Expansion (C) (2)_Adj Bench DR 3 for Initial Briefs (Electric) 2 4 2" xfId="33279"/>
    <cellStyle name="_Value Copy 11 30 05 gas 12 09 05 AURORA at 12 14 05_04 07E Wild Horse Wind Expansion (C) (2)_Adj Bench DR 3 for Initial Briefs (Electric) 3" xfId="6729"/>
    <cellStyle name="_Value Copy 11 30 05 gas 12 09 05 AURORA at 12 14 05_04 07E Wild Horse Wind Expansion (C) (2)_Adj Bench DR 3 for Initial Briefs (Electric) 3 2" xfId="33280"/>
    <cellStyle name="_Value Copy 11 30 05 gas 12 09 05 AURORA at 12 14 05_04 07E Wild Horse Wind Expansion (C) (2)_Adj Bench DR 3 for Initial Briefs (Electric) 3 2 2" xfId="33281"/>
    <cellStyle name="_Value Copy 11 30 05 gas 12 09 05 AURORA at 12 14 05_04 07E Wild Horse Wind Expansion (C) (2)_Adj Bench DR 3 for Initial Briefs (Electric) 3 3" xfId="33282"/>
    <cellStyle name="_Value Copy 11 30 05 gas 12 09 05 AURORA at 12 14 05_04 07E Wild Horse Wind Expansion (C) (2)_Adj Bench DR 3 for Initial Briefs (Electric) 4" xfId="6730"/>
    <cellStyle name="_Value Copy 11 30 05 gas 12 09 05 AURORA at 12 14 05_04 07E Wild Horse Wind Expansion (C) (2)_Adj Bench DR 3 for Initial Briefs (Electric) 4 2" xfId="33283"/>
    <cellStyle name="_Value Copy 11 30 05 gas 12 09 05 AURORA at 12 14 05_04 07E Wild Horse Wind Expansion (C) (2)_Adj Bench DR 3 for Initial Briefs (Electric) 4 2 2" xfId="33284"/>
    <cellStyle name="_Value Copy 11 30 05 gas 12 09 05 AURORA at 12 14 05_04 07E Wild Horse Wind Expansion (C) (2)_Adj Bench DR 3 for Initial Briefs (Electric) 4 3" xfId="33285"/>
    <cellStyle name="_Value Copy 11 30 05 gas 12 09 05 AURORA at 12 14 05_04 07E Wild Horse Wind Expansion (C) (2)_Adj Bench DR 3 for Initial Briefs (Electric) 5" xfId="33286"/>
    <cellStyle name="_Value Copy 11 30 05 gas 12 09 05 AURORA at 12 14 05_04 07E Wild Horse Wind Expansion (C) (2)_Adj Bench DR 3 for Initial Briefs (Electric) 5 2" xfId="33287"/>
    <cellStyle name="_Value Copy 11 30 05 gas 12 09 05 AURORA at 12 14 05_04 07E Wild Horse Wind Expansion (C) (2)_Adj Bench DR 3 for Initial Briefs (Electric) 6" xfId="33288"/>
    <cellStyle name="_Value Copy 11 30 05 gas 12 09 05 AURORA at 12 14 05_04 07E Wild Horse Wind Expansion (C) (2)_Adj Bench DR 3 for Initial Briefs (Electric) 6 2" xfId="33289"/>
    <cellStyle name="_Value Copy 11 30 05 gas 12 09 05 AURORA at 12 14 05_04 07E Wild Horse Wind Expansion (C) (2)_Adj Bench DR 3 for Initial Briefs (Electric)_DEM-WP(C) ENERG10C--ctn Mid-C_042010 2010GRC" xfId="33290"/>
    <cellStyle name="_Value Copy 11 30 05 gas 12 09 05 AURORA at 12 14 05_04 07E Wild Horse Wind Expansion (C) (2)_Adj Bench DR 3 for Initial Briefs (Electric)_DEM-WP(C) ENERG10C--ctn Mid-C_042010 2010GRC 2" xfId="33291"/>
    <cellStyle name="_Value Copy 11 30 05 gas 12 09 05 AURORA at 12 14 05_04 07E Wild Horse Wind Expansion (C) (2)_Book1" xfId="6731"/>
    <cellStyle name="_Value Copy 11 30 05 gas 12 09 05 AURORA at 12 14 05_04 07E Wild Horse Wind Expansion (C) (2)_Book1 2" xfId="33292"/>
    <cellStyle name="_Value Copy 11 30 05 gas 12 09 05 AURORA at 12 14 05_04 07E Wild Horse Wind Expansion (C) (2)_DEM-WP(C) ENERG10C--ctn Mid-C_042010 2010GRC" xfId="33293"/>
    <cellStyle name="_Value Copy 11 30 05 gas 12 09 05 AURORA at 12 14 05_04 07E Wild Horse Wind Expansion (C) (2)_DEM-WP(C) ENERG10C--ctn Mid-C_042010 2010GRC 2" xfId="33294"/>
    <cellStyle name="_Value Copy 11 30 05 gas 12 09 05 AURORA at 12 14 05_04 07E Wild Horse Wind Expansion (C) (2)_Electric Rev Req Model (2009 GRC) " xfId="6732"/>
    <cellStyle name="_Value Copy 11 30 05 gas 12 09 05 AURORA at 12 14 05_04 07E Wild Horse Wind Expansion (C) (2)_Electric Rev Req Model (2009 GRC)  2" xfId="6733"/>
    <cellStyle name="_Value Copy 11 30 05 gas 12 09 05 AURORA at 12 14 05_04 07E Wild Horse Wind Expansion (C) (2)_Electric Rev Req Model (2009 GRC)  2 2" xfId="6734"/>
    <cellStyle name="_Value Copy 11 30 05 gas 12 09 05 AURORA at 12 14 05_04 07E Wild Horse Wind Expansion (C) (2)_Electric Rev Req Model (2009 GRC)  2 2 2" xfId="33295"/>
    <cellStyle name="_Value Copy 11 30 05 gas 12 09 05 AURORA at 12 14 05_04 07E Wild Horse Wind Expansion (C) (2)_Electric Rev Req Model (2009 GRC)  2 2 2 2" xfId="33296"/>
    <cellStyle name="_Value Copy 11 30 05 gas 12 09 05 AURORA at 12 14 05_04 07E Wild Horse Wind Expansion (C) (2)_Electric Rev Req Model (2009 GRC)  2 3" xfId="6735"/>
    <cellStyle name="_Value Copy 11 30 05 gas 12 09 05 AURORA at 12 14 05_04 07E Wild Horse Wind Expansion (C) (2)_Electric Rev Req Model (2009 GRC)  2 3 2" xfId="33297"/>
    <cellStyle name="_Value Copy 11 30 05 gas 12 09 05 AURORA at 12 14 05_04 07E Wild Horse Wind Expansion (C) (2)_Electric Rev Req Model (2009 GRC)  2 4" xfId="33298"/>
    <cellStyle name="_Value Copy 11 30 05 gas 12 09 05 AURORA at 12 14 05_04 07E Wild Horse Wind Expansion (C) (2)_Electric Rev Req Model (2009 GRC)  2 4 2" xfId="33299"/>
    <cellStyle name="_Value Copy 11 30 05 gas 12 09 05 AURORA at 12 14 05_04 07E Wild Horse Wind Expansion (C) (2)_Electric Rev Req Model (2009 GRC)  3" xfId="6736"/>
    <cellStyle name="_Value Copy 11 30 05 gas 12 09 05 AURORA at 12 14 05_04 07E Wild Horse Wind Expansion (C) (2)_Electric Rev Req Model (2009 GRC)  3 2" xfId="33300"/>
    <cellStyle name="_Value Copy 11 30 05 gas 12 09 05 AURORA at 12 14 05_04 07E Wild Horse Wind Expansion (C) (2)_Electric Rev Req Model (2009 GRC)  3 2 2" xfId="33301"/>
    <cellStyle name="_Value Copy 11 30 05 gas 12 09 05 AURORA at 12 14 05_04 07E Wild Horse Wind Expansion (C) (2)_Electric Rev Req Model (2009 GRC)  3 3" xfId="33302"/>
    <cellStyle name="_Value Copy 11 30 05 gas 12 09 05 AURORA at 12 14 05_04 07E Wild Horse Wind Expansion (C) (2)_Electric Rev Req Model (2009 GRC)  4" xfId="6737"/>
    <cellStyle name="_Value Copy 11 30 05 gas 12 09 05 AURORA at 12 14 05_04 07E Wild Horse Wind Expansion (C) (2)_Electric Rev Req Model (2009 GRC)  4 2" xfId="33303"/>
    <cellStyle name="_Value Copy 11 30 05 gas 12 09 05 AURORA at 12 14 05_04 07E Wild Horse Wind Expansion (C) (2)_Electric Rev Req Model (2009 GRC)  4 2 2" xfId="33304"/>
    <cellStyle name="_Value Copy 11 30 05 gas 12 09 05 AURORA at 12 14 05_04 07E Wild Horse Wind Expansion (C) (2)_Electric Rev Req Model (2009 GRC)  4 3" xfId="33305"/>
    <cellStyle name="_Value Copy 11 30 05 gas 12 09 05 AURORA at 12 14 05_04 07E Wild Horse Wind Expansion (C) (2)_Electric Rev Req Model (2009 GRC)  5" xfId="33306"/>
    <cellStyle name="_Value Copy 11 30 05 gas 12 09 05 AURORA at 12 14 05_04 07E Wild Horse Wind Expansion (C) (2)_Electric Rev Req Model (2009 GRC)  5 2" xfId="33307"/>
    <cellStyle name="_Value Copy 11 30 05 gas 12 09 05 AURORA at 12 14 05_04 07E Wild Horse Wind Expansion (C) (2)_Electric Rev Req Model (2009 GRC)  6" xfId="33308"/>
    <cellStyle name="_Value Copy 11 30 05 gas 12 09 05 AURORA at 12 14 05_04 07E Wild Horse Wind Expansion (C) (2)_Electric Rev Req Model (2009 GRC)  6 2" xfId="33309"/>
    <cellStyle name="_Value Copy 11 30 05 gas 12 09 05 AURORA at 12 14 05_04 07E Wild Horse Wind Expansion (C) (2)_Electric Rev Req Model (2009 GRC) _DEM-WP(C) ENERG10C--ctn Mid-C_042010 2010GRC" xfId="33310"/>
    <cellStyle name="_Value Copy 11 30 05 gas 12 09 05 AURORA at 12 14 05_04 07E Wild Horse Wind Expansion (C) (2)_Electric Rev Req Model (2009 GRC) _DEM-WP(C) ENERG10C--ctn Mid-C_042010 2010GRC 2" xfId="33311"/>
    <cellStyle name="_Value Copy 11 30 05 gas 12 09 05 AURORA at 12 14 05_04 07E Wild Horse Wind Expansion (C) (2)_Electric Rev Req Model (2009 GRC) Rebuttal" xfId="6738"/>
    <cellStyle name="_Value Copy 11 30 05 gas 12 09 05 AURORA at 12 14 05_04 07E Wild Horse Wind Expansion (C) (2)_Electric Rev Req Model (2009 GRC) Rebuttal 2" xfId="6739"/>
    <cellStyle name="_Value Copy 11 30 05 gas 12 09 05 AURORA at 12 14 05_04 07E Wild Horse Wind Expansion (C) (2)_Electric Rev Req Model (2009 GRC) Rebuttal 2 2" xfId="6740"/>
    <cellStyle name="_Value Copy 11 30 05 gas 12 09 05 AURORA at 12 14 05_04 07E Wild Horse Wind Expansion (C) (2)_Electric Rev Req Model (2009 GRC) Rebuttal 2 2 2" xfId="33312"/>
    <cellStyle name="_Value Copy 11 30 05 gas 12 09 05 AURORA at 12 14 05_04 07E Wild Horse Wind Expansion (C) (2)_Electric Rev Req Model (2009 GRC) Rebuttal 2 3" xfId="6741"/>
    <cellStyle name="_Value Copy 11 30 05 gas 12 09 05 AURORA at 12 14 05_04 07E Wild Horse Wind Expansion (C) (2)_Electric Rev Req Model (2009 GRC) Rebuttal 3" xfId="6742"/>
    <cellStyle name="_Value Copy 11 30 05 gas 12 09 05 AURORA at 12 14 05_04 07E Wild Horse Wind Expansion (C) (2)_Electric Rev Req Model (2009 GRC) Rebuttal 3 2" xfId="33313"/>
    <cellStyle name="_Value Copy 11 30 05 gas 12 09 05 AURORA at 12 14 05_04 07E Wild Horse Wind Expansion (C) (2)_Electric Rev Req Model (2009 GRC) Rebuttal 4" xfId="6743"/>
    <cellStyle name="_Value Copy 11 30 05 gas 12 09 05 AURORA at 12 14 05_04 07E Wild Horse Wind Expansion (C) (2)_Electric Rev Req Model (2009 GRC) Rebuttal REmoval of New  WH Solar AdjustMI" xfId="6744"/>
    <cellStyle name="_Value Copy 11 30 05 gas 12 09 05 AURORA at 12 14 05_04 07E Wild Horse Wind Expansion (C) (2)_Electric Rev Req Model (2009 GRC) Rebuttal REmoval of New  WH Solar AdjustMI 2" xfId="6745"/>
    <cellStyle name="_Value Copy 11 30 05 gas 12 09 05 AURORA at 12 14 05_04 07E Wild Horse Wind Expansion (C) (2)_Electric Rev Req Model (2009 GRC) Rebuttal REmoval of New  WH Solar AdjustMI 2 2" xfId="6746"/>
    <cellStyle name="_Value Copy 11 30 05 gas 12 09 05 AURORA at 12 14 05_04 07E Wild Horse Wind Expansion (C) (2)_Electric Rev Req Model (2009 GRC) Rebuttal REmoval of New  WH Solar AdjustMI 2 2 2" xfId="33314"/>
    <cellStyle name="_Value Copy 11 30 05 gas 12 09 05 AURORA at 12 14 05_04 07E Wild Horse Wind Expansion (C) (2)_Electric Rev Req Model (2009 GRC) Rebuttal REmoval of New  WH Solar AdjustMI 2 2 2 2" xfId="33315"/>
    <cellStyle name="_Value Copy 11 30 05 gas 12 09 05 AURORA at 12 14 05_04 07E Wild Horse Wind Expansion (C) (2)_Electric Rev Req Model (2009 GRC) Rebuttal REmoval of New  WH Solar AdjustMI 2 3" xfId="6747"/>
    <cellStyle name="_Value Copy 11 30 05 gas 12 09 05 AURORA at 12 14 05_04 07E Wild Horse Wind Expansion (C) (2)_Electric Rev Req Model (2009 GRC) Rebuttal REmoval of New  WH Solar AdjustMI 2 3 2" xfId="33316"/>
    <cellStyle name="_Value Copy 11 30 05 gas 12 09 05 AURORA at 12 14 05_04 07E Wild Horse Wind Expansion (C) (2)_Electric Rev Req Model (2009 GRC) Rebuttal REmoval of New  WH Solar AdjustMI 2 4" xfId="33317"/>
    <cellStyle name="_Value Copy 11 30 05 gas 12 09 05 AURORA at 12 14 05_04 07E Wild Horse Wind Expansion (C) (2)_Electric Rev Req Model (2009 GRC) Rebuttal REmoval of New  WH Solar AdjustMI 2 4 2" xfId="33318"/>
    <cellStyle name="_Value Copy 11 30 05 gas 12 09 05 AURORA at 12 14 05_04 07E Wild Horse Wind Expansion (C) (2)_Electric Rev Req Model (2009 GRC) Rebuttal REmoval of New  WH Solar AdjustMI 3" xfId="6748"/>
    <cellStyle name="_Value Copy 11 30 05 gas 12 09 05 AURORA at 12 14 05_04 07E Wild Horse Wind Expansion (C) (2)_Electric Rev Req Model (2009 GRC) Rebuttal REmoval of New  WH Solar AdjustMI 3 2" xfId="33319"/>
    <cellStyle name="_Value Copy 11 30 05 gas 12 09 05 AURORA at 12 14 05_04 07E Wild Horse Wind Expansion (C) (2)_Electric Rev Req Model (2009 GRC) Rebuttal REmoval of New  WH Solar AdjustMI 3 2 2" xfId="33320"/>
    <cellStyle name="_Value Copy 11 30 05 gas 12 09 05 AURORA at 12 14 05_04 07E Wild Horse Wind Expansion (C) (2)_Electric Rev Req Model (2009 GRC) Rebuttal REmoval of New  WH Solar AdjustMI 3 3" xfId="33321"/>
    <cellStyle name="_Value Copy 11 30 05 gas 12 09 05 AURORA at 12 14 05_04 07E Wild Horse Wind Expansion (C) (2)_Electric Rev Req Model (2009 GRC) Rebuttal REmoval of New  WH Solar AdjustMI 4" xfId="6749"/>
    <cellStyle name="_Value Copy 11 30 05 gas 12 09 05 AURORA at 12 14 05_04 07E Wild Horse Wind Expansion (C) (2)_Electric Rev Req Model (2009 GRC) Rebuttal REmoval of New  WH Solar AdjustMI 4 2" xfId="33322"/>
    <cellStyle name="_Value Copy 11 30 05 gas 12 09 05 AURORA at 12 14 05_04 07E Wild Horse Wind Expansion (C) (2)_Electric Rev Req Model (2009 GRC) Rebuttal REmoval of New  WH Solar AdjustMI 4 2 2" xfId="33323"/>
    <cellStyle name="_Value Copy 11 30 05 gas 12 09 05 AURORA at 12 14 05_04 07E Wild Horse Wind Expansion (C) (2)_Electric Rev Req Model (2009 GRC) Rebuttal REmoval of New  WH Solar AdjustMI 4 3" xfId="33324"/>
    <cellStyle name="_Value Copy 11 30 05 gas 12 09 05 AURORA at 12 14 05_04 07E Wild Horse Wind Expansion (C) (2)_Electric Rev Req Model (2009 GRC) Rebuttal REmoval of New  WH Solar AdjustMI 5" xfId="33325"/>
    <cellStyle name="_Value Copy 11 30 05 gas 12 09 05 AURORA at 12 14 05_04 07E Wild Horse Wind Expansion (C) (2)_Electric Rev Req Model (2009 GRC) Rebuttal REmoval of New  WH Solar AdjustMI 5 2" xfId="33326"/>
    <cellStyle name="_Value Copy 11 30 05 gas 12 09 05 AURORA at 12 14 05_04 07E Wild Horse Wind Expansion (C) (2)_Electric Rev Req Model (2009 GRC) Rebuttal REmoval of New  WH Solar AdjustMI 6" xfId="33327"/>
    <cellStyle name="_Value Copy 11 30 05 gas 12 09 05 AURORA at 12 14 05_04 07E Wild Horse Wind Expansion (C) (2)_Electric Rev Req Model (2009 GRC) Rebuttal REmoval of New  WH Solar AdjustMI 6 2" xfId="33328"/>
    <cellStyle name="_Value Copy 11 30 05 gas 12 09 05 AURORA at 12 14 05_04 07E Wild Horse Wind Expansion (C) (2)_Electric Rev Req Model (2009 GRC) Rebuttal REmoval of New  WH Solar AdjustMI_DEM-WP(C) ENERG10C--ctn Mid-C_042010 2010GRC" xfId="33329"/>
    <cellStyle name="_Value Copy 11 30 05 gas 12 09 05 AURORA at 12 14 05_04 07E Wild Horse Wind Expansion (C) (2)_Electric Rev Req Model (2009 GRC) Rebuttal REmoval of New  WH Solar AdjustMI_DEM-WP(C) ENERG10C--ctn Mid-C_042010 2010GRC 2" xfId="33330"/>
    <cellStyle name="_Value Copy 11 30 05 gas 12 09 05 AURORA at 12 14 05_04 07E Wild Horse Wind Expansion (C) (2)_Electric Rev Req Model (2009 GRC) Revised 01-18-2010" xfId="6750"/>
    <cellStyle name="_Value Copy 11 30 05 gas 12 09 05 AURORA at 12 14 05_04 07E Wild Horse Wind Expansion (C) (2)_Electric Rev Req Model (2009 GRC) Revised 01-18-2010 2" xfId="6751"/>
    <cellStyle name="_Value Copy 11 30 05 gas 12 09 05 AURORA at 12 14 05_04 07E Wild Horse Wind Expansion (C) (2)_Electric Rev Req Model (2009 GRC) Revised 01-18-2010 2 2" xfId="6752"/>
    <cellStyle name="_Value Copy 11 30 05 gas 12 09 05 AURORA at 12 14 05_04 07E Wild Horse Wind Expansion (C) (2)_Electric Rev Req Model (2009 GRC) Revised 01-18-2010 2 2 2" xfId="33331"/>
    <cellStyle name="_Value Copy 11 30 05 gas 12 09 05 AURORA at 12 14 05_04 07E Wild Horse Wind Expansion (C) (2)_Electric Rev Req Model (2009 GRC) Revised 01-18-2010 2 2 2 2" xfId="33332"/>
    <cellStyle name="_Value Copy 11 30 05 gas 12 09 05 AURORA at 12 14 05_04 07E Wild Horse Wind Expansion (C) (2)_Electric Rev Req Model (2009 GRC) Revised 01-18-2010 2 3" xfId="6753"/>
    <cellStyle name="_Value Copy 11 30 05 gas 12 09 05 AURORA at 12 14 05_04 07E Wild Horse Wind Expansion (C) (2)_Electric Rev Req Model (2009 GRC) Revised 01-18-2010 2 3 2" xfId="33333"/>
    <cellStyle name="_Value Copy 11 30 05 gas 12 09 05 AURORA at 12 14 05_04 07E Wild Horse Wind Expansion (C) (2)_Electric Rev Req Model (2009 GRC) Revised 01-18-2010 2 4" xfId="33334"/>
    <cellStyle name="_Value Copy 11 30 05 gas 12 09 05 AURORA at 12 14 05_04 07E Wild Horse Wind Expansion (C) (2)_Electric Rev Req Model (2009 GRC) Revised 01-18-2010 2 4 2" xfId="33335"/>
    <cellStyle name="_Value Copy 11 30 05 gas 12 09 05 AURORA at 12 14 05_04 07E Wild Horse Wind Expansion (C) (2)_Electric Rev Req Model (2009 GRC) Revised 01-18-2010 3" xfId="6754"/>
    <cellStyle name="_Value Copy 11 30 05 gas 12 09 05 AURORA at 12 14 05_04 07E Wild Horse Wind Expansion (C) (2)_Electric Rev Req Model (2009 GRC) Revised 01-18-2010 3 2" xfId="33336"/>
    <cellStyle name="_Value Copy 11 30 05 gas 12 09 05 AURORA at 12 14 05_04 07E Wild Horse Wind Expansion (C) (2)_Electric Rev Req Model (2009 GRC) Revised 01-18-2010 3 2 2" xfId="33337"/>
    <cellStyle name="_Value Copy 11 30 05 gas 12 09 05 AURORA at 12 14 05_04 07E Wild Horse Wind Expansion (C) (2)_Electric Rev Req Model (2009 GRC) Revised 01-18-2010 3 3" xfId="33338"/>
    <cellStyle name="_Value Copy 11 30 05 gas 12 09 05 AURORA at 12 14 05_04 07E Wild Horse Wind Expansion (C) (2)_Electric Rev Req Model (2009 GRC) Revised 01-18-2010 4" xfId="6755"/>
    <cellStyle name="_Value Copy 11 30 05 gas 12 09 05 AURORA at 12 14 05_04 07E Wild Horse Wind Expansion (C) (2)_Electric Rev Req Model (2009 GRC) Revised 01-18-2010 4 2" xfId="33339"/>
    <cellStyle name="_Value Copy 11 30 05 gas 12 09 05 AURORA at 12 14 05_04 07E Wild Horse Wind Expansion (C) (2)_Electric Rev Req Model (2009 GRC) Revised 01-18-2010 4 2 2" xfId="33340"/>
    <cellStyle name="_Value Copy 11 30 05 gas 12 09 05 AURORA at 12 14 05_04 07E Wild Horse Wind Expansion (C) (2)_Electric Rev Req Model (2009 GRC) Revised 01-18-2010 4 3" xfId="33341"/>
    <cellStyle name="_Value Copy 11 30 05 gas 12 09 05 AURORA at 12 14 05_04 07E Wild Horse Wind Expansion (C) (2)_Electric Rev Req Model (2009 GRC) Revised 01-18-2010 5" xfId="33342"/>
    <cellStyle name="_Value Copy 11 30 05 gas 12 09 05 AURORA at 12 14 05_04 07E Wild Horse Wind Expansion (C) (2)_Electric Rev Req Model (2009 GRC) Revised 01-18-2010 5 2" xfId="33343"/>
    <cellStyle name="_Value Copy 11 30 05 gas 12 09 05 AURORA at 12 14 05_04 07E Wild Horse Wind Expansion (C) (2)_Electric Rev Req Model (2009 GRC) Revised 01-18-2010 6" xfId="33344"/>
    <cellStyle name="_Value Copy 11 30 05 gas 12 09 05 AURORA at 12 14 05_04 07E Wild Horse Wind Expansion (C) (2)_Electric Rev Req Model (2009 GRC) Revised 01-18-2010 6 2" xfId="33345"/>
    <cellStyle name="_Value Copy 11 30 05 gas 12 09 05 AURORA at 12 14 05_04 07E Wild Horse Wind Expansion (C) (2)_Electric Rev Req Model (2009 GRC) Revised 01-18-2010_DEM-WP(C) ENERG10C--ctn Mid-C_042010 2010GRC" xfId="33346"/>
    <cellStyle name="_Value Copy 11 30 05 gas 12 09 05 AURORA at 12 14 05_04 07E Wild Horse Wind Expansion (C) (2)_Electric Rev Req Model (2009 GRC) Revised 01-18-2010_DEM-WP(C) ENERG10C--ctn Mid-C_042010 2010GRC 2" xfId="33347"/>
    <cellStyle name="_Value Copy 11 30 05 gas 12 09 05 AURORA at 12 14 05_04 07E Wild Horse Wind Expansion (C) (2)_Electric Rev Req Model (2010 GRC)" xfId="6756"/>
    <cellStyle name="_Value Copy 11 30 05 gas 12 09 05 AURORA at 12 14 05_04 07E Wild Horse Wind Expansion (C) (2)_Electric Rev Req Model (2010 GRC) 2" xfId="33348"/>
    <cellStyle name="_Value Copy 11 30 05 gas 12 09 05 AURORA at 12 14 05_04 07E Wild Horse Wind Expansion (C) (2)_Electric Rev Req Model (2010 GRC) SF" xfId="6757"/>
    <cellStyle name="_Value Copy 11 30 05 gas 12 09 05 AURORA at 12 14 05_04 07E Wild Horse Wind Expansion (C) (2)_Electric Rev Req Model (2010 GRC) SF 2" xfId="33349"/>
    <cellStyle name="_Value Copy 11 30 05 gas 12 09 05 AURORA at 12 14 05_04 07E Wild Horse Wind Expansion (C) (2)_Final Order Electric EXHIBIT A-1" xfId="6758"/>
    <cellStyle name="_Value Copy 11 30 05 gas 12 09 05 AURORA at 12 14 05_04 07E Wild Horse Wind Expansion (C) (2)_Final Order Electric EXHIBIT A-1 2" xfId="6759"/>
    <cellStyle name="_Value Copy 11 30 05 gas 12 09 05 AURORA at 12 14 05_04 07E Wild Horse Wind Expansion (C) (2)_Final Order Electric EXHIBIT A-1 2 2" xfId="6760"/>
    <cellStyle name="_Value Copy 11 30 05 gas 12 09 05 AURORA at 12 14 05_04 07E Wild Horse Wind Expansion (C) (2)_Final Order Electric EXHIBIT A-1 2 2 2" xfId="33350"/>
    <cellStyle name="_Value Copy 11 30 05 gas 12 09 05 AURORA at 12 14 05_04 07E Wild Horse Wind Expansion (C) (2)_Final Order Electric EXHIBIT A-1 2 3" xfId="6761"/>
    <cellStyle name="_Value Copy 11 30 05 gas 12 09 05 AURORA at 12 14 05_04 07E Wild Horse Wind Expansion (C) (2)_Final Order Electric EXHIBIT A-1 3" xfId="6762"/>
    <cellStyle name="_Value Copy 11 30 05 gas 12 09 05 AURORA at 12 14 05_04 07E Wild Horse Wind Expansion (C) (2)_Final Order Electric EXHIBIT A-1 3 2" xfId="33351"/>
    <cellStyle name="_Value Copy 11 30 05 gas 12 09 05 AURORA at 12 14 05_04 07E Wild Horse Wind Expansion (C) (2)_Final Order Electric EXHIBIT A-1 3 2 2" xfId="33352"/>
    <cellStyle name="_Value Copy 11 30 05 gas 12 09 05 AURORA at 12 14 05_04 07E Wild Horse Wind Expansion (C) (2)_Final Order Electric EXHIBIT A-1 3 3" xfId="33353"/>
    <cellStyle name="_Value Copy 11 30 05 gas 12 09 05 AURORA at 12 14 05_04 07E Wild Horse Wind Expansion (C) (2)_Final Order Electric EXHIBIT A-1 4" xfId="6763"/>
    <cellStyle name="_Value Copy 11 30 05 gas 12 09 05 AURORA at 12 14 05_04 07E Wild Horse Wind Expansion (C) (2)_Final Order Electric EXHIBIT A-1 4 2" xfId="33354"/>
    <cellStyle name="_Value Copy 11 30 05 gas 12 09 05 AURORA at 12 14 05_04 07E Wild Horse Wind Expansion (C) (2)_Final Order Electric EXHIBIT A-1 5" xfId="33355"/>
    <cellStyle name="_Value Copy 11 30 05 gas 12 09 05 AURORA at 12 14 05_04 07E Wild Horse Wind Expansion (C) (2)_Final Order Electric EXHIBIT A-1 6" xfId="33356"/>
    <cellStyle name="_Value Copy 11 30 05 gas 12 09 05 AURORA at 12 14 05_04 07E Wild Horse Wind Expansion (C) (2)_TENASKA REGULATORY ASSET" xfId="6764"/>
    <cellStyle name="_Value Copy 11 30 05 gas 12 09 05 AURORA at 12 14 05_04 07E Wild Horse Wind Expansion (C) (2)_TENASKA REGULATORY ASSET 2" xfId="6765"/>
    <cellStyle name="_Value Copy 11 30 05 gas 12 09 05 AURORA at 12 14 05_04 07E Wild Horse Wind Expansion (C) (2)_TENASKA REGULATORY ASSET 2 2" xfId="6766"/>
    <cellStyle name="_Value Copy 11 30 05 gas 12 09 05 AURORA at 12 14 05_04 07E Wild Horse Wind Expansion (C) (2)_TENASKA REGULATORY ASSET 2 2 2" xfId="33357"/>
    <cellStyle name="_Value Copy 11 30 05 gas 12 09 05 AURORA at 12 14 05_04 07E Wild Horse Wind Expansion (C) (2)_TENASKA REGULATORY ASSET 2 3" xfId="6767"/>
    <cellStyle name="_Value Copy 11 30 05 gas 12 09 05 AURORA at 12 14 05_04 07E Wild Horse Wind Expansion (C) (2)_TENASKA REGULATORY ASSET 3" xfId="6768"/>
    <cellStyle name="_Value Copy 11 30 05 gas 12 09 05 AURORA at 12 14 05_04 07E Wild Horse Wind Expansion (C) (2)_TENASKA REGULATORY ASSET 3 2" xfId="33358"/>
    <cellStyle name="_Value Copy 11 30 05 gas 12 09 05 AURORA at 12 14 05_04 07E Wild Horse Wind Expansion (C) (2)_TENASKA REGULATORY ASSET 3 2 2" xfId="33359"/>
    <cellStyle name="_Value Copy 11 30 05 gas 12 09 05 AURORA at 12 14 05_04 07E Wild Horse Wind Expansion (C) (2)_TENASKA REGULATORY ASSET 3 3" xfId="33360"/>
    <cellStyle name="_Value Copy 11 30 05 gas 12 09 05 AURORA at 12 14 05_04 07E Wild Horse Wind Expansion (C) (2)_TENASKA REGULATORY ASSET 4" xfId="6769"/>
    <cellStyle name="_Value Copy 11 30 05 gas 12 09 05 AURORA at 12 14 05_04 07E Wild Horse Wind Expansion (C) (2)_TENASKA REGULATORY ASSET 4 2" xfId="33361"/>
    <cellStyle name="_Value Copy 11 30 05 gas 12 09 05 AURORA at 12 14 05_04 07E Wild Horse Wind Expansion (C) (2)_TENASKA REGULATORY ASSET 5" xfId="33362"/>
    <cellStyle name="_Value Copy 11 30 05 gas 12 09 05 AURORA at 12 14 05_04 07E Wild Horse Wind Expansion (C) (2)_TENASKA REGULATORY ASSET 6" xfId="33363"/>
    <cellStyle name="_Value Copy 11 30 05 gas 12 09 05 AURORA at 12 14 05_16.37E Wild Horse Expansion DeferralRevwrkingfile SF" xfId="6770"/>
    <cellStyle name="_Value Copy 11 30 05 gas 12 09 05 AURORA at 12 14 05_16.37E Wild Horse Expansion DeferralRevwrkingfile SF 2" xfId="6771"/>
    <cellStyle name="_Value Copy 11 30 05 gas 12 09 05 AURORA at 12 14 05_16.37E Wild Horse Expansion DeferralRevwrkingfile SF 2 2" xfId="6772"/>
    <cellStyle name="_Value Copy 11 30 05 gas 12 09 05 AURORA at 12 14 05_16.37E Wild Horse Expansion DeferralRevwrkingfile SF 2 2 2" xfId="33364"/>
    <cellStyle name="_Value Copy 11 30 05 gas 12 09 05 AURORA at 12 14 05_16.37E Wild Horse Expansion DeferralRevwrkingfile SF 2 2 2 2" xfId="33365"/>
    <cellStyle name="_Value Copy 11 30 05 gas 12 09 05 AURORA at 12 14 05_16.37E Wild Horse Expansion DeferralRevwrkingfile SF 2 3" xfId="6773"/>
    <cellStyle name="_Value Copy 11 30 05 gas 12 09 05 AURORA at 12 14 05_16.37E Wild Horse Expansion DeferralRevwrkingfile SF 2 3 2" xfId="33366"/>
    <cellStyle name="_Value Copy 11 30 05 gas 12 09 05 AURORA at 12 14 05_16.37E Wild Horse Expansion DeferralRevwrkingfile SF 2 4" xfId="33367"/>
    <cellStyle name="_Value Copy 11 30 05 gas 12 09 05 AURORA at 12 14 05_16.37E Wild Horse Expansion DeferralRevwrkingfile SF 2 4 2" xfId="33368"/>
    <cellStyle name="_Value Copy 11 30 05 gas 12 09 05 AURORA at 12 14 05_16.37E Wild Horse Expansion DeferralRevwrkingfile SF 3" xfId="6774"/>
    <cellStyle name="_Value Copy 11 30 05 gas 12 09 05 AURORA at 12 14 05_16.37E Wild Horse Expansion DeferralRevwrkingfile SF 3 2" xfId="33369"/>
    <cellStyle name="_Value Copy 11 30 05 gas 12 09 05 AURORA at 12 14 05_16.37E Wild Horse Expansion DeferralRevwrkingfile SF 3 2 2" xfId="33370"/>
    <cellStyle name="_Value Copy 11 30 05 gas 12 09 05 AURORA at 12 14 05_16.37E Wild Horse Expansion DeferralRevwrkingfile SF 3 3" xfId="33371"/>
    <cellStyle name="_Value Copy 11 30 05 gas 12 09 05 AURORA at 12 14 05_16.37E Wild Horse Expansion DeferralRevwrkingfile SF 4" xfId="6775"/>
    <cellStyle name="_Value Copy 11 30 05 gas 12 09 05 AURORA at 12 14 05_16.37E Wild Horse Expansion DeferralRevwrkingfile SF 4 2" xfId="33372"/>
    <cellStyle name="_Value Copy 11 30 05 gas 12 09 05 AURORA at 12 14 05_16.37E Wild Horse Expansion DeferralRevwrkingfile SF 4 2 2" xfId="33373"/>
    <cellStyle name="_Value Copy 11 30 05 gas 12 09 05 AURORA at 12 14 05_16.37E Wild Horse Expansion DeferralRevwrkingfile SF 4 3" xfId="33374"/>
    <cellStyle name="_Value Copy 11 30 05 gas 12 09 05 AURORA at 12 14 05_16.37E Wild Horse Expansion DeferralRevwrkingfile SF 5" xfId="33375"/>
    <cellStyle name="_Value Copy 11 30 05 gas 12 09 05 AURORA at 12 14 05_16.37E Wild Horse Expansion DeferralRevwrkingfile SF 5 2" xfId="33376"/>
    <cellStyle name="_Value Copy 11 30 05 gas 12 09 05 AURORA at 12 14 05_16.37E Wild Horse Expansion DeferralRevwrkingfile SF 6" xfId="33377"/>
    <cellStyle name="_Value Copy 11 30 05 gas 12 09 05 AURORA at 12 14 05_16.37E Wild Horse Expansion DeferralRevwrkingfile SF 6 2" xfId="33378"/>
    <cellStyle name="_Value Copy 11 30 05 gas 12 09 05 AURORA at 12 14 05_16.37E Wild Horse Expansion DeferralRevwrkingfile SF_DEM-WP(C) ENERG10C--ctn Mid-C_042010 2010GRC" xfId="33379"/>
    <cellStyle name="_Value Copy 11 30 05 gas 12 09 05 AURORA at 12 14 05_16.37E Wild Horse Expansion DeferralRevwrkingfile SF_DEM-WP(C) ENERG10C--ctn Mid-C_042010 2010GRC 2" xfId="33380"/>
    <cellStyle name="_Value Copy 11 30 05 gas 12 09 05 AURORA at 12 14 05_2009 Compliance Filing PCA Exhibits for GRC" xfId="6776"/>
    <cellStyle name="_Value Copy 11 30 05 gas 12 09 05 AURORA at 12 14 05_2009 Compliance Filing PCA Exhibits for GRC 2" xfId="6777"/>
    <cellStyle name="_Value Copy 11 30 05 gas 12 09 05 AURORA at 12 14 05_2009 Compliance Filing PCA Exhibits for GRC 2 2" xfId="33381"/>
    <cellStyle name="_Value Copy 11 30 05 gas 12 09 05 AURORA at 12 14 05_2009 Compliance Filing PCA Exhibits for GRC 3" xfId="33382"/>
    <cellStyle name="_Value Copy 11 30 05 gas 12 09 05 AURORA at 12 14 05_2009 GRC Compl Filing - Exhibit D" xfId="6778"/>
    <cellStyle name="_Value Copy 11 30 05 gas 12 09 05 AURORA at 12 14 05_2009 GRC Compl Filing - Exhibit D 2" xfId="6779"/>
    <cellStyle name="_Value Copy 11 30 05 gas 12 09 05 AURORA at 12 14 05_2009 GRC Compl Filing - Exhibit D 2 2" xfId="33383"/>
    <cellStyle name="_Value Copy 11 30 05 gas 12 09 05 AURORA at 12 14 05_2009 GRC Compl Filing - Exhibit D 2 2 2" xfId="33384"/>
    <cellStyle name="_Value Copy 11 30 05 gas 12 09 05 AURORA at 12 14 05_2009 GRC Compl Filing - Exhibit D 2 2 2 2" xfId="33385"/>
    <cellStyle name="_Value Copy 11 30 05 gas 12 09 05 AURORA at 12 14 05_2009 GRC Compl Filing - Exhibit D 2 3" xfId="33386"/>
    <cellStyle name="_Value Copy 11 30 05 gas 12 09 05 AURORA at 12 14 05_2009 GRC Compl Filing - Exhibit D 2 3 2" xfId="33387"/>
    <cellStyle name="_Value Copy 11 30 05 gas 12 09 05 AURORA at 12 14 05_2009 GRC Compl Filing - Exhibit D 2 4" xfId="33388"/>
    <cellStyle name="_Value Copy 11 30 05 gas 12 09 05 AURORA at 12 14 05_2009 GRC Compl Filing - Exhibit D 2 4 2" xfId="33389"/>
    <cellStyle name="_Value Copy 11 30 05 gas 12 09 05 AURORA at 12 14 05_2009 GRC Compl Filing - Exhibit D 3" xfId="33390"/>
    <cellStyle name="_Value Copy 11 30 05 gas 12 09 05 AURORA at 12 14 05_2009 GRC Compl Filing - Exhibit D 3 2" xfId="33391"/>
    <cellStyle name="_Value Copy 11 30 05 gas 12 09 05 AURORA at 12 14 05_2009 GRC Compl Filing - Exhibit D 3 2 2" xfId="33392"/>
    <cellStyle name="_Value Copy 11 30 05 gas 12 09 05 AURORA at 12 14 05_2009 GRC Compl Filing - Exhibit D 3 3" xfId="33393"/>
    <cellStyle name="_Value Copy 11 30 05 gas 12 09 05 AURORA at 12 14 05_2009 GRC Compl Filing - Exhibit D 4" xfId="33394"/>
    <cellStyle name="_Value Copy 11 30 05 gas 12 09 05 AURORA at 12 14 05_2009 GRC Compl Filing - Exhibit D 4 2" xfId="33395"/>
    <cellStyle name="_Value Copy 11 30 05 gas 12 09 05 AURORA at 12 14 05_2009 GRC Compl Filing - Exhibit D 4 2 2" xfId="33396"/>
    <cellStyle name="_Value Copy 11 30 05 gas 12 09 05 AURORA at 12 14 05_2009 GRC Compl Filing - Exhibit D 4 3" xfId="33397"/>
    <cellStyle name="_Value Copy 11 30 05 gas 12 09 05 AURORA at 12 14 05_2009 GRC Compl Filing - Exhibit D 5" xfId="33398"/>
    <cellStyle name="_Value Copy 11 30 05 gas 12 09 05 AURORA at 12 14 05_2009 GRC Compl Filing - Exhibit D 5 2" xfId="33399"/>
    <cellStyle name="_Value Copy 11 30 05 gas 12 09 05 AURORA at 12 14 05_2009 GRC Compl Filing - Exhibit D 6" xfId="33400"/>
    <cellStyle name="_Value Copy 11 30 05 gas 12 09 05 AURORA at 12 14 05_2009 GRC Compl Filing - Exhibit D 6 2" xfId="33401"/>
    <cellStyle name="_Value Copy 11 30 05 gas 12 09 05 AURORA at 12 14 05_2009 GRC Compl Filing - Exhibit D_DEM-WP(C) ENERG10C--ctn Mid-C_042010 2010GRC" xfId="33402"/>
    <cellStyle name="_Value Copy 11 30 05 gas 12 09 05 AURORA at 12 14 05_2009 GRC Compl Filing - Exhibit D_DEM-WP(C) ENERG10C--ctn Mid-C_042010 2010GRC 2" xfId="33403"/>
    <cellStyle name="_Value Copy 11 30 05 gas 12 09 05 AURORA at 12 14 05_2010 PTC's July1_Dec31 2010 " xfId="6780"/>
    <cellStyle name="_Value Copy 11 30 05 gas 12 09 05 AURORA at 12 14 05_2010 PTC's Sept10_Aug11 (Version 4)" xfId="6781"/>
    <cellStyle name="_Value Copy 11 30 05 gas 12 09 05 AURORA at 12 14 05_3.01 Income Statement" xfId="6782"/>
    <cellStyle name="_Value Copy 11 30 05 gas 12 09 05 AURORA at 12 14 05_4 31 Regulatory Assets and Liabilities  7 06- Exhibit D" xfId="6783"/>
    <cellStyle name="_Value Copy 11 30 05 gas 12 09 05 AURORA at 12 14 05_4 31 Regulatory Assets and Liabilities  7 06- Exhibit D 2" xfId="6784"/>
    <cellStyle name="_Value Copy 11 30 05 gas 12 09 05 AURORA at 12 14 05_4 31 Regulatory Assets and Liabilities  7 06- Exhibit D 2 2" xfId="6785"/>
    <cellStyle name="_Value Copy 11 30 05 gas 12 09 05 AURORA at 12 14 05_4 31 Regulatory Assets and Liabilities  7 06- Exhibit D 2 2 2" xfId="33404"/>
    <cellStyle name="_Value Copy 11 30 05 gas 12 09 05 AURORA at 12 14 05_4 31 Regulatory Assets and Liabilities  7 06- Exhibit D 2 2 2 2" xfId="33405"/>
    <cellStyle name="_Value Copy 11 30 05 gas 12 09 05 AURORA at 12 14 05_4 31 Regulatory Assets and Liabilities  7 06- Exhibit D 2 3" xfId="6786"/>
    <cellStyle name="_Value Copy 11 30 05 gas 12 09 05 AURORA at 12 14 05_4 31 Regulatory Assets and Liabilities  7 06- Exhibit D 2 3 2" xfId="33406"/>
    <cellStyle name="_Value Copy 11 30 05 gas 12 09 05 AURORA at 12 14 05_4 31 Regulatory Assets and Liabilities  7 06- Exhibit D 2 4" xfId="33407"/>
    <cellStyle name="_Value Copy 11 30 05 gas 12 09 05 AURORA at 12 14 05_4 31 Regulatory Assets and Liabilities  7 06- Exhibit D 2 4 2" xfId="33408"/>
    <cellStyle name="_Value Copy 11 30 05 gas 12 09 05 AURORA at 12 14 05_4 31 Regulatory Assets and Liabilities  7 06- Exhibit D 3" xfId="6787"/>
    <cellStyle name="_Value Copy 11 30 05 gas 12 09 05 AURORA at 12 14 05_4 31 Regulatory Assets and Liabilities  7 06- Exhibit D 3 2" xfId="33409"/>
    <cellStyle name="_Value Copy 11 30 05 gas 12 09 05 AURORA at 12 14 05_4 31 Regulatory Assets and Liabilities  7 06- Exhibit D 3 2 2" xfId="33410"/>
    <cellStyle name="_Value Copy 11 30 05 gas 12 09 05 AURORA at 12 14 05_4 31 Regulatory Assets and Liabilities  7 06- Exhibit D 3 3" xfId="33411"/>
    <cellStyle name="_Value Copy 11 30 05 gas 12 09 05 AURORA at 12 14 05_4 31 Regulatory Assets and Liabilities  7 06- Exhibit D 4" xfId="6788"/>
    <cellStyle name="_Value Copy 11 30 05 gas 12 09 05 AURORA at 12 14 05_4 31 Regulatory Assets and Liabilities  7 06- Exhibit D 4 2" xfId="33412"/>
    <cellStyle name="_Value Copy 11 30 05 gas 12 09 05 AURORA at 12 14 05_4 31 Regulatory Assets and Liabilities  7 06- Exhibit D 4 2 2" xfId="33413"/>
    <cellStyle name="_Value Copy 11 30 05 gas 12 09 05 AURORA at 12 14 05_4 31 Regulatory Assets and Liabilities  7 06- Exhibit D 4 3" xfId="33414"/>
    <cellStyle name="_Value Copy 11 30 05 gas 12 09 05 AURORA at 12 14 05_4 31 Regulatory Assets and Liabilities  7 06- Exhibit D 5" xfId="33415"/>
    <cellStyle name="_Value Copy 11 30 05 gas 12 09 05 AURORA at 12 14 05_4 31 Regulatory Assets and Liabilities  7 06- Exhibit D 5 2" xfId="33416"/>
    <cellStyle name="_Value Copy 11 30 05 gas 12 09 05 AURORA at 12 14 05_4 31 Regulatory Assets and Liabilities  7 06- Exhibit D 6" xfId="33417"/>
    <cellStyle name="_Value Copy 11 30 05 gas 12 09 05 AURORA at 12 14 05_4 31 Regulatory Assets and Liabilities  7 06- Exhibit D 6 2" xfId="33418"/>
    <cellStyle name="_Value Copy 11 30 05 gas 12 09 05 AURORA at 12 14 05_4 31 Regulatory Assets and Liabilities  7 06- Exhibit D_DEM-WP(C) ENERG10C--ctn Mid-C_042010 2010GRC" xfId="33419"/>
    <cellStyle name="_Value Copy 11 30 05 gas 12 09 05 AURORA at 12 14 05_4 31 Regulatory Assets and Liabilities  7 06- Exhibit D_DEM-WP(C) ENERG10C--ctn Mid-C_042010 2010GRC 2" xfId="33420"/>
    <cellStyle name="_Value Copy 11 30 05 gas 12 09 05 AURORA at 12 14 05_4 31 Regulatory Assets and Liabilities  7 06- Exhibit D_NIM Summary" xfId="6789"/>
    <cellStyle name="_Value Copy 11 30 05 gas 12 09 05 AURORA at 12 14 05_4 31 Regulatory Assets and Liabilities  7 06- Exhibit D_NIM Summary 2" xfId="6790"/>
    <cellStyle name="_Value Copy 11 30 05 gas 12 09 05 AURORA at 12 14 05_4 31 Regulatory Assets and Liabilities  7 06- Exhibit D_NIM Summary 2 2" xfId="33421"/>
    <cellStyle name="_Value Copy 11 30 05 gas 12 09 05 AURORA at 12 14 05_4 31 Regulatory Assets and Liabilities  7 06- Exhibit D_NIM Summary 2 2 2" xfId="33422"/>
    <cellStyle name="_Value Copy 11 30 05 gas 12 09 05 AURORA at 12 14 05_4 31 Regulatory Assets and Liabilities  7 06- Exhibit D_NIM Summary 2 2 2 2" xfId="33423"/>
    <cellStyle name="_Value Copy 11 30 05 gas 12 09 05 AURORA at 12 14 05_4 31 Regulatory Assets and Liabilities  7 06- Exhibit D_NIM Summary 2 3" xfId="33424"/>
    <cellStyle name="_Value Copy 11 30 05 gas 12 09 05 AURORA at 12 14 05_4 31 Regulatory Assets and Liabilities  7 06- Exhibit D_NIM Summary 2 3 2" xfId="33425"/>
    <cellStyle name="_Value Copy 11 30 05 gas 12 09 05 AURORA at 12 14 05_4 31 Regulatory Assets and Liabilities  7 06- Exhibit D_NIM Summary 2 4" xfId="33426"/>
    <cellStyle name="_Value Copy 11 30 05 gas 12 09 05 AURORA at 12 14 05_4 31 Regulatory Assets and Liabilities  7 06- Exhibit D_NIM Summary 2 4 2" xfId="33427"/>
    <cellStyle name="_Value Copy 11 30 05 gas 12 09 05 AURORA at 12 14 05_4 31 Regulatory Assets and Liabilities  7 06- Exhibit D_NIM Summary 3" xfId="33428"/>
    <cellStyle name="_Value Copy 11 30 05 gas 12 09 05 AURORA at 12 14 05_4 31 Regulatory Assets and Liabilities  7 06- Exhibit D_NIM Summary 3 2" xfId="33429"/>
    <cellStyle name="_Value Copy 11 30 05 gas 12 09 05 AURORA at 12 14 05_4 31 Regulatory Assets and Liabilities  7 06- Exhibit D_NIM Summary 3 2 2" xfId="33430"/>
    <cellStyle name="_Value Copy 11 30 05 gas 12 09 05 AURORA at 12 14 05_4 31 Regulatory Assets and Liabilities  7 06- Exhibit D_NIM Summary 3 3" xfId="33431"/>
    <cellStyle name="_Value Copy 11 30 05 gas 12 09 05 AURORA at 12 14 05_4 31 Regulatory Assets and Liabilities  7 06- Exhibit D_NIM Summary 4" xfId="33432"/>
    <cellStyle name="_Value Copy 11 30 05 gas 12 09 05 AURORA at 12 14 05_4 31 Regulatory Assets and Liabilities  7 06- Exhibit D_NIM Summary 4 2" xfId="33433"/>
    <cellStyle name="_Value Copy 11 30 05 gas 12 09 05 AURORA at 12 14 05_4 31 Regulatory Assets and Liabilities  7 06- Exhibit D_NIM Summary 4 2 2" xfId="33434"/>
    <cellStyle name="_Value Copy 11 30 05 gas 12 09 05 AURORA at 12 14 05_4 31 Regulatory Assets and Liabilities  7 06- Exhibit D_NIM Summary 4 3" xfId="33435"/>
    <cellStyle name="_Value Copy 11 30 05 gas 12 09 05 AURORA at 12 14 05_4 31 Regulatory Assets and Liabilities  7 06- Exhibit D_NIM Summary 5" xfId="33436"/>
    <cellStyle name="_Value Copy 11 30 05 gas 12 09 05 AURORA at 12 14 05_4 31 Regulatory Assets and Liabilities  7 06- Exhibit D_NIM Summary 5 2" xfId="33437"/>
    <cellStyle name="_Value Copy 11 30 05 gas 12 09 05 AURORA at 12 14 05_4 31 Regulatory Assets and Liabilities  7 06- Exhibit D_NIM Summary 6" xfId="33438"/>
    <cellStyle name="_Value Copy 11 30 05 gas 12 09 05 AURORA at 12 14 05_4 31 Regulatory Assets and Liabilities  7 06- Exhibit D_NIM Summary 6 2" xfId="33439"/>
    <cellStyle name="_Value Copy 11 30 05 gas 12 09 05 AURORA at 12 14 05_4 31 Regulatory Assets and Liabilities  7 06- Exhibit D_NIM Summary_DEM-WP(C) ENERG10C--ctn Mid-C_042010 2010GRC" xfId="33440"/>
    <cellStyle name="_Value Copy 11 30 05 gas 12 09 05 AURORA at 12 14 05_4 31 Regulatory Assets and Liabilities  7 06- Exhibit D_NIM Summary_DEM-WP(C) ENERG10C--ctn Mid-C_042010 2010GRC 2" xfId="33441"/>
    <cellStyle name="_Value Copy 11 30 05 gas 12 09 05 AURORA at 12 14 05_4 31E Reg Asset  Liab and EXH D" xfId="33442"/>
    <cellStyle name="_Value Copy 11 30 05 gas 12 09 05 AURORA at 12 14 05_4 31E Reg Asset  Liab and EXH D _ Aug 10 Filing (2)" xfId="33443"/>
    <cellStyle name="_Value Copy 11 30 05 gas 12 09 05 AURORA at 12 14 05_4 31E Reg Asset  Liab and EXH D _ Aug 10 Filing (2) 2" xfId="33444"/>
    <cellStyle name="_Value Copy 11 30 05 gas 12 09 05 AURORA at 12 14 05_4 31E Reg Asset  Liab and EXH D _ Aug 10 Filing (2) 2 2" xfId="33445"/>
    <cellStyle name="_Value Copy 11 30 05 gas 12 09 05 AURORA at 12 14 05_4 31E Reg Asset  Liab and EXH D _ Aug 10 Filing (2) 2 2 2" xfId="33446"/>
    <cellStyle name="_Value Copy 11 30 05 gas 12 09 05 AURORA at 12 14 05_4 31E Reg Asset  Liab and EXH D _ Aug 10 Filing (2) 2 3" xfId="33447"/>
    <cellStyle name="_Value Copy 11 30 05 gas 12 09 05 AURORA at 12 14 05_4 31E Reg Asset  Liab and EXH D _ Aug 10 Filing (2) 3" xfId="33448"/>
    <cellStyle name="_Value Copy 11 30 05 gas 12 09 05 AURORA at 12 14 05_4 31E Reg Asset  Liab and EXH D _ Aug 10 Filing (2) 3 2" xfId="33449"/>
    <cellStyle name="_Value Copy 11 30 05 gas 12 09 05 AURORA at 12 14 05_4 31E Reg Asset  Liab and EXH D _ Aug 10 Filing (2) 3 2 2" xfId="33450"/>
    <cellStyle name="_Value Copy 11 30 05 gas 12 09 05 AURORA at 12 14 05_4 31E Reg Asset  Liab and EXH D _ Aug 10 Filing (2) 3 3" xfId="33451"/>
    <cellStyle name="_Value Copy 11 30 05 gas 12 09 05 AURORA at 12 14 05_4 31E Reg Asset  Liab and EXH D _ Aug 10 Filing (2) 4" xfId="33452"/>
    <cellStyle name="_Value Copy 11 30 05 gas 12 09 05 AURORA at 12 14 05_4 31E Reg Asset  Liab and EXH D _ Aug 10 Filing (2) 4 2" xfId="33453"/>
    <cellStyle name="_Value Copy 11 30 05 gas 12 09 05 AURORA at 12 14 05_4 31E Reg Asset  Liab and EXH D _ Aug 10 Filing (2) 5" xfId="33454"/>
    <cellStyle name="_Value Copy 11 30 05 gas 12 09 05 AURORA at 12 14 05_4 31E Reg Asset  Liab and EXH D _ Aug 10 Filing (2) 5 2" xfId="33455"/>
    <cellStyle name="_Value Copy 11 30 05 gas 12 09 05 AURORA at 12 14 05_4 31E Reg Asset  Liab and EXH D 10" xfId="33456"/>
    <cellStyle name="_Value Copy 11 30 05 gas 12 09 05 AURORA at 12 14 05_4 31E Reg Asset  Liab and EXH D 10 2" xfId="33457"/>
    <cellStyle name="_Value Copy 11 30 05 gas 12 09 05 AURORA at 12 14 05_4 31E Reg Asset  Liab and EXH D 10 2 2" xfId="33458"/>
    <cellStyle name="_Value Copy 11 30 05 gas 12 09 05 AURORA at 12 14 05_4 31E Reg Asset  Liab and EXH D 10 3" xfId="33459"/>
    <cellStyle name="_Value Copy 11 30 05 gas 12 09 05 AURORA at 12 14 05_4 31E Reg Asset  Liab and EXH D 11" xfId="33460"/>
    <cellStyle name="_Value Copy 11 30 05 gas 12 09 05 AURORA at 12 14 05_4 31E Reg Asset  Liab and EXH D 11 2" xfId="33461"/>
    <cellStyle name="_Value Copy 11 30 05 gas 12 09 05 AURORA at 12 14 05_4 31E Reg Asset  Liab and EXH D 11 2 2" xfId="33462"/>
    <cellStyle name="_Value Copy 11 30 05 gas 12 09 05 AURORA at 12 14 05_4 31E Reg Asset  Liab and EXH D 11 3" xfId="33463"/>
    <cellStyle name="_Value Copy 11 30 05 gas 12 09 05 AURORA at 12 14 05_4 31E Reg Asset  Liab and EXH D 12" xfId="33464"/>
    <cellStyle name="_Value Copy 11 30 05 gas 12 09 05 AURORA at 12 14 05_4 31E Reg Asset  Liab and EXH D 12 2" xfId="33465"/>
    <cellStyle name="_Value Copy 11 30 05 gas 12 09 05 AURORA at 12 14 05_4 31E Reg Asset  Liab and EXH D 12 2 2" xfId="33466"/>
    <cellStyle name="_Value Copy 11 30 05 gas 12 09 05 AURORA at 12 14 05_4 31E Reg Asset  Liab and EXH D 12 3" xfId="33467"/>
    <cellStyle name="_Value Copy 11 30 05 gas 12 09 05 AURORA at 12 14 05_4 31E Reg Asset  Liab and EXH D 13" xfId="33468"/>
    <cellStyle name="_Value Copy 11 30 05 gas 12 09 05 AURORA at 12 14 05_4 31E Reg Asset  Liab and EXH D 13 2" xfId="33469"/>
    <cellStyle name="_Value Copy 11 30 05 gas 12 09 05 AURORA at 12 14 05_4 31E Reg Asset  Liab and EXH D 13 2 2" xfId="33470"/>
    <cellStyle name="_Value Copy 11 30 05 gas 12 09 05 AURORA at 12 14 05_4 31E Reg Asset  Liab and EXH D 13 3" xfId="33471"/>
    <cellStyle name="_Value Copy 11 30 05 gas 12 09 05 AURORA at 12 14 05_4 31E Reg Asset  Liab and EXH D 14" xfId="33472"/>
    <cellStyle name="_Value Copy 11 30 05 gas 12 09 05 AURORA at 12 14 05_4 31E Reg Asset  Liab and EXH D 14 2" xfId="33473"/>
    <cellStyle name="_Value Copy 11 30 05 gas 12 09 05 AURORA at 12 14 05_4 31E Reg Asset  Liab and EXH D 14 2 2" xfId="33474"/>
    <cellStyle name="_Value Copy 11 30 05 gas 12 09 05 AURORA at 12 14 05_4 31E Reg Asset  Liab and EXH D 14 3" xfId="33475"/>
    <cellStyle name="_Value Copy 11 30 05 gas 12 09 05 AURORA at 12 14 05_4 31E Reg Asset  Liab and EXH D 15" xfId="33476"/>
    <cellStyle name="_Value Copy 11 30 05 gas 12 09 05 AURORA at 12 14 05_4 31E Reg Asset  Liab and EXH D 15 2" xfId="33477"/>
    <cellStyle name="_Value Copy 11 30 05 gas 12 09 05 AURORA at 12 14 05_4 31E Reg Asset  Liab and EXH D 15 2 2" xfId="33478"/>
    <cellStyle name="_Value Copy 11 30 05 gas 12 09 05 AURORA at 12 14 05_4 31E Reg Asset  Liab and EXH D 15 3" xfId="33479"/>
    <cellStyle name="_Value Copy 11 30 05 gas 12 09 05 AURORA at 12 14 05_4 31E Reg Asset  Liab and EXH D 16" xfId="33480"/>
    <cellStyle name="_Value Copy 11 30 05 gas 12 09 05 AURORA at 12 14 05_4 31E Reg Asset  Liab and EXH D 16 2" xfId="33481"/>
    <cellStyle name="_Value Copy 11 30 05 gas 12 09 05 AURORA at 12 14 05_4 31E Reg Asset  Liab and EXH D 16 2 2" xfId="33482"/>
    <cellStyle name="_Value Copy 11 30 05 gas 12 09 05 AURORA at 12 14 05_4 31E Reg Asset  Liab and EXH D 16 3" xfId="33483"/>
    <cellStyle name="_Value Copy 11 30 05 gas 12 09 05 AURORA at 12 14 05_4 31E Reg Asset  Liab and EXH D 17" xfId="33484"/>
    <cellStyle name="_Value Copy 11 30 05 gas 12 09 05 AURORA at 12 14 05_4 31E Reg Asset  Liab and EXH D 17 2" xfId="33485"/>
    <cellStyle name="_Value Copy 11 30 05 gas 12 09 05 AURORA at 12 14 05_4 31E Reg Asset  Liab and EXH D 18" xfId="33486"/>
    <cellStyle name="_Value Copy 11 30 05 gas 12 09 05 AURORA at 12 14 05_4 31E Reg Asset  Liab and EXH D 18 2" xfId="33487"/>
    <cellStyle name="_Value Copy 11 30 05 gas 12 09 05 AURORA at 12 14 05_4 31E Reg Asset  Liab and EXH D 19" xfId="33488"/>
    <cellStyle name="_Value Copy 11 30 05 gas 12 09 05 AURORA at 12 14 05_4 31E Reg Asset  Liab and EXH D 19 2" xfId="33489"/>
    <cellStyle name="_Value Copy 11 30 05 gas 12 09 05 AURORA at 12 14 05_4 31E Reg Asset  Liab and EXH D 2" xfId="33490"/>
    <cellStyle name="_Value Copy 11 30 05 gas 12 09 05 AURORA at 12 14 05_4 31E Reg Asset  Liab and EXH D 2 2" xfId="33491"/>
    <cellStyle name="_Value Copy 11 30 05 gas 12 09 05 AURORA at 12 14 05_4 31E Reg Asset  Liab and EXH D 2 2 2" xfId="33492"/>
    <cellStyle name="_Value Copy 11 30 05 gas 12 09 05 AURORA at 12 14 05_4 31E Reg Asset  Liab and EXH D 2 3" xfId="33493"/>
    <cellStyle name="_Value Copy 11 30 05 gas 12 09 05 AURORA at 12 14 05_4 31E Reg Asset  Liab and EXH D 20" xfId="33494"/>
    <cellStyle name="_Value Copy 11 30 05 gas 12 09 05 AURORA at 12 14 05_4 31E Reg Asset  Liab and EXH D 20 2" xfId="33495"/>
    <cellStyle name="_Value Copy 11 30 05 gas 12 09 05 AURORA at 12 14 05_4 31E Reg Asset  Liab and EXH D 21" xfId="33496"/>
    <cellStyle name="_Value Copy 11 30 05 gas 12 09 05 AURORA at 12 14 05_4 31E Reg Asset  Liab and EXH D 21 2" xfId="33497"/>
    <cellStyle name="_Value Copy 11 30 05 gas 12 09 05 AURORA at 12 14 05_4 31E Reg Asset  Liab and EXH D 22" xfId="33498"/>
    <cellStyle name="_Value Copy 11 30 05 gas 12 09 05 AURORA at 12 14 05_4 31E Reg Asset  Liab and EXH D 22 2" xfId="33499"/>
    <cellStyle name="_Value Copy 11 30 05 gas 12 09 05 AURORA at 12 14 05_4 31E Reg Asset  Liab and EXH D 23" xfId="33500"/>
    <cellStyle name="_Value Copy 11 30 05 gas 12 09 05 AURORA at 12 14 05_4 31E Reg Asset  Liab and EXH D 23 2" xfId="33501"/>
    <cellStyle name="_Value Copy 11 30 05 gas 12 09 05 AURORA at 12 14 05_4 31E Reg Asset  Liab and EXH D 24" xfId="33502"/>
    <cellStyle name="_Value Copy 11 30 05 gas 12 09 05 AURORA at 12 14 05_4 31E Reg Asset  Liab and EXH D 24 2" xfId="33503"/>
    <cellStyle name="_Value Copy 11 30 05 gas 12 09 05 AURORA at 12 14 05_4 31E Reg Asset  Liab and EXH D 25" xfId="33504"/>
    <cellStyle name="_Value Copy 11 30 05 gas 12 09 05 AURORA at 12 14 05_4 31E Reg Asset  Liab and EXH D 25 2" xfId="33505"/>
    <cellStyle name="_Value Copy 11 30 05 gas 12 09 05 AURORA at 12 14 05_4 31E Reg Asset  Liab and EXH D 26" xfId="33506"/>
    <cellStyle name="_Value Copy 11 30 05 gas 12 09 05 AURORA at 12 14 05_4 31E Reg Asset  Liab and EXH D 26 2" xfId="33507"/>
    <cellStyle name="_Value Copy 11 30 05 gas 12 09 05 AURORA at 12 14 05_4 31E Reg Asset  Liab and EXH D 27" xfId="33508"/>
    <cellStyle name="_Value Copy 11 30 05 gas 12 09 05 AURORA at 12 14 05_4 31E Reg Asset  Liab and EXH D 27 2" xfId="33509"/>
    <cellStyle name="_Value Copy 11 30 05 gas 12 09 05 AURORA at 12 14 05_4 31E Reg Asset  Liab and EXH D 28" xfId="33510"/>
    <cellStyle name="_Value Copy 11 30 05 gas 12 09 05 AURORA at 12 14 05_4 31E Reg Asset  Liab and EXH D 28 2" xfId="33511"/>
    <cellStyle name="_Value Copy 11 30 05 gas 12 09 05 AURORA at 12 14 05_4 31E Reg Asset  Liab and EXH D 29" xfId="33512"/>
    <cellStyle name="_Value Copy 11 30 05 gas 12 09 05 AURORA at 12 14 05_4 31E Reg Asset  Liab and EXH D 29 2" xfId="33513"/>
    <cellStyle name="_Value Copy 11 30 05 gas 12 09 05 AURORA at 12 14 05_4 31E Reg Asset  Liab and EXH D 3" xfId="33514"/>
    <cellStyle name="_Value Copy 11 30 05 gas 12 09 05 AURORA at 12 14 05_4 31E Reg Asset  Liab and EXH D 3 2" xfId="33515"/>
    <cellStyle name="_Value Copy 11 30 05 gas 12 09 05 AURORA at 12 14 05_4 31E Reg Asset  Liab and EXH D 3 2 2" xfId="33516"/>
    <cellStyle name="_Value Copy 11 30 05 gas 12 09 05 AURORA at 12 14 05_4 31E Reg Asset  Liab and EXH D 3 3" xfId="33517"/>
    <cellStyle name="_Value Copy 11 30 05 gas 12 09 05 AURORA at 12 14 05_4 31E Reg Asset  Liab and EXH D 30" xfId="33518"/>
    <cellStyle name="_Value Copy 11 30 05 gas 12 09 05 AURORA at 12 14 05_4 31E Reg Asset  Liab and EXH D 30 2" xfId="33519"/>
    <cellStyle name="_Value Copy 11 30 05 gas 12 09 05 AURORA at 12 14 05_4 31E Reg Asset  Liab and EXH D 4" xfId="33520"/>
    <cellStyle name="_Value Copy 11 30 05 gas 12 09 05 AURORA at 12 14 05_4 31E Reg Asset  Liab and EXH D 4 2" xfId="33521"/>
    <cellStyle name="_Value Copy 11 30 05 gas 12 09 05 AURORA at 12 14 05_4 31E Reg Asset  Liab and EXH D 4 2 2" xfId="33522"/>
    <cellStyle name="_Value Copy 11 30 05 gas 12 09 05 AURORA at 12 14 05_4 31E Reg Asset  Liab and EXH D 5" xfId="33523"/>
    <cellStyle name="_Value Copy 11 30 05 gas 12 09 05 AURORA at 12 14 05_4 31E Reg Asset  Liab and EXH D 5 2" xfId="33524"/>
    <cellStyle name="_Value Copy 11 30 05 gas 12 09 05 AURORA at 12 14 05_4 31E Reg Asset  Liab and EXH D 5 2 2" xfId="33525"/>
    <cellStyle name="_Value Copy 11 30 05 gas 12 09 05 AURORA at 12 14 05_4 31E Reg Asset  Liab and EXH D 6" xfId="33526"/>
    <cellStyle name="_Value Copy 11 30 05 gas 12 09 05 AURORA at 12 14 05_4 31E Reg Asset  Liab and EXH D 6 2" xfId="33527"/>
    <cellStyle name="_Value Copy 11 30 05 gas 12 09 05 AURORA at 12 14 05_4 31E Reg Asset  Liab and EXH D 6 2 2" xfId="33528"/>
    <cellStyle name="_Value Copy 11 30 05 gas 12 09 05 AURORA at 12 14 05_4 31E Reg Asset  Liab and EXH D 6 3" xfId="33529"/>
    <cellStyle name="_Value Copy 11 30 05 gas 12 09 05 AURORA at 12 14 05_4 31E Reg Asset  Liab and EXH D 7" xfId="33530"/>
    <cellStyle name="_Value Copy 11 30 05 gas 12 09 05 AURORA at 12 14 05_4 31E Reg Asset  Liab and EXH D 7 2" xfId="33531"/>
    <cellStyle name="_Value Copy 11 30 05 gas 12 09 05 AURORA at 12 14 05_4 31E Reg Asset  Liab and EXH D 7 2 2" xfId="33532"/>
    <cellStyle name="_Value Copy 11 30 05 gas 12 09 05 AURORA at 12 14 05_4 31E Reg Asset  Liab and EXH D 7 3" xfId="33533"/>
    <cellStyle name="_Value Copy 11 30 05 gas 12 09 05 AURORA at 12 14 05_4 31E Reg Asset  Liab and EXH D 8" xfId="33534"/>
    <cellStyle name="_Value Copy 11 30 05 gas 12 09 05 AURORA at 12 14 05_4 31E Reg Asset  Liab and EXH D 8 2" xfId="33535"/>
    <cellStyle name="_Value Copy 11 30 05 gas 12 09 05 AURORA at 12 14 05_4 31E Reg Asset  Liab and EXH D 8 2 2" xfId="33536"/>
    <cellStyle name="_Value Copy 11 30 05 gas 12 09 05 AURORA at 12 14 05_4 31E Reg Asset  Liab and EXH D 8 3" xfId="33537"/>
    <cellStyle name="_Value Copy 11 30 05 gas 12 09 05 AURORA at 12 14 05_4 31E Reg Asset  Liab and EXH D 9" xfId="33538"/>
    <cellStyle name="_Value Copy 11 30 05 gas 12 09 05 AURORA at 12 14 05_4 31E Reg Asset  Liab and EXH D 9 2" xfId="33539"/>
    <cellStyle name="_Value Copy 11 30 05 gas 12 09 05 AURORA at 12 14 05_4 31E Reg Asset  Liab and EXH D 9 2 2" xfId="33540"/>
    <cellStyle name="_Value Copy 11 30 05 gas 12 09 05 AURORA at 12 14 05_4 31E Reg Asset  Liab and EXH D 9 3" xfId="33541"/>
    <cellStyle name="_Value Copy 11 30 05 gas 12 09 05 AURORA at 12 14 05_4 32 Regulatory Assets and Liabilities  7 06- Exhibit D" xfId="6791"/>
    <cellStyle name="_Value Copy 11 30 05 gas 12 09 05 AURORA at 12 14 05_4 32 Regulatory Assets and Liabilities  7 06- Exhibit D 2" xfId="6792"/>
    <cellStyle name="_Value Copy 11 30 05 gas 12 09 05 AURORA at 12 14 05_4 32 Regulatory Assets and Liabilities  7 06- Exhibit D 2 2" xfId="6793"/>
    <cellStyle name="_Value Copy 11 30 05 gas 12 09 05 AURORA at 12 14 05_4 32 Regulatory Assets and Liabilities  7 06- Exhibit D 2 2 2" xfId="33542"/>
    <cellStyle name="_Value Copy 11 30 05 gas 12 09 05 AURORA at 12 14 05_4 32 Regulatory Assets and Liabilities  7 06- Exhibit D 2 2 2 2" xfId="33543"/>
    <cellStyle name="_Value Copy 11 30 05 gas 12 09 05 AURORA at 12 14 05_4 32 Regulatory Assets and Liabilities  7 06- Exhibit D 2 3" xfId="6794"/>
    <cellStyle name="_Value Copy 11 30 05 gas 12 09 05 AURORA at 12 14 05_4 32 Regulatory Assets and Liabilities  7 06- Exhibit D 2 3 2" xfId="33544"/>
    <cellStyle name="_Value Copy 11 30 05 gas 12 09 05 AURORA at 12 14 05_4 32 Regulatory Assets and Liabilities  7 06- Exhibit D 2 4" xfId="33545"/>
    <cellStyle name="_Value Copy 11 30 05 gas 12 09 05 AURORA at 12 14 05_4 32 Regulatory Assets and Liabilities  7 06- Exhibit D 2 4 2" xfId="33546"/>
    <cellStyle name="_Value Copy 11 30 05 gas 12 09 05 AURORA at 12 14 05_4 32 Regulatory Assets and Liabilities  7 06- Exhibit D 3" xfId="6795"/>
    <cellStyle name="_Value Copy 11 30 05 gas 12 09 05 AURORA at 12 14 05_4 32 Regulatory Assets and Liabilities  7 06- Exhibit D 3 2" xfId="33547"/>
    <cellStyle name="_Value Copy 11 30 05 gas 12 09 05 AURORA at 12 14 05_4 32 Regulatory Assets and Liabilities  7 06- Exhibit D 3 2 2" xfId="33548"/>
    <cellStyle name="_Value Copy 11 30 05 gas 12 09 05 AURORA at 12 14 05_4 32 Regulatory Assets and Liabilities  7 06- Exhibit D 3 3" xfId="33549"/>
    <cellStyle name="_Value Copy 11 30 05 gas 12 09 05 AURORA at 12 14 05_4 32 Regulatory Assets and Liabilities  7 06- Exhibit D 4" xfId="6796"/>
    <cellStyle name="_Value Copy 11 30 05 gas 12 09 05 AURORA at 12 14 05_4 32 Regulatory Assets and Liabilities  7 06- Exhibit D 4 2" xfId="33550"/>
    <cellStyle name="_Value Copy 11 30 05 gas 12 09 05 AURORA at 12 14 05_4 32 Regulatory Assets and Liabilities  7 06- Exhibit D 4 2 2" xfId="33551"/>
    <cellStyle name="_Value Copy 11 30 05 gas 12 09 05 AURORA at 12 14 05_4 32 Regulatory Assets and Liabilities  7 06- Exhibit D 4 3" xfId="33552"/>
    <cellStyle name="_Value Copy 11 30 05 gas 12 09 05 AURORA at 12 14 05_4 32 Regulatory Assets and Liabilities  7 06- Exhibit D 5" xfId="33553"/>
    <cellStyle name="_Value Copy 11 30 05 gas 12 09 05 AURORA at 12 14 05_4 32 Regulatory Assets and Liabilities  7 06- Exhibit D 5 2" xfId="33554"/>
    <cellStyle name="_Value Copy 11 30 05 gas 12 09 05 AURORA at 12 14 05_4 32 Regulatory Assets and Liabilities  7 06- Exhibit D 6" xfId="33555"/>
    <cellStyle name="_Value Copy 11 30 05 gas 12 09 05 AURORA at 12 14 05_4 32 Regulatory Assets and Liabilities  7 06- Exhibit D 6 2" xfId="33556"/>
    <cellStyle name="_Value Copy 11 30 05 gas 12 09 05 AURORA at 12 14 05_4 32 Regulatory Assets and Liabilities  7 06- Exhibit D_DEM-WP(C) ENERG10C--ctn Mid-C_042010 2010GRC" xfId="33557"/>
    <cellStyle name="_Value Copy 11 30 05 gas 12 09 05 AURORA at 12 14 05_4 32 Regulatory Assets and Liabilities  7 06- Exhibit D_DEM-WP(C) ENERG10C--ctn Mid-C_042010 2010GRC 2" xfId="33558"/>
    <cellStyle name="_Value Copy 11 30 05 gas 12 09 05 AURORA at 12 14 05_4 32 Regulatory Assets and Liabilities  7 06- Exhibit D_NIM Summary" xfId="6797"/>
    <cellStyle name="_Value Copy 11 30 05 gas 12 09 05 AURORA at 12 14 05_4 32 Regulatory Assets and Liabilities  7 06- Exhibit D_NIM Summary 2" xfId="6798"/>
    <cellStyle name="_Value Copy 11 30 05 gas 12 09 05 AURORA at 12 14 05_4 32 Regulatory Assets and Liabilities  7 06- Exhibit D_NIM Summary 2 2" xfId="33559"/>
    <cellStyle name="_Value Copy 11 30 05 gas 12 09 05 AURORA at 12 14 05_4 32 Regulatory Assets and Liabilities  7 06- Exhibit D_NIM Summary 2 2 2" xfId="33560"/>
    <cellStyle name="_Value Copy 11 30 05 gas 12 09 05 AURORA at 12 14 05_4 32 Regulatory Assets and Liabilities  7 06- Exhibit D_NIM Summary 2 2 2 2" xfId="33561"/>
    <cellStyle name="_Value Copy 11 30 05 gas 12 09 05 AURORA at 12 14 05_4 32 Regulatory Assets and Liabilities  7 06- Exhibit D_NIM Summary 2 3" xfId="33562"/>
    <cellStyle name="_Value Copy 11 30 05 gas 12 09 05 AURORA at 12 14 05_4 32 Regulatory Assets and Liabilities  7 06- Exhibit D_NIM Summary 2 3 2" xfId="33563"/>
    <cellStyle name="_Value Copy 11 30 05 gas 12 09 05 AURORA at 12 14 05_4 32 Regulatory Assets and Liabilities  7 06- Exhibit D_NIM Summary 2 4" xfId="33564"/>
    <cellStyle name="_Value Copy 11 30 05 gas 12 09 05 AURORA at 12 14 05_4 32 Regulatory Assets and Liabilities  7 06- Exhibit D_NIM Summary 2 4 2" xfId="33565"/>
    <cellStyle name="_Value Copy 11 30 05 gas 12 09 05 AURORA at 12 14 05_4 32 Regulatory Assets and Liabilities  7 06- Exhibit D_NIM Summary 3" xfId="33566"/>
    <cellStyle name="_Value Copy 11 30 05 gas 12 09 05 AURORA at 12 14 05_4 32 Regulatory Assets and Liabilities  7 06- Exhibit D_NIM Summary 3 2" xfId="33567"/>
    <cellStyle name="_Value Copy 11 30 05 gas 12 09 05 AURORA at 12 14 05_4 32 Regulatory Assets and Liabilities  7 06- Exhibit D_NIM Summary 3 2 2" xfId="33568"/>
    <cellStyle name="_Value Copy 11 30 05 gas 12 09 05 AURORA at 12 14 05_4 32 Regulatory Assets and Liabilities  7 06- Exhibit D_NIM Summary 3 3" xfId="33569"/>
    <cellStyle name="_Value Copy 11 30 05 gas 12 09 05 AURORA at 12 14 05_4 32 Regulatory Assets and Liabilities  7 06- Exhibit D_NIM Summary 4" xfId="33570"/>
    <cellStyle name="_Value Copy 11 30 05 gas 12 09 05 AURORA at 12 14 05_4 32 Regulatory Assets and Liabilities  7 06- Exhibit D_NIM Summary 4 2" xfId="33571"/>
    <cellStyle name="_Value Copy 11 30 05 gas 12 09 05 AURORA at 12 14 05_4 32 Regulatory Assets and Liabilities  7 06- Exhibit D_NIM Summary 4 2 2" xfId="33572"/>
    <cellStyle name="_Value Copy 11 30 05 gas 12 09 05 AURORA at 12 14 05_4 32 Regulatory Assets and Liabilities  7 06- Exhibit D_NIM Summary 4 3" xfId="33573"/>
    <cellStyle name="_Value Copy 11 30 05 gas 12 09 05 AURORA at 12 14 05_4 32 Regulatory Assets and Liabilities  7 06- Exhibit D_NIM Summary 5" xfId="33574"/>
    <cellStyle name="_Value Copy 11 30 05 gas 12 09 05 AURORA at 12 14 05_4 32 Regulatory Assets and Liabilities  7 06- Exhibit D_NIM Summary 5 2" xfId="33575"/>
    <cellStyle name="_Value Copy 11 30 05 gas 12 09 05 AURORA at 12 14 05_4 32 Regulatory Assets and Liabilities  7 06- Exhibit D_NIM Summary 6" xfId="33576"/>
    <cellStyle name="_Value Copy 11 30 05 gas 12 09 05 AURORA at 12 14 05_4 32 Regulatory Assets and Liabilities  7 06- Exhibit D_NIM Summary 6 2" xfId="33577"/>
    <cellStyle name="_Value Copy 11 30 05 gas 12 09 05 AURORA at 12 14 05_4 32 Regulatory Assets and Liabilities  7 06- Exhibit D_NIM Summary_DEM-WP(C) ENERG10C--ctn Mid-C_042010 2010GRC" xfId="33578"/>
    <cellStyle name="_Value Copy 11 30 05 gas 12 09 05 AURORA at 12 14 05_4 32 Regulatory Assets and Liabilities  7 06- Exhibit D_NIM Summary_DEM-WP(C) ENERG10C--ctn Mid-C_042010 2010GRC 2" xfId="33579"/>
    <cellStyle name="_Value Copy 11 30 05 gas 12 09 05 AURORA at 12 14 05_ACCOUNTS" xfId="6799"/>
    <cellStyle name="_Value Copy 11 30 05 gas 12 09 05 AURORA at 12 14 05_Att B to RECs proceeds proposal" xfId="6800"/>
    <cellStyle name="_Value Copy 11 30 05 gas 12 09 05 AURORA at 12 14 05_AURORA Total New" xfId="6801"/>
    <cellStyle name="_Value Copy 11 30 05 gas 12 09 05 AURORA at 12 14 05_AURORA Total New 2" xfId="6802"/>
    <cellStyle name="_Value Copy 11 30 05 gas 12 09 05 AURORA at 12 14 05_AURORA Total New 2 2" xfId="33580"/>
    <cellStyle name="_Value Copy 11 30 05 gas 12 09 05 AURORA at 12 14 05_AURORA Total New 2 2 2" xfId="33581"/>
    <cellStyle name="_Value Copy 11 30 05 gas 12 09 05 AURORA at 12 14 05_AURORA Total New 2 2 2 2" xfId="33582"/>
    <cellStyle name="_Value Copy 11 30 05 gas 12 09 05 AURORA at 12 14 05_AURORA Total New 2 3" xfId="33583"/>
    <cellStyle name="_Value Copy 11 30 05 gas 12 09 05 AURORA at 12 14 05_AURORA Total New 2 3 2" xfId="33584"/>
    <cellStyle name="_Value Copy 11 30 05 gas 12 09 05 AURORA at 12 14 05_AURORA Total New 2 4" xfId="33585"/>
    <cellStyle name="_Value Copy 11 30 05 gas 12 09 05 AURORA at 12 14 05_AURORA Total New 2 4 2" xfId="33586"/>
    <cellStyle name="_Value Copy 11 30 05 gas 12 09 05 AURORA at 12 14 05_AURORA Total New 3" xfId="33587"/>
    <cellStyle name="_Value Copy 11 30 05 gas 12 09 05 AURORA at 12 14 05_AURORA Total New 3 2" xfId="33588"/>
    <cellStyle name="_Value Copy 11 30 05 gas 12 09 05 AURORA at 12 14 05_AURORA Total New 3 2 2" xfId="33589"/>
    <cellStyle name="_Value Copy 11 30 05 gas 12 09 05 AURORA at 12 14 05_AURORA Total New 4" xfId="33590"/>
    <cellStyle name="_Value Copy 11 30 05 gas 12 09 05 AURORA at 12 14 05_AURORA Total New 4 2" xfId="33591"/>
    <cellStyle name="_Value Copy 11 30 05 gas 12 09 05 AURORA at 12 14 05_AURORA Total New 5" xfId="33592"/>
    <cellStyle name="_Value Copy 11 30 05 gas 12 09 05 AURORA at 12 14 05_AURORA Total New 5 2" xfId="33593"/>
    <cellStyle name="_Value Copy 11 30 05 gas 12 09 05 AURORA at 12 14 05_Backup for Attachment B 2010-09-09" xfId="6803"/>
    <cellStyle name="_Value Copy 11 30 05 gas 12 09 05 AURORA at 12 14 05_Bench Request - Attachment B" xfId="6804"/>
    <cellStyle name="_Value Copy 11 30 05 gas 12 09 05 AURORA at 12 14 05_Book2" xfId="6805"/>
    <cellStyle name="_Value Copy 11 30 05 gas 12 09 05 AURORA at 12 14 05_Book2 2" xfId="6806"/>
    <cellStyle name="_Value Copy 11 30 05 gas 12 09 05 AURORA at 12 14 05_Book2 2 2" xfId="6807"/>
    <cellStyle name="_Value Copy 11 30 05 gas 12 09 05 AURORA at 12 14 05_Book2 2 2 2" xfId="33594"/>
    <cellStyle name="_Value Copy 11 30 05 gas 12 09 05 AURORA at 12 14 05_Book2 2 2 2 2" xfId="33595"/>
    <cellStyle name="_Value Copy 11 30 05 gas 12 09 05 AURORA at 12 14 05_Book2 2 3" xfId="6808"/>
    <cellStyle name="_Value Copy 11 30 05 gas 12 09 05 AURORA at 12 14 05_Book2 2 3 2" xfId="33596"/>
    <cellStyle name="_Value Copy 11 30 05 gas 12 09 05 AURORA at 12 14 05_Book2 2 4" xfId="33597"/>
    <cellStyle name="_Value Copy 11 30 05 gas 12 09 05 AURORA at 12 14 05_Book2 2 4 2" xfId="33598"/>
    <cellStyle name="_Value Copy 11 30 05 gas 12 09 05 AURORA at 12 14 05_Book2 3" xfId="6809"/>
    <cellStyle name="_Value Copy 11 30 05 gas 12 09 05 AURORA at 12 14 05_Book2 3 2" xfId="33599"/>
    <cellStyle name="_Value Copy 11 30 05 gas 12 09 05 AURORA at 12 14 05_Book2 3 2 2" xfId="33600"/>
    <cellStyle name="_Value Copy 11 30 05 gas 12 09 05 AURORA at 12 14 05_Book2 3 3" xfId="33601"/>
    <cellStyle name="_Value Copy 11 30 05 gas 12 09 05 AURORA at 12 14 05_Book2 4" xfId="6810"/>
    <cellStyle name="_Value Copy 11 30 05 gas 12 09 05 AURORA at 12 14 05_Book2 4 2" xfId="33602"/>
    <cellStyle name="_Value Copy 11 30 05 gas 12 09 05 AURORA at 12 14 05_Book2 4 2 2" xfId="33603"/>
    <cellStyle name="_Value Copy 11 30 05 gas 12 09 05 AURORA at 12 14 05_Book2 4 3" xfId="33604"/>
    <cellStyle name="_Value Copy 11 30 05 gas 12 09 05 AURORA at 12 14 05_Book2 5" xfId="33605"/>
    <cellStyle name="_Value Copy 11 30 05 gas 12 09 05 AURORA at 12 14 05_Book2 5 2" xfId="33606"/>
    <cellStyle name="_Value Copy 11 30 05 gas 12 09 05 AURORA at 12 14 05_Book2 6" xfId="33607"/>
    <cellStyle name="_Value Copy 11 30 05 gas 12 09 05 AURORA at 12 14 05_Book2 6 2" xfId="33608"/>
    <cellStyle name="_Value Copy 11 30 05 gas 12 09 05 AURORA at 12 14 05_Book2_Adj Bench DR 3 for Initial Briefs (Electric)" xfId="6811"/>
    <cellStyle name="_Value Copy 11 30 05 gas 12 09 05 AURORA at 12 14 05_Book2_Adj Bench DR 3 for Initial Briefs (Electric) 2" xfId="6812"/>
    <cellStyle name="_Value Copy 11 30 05 gas 12 09 05 AURORA at 12 14 05_Book2_Adj Bench DR 3 for Initial Briefs (Electric) 2 2" xfId="6813"/>
    <cellStyle name="_Value Copy 11 30 05 gas 12 09 05 AURORA at 12 14 05_Book2_Adj Bench DR 3 for Initial Briefs (Electric) 2 2 2" xfId="33609"/>
    <cellStyle name="_Value Copy 11 30 05 gas 12 09 05 AURORA at 12 14 05_Book2_Adj Bench DR 3 for Initial Briefs (Electric) 2 2 2 2" xfId="33610"/>
    <cellStyle name="_Value Copy 11 30 05 gas 12 09 05 AURORA at 12 14 05_Book2_Adj Bench DR 3 for Initial Briefs (Electric) 2 3" xfId="6814"/>
    <cellStyle name="_Value Copy 11 30 05 gas 12 09 05 AURORA at 12 14 05_Book2_Adj Bench DR 3 for Initial Briefs (Electric) 2 3 2" xfId="33611"/>
    <cellStyle name="_Value Copy 11 30 05 gas 12 09 05 AURORA at 12 14 05_Book2_Adj Bench DR 3 for Initial Briefs (Electric) 2 4" xfId="33612"/>
    <cellStyle name="_Value Copy 11 30 05 gas 12 09 05 AURORA at 12 14 05_Book2_Adj Bench DR 3 for Initial Briefs (Electric) 2 4 2" xfId="33613"/>
    <cellStyle name="_Value Copy 11 30 05 gas 12 09 05 AURORA at 12 14 05_Book2_Adj Bench DR 3 for Initial Briefs (Electric) 3" xfId="6815"/>
    <cellStyle name="_Value Copy 11 30 05 gas 12 09 05 AURORA at 12 14 05_Book2_Adj Bench DR 3 for Initial Briefs (Electric) 3 2" xfId="33614"/>
    <cellStyle name="_Value Copy 11 30 05 gas 12 09 05 AURORA at 12 14 05_Book2_Adj Bench DR 3 for Initial Briefs (Electric) 3 2 2" xfId="33615"/>
    <cellStyle name="_Value Copy 11 30 05 gas 12 09 05 AURORA at 12 14 05_Book2_Adj Bench DR 3 for Initial Briefs (Electric) 3 3" xfId="33616"/>
    <cellStyle name="_Value Copy 11 30 05 gas 12 09 05 AURORA at 12 14 05_Book2_Adj Bench DR 3 for Initial Briefs (Electric) 4" xfId="6816"/>
    <cellStyle name="_Value Copy 11 30 05 gas 12 09 05 AURORA at 12 14 05_Book2_Adj Bench DR 3 for Initial Briefs (Electric) 4 2" xfId="33617"/>
    <cellStyle name="_Value Copy 11 30 05 gas 12 09 05 AURORA at 12 14 05_Book2_Adj Bench DR 3 for Initial Briefs (Electric) 4 2 2" xfId="33618"/>
    <cellStyle name="_Value Copy 11 30 05 gas 12 09 05 AURORA at 12 14 05_Book2_Adj Bench DR 3 for Initial Briefs (Electric) 4 3" xfId="33619"/>
    <cellStyle name="_Value Copy 11 30 05 gas 12 09 05 AURORA at 12 14 05_Book2_Adj Bench DR 3 for Initial Briefs (Electric) 5" xfId="33620"/>
    <cellStyle name="_Value Copy 11 30 05 gas 12 09 05 AURORA at 12 14 05_Book2_Adj Bench DR 3 for Initial Briefs (Electric) 5 2" xfId="33621"/>
    <cellStyle name="_Value Copy 11 30 05 gas 12 09 05 AURORA at 12 14 05_Book2_Adj Bench DR 3 for Initial Briefs (Electric) 6" xfId="33622"/>
    <cellStyle name="_Value Copy 11 30 05 gas 12 09 05 AURORA at 12 14 05_Book2_Adj Bench DR 3 for Initial Briefs (Electric) 6 2" xfId="33623"/>
    <cellStyle name="_Value Copy 11 30 05 gas 12 09 05 AURORA at 12 14 05_Book2_Adj Bench DR 3 for Initial Briefs (Electric)_DEM-WP(C) ENERG10C--ctn Mid-C_042010 2010GRC" xfId="33624"/>
    <cellStyle name="_Value Copy 11 30 05 gas 12 09 05 AURORA at 12 14 05_Book2_Adj Bench DR 3 for Initial Briefs (Electric)_DEM-WP(C) ENERG10C--ctn Mid-C_042010 2010GRC 2" xfId="33625"/>
    <cellStyle name="_Value Copy 11 30 05 gas 12 09 05 AURORA at 12 14 05_Book2_DEM-WP(C) ENERG10C--ctn Mid-C_042010 2010GRC" xfId="33626"/>
    <cellStyle name="_Value Copy 11 30 05 gas 12 09 05 AURORA at 12 14 05_Book2_DEM-WP(C) ENERG10C--ctn Mid-C_042010 2010GRC 2" xfId="33627"/>
    <cellStyle name="_Value Copy 11 30 05 gas 12 09 05 AURORA at 12 14 05_Book2_Electric Rev Req Model (2009 GRC) Rebuttal" xfId="6817"/>
    <cellStyle name="_Value Copy 11 30 05 gas 12 09 05 AURORA at 12 14 05_Book2_Electric Rev Req Model (2009 GRC) Rebuttal 2" xfId="6818"/>
    <cellStyle name="_Value Copy 11 30 05 gas 12 09 05 AURORA at 12 14 05_Book2_Electric Rev Req Model (2009 GRC) Rebuttal 2 2" xfId="6819"/>
    <cellStyle name="_Value Copy 11 30 05 gas 12 09 05 AURORA at 12 14 05_Book2_Electric Rev Req Model (2009 GRC) Rebuttal 2 2 2" xfId="33628"/>
    <cellStyle name="_Value Copy 11 30 05 gas 12 09 05 AURORA at 12 14 05_Book2_Electric Rev Req Model (2009 GRC) Rebuttal 2 3" xfId="6820"/>
    <cellStyle name="_Value Copy 11 30 05 gas 12 09 05 AURORA at 12 14 05_Book2_Electric Rev Req Model (2009 GRC) Rebuttal 3" xfId="6821"/>
    <cellStyle name="_Value Copy 11 30 05 gas 12 09 05 AURORA at 12 14 05_Book2_Electric Rev Req Model (2009 GRC) Rebuttal 3 2" xfId="33629"/>
    <cellStyle name="_Value Copy 11 30 05 gas 12 09 05 AURORA at 12 14 05_Book2_Electric Rev Req Model (2009 GRC) Rebuttal 4" xfId="6822"/>
    <cellStyle name="_Value Copy 11 30 05 gas 12 09 05 AURORA at 12 14 05_Book2_Electric Rev Req Model (2009 GRC) Rebuttal REmoval of New  WH Solar AdjustMI" xfId="6823"/>
    <cellStyle name="_Value Copy 11 30 05 gas 12 09 05 AURORA at 12 14 05_Book2_Electric Rev Req Model (2009 GRC) Rebuttal REmoval of New  WH Solar AdjustMI 2" xfId="6824"/>
    <cellStyle name="_Value Copy 11 30 05 gas 12 09 05 AURORA at 12 14 05_Book2_Electric Rev Req Model (2009 GRC) Rebuttal REmoval of New  WH Solar AdjustMI 2 2" xfId="6825"/>
    <cellStyle name="_Value Copy 11 30 05 gas 12 09 05 AURORA at 12 14 05_Book2_Electric Rev Req Model (2009 GRC) Rebuttal REmoval of New  WH Solar AdjustMI 2 2 2" xfId="33630"/>
    <cellStyle name="_Value Copy 11 30 05 gas 12 09 05 AURORA at 12 14 05_Book2_Electric Rev Req Model (2009 GRC) Rebuttal REmoval of New  WH Solar AdjustMI 2 2 2 2" xfId="33631"/>
    <cellStyle name="_Value Copy 11 30 05 gas 12 09 05 AURORA at 12 14 05_Book2_Electric Rev Req Model (2009 GRC) Rebuttal REmoval of New  WH Solar AdjustMI 2 3" xfId="6826"/>
    <cellStyle name="_Value Copy 11 30 05 gas 12 09 05 AURORA at 12 14 05_Book2_Electric Rev Req Model (2009 GRC) Rebuttal REmoval of New  WH Solar AdjustMI 2 3 2" xfId="33632"/>
    <cellStyle name="_Value Copy 11 30 05 gas 12 09 05 AURORA at 12 14 05_Book2_Electric Rev Req Model (2009 GRC) Rebuttal REmoval of New  WH Solar AdjustMI 2 4" xfId="33633"/>
    <cellStyle name="_Value Copy 11 30 05 gas 12 09 05 AURORA at 12 14 05_Book2_Electric Rev Req Model (2009 GRC) Rebuttal REmoval of New  WH Solar AdjustMI 2 4 2" xfId="33634"/>
    <cellStyle name="_Value Copy 11 30 05 gas 12 09 05 AURORA at 12 14 05_Book2_Electric Rev Req Model (2009 GRC) Rebuttal REmoval of New  WH Solar AdjustMI 3" xfId="6827"/>
    <cellStyle name="_Value Copy 11 30 05 gas 12 09 05 AURORA at 12 14 05_Book2_Electric Rev Req Model (2009 GRC) Rebuttal REmoval of New  WH Solar AdjustMI 3 2" xfId="33635"/>
    <cellStyle name="_Value Copy 11 30 05 gas 12 09 05 AURORA at 12 14 05_Book2_Electric Rev Req Model (2009 GRC) Rebuttal REmoval of New  WH Solar AdjustMI 3 2 2" xfId="33636"/>
    <cellStyle name="_Value Copy 11 30 05 gas 12 09 05 AURORA at 12 14 05_Book2_Electric Rev Req Model (2009 GRC) Rebuttal REmoval of New  WH Solar AdjustMI 3 3" xfId="33637"/>
    <cellStyle name="_Value Copy 11 30 05 gas 12 09 05 AURORA at 12 14 05_Book2_Electric Rev Req Model (2009 GRC) Rebuttal REmoval of New  WH Solar AdjustMI 4" xfId="6828"/>
    <cellStyle name="_Value Copy 11 30 05 gas 12 09 05 AURORA at 12 14 05_Book2_Electric Rev Req Model (2009 GRC) Rebuttal REmoval of New  WH Solar AdjustMI 4 2" xfId="33638"/>
    <cellStyle name="_Value Copy 11 30 05 gas 12 09 05 AURORA at 12 14 05_Book2_Electric Rev Req Model (2009 GRC) Rebuttal REmoval of New  WH Solar AdjustMI 4 2 2" xfId="33639"/>
    <cellStyle name="_Value Copy 11 30 05 gas 12 09 05 AURORA at 12 14 05_Book2_Electric Rev Req Model (2009 GRC) Rebuttal REmoval of New  WH Solar AdjustMI 4 3" xfId="33640"/>
    <cellStyle name="_Value Copy 11 30 05 gas 12 09 05 AURORA at 12 14 05_Book2_Electric Rev Req Model (2009 GRC) Rebuttal REmoval of New  WH Solar AdjustMI 5" xfId="33641"/>
    <cellStyle name="_Value Copy 11 30 05 gas 12 09 05 AURORA at 12 14 05_Book2_Electric Rev Req Model (2009 GRC) Rebuttal REmoval of New  WH Solar AdjustMI 5 2" xfId="33642"/>
    <cellStyle name="_Value Copy 11 30 05 gas 12 09 05 AURORA at 12 14 05_Book2_Electric Rev Req Model (2009 GRC) Rebuttal REmoval of New  WH Solar AdjustMI 6" xfId="33643"/>
    <cellStyle name="_Value Copy 11 30 05 gas 12 09 05 AURORA at 12 14 05_Book2_Electric Rev Req Model (2009 GRC) Rebuttal REmoval of New  WH Solar AdjustMI 6 2" xfId="33644"/>
    <cellStyle name="_Value Copy 11 30 05 gas 12 09 05 AURORA at 12 14 05_Book2_Electric Rev Req Model (2009 GRC) Rebuttal REmoval of New  WH Solar AdjustMI_DEM-WP(C) ENERG10C--ctn Mid-C_042010 2010GRC" xfId="33645"/>
    <cellStyle name="_Value Copy 11 30 05 gas 12 09 05 AURORA at 12 14 05_Book2_Electric Rev Req Model (2009 GRC) Rebuttal REmoval of New  WH Solar AdjustMI_DEM-WP(C) ENERG10C--ctn Mid-C_042010 2010GRC 2" xfId="33646"/>
    <cellStyle name="_Value Copy 11 30 05 gas 12 09 05 AURORA at 12 14 05_Book2_Electric Rev Req Model (2009 GRC) Revised 01-18-2010" xfId="6829"/>
    <cellStyle name="_Value Copy 11 30 05 gas 12 09 05 AURORA at 12 14 05_Book2_Electric Rev Req Model (2009 GRC) Revised 01-18-2010 2" xfId="6830"/>
    <cellStyle name="_Value Copy 11 30 05 gas 12 09 05 AURORA at 12 14 05_Book2_Electric Rev Req Model (2009 GRC) Revised 01-18-2010 2 2" xfId="6831"/>
    <cellStyle name="_Value Copy 11 30 05 gas 12 09 05 AURORA at 12 14 05_Book2_Electric Rev Req Model (2009 GRC) Revised 01-18-2010 2 2 2" xfId="33647"/>
    <cellStyle name="_Value Copy 11 30 05 gas 12 09 05 AURORA at 12 14 05_Book2_Electric Rev Req Model (2009 GRC) Revised 01-18-2010 2 2 2 2" xfId="33648"/>
    <cellStyle name="_Value Copy 11 30 05 gas 12 09 05 AURORA at 12 14 05_Book2_Electric Rev Req Model (2009 GRC) Revised 01-18-2010 2 3" xfId="6832"/>
    <cellStyle name="_Value Copy 11 30 05 gas 12 09 05 AURORA at 12 14 05_Book2_Electric Rev Req Model (2009 GRC) Revised 01-18-2010 2 3 2" xfId="33649"/>
    <cellStyle name="_Value Copy 11 30 05 gas 12 09 05 AURORA at 12 14 05_Book2_Electric Rev Req Model (2009 GRC) Revised 01-18-2010 2 4" xfId="33650"/>
    <cellStyle name="_Value Copy 11 30 05 gas 12 09 05 AURORA at 12 14 05_Book2_Electric Rev Req Model (2009 GRC) Revised 01-18-2010 2 4 2" xfId="33651"/>
    <cellStyle name="_Value Copy 11 30 05 gas 12 09 05 AURORA at 12 14 05_Book2_Electric Rev Req Model (2009 GRC) Revised 01-18-2010 3" xfId="6833"/>
    <cellStyle name="_Value Copy 11 30 05 gas 12 09 05 AURORA at 12 14 05_Book2_Electric Rev Req Model (2009 GRC) Revised 01-18-2010 3 2" xfId="33652"/>
    <cellStyle name="_Value Copy 11 30 05 gas 12 09 05 AURORA at 12 14 05_Book2_Electric Rev Req Model (2009 GRC) Revised 01-18-2010 3 2 2" xfId="33653"/>
    <cellStyle name="_Value Copy 11 30 05 gas 12 09 05 AURORA at 12 14 05_Book2_Electric Rev Req Model (2009 GRC) Revised 01-18-2010 3 3" xfId="33654"/>
    <cellStyle name="_Value Copy 11 30 05 gas 12 09 05 AURORA at 12 14 05_Book2_Electric Rev Req Model (2009 GRC) Revised 01-18-2010 4" xfId="6834"/>
    <cellStyle name="_Value Copy 11 30 05 gas 12 09 05 AURORA at 12 14 05_Book2_Electric Rev Req Model (2009 GRC) Revised 01-18-2010 4 2" xfId="33655"/>
    <cellStyle name="_Value Copy 11 30 05 gas 12 09 05 AURORA at 12 14 05_Book2_Electric Rev Req Model (2009 GRC) Revised 01-18-2010 4 2 2" xfId="33656"/>
    <cellStyle name="_Value Copy 11 30 05 gas 12 09 05 AURORA at 12 14 05_Book2_Electric Rev Req Model (2009 GRC) Revised 01-18-2010 4 3" xfId="33657"/>
    <cellStyle name="_Value Copy 11 30 05 gas 12 09 05 AURORA at 12 14 05_Book2_Electric Rev Req Model (2009 GRC) Revised 01-18-2010 5" xfId="33658"/>
    <cellStyle name="_Value Copy 11 30 05 gas 12 09 05 AURORA at 12 14 05_Book2_Electric Rev Req Model (2009 GRC) Revised 01-18-2010 5 2" xfId="33659"/>
    <cellStyle name="_Value Copy 11 30 05 gas 12 09 05 AURORA at 12 14 05_Book2_Electric Rev Req Model (2009 GRC) Revised 01-18-2010 6" xfId="33660"/>
    <cellStyle name="_Value Copy 11 30 05 gas 12 09 05 AURORA at 12 14 05_Book2_Electric Rev Req Model (2009 GRC) Revised 01-18-2010 6 2" xfId="33661"/>
    <cellStyle name="_Value Copy 11 30 05 gas 12 09 05 AURORA at 12 14 05_Book2_Electric Rev Req Model (2009 GRC) Revised 01-18-2010_DEM-WP(C) ENERG10C--ctn Mid-C_042010 2010GRC" xfId="33662"/>
    <cellStyle name="_Value Copy 11 30 05 gas 12 09 05 AURORA at 12 14 05_Book2_Electric Rev Req Model (2009 GRC) Revised 01-18-2010_DEM-WP(C) ENERG10C--ctn Mid-C_042010 2010GRC 2" xfId="33663"/>
    <cellStyle name="_Value Copy 11 30 05 gas 12 09 05 AURORA at 12 14 05_Book2_Final Order Electric EXHIBIT A-1" xfId="6835"/>
    <cellStyle name="_Value Copy 11 30 05 gas 12 09 05 AURORA at 12 14 05_Book2_Final Order Electric EXHIBIT A-1 2" xfId="6836"/>
    <cellStyle name="_Value Copy 11 30 05 gas 12 09 05 AURORA at 12 14 05_Book2_Final Order Electric EXHIBIT A-1 2 2" xfId="6837"/>
    <cellStyle name="_Value Copy 11 30 05 gas 12 09 05 AURORA at 12 14 05_Book2_Final Order Electric EXHIBIT A-1 2 2 2" xfId="33664"/>
    <cellStyle name="_Value Copy 11 30 05 gas 12 09 05 AURORA at 12 14 05_Book2_Final Order Electric EXHIBIT A-1 2 3" xfId="6838"/>
    <cellStyle name="_Value Copy 11 30 05 gas 12 09 05 AURORA at 12 14 05_Book2_Final Order Electric EXHIBIT A-1 3" xfId="6839"/>
    <cellStyle name="_Value Copy 11 30 05 gas 12 09 05 AURORA at 12 14 05_Book2_Final Order Electric EXHIBIT A-1 3 2" xfId="33665"/>
    <cellStyle name="_Value Copy 11 30 05 gas 12 09 05 AURORA at 12 14 05_Book2_Final Order Electric EXHIBIT A-1 3 2 2" xfId="33666"/>
    <cellStyle name="_Value Copy 11 30 05 gas 12 09 05 AURORA at 12 14 05_Book2_Final Order Electric EXHIBIT A-1 3 3" xfId="33667"/>
    <cellStyle name="_Value Copy 11 30 05 gas 12 09 05 AURORA at 12 14 05_Book2_Final Order Electric EXHIBIT A-1 4" xfId="6840"/>
    <cellStyle name="_Value Copy 11 30 05 gas 12 09 05 AURORA at 12 14 05_Book2_Final Order Electric EXHIBIT A-1 4 2" xfId="33668"/>
    <cellStyle name="_Value Copy 11 30 05 gas 12 09 05 AURORA at 12 14 05_Book2_Final Order Electric EXHIBIT A-1 5" xfId="33669"/>
    <cellStyle name="_Value Copy 11 30 05 gas 12 09 05 AURORA at 12 14 05_Book2_Final Order Electric EXHIBIT A-1 6" xfId="33670"/>
    <cellStyle name="_Value Copy 11 30 05 gas 12 09 05 AURORA at 12 14 05_Book4" xfId="6841"/>
    <cellStyle name="_Value Copy 11 30 05 gas 12 09 05 AURORA at 12 14 05_Book4 2" xfId="6842"/>
    <cellStyle name="_Value Copy 11 30 05 gas 12 09 05 AURORA at 12 14 05_Book4 2 2" xfId="6843"/>
    <cellStyle name="_Value Copy 11 30 05 gas 12 09 05 AURORA at 12 14 05_Book4 2 2 2" xfId="33671"/>
    <cellStyle name="_Value Copy 11 30 05 gas 12 09 05 AURORA at 12 14 05_Book4 2 2 2 2" xfId="33672"/>
    <cellStyle name="_Value Copy 11 30 05 gas 12 09 05 AURORA at 12 14 05_Book4 2 3" xfId="6844"/>
    <cellStyle name="_Value Copy 11 30 05 gas 12 09 05 AURORA at 12 14 05_Book4 2 3 2" xfId="33673"/>
    <cellStyle name="_Value Copy 11 30 05 gas 12 09 05 AURORA at 12 14 05_Book4 2 4" xfId="33674"/>
    <cellStyle name="_Value Copy 11 30 05 gas 12 09 05 AURORA at 12 14 05_Book4 2 4 2" xfId="33675"/>
    <cellStyle name="_Value Copy 11 30 05 gas 12 09 05 AURORA at 12 14 05_Book4 3" xfId="6845"/>
    <cellStyle name="_Value Copy 11 30 05 gas 12 09 05 AURORA at 12 14 05_Book4 3 2" xfId="33676"/>
    <cellStyle name="_Value Copy 11 30 05 gas 12 09 05 AURORA at 12 14 05_Book4 3 2 2" xfId="33677"/>
    <cellStyle name="_Value Copy 11 30 05 gas 12 09 05 AURORA at 12 14 05_Book4 3 3" xfId="33678"/>
    <cellStyle name="_Value Copy 11 30 05 gas 12 09 05 AURORA at 12 14 05_Book4 4" xfId="6846"/>
    <cellStyle name="_Value Copy 11 30 05 gas 12 09 05 AURORA at 12 14 05_Book4 4 2" xfId="33679"/>
    <cellStyle name="_Value Copy 11 30 05 gas 12 09 05 AURORA at 12 14 05_Book4 4 2 2" xfId="33680"/>
    <cellStyle name="_Value Copy 11 30 05 gas 12 09 05 AURORA at 12 14 05_Book4 4 3" xfId="33681"/>
    <cellStyle name="_Value Copy 11 30 05 gas 12 09 05 AURORA at 12 14 05_Book4 5" xfId="33682"/>
    <cellStyle name="_Value Copy 11 30 05 gas 12 09 05 AURORA at 12 14 05_Book4 5 2" xfId="33683"/>
    <cellStyle name="_Value Copy 11 30 05 gas 12 09 05 AURORA at 12 14 05_Book4 6" xfId="33684"/>
    <cellStyle name="_Value Copy 11 30 05 gas 12 09 05 AURORA at 12 14 05_Book4 6 2" xfId="33685"/>
    <cellStyle name="_Value Copy 11 30 05 gas 12 09 05 AURORA at 12 14 05_Book4_DEM-WP(C) ENERG10C--ctn Mid-C_042010 2010GRC" xfId="33686"/>
    <cellStyle name="_Value Copy 11 30 05 gas 12 09 05 AURORA at 12 14 05_Book4_DEM-WP(C) ENERG10C--ctn Mid-C_042010 2010GRC 2" xfId="33687"/>
    <cellStyle name="_Value Copy 11 30 05 gas 12 09 05 AURORA at 12 14 05_Book9" xfId="6847"/>
    <cellStyle name="_Value Copy 11 30 05 gas 12 09 05 AURORA at 12 14 05_Book9 2" xfId="6848"/>
    <cellStyle name="_Value Copy 11 30 05 gas 12 09 05 AURORA at 12 14 05_Book9 2 2" xfId="6849"/>
    <cellStyle name="_Value Copy 11 30 05 gas 12 09 05 AURORA at 12 14 05_Book9 2 2 2" xfId="33688"/>
    <cellStyle name="_Value Copy 11 30 05 gas 12 09 05 AURORA at 12 14 05_Book9 2 2 2 2" xfId="33689"/>
    <cellStyle name="_Value Copy 11 30 05 gas 12 09 05 AURORA at 12 14 05_Book9 2 3" xfId="6850"/>
    <cellStyle name="_Value Copy 11 30 05 gas 12 09 05 AURORA at 12 14 05_Book9 2 3 2" xfId="33690"/>
    <cellStyle name="_Value Copy 11 30 05 gas 12 09 05 AURORA at 12 14 05_Book9 2 4" xfId="33691"/>
    <cellStyle name="_Value Copy 11 30 05 gas 12 09 05 AURORA at 12 14 05_Book9 2 4 2" xfId="33692"/>
    <cellStyle name="_Value Copy 11 30 05 gas 12 09 05 AURORA at 12 14 05_Book9 3" xfId="6851"/>
    <cellStyle name="_Value Copy 11 30 05 gas 12 09 05 AURORA at 12 14 05_Book9 3 2" xfId="33693"/>
    <cellStyle name="_Value Copy 11 30 05 gas 12 09 05 AURORA at 12 14 05_Book9 3 2 2" xfId="33694"/>
    <cellStyle name="_Value Copy 11 30 05 gas 12 09 05 AURORA at 12 14 05_Book9 3 3" xfId="33695"/>
    <cellStyle name="_Value Copy 11 30 05 gas 12 09 05 AURORA at 12 14 05_Book9 4" xfId="6852"/>
    <cellStyle name="_Value Copy 11 30 05 gas 12 09 05 AURORA at 12 14 05_Book9 4 2" xfId="33696"/>
    <cellStyle name="_Value Copy 11 30 05 gas 12 09 05 AURORA at 12 14 05_Book9 4 2 2" xfId="33697"/>
    <cellStyle name="_Value Copy 11 30 05 gas 12 09 05 AURORA at 12 14 05_Book9 4 3" xfId="33698"/>
    <cellStyle name="_Value Copy 11 30 05 gas 12 09 05 AURORA at 12 14 05_Book9 5" xfId="33699"/>
    <cellStyle name="_Value Copy 11 30 05 gas 12 09 05 AURORA at 12 14 05_Book9 5 2" xfId="33700"/>
    <cellStyle name="_Value Copy 11 30 05 gas 12 09 05 AURORA at 12 14 05_Book9 6" xfId="33701"/>
    <cellStyle name="_Value Copy 11 30 05 gas 12 09 05 AURORA at 12 14 05_Book9 6 2" xfId="33702"/>
    <cellStyle name="_Value Copy 11 30 05 gas 12 09 05 AURORA at 12 14 05_Book9_DEM-WP(C) ENERG10C--ctn Mid-C_042010 2010GRC" xfId="33703"/>
    <cellStyle name="_Value Copy 11 30 05 gas 12 09 05 AURORA at 12 14 05_Book9_DEM-WP(C) ENERG10C--ctn Mid-C_042010 2010GRC 2" xfId="33704"/>
    <cellStyle name="_Value Copy 11 30 05 gas 12 09 05 AURORA at 12 14 05_Check the Interest Calculation" xfId="6853"/>
    <cellStyle name="_Value Copy 11 30 05 gas 12 09 05 AURORA at 12 14 05_Check the Interest Calculation 2" xfId="33705"/>
    <cellStyle name="_Value Copy 11 30 05 gas 12 09 05 AURORA at 12 14 05_Check the Interest Calculation_Scenario 1 REC vs PTC Offset" xfId="6854"/>
    <cellStyle name="_Value Copy 11 30 05 gas 12 09 05 AURORA at 12 14 05_Check the Interest Calculation_Scenario 1 REC vs PTC Offset 2" xfId="33706"/>
    <cellStyle name="_Value Copy 11 30 05 gas 12 09 05 AURORA at 12 14 05_Check the Interest Calculation_Scenario 3" xfId="6855"/>
    <cellStyle name="_Value Copy 11 30 05 gas 12 09 05 AURORA at 12 14 05_Check the Interest Calculation_Scenario 3 2" xfId="33707"/>
    <cellStyle name="_Value Copy 11 30 05 gas 12 09 05 AURORA at 12 14 05_Chelan PUD Power Costs (8-10)" xfId="6856"/>
    <cellStyle name="_Value Copy 11 30 05 gas 12 09 05 AURORA at 12 14 05_Chelan PUD Power Costs (8-10) 2" xfId="33708"/>
    <cellStyle name="_Value Copy 11 30 05 gas 12 09 05 AURORA at 12 14 05_DEM-WP(C) Chelan Power Costs" xfId="33709"/>
    <cellStyle name="_Value Copy 11 30 05 gas 12 09 05 AURORA at 12 14 05_DEM-WP(C) Chelan Power Costs 2" xfId="33710"/>
    <cellStyle name="_Value Copy 11 30 05 gas 12 09 05 AURORA at 12 14 05_DEM-WP(C) Chelan Power Costs 2 2" xfId="33711"/>
    <cellStyle name="_Value Copy 11 30 05 gas 12 09 05 AURORA at 12 14 05_DEM-WP(C) Chelan Power Costs 2 2 2" xfId="33712"/>
    <cellStyle name="_Value Copy 11 30 05 gas 12 09 05 AURORA at 12 14 05_DEM-WP(C) Chelan Power Costs 2 3" xfId="33713"/>
    <cellStyle name="_Value Copy 11 30 05 gas 12 09 05 AURORA at 12 14 05_DEM-WP(C) Chelan Power Costs 3" xfId="33714"/>
    <cellStyle name="_Value Copy 11 30 05 gas 12 09 05 AURORA at 12 14 05_DEM-WP(C) Chelan Power Costs 3 2" xfId="33715"/>
    <cellStyle name="_Value Copy 11 30 05 gas 12 09 05 AURORA at 12 14 05_DEM-WP(C) Chelan Power Costs 3 2 2" xfId="33716"/>
    <cellStyle name="_Value Copy 11 30 05 gas 12 09 05 AURORA at 12 14 05_DEM-WP(C) Chelan Power Costs 3 3" xfId="33717"/>
    <cellStyle name="_Value Copy 11 30 05 gas 12 09 05 AURORA at 12 14 05_DEM-WP(C) Chelan Power Costs 4" xfId="33718"/>
    <cellStyle name="_Value Copy 11 30 05 gas 12 09 05 AURORA at 12 14 05_DEM-WP(C) Chelan Power Costs 4 2" xfId="33719"/>
    <cellStyle name="_Value Copy 11 30 05 gas 12 09 05 AURORA at 12 14 05_DEM-WP(C) Chelan Power Costs 5" xfId="33720"/>
    <cellStyle name="_Value Copy 11 30 05 gas 12 09 05 AURORA at 12 14 05_DEM-WP(C) Chelan Power Costs 5 2" xfId="33721"/>
    <cellStyle name="_Value Copy 11 30 05 gas 12 09 05 AURORA at 12 14 05_DEM-WP(C) ENERG10C--ctn Mid-C_042010 2010GRC" xfId="33722"/>
    <cellStyle name="_Value Copy 11 30 05 gas 12 09 05 AURORA at 12 14 05_DEM-WP(C) ENERG10C--ctn Mid-C_042010 2010GRC 2" xfId="33723"/>
    <cellStyle name="_Value Copy 11 30 05 gas 12 09 05 AURORA at 12 14 05_DEM-WP(C) Gas Transport 2010GRC" xfId="33724"/>
    <cellStyle name="_Value Copy 11 30 05 gas 12 09 05 AURORA at 12 14 05_DEM-WP(C) Gas Transport 2010GRC 2" xfId="33725"/>
    <cellStyle name="_Value Copy 11 30 05 gas 12 09 05 AURORA at 12 14 05_DEM-WP(C) Gas Transport 2010GRC 2 2" xfId="33726"/>
    <cellStyle name="_Value Copy 11 30 05 gas 12 09 05 AURORA at 12 14 05_DEM-WP(C) Gas Transport 2010GRC 2 2 2" xfId="33727"/>
    <cellStyle name="_Value Copy 11 30 05 gas 12 09 05 AURORA at 12 14 05_DEM-WP(C) Gas Transport 2010GRC 2 3" xfId="33728"/>
    <cellStyle name="_Value Copy 11 30 05 gas 12 09 05 AURORA at 12 14 05_DEM-WP(C) Gas Transport 2010GRC 3" xfId="33729"/>
    <cellStyle name="_Value Copy 11 30 05 gas 12 09 05 AURORA at 12 14 05_DEM-WP(C) Gas Transport 2010GRC 3 2" xfId="33730"/>
    <cellStyle name="_Value Copy 11 30 05 gas 12 09 05 AURORA at 12 14 05_DEM-WP(C) Gas Transport 2010GRC 3 2 2" xfId="33731"/>
    <cellStyle name="_Value Copy 11 30 05 gas 12 09 05 AURORA at 12 14 05_DEM-WP(C) Gas Transport 2010GRC 3 3" xfId="33732"/>
    <cellStyle name="_Value Copy 11 30 05 gas 12 09 05 AURORA at 12 14 05_DEM-WP(C) Gas Transport 2010GRC 4" xfId="33733"/>
    <cellStyle name="_Value Copy 11 30 05 gas 12 09 05 AURORA at 12 14 05_DEM-WP(C) Gas Transport 2010GRC 4 2" xfId="33734"/>
    <cellStyle name="_Value Copy 11 30 05 gas 12 09 05 AURORA at 12 14 05_DEM-WP(C) Gas Transport 2010GRC 5" xfId="33735"/>
    <cellStyle name="_Value Copy 11 30 05 gas 12 09 05 AURORA at 12 14 05_DEM-WP(C) Gas Transport 2010GRC 5 2" xfId="33736"/>
    <cellStyle name="_Value Copy 11 30 05 gas 12 09 05 AURORA at 12 14 05_Direct Assignment Distribution Plant 2008" xfId="6857"/>
    <cellStyle name="_Value Copy 11 30 05 gas 12 09 05 AURORA at 12 14 05_Direct Assignment Distribution Plant 2008 2" xfId="6858"/>
    <cellStyle name="_Value Copy 11 30 05 gas 12 09 05 AURORA at 12 14 05_Direct Assignment Distribution Plant 2008 2 2" xfId="6859"/>
    <cellStyle name="_Value Copy 11 30 05 gas 12 09 05 AURORA at 12 14 05_Direct Assignment Distribution Plant 2008 2 2 2" xfId="6860"/>
    <cellStyle name="_Value Copy 11 30 05 gas 12 09 05 AURORA at 12 14 05_Direct Assignment Distribution Plant 2008 2 2 2 2" xfId="33737"/>
    <cellStyle name="_Value Copy 11 30 05 gas 12 09 05 AURORA at 12 14 05_Direct Assignment Distribution Plant 2008 2 2 3" xfId="6861"/>
    <cellStyle name="_Value Copy 11 30 05 gas 12 09 05 AURORA at 12 14 05_Direct Assignment Distribution Plant 2008 2 3" xfId="6862"/>
    <cellStyle name="_Value Copy 11 30 05 gas 12 09 05 AURORA at 12 14 05_Direct Assignment Distribution Plant 2008 2 3 2" xfId="6863"/>
    <cellStyle name="_Value Copy 11 30 05 gas 12 09 05 AURORA at 12 14 05_Direct Assignment Distribution Plant 2008 2 3 2 2" xfId="33738"/>
    <cellStyle name="_Value Copy 11 30 05 gas 12 09 05 AURORA at 12 14 05_Direct Assignment Distribution Plant 2008 2 3 3" xfId="6864"/>
    <cellStyle name="_Value Copy 11 30 05 gas 12 09 05 AURORA at 12 14 05_Direct Assignment Distribution Plant 2008 2 4" xfId="6865"/>
    <cellStyle name="_Value Copy 11 30 05 gas 12 09 05 AURORA at 12 14 05_Direct Assignment Distribution Plant 2008 2 4 2" xfId="6866"/>
    <cellStyle name="_Value Copy 11 30 05 gas 12 09 05 AURORA at 12 14 05_Direct Assignment Distribution Plant 2008 2 4 2 2" xfId="33739"/>
    <cellStyle name="_Value Copy 11 30 05 gas 12 09 05 AURORA at 12 14 05_Direct Assignment Distribution Plant 2008 2 4 3" xfId="6867"/>
    <cellStyle name="_Value Copy 11 30 05 gas 12 09 05 AURORA at 12 14 05_Direct Assignment Distribution Plant 2008 2 5" xfId="33740"/>
    <cellStyle name="_Value Copy 11 30 05 gas 12 09 05 AURORA at 12 14 05_Direct Assignment Distribution Plant 2008 3" xfId="6868"/>
    <cellStyle name="_Value Copy 11 30 05 gas 12 09 05 AURORA at 12 14 05_Direct Assignment Distribution Plant 2008 3 2" xfId="6869"/>
    <cellStyle name="_Value Copy 11 30 05 gas 12 09 05 AURORA at 12 14 05_Direct Assignment Distribution Plant 2008 3 2 2" xfId="33741"/>
    <cellStyle name="_Value Copy 11 30 05 gas 12 09 05 AURORA at 12 14 05_Direct Assignment Distribution Plant 2008 3 3" xfId="6870"/>
    <cellStyle name="_Value Copy 11 30 05 gas 12 09 05 AURORA at 12 14 05_Direct Assignment Distribution Plant 2008 4" xfId="6871"/>
    <cellStyle name="_Value Copy 11 30 05 gas 12 09 05 AURORA at 12 14 05_Direct Assignment Distribution Plant 2008 4 2" xfId="6872"/>
    <cellStyle name="_Value Copy 11 30 05 gas 12 09 05 AURORA at 12 14 05_Direct Assignment Distribution Plant 2008 4 2 2" xfId="33742"/>
    <cellStyle name="_Value Copy 11 30 05 gas 12 09 05 AURORA at 12 14 05_Direct Assignment Distribution Plant 2008 4 3" xfId="6873"/>
    <cellStyle name="_Value Copy 11 30 05 gas 12 09 05 AURORA at 12 14 05_Direct Assignment Distribution Plant 2008 5" xfId="6874"/>
    <cellStyle name="_Value Copy 11 30 05 gas 12 09 05 AURORA at 12 14 05_Direct Assignment Distribution Plant 2008 5 2" xfId="33743"/>
    <cellStyle name="_Value Copy 11 30 05 gas 12 09 05 AURORA at 12 14 05_Direct Assignment Distribution Plant 2008 6" xfId="6875"/>
    <cellStyle name="_Value Copy 11 30 05 gas 12 09 05 AURORA at 12 14 05_DWH-08 (Rate Spread &amp; Design Workpapers)" xfId="6876"/>
    <cellStyle name="_Value Copy 11 30 05 gas 12 09 05 AURORA at 12 14 05_Electric COS Inputs" xfId="6877"/>
    <cellStyle name="_Value Copy 11 30 05 gas 12 09 05 AURORA at 12 14 05_Electric COS Inputs 2" xfId="6878"/>
    <cellStyle name="_Value Copy 11 30 05 gas 12 09 05 AURORA at 12 14 05_Electric COS Inputs 2 2" xfId="6879"/>
    <cellStyle name="_Value Copy 11 30 05 gas 12 09 05 AURORA at 12 14 05_Electric COS Inputs 2 2 2" xfId="6880"/>
    <cellStyle name="_Value Copy 11 30 05 gas 12 09 05 AURORA at 12 14 05_Electric COS Inputs 2 2 2 2" xfId="33744"/>
    <cellStyle name="_Value Copy 11 30 05 gas 12 09 05 AURORA at 12 14 05_Electric COS Inputs 2 2 3" xfId="6881"/>
    <cellStyle name="_Value Copy 11 30 05 gas 12 09 05 AURORA at 12 14 05_Electric COS Inputs 2 3" xfId="6882"/>
    <cellStyle name="_Value Copy 11 30 05 gas 12 09 05 AURORA at 12 14 05_Electric COS Inputs 2 3 2" xfId="6883"/>
    <cellStyle name="_Value Copy 11 30 05 gas 12 09 05 AURORA at 12 14 05_Electric COS Inputs 2 3 2 2" xfId="33745"/>
    <cellStyle name="_Value Copy 11 30 05 gas 12 09 05 AURORA at 12 14 05_Electric COS Inputs 2 3 3" xfId="6884"/>
    <cellStyle name="_Value Copy 11 30 05 gas 12 09 05 AURORA at 12 14 05_Electric COS Inputs 2 4" xfId="6885"/>
    <cellStyle name="_Value Copy 11 30 05 gas 12 09 05 AURORA at 12 14 05_Electric COS Inputs 2 4 2" xfId="6886"/>
    <cellStyle name="_Value Copy 11 30 05 gas 12 09 05 AURORA at 12 14 05_Electric COS Inputs 2 4 2 2" xfId="33746"/>
    <cellStyle name="_Value Copy 11 30 05 gas 12 09 05 AURORA at 12 14 05_Electric COS Inputs 2 4 3" xfId="6887"/>
    <cellStyle name="_Value Copy 11 30 05 gas 12 09 05 AURORA at 12 14 05_Electric COS Inputs 2 5" xfId="33747"/>
    <cellStyle name="_Value Copy 11 30 05 gas 12 09 05 AURORA at 12 14 05_Electric COS Inputs 3" xfId="6888"/>
    <cellStyle name="_Value Copy 11 30 05 gas 12 09 05 AURORA at 12 14 05_Electric COS Inputs 3 2" xfId="6889"/>
    <cellStyle name="_Value Copy 11 30 05 gas 12 09 05 AURORA at 12 14 05_Electric COS Inputs 3 2 2" xfId="33748"/>
    <cellStyle name="_Value Copy 11 30 05 gas 12 09 05 AURORA at 12 14 05_Electric COS Inputs 3 3" xfId="6890"/>
    <cellStyle name="_Value Copy 11 30 05 gas 12 09 05 AURORA at 12 14 05_Electric COS Inputs 4" xfId="6891"/>
    <cellStyle name="_Value Copy 11 30 05 gas 12 09 05 AURORA at 12 14 05_Electric COS Inputs 4 2" xfId="6892"/>
    <cellStyle name="_Value Copy 11 30 05 gas 12 09 05 AURORA at 12 14 05_Electric COS Inputs 4 2 2" xfId="33749"/>
    <cellStyle name="_Value Copy 11 30 05 gas 12 09 05 AURORA at 12 14 05_Electric COS Inputs 4 3" xfId="6893"/>
    <cellStyle name="_Value Copy 11 30 05 gas 12 09 05 AURORA at 12 14 05_Electric COS Inputs 5" xfId="6894"/>
    <cellStyle name="_Value Copy 11 30 05 gas 12 09 05 AURORA at 12 14 05_Electric COS Inputs 5 2" xfId="33750"/>
    <cellStyle name="_Value Copy 11 30 05 gas 12 09 05 AURORA at 12 14 05_Electric COS Inputs 6" xfId="6895"/>
    <cellStyle name="_Value Copy 11 30 05 gas 12 09 05 AURORA at 12 14 05_Electric Rate Spread and Rate Design 3.23.09" xfId="6896"/>
    <cellStyle name="_Value Copy 11 30 05 gas 12 09 05 AURORA at 12 14 05_Electric Rate Spread and Rate Design 3.23.09 2" xfId="6897"/>
    <cellStyle name="_Value Copy 11 30 05 gas 12 09 05 AURORA at 12 14 05_Electric Rate Spread and Rate Design 3.23.09 2 2" xfId="6898"/>
    <cellStyle name="_Value Copy 11 30 05 gas 12 09 05 AURORA at 12 14 05_Electric Rate Spread and Rate Design 3.23.09 2 2 2" xfId="6899"/>
    <cellStyle name="_Value Copy 11 30 05 gas 12 09 05 AURORA at 12 14 05_Electric Rate Spread and Rate Design 3.23.09 2 2 2 2" xfId="33751"/>
    <cellStyle name="_Value Copy 11 30 05 gas 12 09 05 AURORA at 12 14 05_Electric Rate Spread and Rate Design 3.23.09 2 2 3" xfId="6900"/>
    <cellStyle name="_Value Copy 11 30 05 gas 12 09 05 AURORA at 12 14 05_Electric Rate Spread and Rate Design 3.23.09 2 3" xfId="6901"/>
    <cellStyle name="_Value Copy 11 30 05 gas 12 09 05 AURORA at 12 14 05_Electric Rate Spread and Rate Design 3.23.09 2 3 2" xfId="6902"/>
    <cellStyle name="_Value Copy 11 30 05 gas 12 09 05 AURORA at 12 14 05_Electric Rate Spread and Rate Design 3.23.09 2 3 2 2" xfId="33752"/>
    <cellStyle name="_Value Copy 11 30 05 gas 12 09 05 AURORA at 12 14 05_Electric Rate Spread and Rate Design 3.23.09 2 3 3" xfId="6903"/>
    <cellStyle name="_Value Copy 11 30 05 gas 12 09 05 AURORA at 12 14 05_Electric Rate Spread and Rate Design 3.23.09 2 4" xfId="6904"/>
    <cellStyle name="_Value Copy 11 30 05 gas 12 09 05 AURORA at 12 14 05_Electric Rate Spread and Rate Design 3.23.09 2 4 2" xfId="6905"/>
    <cellStyle name="_Value Copy 11 30 05 gas 12 09 05 AURORA at 12 14 05_Electric Rate Spread and Rate Design 3.23.09 2 4 2 2" xfId="33753"/>
    <cellStyle name="_Value Copy 11 30 05 gas 12 09 05 AURORA at 12 14 05_Electric Rate Spread and Rate Design 3.23.09 2 4 3" xfId="6906"/>
    <cellStyle name="_Value Copy 11 30 05 gas 12 09 05 AURORA at 12 14 05_Electric Rate Spread and Rate Design 3.23.09 2 5" xfId="33754"/>
    <cellStyle name="_Value Copy 11 30 05 gas 12 09 05 AURORA at 12 14 05_Electric Rate Spread and Rate Design 3.23.09 3" xfId="6907"/>
    <cellStyle name="_Value Copy 11 30 05 gas 12 09 05 AURORA at 12 14 05_Electric Rate Spread and Rate Design 3.23.09 3 2" xfId="6908"/>
    <cellStyle name="_Value Copy 11 30 05 gas 12 09 05 AURORA at 12 14 05_Electric Rate Spread and Rate Design 3.23.09 3 2 2" xfId="33755"/>
    <cellStyle name="_Value Copy 11 30 05 gas 12 09 05 AURORA at 12 14 05_Electric Rate Spread and Rate Design 3.23.09 3 3" xfId="6909"/>
    <cellStyle name="_Value Copy 11 30 05 gas 12 09 05 AURORA at 12 14 05_Electric Rate Spread and Rate Design 3.23.09 4" xfId="6910"/>
    <cellStyle name="_Value Copy 11 30 05 gas 12 09 05 AURORA at 12 14 05_Electric Rate Spread and Rate Design 3.23.09 4 2" xfId="6911"/>
    <cellStyle name="_Value Copy 11 30 05 gas 12 09 05 AURORA at 12 14 05_Electric Rate Spread and Rate Design 3.23.09 4 2 2" xfId="33756"/>
    <cellStyle name="_Value Copy 11 30 05 gas 12 09 05 AURORA at 12 14 05_Electric Rate Spread and Rate Design 3.23.09 4 3" xfId="6912"/>
    <cellStyle name="_Value Copy 11 30 05 gas 12 09 05 AURORA at 12 14 05_Electric Rate Spread and Rate Design 3.23.09 5" xfId="6913"/>
    <cellStyle name="_Value Copy 11 30 05 gas 12 09 05 AURORA at 12 14 05_Electric Rate Spread and Rate Design 3.23.09 5 2" xfId="33757"/>
    <cellStyle name="_Value Copy 11 30 05 gas 12 09 05 AURORA at 12 14 05_Electric Rate Spread and Rate Design 3.23.09 6" xfId="6914"/>
    <cellStyle name="_Value Copy 11 30 05 gas 12 09 05 AURORA at 12 14 05_Exh A-1 resulting from UE-112050 effective Jan 1 2012" xfId="33758"/>
    <cellStyle name="_Value Copy 11 30 05 gas 12 09 05 AURORA at 12 14 05_Exh A-1 resulting from UE-112050 effective Jan 1 2012 2" xfId="33759"/>
    <cellStyle name="_Value Copy 11 30 05 gas 12 09 05 AURORA at 12 14 05_Exhibit A-1 effective 4-1-11 fr S Free 12-11" xfId="33760"/>
    <cellStyle name="_Value Copy 11 30 05 gas 12 09 05 AURORA at 12 14 05_Exhibit A-1 effective 4-1-11 fr S Free 12-11 2" xfId="33761"/>
    <cellStyle name="_Value Copy 11 30 05 gas 12 09 05 AURORA at 12 14 05_Exhibit D fr R Gho 12-31-08" xfId="6915"/>
    <cellStyle name="_Value Copy 11 30 05 gas 12 09 05 AURORA at 12 14 05_Exhibit D fr R Gho 12-31-08 2" xfId="6916"/>
    <cellStyle name="_Value Copy 11 30 05 gas 12 09 05 AURORA at 12 14 05_Exhibit D fr R Gho 12-31-08 2 2" xfId="33762"/>
    <cellStyle name="_Value Copy 11 30 05 gas 12 09 05 AURORA at 12 14 05_Exhibit D fr R Gho 12-31-08 2 2 2" xfId="33763"/>
    <cellStyle name="_Value Copy 11 30 05 gas 12 09 05 AURORA at 12 14 05_Exhibit D fr R Gho 12-31-08 2 2 2 2" xfId="33764"/>
    <cellStyle name="_Value Copy 11 30 05 gas 12 09 05 AURORA at 12 14 05_Exhibit D fr R Gho 12-31-08 2 3" xfId="33765"/>
    <cellStyle name="_Value Copy 11 30 05 gas 12 09 05 AURORA at 12 14 05_Exhibit D fr R Gho 12-31-08 2 3 2" xfId="33766"/>
    <cellStyle name="_Value Copy 11 30 05 gas 12 09 05 AURORA at 12 14 05_Exhibit D fr R Gho 12-31-08 2 4" xfId="33767"/>
    <cellStyle name="_Value Copy 11 30 05 gas 12 09 05 AURORA at 12 14 05_Exhibit D fr R Gho 12-31-08 2 4 2" xfId="33768"/>
    <cellStyle name="_Value Copy 11 30 05 gas 12 09 05 AURORA at 12 14 05_Exhibit D fr R Gho 12-31-08 3" xfId="6917"/>
    <cellStyle name="_Value Copy 11 30 05 gas 12 09 05 AURORA at 12 14 05_Exhibit D fr R Gho 12-31-08 3 2" xfId="33769"/>
    <cellStyle name="_Value Copy 11 30 05 gas 12 09 05 AURORA at 12 14 05_Exhibit D fr R Gho 12-31-08 3 2 2" xfId="33770"/>
    <cellStyle name="_Value Copy 11 30 05 gas 12 09 05 AURORA at 12 14 05_Exhibit D fr R Gho 12-31-08 3 3" xfId="33771"/>
    <cellStyle name="_Value Copy 11 30 05 gas 12 09 05 AURORA at 12 14 05_Exhibit D fr R Gho 12-31-08 4" xfId="33772"/>
    <cellStyle name="_Value Copy 11 30 05 gas 12 09 05 AURORA at 12 14 05_Exhibit D fr R Gho 12-31-08 4 2" xfId="33773"/>
    <cellStyle name="_Value Copy 11 30 05 gas 12 09 05 AURORA at 12 14 05_Exhibit D fr R Gho 12-31-08 4 2 2" xfId="33774"/>
    <cellStyle name="_Value Copy 11 30 05 gas 12 09 05 AURORA at 12 14 05_Exhibit D fr R Gho 12-31-08 4 3" xfId="33775"/>
    <cellStyle name="_Value Copy 11 30 05 gas 12 09 05 AURORA at 12 14 05_Exhibit D fr R Gho 12-31-08 5" xfId="33776"/>
    <cellStyle name="_Value Copy 11 30 05 gas 12 09 05 AURORA at 12 14 05_Exhibit D fr R Gho 12-31-08 5 2" xfId="33777"/>
    <cellStyle name="_Value Copy 11 30 05 gas 12 09 05 AURORA at 12 14 05_Exhibit D fr R Gho 12-31-08 6" xfId="33778"/>
    <cellStyle name="_Value Copy 11 30 05 gas 12 09 05 AURORA at 12 14 05_Exhibit D fr R Gho 12-31-08 6 2" xfId="33779"/>
    <cellStyle name="_Value Copy 11 30 05 gas 12 09 05 AURORA at 12 14 05_Exhibit D fr R Gho 12-31-08 v2" xfId="6918"/>
    <cellStyle name="_Value Copy 11 30 05 gas 12 09 05 AURORA at 12 14 05_Exhibit D fr R Gho 12-31-08 v2 2" xfId="6919"/>
    <cellStyle name="_Value Copy 11 30 05 gas 12 09 05 AURORA at 12 14 05_Exhibit D fr R Gho 12-31-08 v2 2 2" xfId="33780"/>
    <cellStyle name="_Value Copy 11 30 05 gas 12 09 05 AURORA at 12 14 05_Exhibit D fr R Gho 12-31-08 v2 2 2 2" xfId="33781"/>
    <cellStyle name="_Value Copy 11 30 05 gas 12 09 05 AURORA at 12 14 05_Exhibit D fr R Gho 12-31-08 v2 2 2 2 2" xfId="33782"/>
    <cellStyle name="_Value Copy 11 30 05 gas 12 09 05 AURORA at 12 14 05_Exhibit D fr R Gho 12-31-08 v2 2 3" xfId="33783"/>
    <cellStyle name="_Value Copy 11 30 05 gas 12 09 05 AURORA at 12 14 05_Exhibit D fr R Gho 12-31-08 v2 2 3 2" xfId="33784"/>
    <cellStyle name="_Value Copy 11 30 05 gas 12 09 05 AURORA at 12 14 05_Exhibit D fr R Gho 12-31-08 v2 2 4" xfId="33785"/>
    <cellStyle name="_Value Copy 11 30 05 gas 12 09 05 AURORA at 12 14 05_Exhibit D fr R Gho 12-31-08 v2 2 4 2" xfId="33786"/>
    <cellStyle name="_Value Copy 11 30 05 gas 12 09 05 AURORA at 12 14 05_Exhibit D fr R Gho 12-31-08 v2 3" xfId="6920"/>
    <cellStyle name="_Value Copy 11 30 05 gas 12 09 05 AURORA at 12 14 05_Exhibit D fr R Gho 12-31-08 v2 3 2" xfId="33787"/>
    <cellStyle name="_Value Copy 11 30 05 gas 12 09 05 AURORA at 12 14 05_Exhibit D fr R Gho 12-31-08 v2 3 2 2" xfId="33788"/>
    <cellStyle name="_Value Copy 11 30 05 gas 12 09 05 AURORA at 12 14 05_Exhibit D fr R Gho 12-31-08 v2 3 3" xfId="33789"/>
    <cellStyle name="_Value Copy 11 30 05 gas 12 09 05 AURORA at 12 14 05_Exhibit D fr R Gho 12-31-08 v2 4" xfId="33790"/>
    <cellStyle name="_Value Copy 11 30 05 gas 12 09 05 AURORA at 12 14 05_Exhibit D fr R Gho 12-31-08 v2 4 2" xfId="33791"/>
    <cellStyle name="_Value Copy 11 30 05 gas 12 09 05 AURORA at 12 14 05_Exhibit D fr R Gho 12-31-08 v2 4 2 2" xfId="33792"/>
    <cellStyle name="_Value Copy 11 30 05 gas 12 09 05 AURORA at 12 14 05_Exhibit D fr R Gho 12-31-08 v2 4 3" xfId="33793"/>
    <cellStyle name="_Value Copy 11 30 05 gas 12 09 05 AURORA at 12 14 05_Exhibit D fr R Gho 12-31-08 v2 5" xfId="33794"/>
    <cellStyle name="_Value Copy 11 30 05 gas 12 09 05 AURORA at 12 14 05_Exhibit D fr R Gho 12-31-08 v2 5 2" xfId="33795"/>
    <cellStyle name="_Value Copy 11 30 05 gas 12 09 05 AURORA at 12 14 05_Exhibit D fr R Gho 12-31-08 v2 6" xfId="33796"/>
    <cellStyle name="_Value Copy 11 30 05 gas 12 09 05 AURORA at 12 14 05_Exhibit D fr R Gho 12-31-08 v2 6 2" xfId="33797"/>
    <cellStyle name="_Value Copy 11 30 05 gas 12 09 05 AURORA at 12 14 05_Exhibit D fr R Gho 12-31-08 v2_DEM-WP(C) ENERG10C--ctn Mid-C_042010 2010GRC" xfId="33798"/>
    <cellStyle name="_Value Copy 11 30 05 gas 12 09 05 AURORA at 12 14 05_Exhibit D fr R Gho 12-31-08 v2_DEM-WP(C) ENERG10C--ctn Mid-C_042010 2010GRC 2" xfId="33799"/>
    <cellStyle name="_Value Copy 11 30 05 gas 12 09 05 AURORA at 12 14 05_Exhibit D fr R Gho 12-31-08 v2_NIM Summary" xfId="6921"/>
    <cellStyle name="_Value Copy 11 30 05 gas 12 09 05 AURORA at 12 14 05_Exhibit D fr R Gho 12-31-08 v2_NIM Summary 2" xfId="6922"/>
    <cellStyle name="_Value Copy 11 30 05 gas 12 09 05 AURORA at 12 14 05_Exhibit D fr R Gho 12-31-08 v2_NIM Summary 2 2" xfId="33800"/>
    <cellStyle name="_Value Copy 11 30 05 gas 12 09 05 AURORA at 12 14 05_Exhibit D fr R Gho 12-31-08 v2_NIM Summary 2 2 2" xfId="33801"/>
    <cellStyle name="_Value Copy 11 30 05 gas 12 09 05 AURORA at 12 14 05_Exhibit D fr R Gho 12-31-08 v2_NIM Summary 2 2 2 2" xfId="33802"/>
    <cellStyle name="_Value Copy 11 30 05 gas 12 09 05 AURORA at 12 14 05_Exhibit D fr R Gho 12-31-08 v2_NIM Summary 2 3" xfId="33803"/>
    <cellStyle name="_Value Copy 11 30 05 gas 12 09 05 AURORA at 12 14 05_Exhibit D fr R Gho 12-31-08 v2_NIM Summary 2 3 2" xfId="33804"/>
    <cellStyle name="_Value Copy 11 30 05 gas 12 09 05 AURORA at 12 14 05_Exhibit D fr R Gho 12-31-08 v2_NIM Summary 2 4" xfId="33805"/>
    <cellStyle name="_Value Copy 11 30 05 gas 12 09 05 AURORA at 12 14 05_Exhibit D fr R Gho 12-31-08 v2_NIM Summary 2 4 2" xfId="33806"/>
    <cellStyle name="_Value Copy 11 30 05 gas 12 09 05 AURORA at 12 14 05_Exhibit D fr R Gho 12-31-08 v2_NIM Summary 3" xfId="33807"/>
    <cellStyle name="_Value Copy 11 30 05 gas 12 09 05 AURORA at 12 14 05_Exhibit D fr R Gho 12-31-08 v2_NIM Summary 3 2" xfId="33808"/>
    <cellStyle name="_Value Copy 11 30 05 gas 12 09 05 AURORA at 12 14 05_Exhibit D fr R Gho 12-31-08 v2_NIM Summary 3 2 2" xfId="33809"/>
    <cellStyle name="_Value Copy 11 30 05 gas 12 09 05 AURORA at 12 14 05_Exhibit D fr R Gho 12-31-08 v2_NIM Summary 3 3" xfId="33810"/>
    <cellStyle name="_Value Copy 11 30 05 gas 12 09 05 AURORA at 12 14 05_Exhibit D fr R Gho 12-31-08 v2_NIM Summary 4" xfId="33811"/>
    <cellStyle name="_Value Copy 11 30 05 gas 12 09 05 AURORA at 12 14 05_Exhibit D fr R Gho 12-31-08 v2_NIM Summary 4 2" xfId="33812"/>
    <cellStyle name="_Value Copy 11 30 05 gas 12 09 05 AURORA at 12 14 05_Exhibit D fr R Gho 12-31-08 v2_NIM Summary 4 2 2" xfId="33813"/>
    <cellStyle name="_Value Copy 11 30 05 gas 12 09 05 AURORA at 12 14 05_Exhibit D fr R Gho 12-31-08 v2_NIM Summary 4 3" xfId="33814"/>
    <cellStyle name="_Value Copy 11 30 05 gas 12 09 05 AURORA at 12 14 05_Exhibit D fr R Gho 12-31-08 v2_NIM Summary 5" xfId="33815"/>
    <cellStyle name="_Value Copy 11 30 05 gas 12 09 05 AURORA at 12 14 05_Exhibit D fr R Gho 12-31-08 v2_NIM Summary 5 2" xfId="33816"/>
    <cellStyle name="_Value Copy 11 30 05 gas 12 09 05 AURORA at 12 14 05_Exhibit D fr R Gho 12-31-08 v2_NIM Summary 6" xfId="33817"/>
    <cellStyle name="_Value Copy 11 30 05 gas 12 09 05 AURORA at 12 14 05_Exhibit D fr R Gho 12-31-08 v2_NIM Summary 6 2" xfId="33818"/>
    <cellStyle name="_Value Copy 11 30 05 gas 12 09 05 AURORA at 12 14 05_Exhibit D fr R Gho 12-31-08 v2_NIM Summary_DEM-WP(C) ENERG10C--ctn Mid-C_042010 2010GRC" xfId="33819"/>
    <cellStyle name="_Value Copy 11 30 05 gas 12 09 05 AURORA at 12 14 05_Exhibit D fr R Gho 12-31-08 v2_NIM Summary_DEM-WP(C) ENERG10C--ctn Mid-C_042010 2010GRC 2" xfId="33820"/>
    <cellStyle name="_Value Copy 11 30 05 gas 12 09 05 AURORA at 12 14 05_Exhibit D fr R Gho 12-31-08_DEM-WP(C) ENERG10C--ctn Mid-C_042010 2010GRC" xfId="33821"/>
    <cellStyle name="_Value Copy 11 30 05 gas 12 09 05 AURORA at 12 14 05_Exhibit D fr R Gho 12-31-08_DEM-WP(C) ENERG10C--ctn Mid-C_042010 2010GRC 2" xfId="33822"/>
    <cellStyle name="_Value Copy 11 30 05 gas 12 09 05 AURORA at 12 14 05_Exhibit D fr R Gho 12-31-08_NIM Summary" xfId="6923"/>
    <cellStyle name="_Value Copy 11 30 05 gas 12 09 05 AURORA at 12 14 05_Exhibit D fr R Gho 12-31-08_NIM Summary 2" xfId="6924"/>
    <cellStyle name="_Value Copy 11 30 05 gas 12 09 05 AURORA at 12 14 05_Exhibit D fr R Gho 12-31-08_NIM Summary 2 2" xfId="33823"/>
    <cellStyle name="_Value Copy 11 30 05 gas 12 09 05 AURORA at 12 14 05_Exhibit D fr R Gho 12-31-08_NIM Summary 2 2 2" xfId="33824"/>
    <cellStyle name="_Value Copy 11 30 05 gas 12 09 05 AURORA at 12 14 05_Exhibit D fr R Gho 12-31-08_NIM Summary 2 2 2 2" xfId="33825"/>
    <cellStyle name="_Value Copy 11 30 05 gas 12 09 05 AURORA at 12 14 05_Exhibit D fr R Gho 12-31-08_NIM Summary 2 3" xfId="33826"/>
    <cellStyle name="_Value Copy 11 30 05 gas 12 09 05 AURORA at 12 14 05_Exhibit D fr R Gho 12-31-08_NIM Summary 2 3 2" xfId="33827"/>
    <cellStyle name="_Value Copy 11 30 05 gas 12 09 05 AURORA at 12 14 05_Exhibit D fr R Gho 12-31-08_NIM Summary 2 4" xfId="33828"/>
    <cellStyle name="_Value Copy 11 30 05 gas 12 09 05 AURORA at 12 14 05_Exhibit D fr R Gho 12-31-08_NIM Summary 2 4 2" xfId="33829"/>
    <cellStyle name="_Value Copy 11 30 05 gas 12 09 05 AURORA at 12 14 05_Exhibit D fr R Gho 12-31-08_NIM Summary 3" xfId="33830"/>
    <cellStyle name="_Value Copy 11 30 05 gas 12 09 05 AURORA at 12 14 05_Exhibit D fr R Gho 12-31-08_NIM Summary 3 2" xfId="33831"/>
    <cellStyle name="_Value Copy 11 30 05 gas 12 09 05 AURORA at 12 14 05_Exhibit D fr R Gho 12-31-08_NIM Summary 3 2 2" xfId="33832"/>
    <cellStyle name="_Value Copy 11 30 05 gas 12 09 05 AURORA at 12 14 05_Exhibit D fr R Gho 12-31-08_NIM Summary 3 3" xfId="33833"/>
    <cellStyle name="_Value Copy 11 30 05 gas 12 09 05 AURORA at 12 14 05_Exhibit D fr R Gho 12-31-08_NIM Summary 4" xfId="33834"/>
    <cellStyle name="_Value Copy 11 30 05 gas 12 09 05 AURORA at 12 14 05_Exhibit D fr R Gho 12-31-08_NIM Summary 4 2" xfId="33835"/>
    <cellStyle name="_Value Copy 11 30 05 gas 12 09 05 AURORA at 12 14 05_Exhibit D fr R Gho 12-31-08_NIM Summary 4 2 2" xfId="33836"/>
    <cellStyle name="_Value Copy 11 30 05 gas 12 09 05 AURORA at 12 14 05_Exhibit D fr R Gho 12-31-08_NIM Summary 4 3" xfId="33837"/>
    <cellStyle name="_Value Copy 11 30 05 gas 12 09 05 AURORA at 12 14 05_Exhibit D fr R Gho 12-31-08_NIM Summary 5" xfId="33838"/>
    <cellStyle name="_Value Copy 11 30 05 gas 12 09 05 AURORA at 12 14 05_Exhibit D fr R Gho 12-31-08_NIM Summary 5 2" xfId="33839"/>
    <cellStyle name="_Value Copy 11 30 05 gas 12 09 05 AURORA at 12 14 05_Exhibit D fr R Gho 12-31-08_NIM Summary 6" xfId="33840"/>
    <cellStyle name="_Value Copy 11 30 05 gas 12 09 05 AURORA at 12 14 05_Exhibit D fr R Gho 12-31-08_NIM Summary 6 2" xfId="33841"/>
    <cellStyle name="_Value Copy 11 30 05 gas 12 09 05 AURORA at 12 14 05_Exhibit D fr R Gho 12-31-08_NIM Summary_DEM-WP(C) ENERG10C--ctn Mid-C_042010 2010GRC" xfId="33842"/>
    <cellStyle name="_Value Copy 11 30 05 gas 12 09 05 AURORA at 12 14 05_Exhibit D fr R Gho 12-31-08_NIM Summary_DEM-WP(C) ENERG10C--ctn Mid-C_042010 2010GRC 2" xfId="33843"/>
    <cellStyle name="_Value Copy 11 30 05 gas 12 09 05 AURORA at 12 14 05_Final 2008 PTC Rate Design Workpapers 10.27.08" xfId="6925"/>
    <cellStyle name="_Value Copy 11 30 05 gas 12 09 05 AURORA at 12 14 05_Final 2009 Electric Low Income Workpapers" xfId="6926"/>
    <cellStyle name="_Value Copy 11 30 05 gas 12 09 05 AURORA at 12 14 05_Gas Rev Req Model (2010 GRC)" xfId="6927"/>
    <cellStyle name="_Value Copy 11 30 05 gas 12 09 05 AURORA at 12 14 05_Hopkins Ridge Prepaid Tran - Interest Earned RY 12ME Feb  '11" xfId="6928"/>
    <cellStyle name="_Value Copy 11 30 05 gas 12 09 05 AURORA at 12 14 05_Hopkins Ridge Prepaid Tran - Interest Earned RY 12ME Feb  '11 2" xfId="6929"/>
    <cellStyle name="_Value Copy 11 30 05 gas 12 09 05 AURORA at 12 14 05_Hopkins Ridge Prepaid Tran - Interest Earned RY 12ME Feb  '11 2 2" xfId="33844"/>
    <cellStyle name="_Value Copy 11 30 05 gas 12 09 05 AURORA at 12 14 05_Hopkins Ridge Prepaid Tran - Interest Earned RY 12ME Feb  '11 2 2 2" xfId="33845"/>
    <cellStyle name="_Value Copy 11 30 05 gas 12 09 05 AURORA at 12 14 05_Hopkins Ridge Prepaid Tran - Interest Earned RY 12ME Feb  '11 2 2 2 2" xfId="33846"/>
    <cellStyle name="_Value Copy 11 30 05 gas 12 09 05 AURORA at 12 14 05_Hopkins Ridge Prepaid Tran - Interest Earned RY 12ME Feb  '11 2 3" xfId="33847"/>
    <cellStyle name="_Value Copy 11 30 05 gas 12 09 05 AURORA at 12 14 05_Hopkins Ridge Prepaid Tran - Interest Earned RY 12ME Feb  '11 2 3 2" xfId="33848"/>
    <cellStyle name="_Value Copy 11 30 05 gas 12 09 05 AURORA at 12 14 05_Hopkins Ridge Prepaid Tran - Interest Earned RY 12ME Feb  '11 2 4" xfId="33849"/>
    <cellStyle name="_Value Copy 11 30 05 gas 12 09 05 AURORA at 12 14 05_Hopkins Ridge Prepaid Tran - Interest Earned RY 12ME Feb  '11 2 4 2" xfId="33850"/>
    <cellStyle name="_Value Copy 11 30 05 gas 12 09 05 AURORA at 12 14 05_Hopkins Ridge Prepaid Tran - Interest Earned RY 12ME Feb  '11 3" xfId="33851"/>
    <cellStyle name="_Value Copy 11 30 05 gas 12 09 05 AURORA at 12 14 05_Hopkins Ridge Prepaid Tran - Interest Earned RY 12ME Feb  '11 3 2" xfId="33852"/>
    <cellStyle name="_Value Copy 11 30 05 gas 12 09 05 AURORA at 12 14 05_Hopkins Ridge Prepaid Tran - Interest Earned RY 12ME Feb  '11 3 2 2" xfId="33853"/>
    <cellStyle name="_Value Copy 11 30 05 gas 12 09 05 AURORA at 12 14 05_Hopkins Ridge Prepaid Tran - Interest Earned RY 12ME Feb  '11 3 3" xfId="33854"/>
    <cellStyle name="_Value Copy 11 30 05 gas 12 09 05 AURORA at 12 14 05_Hopkins Ridge Prepaid Tran - Interest Earned RY 12ME Feb  '11 4" xfId="33855"/>
    <cellStyle name="_Value Copy 11 30 05 gas 12 09 05 AURORA at 12 14 05_Hopkins Ridge Prepaid Tran - Interest Earned RY 12ME Feb  '11 4 2" xfId="33856"/>
    <cellStyle name="_Value Copy 11 30 05 gas 12 09 05 AURORA at 12 14 05_Hopkins Ridge Prepaid Tran - Interest Earned RY 12ME Feb  '11 4 2 2" xfId="33857"/>
    <cellStyle name="_Value Copy 11 30 05 gas 12 09 05 AURORA at 12 14 05_Hopkins Ridge Prepaid Tran - Interest Earned RY 12ME Feb  '11 4 3" xfId="33858"/>
    <cellStyle name="_Value Copy 11 30 05 gas 12 09 05 AURORA at 12 14 05_Hopkins Ridge Prepaid Tran - Interest Earned RY 12ME Feb  '11 5" xfId="33859"/>
    <cellStyle name="_Value Copy 11 30 05 gas 12 09 05 AURORA at 12 14 05_Hopkins Ridge Prepaid Tran - Interest Earned RY 12ME Feb  '11 5 2" xfId="33860"/>
    <cellStyle name="_Value Copy 11 30 05 gas 12 09 05 AURORA at 12 14 05_Hopkins Ridge Prepaid Tran - Interest Earned RY 12ME Feb  '11 6" xfId="33861"/>
    <cellStyle name="_Value Copy 11 30 05 gas 12 09 05 AURORA at 12 14 05_Hopkins Ridge Prepaid Tran - Interest Earned RY 12ME Feb  '11 6 2" xfId="33862"/>
    <cellStyle name="_Value Copy 11 30 05 gas 12 09 05 AURORA at 12 14 05_Hopkins Ridge Prepaid Tran - Interest Earned RY 12ME Feb  '11_DEM-WP(C) ENERG10C--ctn Mid-C_042010 2010GRC" xfId="33863"/>
    <cellStyle name="_Value Copy 11 30 05 gas 12 09 05 AURORA at 12 14 05_Hopkins Ridge Prepaid Tran - Interest Earned RY 12ME Feb  '11_DEM-WP(C) ENERG10C--ctn Mid-C_042010 2010GRC 2" xfId="33864"/>
    <cellStyle name="_Value Copy 11 30 05 gas 12 09 05 AURORA at 12 14 05_Hopkins Ridge Prepaid Tran - Interest Earned RY 12ME Feb  '11_NIM Summary" xfId="6930"/>
    <cellStyle name="_Value Copy 11 30 05 gas 12 09 05 AURORA at 12 14 05_Hopkins Ridge Prepaid Tran - Interest Earned RY 12ME Feb  '11_NIM Summary 2" xfId="6931"/>
    <cellStyle name="_Value Copy 11 30 05 gas 12 09 05 AURORA at 12 14 05_Hopkins Ridge Prepaid Tran - Interest Earned RY 12ME Feb  '11_NIM Summary 2 2" xfId="33865"/>
    <cellStyle name="_Value Copy 11 30 05 gas 12 09 05 AURORA at 12 14 05_Hopkins Ridge Prepaid Tran - Interest Earned RY 12ME Feb  '11_NIM Summary 2 2 2" xfId="33866"/>
    <cellStyle name="_Value Copy 11 30 05 gas 12 09 05 AURORA at 12 14 05_Hopkins Ridge Prepaid Tran - Interest Earned RY 12ME Feb  '11_NIM Summary 2 2 2 2" xfId="33867"/>
    <cellStyle name="_Value Copy 11 30 05 gas 12 09 05 AURORA at 12 14 05_Hopkins Ridge Prepaid Tran - Interest Earned RY 12ME Feb  '11_NIM Summary 2 3" xfId="33868"/>
    <cellStyle name="_Value Copy 11 30 05 gas 12 09 05 AURORA at 12 14 05_Hopkins Ridge Prepaid Tran - Interest Earned RY 12ME Feb  '11_NIM Summary 2 3 2" xfId="33869"/>
    <cellStyle name="_Value Copy 11 30 05 gas 12 09 05 AURORA at 12 14 05_Hopkins Ridge Prepaid Tran - Interest Earned RY 12ME Feb  '11_NIM Summary 2 4" xfId="33870"/>
    <cellStyle name="_Value Copy 11 30 05 gas 12 09 05 AURORA at 12 14 05_Hopkins Ridge Prepaid Tran - Interest Earned RY 12ME Feb  '11_NIM Summary 2 4 2" xfId="33871"/>
    <cellStyle name="_Value Copy 11 30 05 gas 12 09 05 AURORA at 12 14 05_Hopkins Ridge Prepaid Tran - Interest Earned RY 12ME Feb  '11_NIM Summary 3" xfId="33872"/>
    <cellStyle name="_Value Copy 11 30 05 gas 12 09 05 AURORA at 12 14 05_Hopkins Ridge Prepaid Tran - Interest Earned RY 12ME Feb  '11_NIM Summary 3 2" xfId="33873"/>
    <cellStyle name="_Value Copy 11 30 05 gas 12 09 05 AURORA at 12 14 05_Hopkins Ridge Prepaid Tran - Interest Earned RY 12ME Feb  '11_NIM Summary 3 2 2" xfId="33874"/>
    <cellStyle name="_Value Copy 11 30 05 gas 12 09 05 AURORA at 12 14 05_Hopkins Ridge Prepaid Tran - Interest Earned RY 12ME Feb  '11_NIM Summary 3 3" xfId="33875"/>
    <cellStyle name="_Value Copy 11 30 05 gas 12 09 05 AURORA at 12 14 05_Hopkins Ridge Prepaid Tran - Interest Earned RY 12ME Feb  '11_NIM Summary 4" xfId="33876"/>
    <cellStyle name="_Value Copy 11 30 05 gas 12 09 05 AURORA at 12 14 05_Hopkins Ridge Prepaid Tran - Interest Earned RY 12ME Feb  '11_NIM Summary 4 2" xfId="33877"/>
    <cellStyle name="_Value Copy 11 30 05 gas 12 09 05 AURORA at 12 14 05_Hopkins Ridge Prepaid Tran - Interest Earned RY 12ME Feb  '11_NIM Summary 4 2 2" xfId="33878"/>
    <cellStyle name="_Value Copy 11 30 05 gas 12 09 05 AURORA at 12 14 05_Hopkins Ridge Prepaid Tran - Interest Earned RY 12ME Feb  '11_NIM Summary 4 3" xfId="33879"/>
    <cellStyle name="_Value Copy 11 30 05 gas 12 09 05 AURORA at 12 14 05_Hopkins Ridge Prepaid Tran - Interest Earned RY 12ME Feb  '11_NIM Summary 5" xfId="33880"/>
    <cellStyle name="_Value Copy 11 30 05 gas 12 09 05 AURORA at 12 14 05_Hopkins Ridge Prepaid Tran - Interest Earned RY 12ME Feb  '11_NIM Summary 5 2" xfId="33881"/>
    <cellStyle name="_Value Copy 11 30 05 gas 12 09 05 AURORA at 12 14 05_Hopkins Ridge Prepaid Tran - Interest Earned RY 12ME Feb  '11_NIM Summary 6" xfId="33882"/>
    <cellStyle name="_Value Copy 11 30 05 gas 12 09 05 AURORA at 12 14 05_Hopkins Ridge Prepaid Tran - Interest Earned RY 12ME Feb  '11_NIM Summary 6 2" xfId="33883"/>
    <cellStyle name="_Value Copy 11 30 05 gas 12 09 05 AURORA at 12 14 05_Hopkins Ridge Prepaid Tran - Interest Earned RY 12ME Feb  '11_NIM Summary_DEM-WP(C) ENERG10C--ctn Mid-C_042010 2010GRC" xfId="33884"/>
    <cellStyle name="_Value Copy 11 30 05 gas 12 09 05 AURORA at 12 14 05_Hopkins Ridge Prepaid Tran - Interest Earned RY 12ME Feb  '11_NIM Summary_DEM-WP(C) ENERG10C--ctn Mid-C_042010 2010GRC 2" xfId="33885"/>
    <cellStyle name="_Value Copy 11 30 05 gas 12 09 05 AURORA at 12 14 05_Hopkins Ridge Prepaid Tran - Interest Earned RY 12ME Feb  '11_Transmission Workbook for May BOD" xfId="6932"/>
    <cellStyle name="_Value Copy 11 30 05 gas 12 09 05 AURORA at 12 14 05_Hopkins Ridge Prepaid Tran - Interest Earned RY 12ME Feb  '11_Transmission Workbook for May BOD 2" xfId="6933"/>
    <cellStyle name="_Value Copy 11 30 05 gas 12 09 05 AURORA at 12 14 05_Hopkins Ridge Prepaid Tran - Interest Earned RY 12ME Feb  '11_Transmission Workbook for May BOD 2 2" xfId="33886"/>
    <cellStyle name="_Value Copy 11 30 05 gas 12 09 05 AURORA at 12 14 05_Hopkins Ridge Prepaid Tran - Interest Earned RY 12ME Feb  '11_Transmission Workbook for May BOD 2 2 2" xfId="33887"/>
    <cellStyle name="_Value Copy 11 30 05 gas 12 09 05 AURORA at 12 14 05_Hopkins Ridge Prepaid Tran - Interest Earned RY 12ME Feb  '11_Transmission Workbook for May BOD 2 2 2 2" xfId="33888"/>
    <cellStyle name="_Value Copy 11 30 05 gas 12 09 05 AURORA at 12 14 05_Hopkins Ridge Prepaid Tran - Interest Earned RY 12ME Feb  '11_Transmission Workbook for May BOD 2 3" xfId="33889"/>
    <cellStyle name="_Value Copy 11 30 05 gas 12 09 05 AURORA at 12 14 05_Hopkins Ridge Prepaid Tran - Interest Earned RY 12ME Feb  '11_Transmission Workbook for May BOD 2 3 2" xfId="33890"/>
    <cellStyle name="_Value Copy 11 30 05 gas 12 09 05 AURORA at 12 14 05_Hopkins Ridge Prepaid Tran - Interest Earned RY 12ME Feb  '11_Transmission Workbook for May BOD 2 4" xfId="33891"/>
    <cellStyle name="_Value Copy 11 30 05 gas 12 09 05 AURORA at 12 14 05_Hopkins Ridge Prepaid Tran - Interest Earned RY 12ME Feb  '11_Transmission Workbook for May BOD 2 4 2" xfId="33892"/>
    <cellStyle name="_Value Copy 11 30 05 gas 12 09 05 AURORA at 12 14 05_Hopkins Ridge Prepaid Tran - Interest Earned RY 12ME Feb  '11_Transmission Workbook for May BOD 3" xfId="33893"/>
    <cellStyle name="_Value Copy 11 30 05 gas 12 09 05 AURORA at 12 14 05_Hopkins Ridge Prepaid Tran - Interest Earned RY 12ME Feb  '11_Transmission Workbook for May BOD 3 2" xfId="33894"/>
    <cellStyle name="_Value Copy 11 30 05 gas 12 09 05 AURORA at 12 14 05_Hopkins Ridge Prepaid Tran - Interest Earned RY 12ME Feb  '11_Transmission Workbook for May BOD 3 2 2" xfId="33895"/>
    <cellStyle name="_Value Copy 11 30 05 gas 12 09 05 AURORA at 12 14 05_Hopkins Ridge Prepaid Tran - Interest Earned RY 12ME Feb  '11_Transmission Workbook for May BOD 3 3" xfId="33896"/>
    <cellStyle name="_Value Copy 11 30 05 gas 12 09 05 AURORA at 12 14 05_Hopkins Ridge Prepaid Tran - Interest Earned RY 12ME Feb  '11_Transmission Workbook for May BOD 4" xfId="33897"/>
    <cellStyle name="_Value Copy 11 30 05 gas 12 09 05 AURORA at 12 14 05_Hopkins Ridge Prepaid Tran - Interest Earned RY 12ME Feb  '11_Transmission Workbook for May BOD 4 2" xfId="33898"/>
    <cellStyle name="_Value Copy 11 30 05 gas 12 09 05 AURORA at 12 14 05_Hopkins Ridge Prepaid Tran - Interest Earned RY 12ME Feb  '11_Transmission Workbook for May BOD 4 2 2" xfId="33899"/>
    <cellStyle name="_Value Copy 11 30 05 gas 12 09 05 AURORA at 12 14 05_Hopkins Ridge Prepaid Tran - Interest Earned RY 12ME Feb  '11_Transmission Workbook for May BOD 4 3" xfId="33900"/>
    <cellStyle name="_Value Copy 11 30 05 gas 12 09 05 AURORA at 12 14 05_Hopkins Ridge Prepaid Tran - Interest Earned RY 12ME Feb  '11_Transmission Workbook for May BOD 5" xfId="33901"/>
    <cellStyle name="_Value Copy 11 30 05 gas 12 09 05 AURORA at 12 14 05_Hopkins Ridge Prepaid Tran - Interest Earned RY 12ME Feb  '11_Transmission Workbook for May BOD 5 2" xfId="33902"/>
    <cellStyle name="_Value Copy 11 30 05 gas 12 09 05 AURORA at 12 14 05_Hopkins Ridge Prepaid Tran - Interest Earned RY 12ME Feb  '11_Transmission Workbook for May BOD 6" xfId="33903"/>
    <cellStyle name="_Value Copy 11 30 05 gas 12 09 05 AURORA at 12 14 05_Hopkins Ridge Prepaid Tran - Interest Earned RY 12ME Feb  '11_Transmission Workbook for May BOD 6 2" xfId="33904"/>
    <cellStyle name="_Value Copy 11 30 05 gas 12 09 05 AURORA at 12 14 05_Hopkins Ridge Prepaid Tran - Interest Earned RY 12ME Feb  '11_Transmission Workbook for May BOD_DEM-WP(C) ENERG10C--ctn Mid-C_042010 2010GRC" xfId="33905"/>
    <cellStyle name="_Value Copy 11 30 05 gas 12 09 05 AURORA at 12 14 05_Hopkins Ridge Prepaid Tran - Interest Earned RY 12ME Feb  '11_Transmission Workbook for May BOD_DEM-WP(C) ENERG10C--ctn Mid-C_042010 2010GRC 2" xfId="33906"/>
    <cellStyle name="_Value Copy 11 30 05 gas 12 09 05 AURORA at 12 14 05_INPUTS" xfId="6934"/>
    <cellStyle name="_Value Copy 11 30 05 gas 12 09 05 AURORA at 12 14 05_INPUTS 2" xfId="6935"/>
    <cellStyle name="_Value Copy 11 30 05 gas 12 09 05 AURORA at 12 14 05_INPUTS 2 2" xfId="6936"/>
    <cellStyle name="_Value Copy 11 30 05 gas 12 09 05 AURORA at 12 14 05_INPUTS 2 2 2" xfId="6937"/>
    <cellStyle name="_Value Copy 11 30 05 gas 12 09 05 AURORA at 12 14 05_INPUTS 2 2 2 2" xfId="33907"/>
    <cellStyle name="_Value Copy 11 30 05 gas 12 09 05 AURORA at 12 14 05_INPUTS 2 2 3" xfId="6938"/>
    <cellStyle name="_Value Copy 11 30 05 gas 12 09 05 AURORA at 12 14 05_INPUTS 2 3" xfId="6939"/>
    <cellStyle name="_Value Copy 11 30 05 gas 12 09 05 AURORA at 12 14 05_INPUTS 2 3 2" xfId="6940"/>
    <cellStyle name="_Value Copy 11 30 05 gas 12 09 05 AURORA at 12 14 05_INPUTS 2 3 2 2" xfId="33908"/>
    <cellStyle name="_Value Copy 11 30 05 gas 12 09 05 AURORA at 12 14 05_INPUTS 2 3 3" xfId="6941"/>
    <cellStyle name="_Value Copy 11 30 05 gas 12 09 05 AURORA at 12 14 05_INPUTS 2 4" xfId="6942"/>
    <cellStyle name="_Value Copy 11 30 05 gas 12 09 05 AURORA at 12 14 05_INPUTS 2 4 2" xfId="6943"/>
    <cellStyle name="_Value Copy 11 30 05 gas 12 09 05 AURORA at 12 14 05_INPUTS 2 4 2 2" xfId="33909"/>
    <cellStyle name="_Value Copy 11 30 05 gas 12 09 05 AURORA at 12 14 05_INPUTS 2 4 3" xfId="6944"/>
    <cellStyle name="_Value Copy 11 30 05 gas 12 09 05 AURORA at 12 14 05_INPUTS 2 5" xfId="33910"/>
    <cellStyle name="_Value Copy 11 30 05 gas 12 09 05 AURORA at 12 14 05_INPUTS 3" xfId="6945"/>
    <cellStyle name="_Value Copy 11 30 05 gas 12 09 05 AURORA at 12 14 05_INPUTS 3 2" xfId="6946"/>
    <cellStyle name="_Value Copy 11 30 05 gas 12 09 05 AURORA at 12 14 05_INPUTS 3 2 2" xfId="33911"/>
    <cellStyle name="_Value Copy 11 30 05 gas 12 09 05 AURORA at 12 14 05_INPUTS 3 3" xfId="6947"/>
    <cellStyle name="_Value Copy 11 30 05 gas 12 09 05 AURORA at 12 14 05_INPUTS 4" xfId="6948"/>
    <cellStyle name="_Value Copy 11 30 05 gas 12 09 05 AURORA at 12 14 05_INPUTS 4 2" xfId="6949"/>
    <cellStyle name="_Value Copy 11 30 05 gas 12 09 05 AURORA at 12 14 05_INPUTS 4 2 2" xfId="33912"/>
    <cellStyle name="_Value Copy 11 30 05 gas 12 09 05 AURORA at 12 14 05_INPUTS 4 3" xfId="6950"/>
    <cellStyle name="_Value Copy 11 30 05 gas 12 09 05 AURORA at 12 14 05_INPUTS 5" xfId="6951"/>
    <cellStyle name="_Value Copy 11 30 05 gas 12 09 05 AURORA at 12 14 05_INPUTS 5 2" xfId="33913"/>
    <cellStyle name="_Value Copy 11 30 05 gas 12 09 05 AURORA at 12 14 05_INPUTS 6" xfId="6952"/>
    <cellStyle name="_Value Copy 11 30 05 gas 12 09 05 AURORA at 12 14 05_Leased Transformer &amp; Substation Plant &amp; Rev 12-2009" xfId="6953"/>
    <cellStyle name="_Value Copy 11 30 05 gas 12 09 05 AURORA at 12 14 05_Leased Transformer &amp; Substation Plant &amp; Rev 12-2009 2" xfId="6954"/>
    <cellStyle name="_Value Copy 11 30 05 gas 12 09 05 AURORA at 12 14 05_Leased Transformer &amp; Substation Plant &amp; Rev 12-2009 2 2" xfId="6955"/>
    <cellStyle name="_Value Copy 11 30 05 gas 12 09 05 AURORA at 12 14 05_Leased Transformer &amp; Substation Plant &amp; Rev 12-2009 2 2 2" xfId="6956"/>
    <cellStyle name="_Value Copy 11 30 05 gas 12 09 05 AURORA at 12 14 05_Leased Transformer &amp; Substation Plant &amp; Rev 12-2009 2 2 2 2" xfId="33914"/>
    <cellStyle name="_Value Copy 11 30 05 gas 12 09 05 AURORA at 12 14 05_Leased Transformer &amp; Substation Plant &amp; Rev 12-2009 2 2 3" xfId="6957"/>
    <cellStyle name="_Value Copy 11 30 05 gas 12 09 05 AURORA at 12 14 05_Leased Transformer &amp; Substation Plant &amp; Rev 12-2009 2 3" xfId="6958"/>
    <cellStyle name="_Value Copy 11 30 05 gas 12 09 05 AURORA at 12 14 05_Leased Transformer &amp; Substation Plant &amp; Rev 12-2009 2 3 2" xfId="6959"/>
    <cellStyle name="_Value Copy 11 30 05 gas 12 09 05 AURORA at 12 14 05_Leased Transformer &amp; Substation Plant &amp; Rev 12-2009 2 3 2 2" xfId="33915"/>
    <cellStyle name="_Value Copy 11 30 05 gas 12 09 05 AURORA at 12 14 05_Leased Transformer &amp; Substation Plant &amp; Rev 12-2009 2 3 3" xfId="6960"/>
    <cellStyle name="_Value Copy 11 30 05 gas 12 09 05 AURORA at 12 14 05_Leased Transformer &amp; Substation Plant &amp; Rev 12-2009 2 4" xfId="6961"/>
    <cellStyle name="_Value Copy 11 30 05 gas 12 09 05 AURORA at 12 14 05_Leased Transformer &amp; Substation Plant &amp; Rev 12-2009 2 4 2" xfId="6962"/>
    <cellStyle name="_Value Copy 11 30 05 gas 12 09 05 AURORA at 12 14 05_Leased Transformer &amp; Substation Plant &amp; Rev 12-2009 2 4 2 2" xfId="33916"/>
    <cellStyle name="_Value Copy 11 30 05 gas 12 09 05 AURORA at 12 14 05_Leased Transformer &amp; Substation Plant &amp; Rev 12-2009 2 4 3" xfId="6963"/>
    <cellStyle name="_Value Copy 11 30 05 gas 12 09 05 AURORA at 12 14 05_Leased Transformer &amp; Substation Plant &amp; Rev 12-2009 2 5" xfId="33917"/>
    <cellStyle name="_Value Copy 11 30 05 gas 12 09 05 AURORA at 12 14 05_Leased Transformer &amp; Substation Plant &amp; Rev 12-2009 3" xfId="6964"/>
    <cellStyle name="_Value Copy 11 30 05 gas 12 09 05 AURORA at 12 14 05_Leased Transformer &amp; Substation Plant &amp; Rev 12-2009 3 2" xfId="6965"/>
    <cellStyle name="_Value Copy 11 30 05 gas 12 09 05 AURORA at 12 14 05_Leased Transformer &amp; Substation Plant &amp; Rev 12-2009 3 2 2" xfId="33918"/>
    <cellStyle name="_Value Copy 11 30 05 gas 12 09 05 AURORA at 12 14 05_Leased Transformer &amp; Substation Plant &amp; Rev 12-2009 3 3" xfId="6966"/>
    <cellStyle name="_Value Copy 11 30 05 gas 12 09 05 AURORA at 12 14 05_Leased Transformer &amp; Substation Plant &amp; Rev 12-2009 4" xfId="6967"/>
    <cellStyle name="_Value Copy 11 30 05 gas 12 09 05 AURORA at 12 14 05_Leased Transformer &amp; Substation Plant &amp; Rev 12-2009 4 2" xfId="6968"/>
    <cellStyle name="_Value Copy 11 30 05 gas 12 09 05 AURORA at 12 14 05_Leased Transformer &amp; Substation Plant &amp; Rev 12-2009 4 2 2" xfId="33919"/>
    <cellStyle name="_Value Copy 11 30 05 gas 12 09 05 AURORA at 12 14 05_Leased Transformer &amp; Substation Plant &amp; Rev 12-2009 4 3" xfId="6969"/>
    <cellStyle name="_Value Copy 11 30 05 gas 12 09 05 AURORA at 12 14 05_Leased Transformer &amp; Substation Plant &amp; Rev 12-2009 5" xfId="6970"/>
    <cellStyle name="_Value Copy 11 30 05 gas 12 09 05 AURORA at 12 14 05_Leased Transformer &amp; Substation Plant &amp; Rev 12-2009 5 2" xfId="33920"/>
    <cellStyle name="_Value Copy 11 30 05 gas 12 09 05 AURORA at 12 14 05_Leased Transformer &amp; Substation Plant &amp; Rev 12-2009 6" xfId="6971"/>
    <cellStyle name="_Value Copy 11 30 05 gas 12 09 05 AURORA at 12 14 05_Mint Farm Generation BPA" xfId="33921"/>
    <cellStyle name="_Value Copy 11 30 05 gas 12 09 05 AURORA at 12 14 05_NIM Summary" xfId="6972"/>
    <cellStyle name="_Value Copy 11 30 05 gas 12 09 05 AURORA at 12 14 05_NIM Summary 09GRC" xfId="6973"/>
    <cellStyle name="_Value Copy 11 30 05 gas 12 09 05 AURORA at 12 14 05_NIM Summary 09GRC 2" xfId="6974"/>
    <cellStyle name="_Value Copy 11 30 05 gas 12 09 05 AURORA at 12 14 05_NIM Summary 09GRC 2 2" xfId="33922"/>
    <cellStyle name="_Value Copy 11 30 05 gas 12 09 05 AURORA at 12 14 05_NIM Summary 09GRC 2 2 2" xfId="33923"/>
    <cellStyle name="_Value Copy 11 30 05 gas 12 09 05 AURORA at 12 14 05_NIM Summary 09GRC 2 2 2 2" xfId="33924"/>
    <cellStyle name="_Value Copy 11 30 05 gas 12 09 05 AURORA at 12 14 05_NIM Summary 09GRC 2 3" xfId="33925"/>
    <cellStyle name="_Value Copy 11 30 05 gas 12 09 05 AURORA at 12 14 05_NIM Summary 09GRC 2 3 2" xfId="33926"/>
    <cellStyle name="_Value Copy 11 30 05 gas 12 09 05 AURORA at 12 14 05_NIM Summary 09GRC 2 4" xfId="33927"/>
    <cellStyle name="_Value Copy 11 30 05 gas 12 09 05 AURORA at 12 14 05_NIM Summary 09GRC 2 4 2" xfId="33928"/>
    <cellStyle name="_Value Copy 11 30 05 gas 12 09 05 AURORA at 12 14 05_NIM Summary 09GRC 3" xfId="33929"/>
    <cellStyle name="_Value Copy 11 30 05 gas 12 09 05 AURORA at 12 14 05_NIM Summary 09GRC 3 2" xfId="33930"/>
    <cellStyle name="_Value Copy 11 30 05 gas 12 09 05 AURORA at 12 14 05_NIM Summary 09GRC 3 2 2" xfId="33931"/>
    <cellStyle name="_Value Copy 11 30 05 gas 12 09 05 AURORA at 12 14 05_NIM Summary 09GRC 3 3" xfId="33932"/>
    <cellStyle name="_Value Copy 11 30 05 gas 12 09 05 AURORA at 12 14 05_NIM Summary 09GRC 4" xfId="33933"/>
    <cellStyle name="_Value Copy 11 30 05 gas 12 09 05 AURORA at 12 14 05_NIM Summary 09GRC 4 2" xfId="33934"/>
    <cellStyle name="_Value Copy 11 30 05 gas 12 09 05 AURORA at 12 14 05_NIM Summary 09GRC 4 2 2" xfId="33935"/>
    <cellStyle name="_Value Copy 11 30 05 gas 12 09 05 AURORA at 12 14 05_NIM Summary 09GRC 4 3" xfId="33936"/>
    <cellStyle name="_Value Copy 11 30 05 gas 12 09 05 AURORA at 12 14 05_NIM Summary 09GRC 5" xfId="33937"/>
    <cellStyle name="_Value Copy 11 30 05 gas 12 09 05 AURORA at 12 14 05_NIM Summary 09GRC 5 2" xfId="33938"/>
    <cellStyle name="_Value Copy 11 30 05 gas 12 09 05 AURORA at 12 14 05_NIM Summary 09GRC 6" xfId="33939"/>
    <cellStyle name="_Value Copy 11 30 05 gas 12 09 05 AURORA at 12 14 05_NIM Summary 09GRC 6 2" xfId="33940"/>
    <cellStyle name="_Value Copy 11 30 05 gas 12 09 05 AURORA at 12 14 05_NIM Summary 09GRC_DEM-WP(C) ENERG10C--ctn Mid-C_042010 2010GRC" xfId="33941"/>
    <cellStyle name="_Value Copy 11 30 05 gas 12 09 05 AURORA at 12 14 05_NIM Summary 09GRC_DEM-WP(C) ENERG10C--ctn Mid-C_042010 2010GRC 2" xfId="33942"/>
    <cellStyle name="_Value Copy 11 30 05 gas 12 09 05 AURORA at 12 14 05_NIM Summary 10" xfId="33943"/>
    <cellStyle name="_Value Copy 11 30 05 gas 12 09 05 AURORA at 12 14 05_NIM Summary 10 2" xfId="33944"/>
    <cellStyle name="_Value Copy 11 30 05 gas 12 09 05 AURORA at 12 14 05_NIM Summary 10 2 2" xfId="33945"/>
    <cellStyle name="_Value Copy 11 30 05 gas 12 09 05 AURORA at 12 14 05_NIM Summary 10 3" xfId="33946"/>
    <cellStyle name="_Value Copy 11 30 05 gas 12 09 05 AURORA at 12 14 05_NIM Summary 10 4" xfId="33947"/>
    <cellStyle name="_Value Copy 11 30 05 gas 12 09 05 AURORA at 12 14 05_NIM Summary 11" xfId="33948"/>
    <cellStyle name="_Value Copy 11 30 05 gas 12 09 05 AURORA at 12 14 05_NIM Summary 11 2" xfId="33949"/>
    <cellStyle name="_Value Copy 11 30 05 gas 12 09 05 AURORA at 12 14 05_NIM Summary 11 2 2" xfId="33950"/>
    <cellStyle name="_Value Copy 11 30 05 gas 12 09 05 AURORA at 12 14 05_NIM Summary 11 3" xfId="33951"/>
    <cellStyle name="_Value Copy 11 30 05 gas 12 09 05 AURORA at 12 14 05_NIM Summary 11 4" xfId="33952"/>
    <cellStyle name="_Value Copy 11 30 05 gas 12 09 05 AURORA at 12 14 05_NIM Summary 12" xfId="33953"/>
    <cellStyle name="_Value Copy 11 30 05 gas 12 09 05 AURORA at 12 14 05_NIM Summary 12 2" xfId="33954"/>
    <cellStyle name="_Value Copy 11 30 05 gas 12 09 05 AURORA at 12 14 05_NIM Summary 12 2 2" xfId="33955"/>
    <cellStyle name="_Value Copy 11 30 05 gas 12 09 05 AURORA at 12 14 05_NIM Summary 12 3" xfId="33956"/>
    <cellStyle name="_Value Copy 11 30 05 gas 12 09 05 AURORA at 12 14 05_NIM Summary 12 4" xfId="33957"/>
    <cellStyle name="_Value Copy 11 30 05 gas 12 09 05 AURORA at 12 14 05_NIM Summary 13" xfId="33958"/>
    <cellStyle name="_Value Copy 11 30 05 gas 12 09 05 AURORA at 12 14 05_NIM Summary 13 2" xfId="33959"/>
    <cellStyle name="_Value Copy 11 30 05 gas 12 09 05 AURORA at 12 14 05_NIM Summary 13 2 2" xfId="33960"/>
    <cellStyle name="_Value Copy 11 30 05 gas 12 09 05 AURORA at 12 14 05_NIM Summary 13 3" xfId="33961"/>
    <cellStyle name="_Value Copy 11 30 05 gas 12 09 05 AURORA at 12 14 05_NIM Summary 13 4" xfId="33962"/>
    <cellStyle name="_Value Copy 11 30 05 gas 12 09 05 AURORA at 12 14 05_NIM Summary 14" xfId="33963"/>
    <cellStyle name="_Value Copy 11 30 05 gas 12 09 05 AURORA at 12 14 05_NIM Summary 14 2" xfId="33964"/>
    <cellStyle name="_Value Copy 11 30 05 gas 12 09 05 AURORA at 12 14 05_NIM Summary 14 2 2" xfId="33965"/>
    <cellStyle name="_Value Copy 11 30 05 gas 12 09 05 AURORA at 12 14 05_NIM Summary 14 3" xfId="33966"/>
    <cellStyle name="_Value Copy 11 30 05 gas 12 09 05 AURORA at 12 14 05_NIM Summary 14 4" xfId="33967"/>
    <cellStyle name="_Value Copy 11 30 05 gas 12 09 05 AURORA at 12 14 05_NIM Summary 15" xfId="33968"/>
    <cellStyle name="_Value Copy 11 30 05 gas 12 09 05 AURORA at 12 14 05_NIM Summary 15 2" xfId="33969"/>
    <cellStyle name="_Value Copy 11 30 05 gas 12 09 05 AURORA at 12 14 05_NIM Summary 15 2 2" xfId="33970"/>
    <cellStyle name="_Value Copy 11 30 05 gas 12 09 05 AURORA at 12 14 05_NIM Summary 15 3" xfId="33971"/>
    <cellStyle name="_Value Copy 11 30 05 gas 12 09 05 AURORA at 12 14 05_NIM Summary 15 4" xfId="33972"/>
    <cellStyle name="_Value Copy 11 30 05 gas 12 09 05 AURORA at 12 14 05_NIM Summary 16" xfId="33973"/>
    <cellStyle name="_Value Copy 11 30 05 gas 12 09 05 AURORA at 12 14 05_NIM Summary 16 2" xfId="33974"/>
    <cellStyle name="_Value Copy 11 30 05 gas 12 09 05 AURORA at 12 14 05_NIM Summary 16 2 2" xfId="33975"/>
    <cellStyle name="_Value Copy 11 30 05 gas 12 09 05 AURORA at 12 14 05_NIM Summary 16 3" xfId="33976"/>
    <cellStyle name="_Value Copy 11 30 05 gas 12 09 05 AURORA at 12 14 05_NIM Summary 16 4" xfId="33977"/>
    <cellStyle name="_Value Copy 11 30 05 gas 12 09 05 AURORA at 12 14 05_NIM Summary 17" xfId="33978"/>
    <cellStyle name="_Value Copy 11 30 05 gas 12 09 05 AURORA at 12 14 05_NIM Summary 17 2" xfId="33979"/>
    <cellStyle name="_Value Copy 11 30 05 gas 12 09 05 AURORA at 12 14 05_NIM Summary 17 2 2" xfId="33980"/>
    <cellStyle name="_Value Copy 11 30 05 gas 12 09 05 AURORA at 12 14 05_NIM Summary 17 3" xfId="33981"/>
    <cellStyle name="_Value Copy 11 30 05 gas 12 09 05 AURORA at 12 14 05_NIM Summary 17 4" xfId="33982"/>
    <cellStyle name="_Value Copy 11 30 05 gas 12 09 05 AURORA at 12 14 05_NIM Summary 18" xfId="33983"/>
    <cellStyle name="_Value Copy 11 30 05 gas 12 09 05 AURORA at 12 14 05_NIM Summary 18 2" xfId="33984"/>
    <cellStyle name="_Value Copy 11 30 05 gas 12 09 05 AURORA at 12 14 05_NIM Summary 18 3" xfId="33985"/>
    <cellStyle name="_Value Copy 11 30 05 gas 12 09 05 AURORA at 12 14 05_NIM Summary 19" xfId="33986"/>
    <cellStyle name="_Value Copy 11 30 05 gas 12 09 05 AURORA at 12 14 05_NIM Summary 19 2" xfId="33987"/>
    <cellStyle name="_Value Copy 11 30 05 gas 12 09 05 AURORA at 12 14 05_NIM Summary 19 3" xfId="33988"/>
    <cellStyle name="_Value Copy 11 30 05 gas 12 09 05 AURORA at 12 14 05_NIM Summary 2" xfId="6975"/>
    <cellStyle name="_Value Copy 11 30 05 gas 12 09 05 AURORA at 12 14 05_NIM Summary 2 2" xfId="33989"/>
    <cellStyle name="_Value Copy 11 30 05 gas 12 09 05 AURORA at 12 14 05_NIM Summary 2 2 2" xfId="33990"/>
    <cellStyle name="_Value Copy 11 30 05 gas 12 09 05 AURORA at 12 14 05_NIM Summary 2 2 2 2" xfId="33991"/>
    <cellStyle name="_Value Copy 11 30 05 gas 12 09 05 AURORA at 12 14 05_NIM Summary 2 3" xfId="33992"/>
    <cellStyle name="_Value Copy 11 30 05 gas 12 09 05 AURORA at 12 14 05_NIM Summary 2 3 2" xfId="33993"/>
    <cellStyle name="_Value Copy 11 30 05 gas 12 09 05 AURORA at 12 14 05_NIM Summary 2 4" xfId="33994"/>
    <cellStyle name="_Value Copy 11 30 05 gas 12 09 05 AURORA at 12 14 05_NIM Summary 2 4 2" xfId="33995"/>
    <cellStyle name="_Value Copy 11 30 05 gas 12 09 05 AURORA at 12 14 05_NIM Summary 20" xfId="33996"/>
    <cellStyle name="_Value Copy 11 30 05 gas 12 09 05 AURORA at 12 14 05_NIM Summary 20 2" xfId="33997"/>
    <cellStyle name="_Value Copy 11 30 05 gas 12 09 05 AURORA at 12 14 05_NIM Summary 20 3" xfId="33998"/>
    <cellStyle name="_Value Copy 11 30 05 gas 12 09 05 AURORA at 12 14 05_NIM Summary 21" xfId="33999"/>
    <cellStyle name="_Value Copy 11 30 05 gas 12 09 05 AURORA at 12 14 05_NIM Summary 21 2" xfId="34000"/>
    <cellStyle name="_Value Copy 11 30 05 gas 12 09 05 AURORA at 12 14 05_NIM Summary 21 3" xfId="34001"/>
    <cellStyle name="_Value Copy 11 30 05 gas 12 09 05 AURORA at 12 14 05_NIM Summary 22" xfId="34002"/>
    <cellStyle name="_Value Copy 11 30 05 gas 12 09 05 AURORA at 12 14 05_NIM Summary 22 2" xfId="34003"/>
    <cellStyle name="_Value Copy 11 30 05 gas 12 09 05 AURORA at 12 14 05_NIM Summary 22 3" xfId="34004"/>
    <cellStyle name="_Value Copy 11 30 05 gas 12 09 05 AURORA at 12 14 05_NIM Summary 23" xfId="34005"/>
    <cellStyle name="_Value Copy 11 30 05 gas 12 09 05 AURORA at 12 14 05_NIM Summary 23 2" xfId="34006"/>
    <cellStyle name="_Value Copy 11 30 05 gas 12 09 05 AURORA at 12 14 05_NIM Summary 23 3" xfId="34007"/>
    <cellStyle name="_Value Copy 11 30 05 gas 12 09 05 AURORA at 12 14 05_NIM Summary 24" xfId="34008"/>
    <cellStyle name="_Value Copy 11 30 05 gas 12 09 05 AURORA at 12 14 05_NIM Summary 24 2" xfId="34009"/>
    <cellStyle name="_Value Copy 11 30 05 gas 12 09 05 AURORA at 12 14 05_NIM Summary 24 3" xfId="34010"/>
    <cellStyle name="_Value Copy 11 30 05 gas 12 09 05 AURORA at 12 14 05_NIM Summary 25" xfId="34011"/>
    <cellStyle name="_Value Copy 11 30 05 gas 12 09 05 AURORA at 12 14 05_NIM Summary 25 2" xfId="34012"/>
    <cellStyle name="_Value Copy 11 30 05 gas 12 09 05 AURORA at 12 14 05_NIM Summary 25 3" xfId="34013"/>
    <cellStyle name="_Value Copy 11 30 05 gas 12 09 05 AURORA at 12 14 05_NIM Summary 26" xfId="34014"/>
    <cellStyle name="_Value Copy 11 30 05 gas 12 09 05 AURORA at 12 14 05_NIM Summary 26 2" xfId="34015"/>
    <cellStyle name="_Value Copy 11 30 05 gas 12 09 05 AURORA at 12 14 05_NIM Summary 26 3" xfId="34016"/>
    <cellStyle name="_Value Copy 11 30 05 gas 12 09 05 AURORA at 12 14 05_NIM Summary 27" xfId="34017"/>
    <cellStyle name="_Value Copy 11 30 05 gas 12 09 05 AURORA at 12 14 05_NIM Summary 27 2" xfId="34018"/>
    <cellStyle name="_Value Copy 11 30 05 gas 12 09 05 AURORA at 12 14 05_NIM Summary 27 3" xfId="34019"/>
    <cellStyle name="_Value Copy 11 30 05 gas 12 09 05 AURORA at 12 14 05_NIM Summary 28" xfId="34020"/>
    <cellStyle name="_Value Copy 11 30 05 gas 12 09 05 AURORA at 12 14 05_NIM Summary 28 2" xfId="34021"/>
    <cellStyle name="_Value Copy 11 30 05 gas 12 09 05 AURORA at 12 14 05_NIM Summary 28 3" xfId="34022"/>
    <cellStyle name="_Value Copy 11 30 05 gas 12 09 05 AURORA at 12 14 05_NIM Summary 29" xfId="34023"/>
    <cellStyle name="_Value Copy 11 30 05 gas 12 09 05 AURORA at 12 14 05_NIM Summary 29 2" xfId="34024"/>
    <cellStyle name="_Value Copy 11 30 05 gas 12 09 05 AURORA at 12 14 05_NIM Summary 29 3" xfId="34025"/>
    <cellStyle name="_Value Copy 11 30 05 gas 12 09 05 AURORA at 12 14 05_NIM Summary 3" xfId="6976"/>
    <cellStyle name="_Value Copy 11 30 05 gas 12 09 05 AURORA at 12 14 05_NIM Summary 3 2" xfId="34026"/>
    <cellStyle name="_Value Copy 11 30 05 gas 12 09 05 AURORA at 12 14 05_NIM Summary 3 2 2" xfId="34027"/>
    <cellStyle name="_Value Copy 11 30 05 gas 12 09 05 AURORA at 12 14 05_NIM Summary 3 3" xfId="34028"/>
    <cellStyle name="_Value Copy 11 30 05 gas 12 09 05 AURORA at 12 14 05_NIM Summary 30" xfId="34029"/>
    <cellStyle name="_Value Copy 11 30 05 gas 12 09 05 AURORA at 12 14 05_NIM Summary 30 2" xfId="34030"/>
    <cellStyle name="_Value Copy 11 30 05 gas 12 09 05 AURORA at 12 14 05_NIM Summary 30 3" xfId="34031"/>
    <cellStyle name="_Value Copy 11 30 05 gas 12 09 05 AURORA at 12 14 05_NIM Summary 31" xfId="34032"/>
    <cellStyle name="_Value Copy 11 30 05 gas 12 09 05 AURORA at 12 14 05_NIM Summary 31 2" xfId="34033"/>
    <cellStyle name="_Value Copy 11 30 05 gas 12 09 05 AURORA at 12 14 05_NIM Summary 31 3" xfId="34034"/>
    <cellStyle name="_Value Copy 11 30 05 gas 12 09 05 AURORA at 12 14 05_NIM Summary 32" xfId="34035"/>
    <cellStyle name="_Value Copy 11 30 05 gas 12 09 05 AURORA at 12 14 05_NIM Summary 32 2" xfId="34036"/>
    <cellStyle name="_Value Copy 11 30 05 gas 12 09 05 AURORA at 12 14 05_NIM Summary 33" xfId="34037"/>
    <cellStyle name="_Value Copy 11 30 05 gas 12 09 05 AURORA at 12 14 05_NIM Summary 33 2" xfId="34038"/>
    <cellStyle name="_Value Copy 11 30 05 gas 12 09 05 AURORA at 12 14 05_NIM Summary 34" xfId="34039"/>
    <cellStyle name="_Value Copy 11 30 05 gas 12 09 05 AURORA at 12 14 05_NIM Summary 34 2" xfId="34040"/>
    <cellStyle name="_Value Copy 11 30 05 gas 12 09 05 AURORA at 12 14 05_NIM Summary 35" xfId="34041"/>
    <cellStyle name="_Value Copy 11 30 05 gas 12 09 05 AURORA at 12 14 05_NIM Summary 35 2" xfId="34042"/>
    <cellStyle name="_Value Copy 11 30 05 gas 12 09 05 AURORA at 12 14 05_NIM Summary 36" xfId="34043"/>
    <cellStyle name="_Value Copy 11 30 05 gas 12 09 05 AURORA at 12 14 05_NIM Summary 36 2" xfId="34044"/>
    <cellStyle name="_Value Copy 11 30 05 gas 12 09 05 AURORA at 12 14 05_NIM Summary 37" xfId="34045"/>
    <cellStyle name="_Value Copy 11 30 05 gas 12 09 05 AURORA at 12 14 05_NIM Summary 37 2" xfId="34046"/>
    <cellStyle name="_Value Copy 11 30 05 gas 12 09 05 AURORA at 12 14 05_NIM Summary 38" xfId="34047"/>
    <cellStyle name="_Value Copy 11 30 05 gas 12 09 05 AURORA at 12 14 05_NIM Summary 38 2" xfId="34048"/>
    <cellStyle name="_Value Copy 11 30 05 gas 12 09 05 AURORA at 12 14 05_NIM Summary 39" xfId="34049"/>
    <cellStyle name="_Value Copy 11 30 05 gas 12 09 05 AURORA at 12 14 05_NIM Summary 39 2" xfId="34050"/>
    <cellStyle name="_Value Copy 11 30 05 gas 12 09 05 AURORA at 12 14 05_NIM Summary 4" xfId="6977"/>
    <cellStyle name="_Value Copy 11 30 05 gas 12 09 05 AURORA at 12 14 05_NIM Summary 4 2" xfId="34051"/>
    <cellStyle name="_Value Copy 11 30 05 gas 12 09 05 AURORA at 12 14 05_NIM Summary 4 2 2" xfId="34052"/>
    <cellStyle name="_Value Copy 11 30 05 gas 12 09 05 AURORA at 12 14 05_NIM Summary 4 3" xfId="34053"/>
    <cellStyle name="_Value Copy 11 30 05 gas 12 09 05 AURORA at 12 14 05_NIM Summary 40" xfId="34054"/>
    <cellStyle name="_Value Copy 11 30 05 gas 12 09 05 AURORA at 12 14 05_NIM Summary 40 2" xfId="34055"/>
    <cellStyle name="_Value Copy 11 30 05 gas 12 09 05 AURORA at 12 14 05_NIM Summary 41" xfId="34056"/>
    <cellStyle name="_Value Copy 11 30 05 gas 12 09 05 AURORA at 12 14 05_NIM Summary 41 2" xfId="34057"/>
    <cellStyle name="_Value Copy 11 30 05 gas 12 09 05 AURORA at 12 14 05_NIM Summary 42" xfId="34058"/>
    <cellStyle name="_Value Copy 11 30 05 gas 12 09 05 AURORA at 12 14 05_NIM Summary 42 2" xfId="34059"/>
    <cellStyle name="_Value Copy 11 30 05 gas 12 09 05 AURORA at 12 14 05_NIM Summary 43" xfId="34060"/>
    <cellStyle name="_Value Copy 11 30 05 gas 12 09 05 AURORA at 12 14 05_NIM Summary 43 2" xfId="34061"/>
    <cellStyle name="_Value Copy 11 30 05 gas 12 09 05 AURORA at 12 14 05_NIM Summary 44" xfId="34062"/>
    <cellStyle name="_Value Copy 11 30 05 gas 12 09 05 AURORA at 12 14 05_NIM Summary 44 2" xfId="34063"/>
    <cellStyle name="_Value Copy 11 30 05 gas 12 09 05 AURORA at 12 14 05_NIM Summary 45" xfId="34064"/>
    <cellStyle name="_Value Copy 11 30 05 gas 12 09 05 AURORA at 12 14 05_NIM Summary 45 2" xfId="34065"/>
    <cellStyle name="_Value Copy 11 30 05 gas 12 09 05 AURORA at 12 14 05_NIM Summary 46" xfId="34066"/>
    <cellStyle name="_Value Copy 11 30 05 gas 12 09 05 AURORA at 12 14 05_NIM Summary 46 2" xfId="34067"/>
    <cellStyle name="_Value Copy 11 30 05 gas 12 09 05 AURORA at 12 14 05_NIM Summary 47" xfId="34068"/>
    <cellStyle name="_Value Copy 11 30 05 gas 12 09 05 AURORA at 12 14 05_NIM Summary 47 2" xfId="34069"/>
    <cellStyle name="_Value Copy 11 30 05 gas 12 09 05 AURORA at 12 14 05_NIM Summary 48" xfId="34070"/>
    <cellStyle name="_Value Copy 11 30 05 gas 12 09 05 AURORA at 12 14 05_NIM Summary 49" xfId="34071"/>
    <cellStyle name="_Value Copy 11 30 05 gas 12 09 05 AURORA at 12 14 05_NIM Summary 5" xfId="6978"/>
    <cellStyle name="_Value Copy 11 30 05 gas 12 09 05 AURORA at 12 14 05_NIM Summary 5 2" xfId="34072"/>
    <cellStyle name="_Value Copy 11 30 05 gas 12 09 05 AURORA at 12 14 05_NIM Summary 5 2 2" xfId="34073"/>
    <cellStyle name="_Value Copy 11 30 05 gas 12 09 05 AURORA at 12 14 05_NIM Summary 5 3" xfId="34074"/>
    <cellStyle name="_Value Copy 11 30 05 gas 12 09 05 AURORA at 12 14 05_NIM Summary 50" xfId="34075"/>
    <cellStyle name="_Value Copy 11 30 05 gas 12 09 05 AURORA at 12 14 05_NIM Summary 51" xfId="34076"/>
    <cellStyle name="_Value Copy 11 30 05 gas 12 09 05 AURORA at 12 14 05_NIM Summary 52" xfId="34077"/>
    <cellStyle name="_Value Copy 11 30 05 gas 12 09 05 AURORA at 12 14 05_NIM Summary 6" xfId="6979"/>
    <cellStyle name="_Value Copy 11 30 05 gas 12 09 05 AURORA at 12 14 05_NIM Summary 6 2" xfId="34078"/>
    <cellStyle name="_Value Copy 11 30 05 gas 12 09 05 AURORA at 12 14 05_NIM Summary 6 2 2" xfId="34079"/>
    <cellStyle name="_Value Copy 11 30 05 gas 12 09 05 AURORA at 12 14 05_NIM Summary 6 3" xfId="34080"/>
    <cellStyle name="_Value Copy 11 30 05 gas 12 09 05 AURORA at 12 14 05_NIM Summary 7" xfId="6980"/>
    <cellStyle name="_Value Copy 11 30 05 gas 12 09 05 AURORA at 12 14 05_NIM Summary 7 2" xfId="34081"/>
    <cellStyle name="_Value Copy 11 30 05 gas 12 09 05 AURORA at 12 14 05_NIM Summary 7 2 2" xfId="34082"/>
    <cellStyle name="_Value Copy 11 30 05 gas 12 09 05 AURORA at 12 14 05_NIM Summary 7 3" xfId="34083"/>
    <cellStyle name="_Value Copy 11 30 05 gas 12 09 05 AURORA at 12 14 05_NIM Summary 7 4" xfId="34084"/>
    <cellStyle name="_Value Copy 11 30 05 gas 12 09 05 AURORA at 12 14 05_NIM Summary 8" xfId="6981"/>
    <cellStyle name="_Value Copy 11 30 05 gas 12 09 05 AURORA at 12 14 05_NIM Summary 8 2" xfId="34085"/>
    <cellStyle name="_Value Copy 11 30 05 gas 12 09 05 AURORA at 12 14 05_NIM Summary 8 2 2" xfId="34086"/>
    <cellStyle name="_Value Copy 11 30 05 gas 12 09 05 AURORA at 12 14 05_NIM Summary 8 3" xfId="34087"/>
    <cellStyle name="_Value Copy 11 30 05 gas 12 09 05 AURORA at 12 14 05_NIM Summary 8 4" xfId="34088"/>
    <cellStyle name="_Value Copy 11 30 05 gas 12 09 05 AURORA at 12 14 05_NIM Summary 9" xfId="6982"/>
    <cellStyle name="_Value Copy 11 30 05 gas 12 09 05 AURORA at 12 14 05_NIM Summary 9 2" xfId="34089"/>
    <cellStyle name="_Value Copy 11 30 05 gas 12 09 05 AURORA at 12 14 05_NIM Summary 9 2 2" xfId="34090"/>
    <cellStyle name="_Value Copy 11 30 05 gas 12 09 05 AURORA at 12 14 05_NIM Summary 9 3" xfId="34091"/>
    <cellStyle name="_Value Copy 11 30 05 gas 12 09 05 AURORA at 12 14 05_NIM Summary 9 4" xfId="34092"/>
    <cellStyle name="_Value Copy 11 30 05 gas 12 09 05 AURORA at 12 14 05_NIM Summary_DEM-WP(C) ENERG10C--ctn Mid-C_042010 2010GRC" xfId="34093"/>
    <cellStyle name="_Value Copy 11 30 05 gas 12 09 05 AURORA at 12 14 05_NIM Summary_DEM-WP(C) ENERG10C--ctn Mid-C_042010 2010GRC 2" xfId="34094"/>
    <cellStyle name="_Value Copy 11 30 05 gas 12 09 05 AURORA at 12 14 05_PCA 10 -  Exhibit D Dec 2011" xfId="34095"/>
    <cellStyle name="_Value Copy 11 30 05 gas 12 09 05 AURORA at 12 14 05_PCA 10 -  Exhibit D Dec 2011 2" xfId="34096"/>
    <cellStyle name="_Value Copy 11 30 05 gas 12 09 05 AURORA at 12 14 05_PCA 10 -  Exhibit D from A Kellogg Jan 2011" xfId="6983"/>
    <cellStyle name="_Value Copy 11 30 05 gas 12 09 05 AURORA at 12 14 05_PCA 10 -  Exhibit D from A Kellogg Jan 2011 2" xfId="34097"/>
    <cellStyle name="_Value Copy 11 30 05 gas 12 09 05 AURORA at 12 14 05_PCA 10 -  Exhibit D from A Kellogg July 2011" xfId="6984"/>
    <cellStyle name="_Value Copy 11 30 05 gas 12 09 05 AURORA at 12 14 05_PCA 10 -  Exhibit D from A Kellogg July 2011 2" xfId="34098"/>
    <cellStyle name="_Value Copy 11 30 05 gas 12 09 05 AURORA at 12 14 05_PCA 10 -  Exhibit D from S Free Rcv'd 12-11" xfId="6985"/>
    <cellStyle name="_Value Copy 11 30 05 gas 12 09 05 AURORA at 12 14 05_PCA 10 -  Exhibit D from S Free Rcv'd 12-11 2" xfId="34099"/>
    <cellStyle name="_Value Copy 11 30 05 gas 12 09 05 AURORA at 12 14 05_PCA 11 -  Exhibit D Jan 2012 fr A Kellogg" xfId="34100"/>
    <cellStyle name="_Value Copy 11 30 05 gas 12 09 05 AURORA at 12 14 05_PCA 11 -  Exhibit D Jan 2012 fr A Kellogg 2" xfId="34101"/>
    <cellStyle name="_Value Copy 11 30 05 gas 12 09 05 AURORA at 12 14 05_PCA 11 -  Exhibit D Jan 2012 WF" xfId="34102"/>
    <cellStyle name="_Value Copy 11 30 05 gas 12 09 05 AURORA at 12 14 05_PCA 11 -  Exhibit D Jan 2012 WF 2" xfId="34103"/>
    <cellStyle name="_Value Copy 11 30 05 gas 12 09 05 AURORA at 12 14 05_PCA 7 - Exhibit D update 11_30_08 (2)" xfId="6986"/>
    <cellStyle name="_Value Copy 11 30 05 gas 12 09 05 AURORA at 12 14 05_PCA 7 - Exhibit D update 11_30_08 (2) 2" xfId="6987"/>
    <cellStyle name="_Value Copy 11 30 05 gas 12 09 05 AURORA at 12 14 05_PCA 7 - Exhibit D update 11_30_08 (2) 2 2" xfId="6988"/>
    <cellStyle name="_Value Copy 11 30 05 gas 12 09 05 AURORA at 12 14 05_PCA 7 - Exhibit D update 11_30_08 (2) 2 2 2" xfId="34104"/>
    <cellStyle name="_Value Copy 11 30 05 gas 12 09 05 AURORA at 12 14 05_PCA 7 - Exhibit D update 11_30_08 (2) 2 2 2 2" xfId="34105"/>
    <cellStyle name="_Value Copy 11 30 05 gas 12 09 05 AURORA at 12 14 05_PCA 7 - Exhibit D update 11_30_08 (2) 2 2 2 2 2" xfId="34106"/>
    <cellStyle name="_Value Copy 11 30 05 gas 12 09 05 AURORA at 12 14 05_PCA 7 - Exhibit D update 11_30_08 (2) 2 2 3" xfId="34107"/>
    <cellStyle name="_Value Copy 11 30 05 gas 12 09 05 AURORA at 12 14 05_PCA 7 - Exhibit D update 11_30_08 (2) 2 2 3 2" xfId="34108"/>
    <cellStyle name="_Value Copy 11 30 05 gas 12 09 05 AURORA at 12 14 05_PCA 7 - Exhibit D update 11_30_08 (2) 2 2 4" xfId="34109"/>
    <cellStyle name="_Value Copy 11 30 05 gas 12 09 05 AURORA at 12 14 05_PCA 7 - Exhibit D update 11_30_08 (2) 2 2 4 2" xfId="34110"/>
    <cellStyle name="_Value Copy 11 30 05 gas 12 09 05 AURORA at 12 14 05_PCA 7 - Exhibit D update 11_30_08 (2) 2 3" xfId="34111"/>
    <cellStyle name="_Value Copy 11 30 05 gas 12 09 05 AURORA at 12 14 05_PCA 7 - Exhibit D update 11_30_08 (2) 2 3 2" xfId="34112"/>
    <cellStyle name="_Value Copy 11 30 05 gas 12 09 05 AURORA at 12 14 05_PCA 7 - Exhibit D update 11_30_08 (2) 2 3 2 2" xfId="34113"/>
    <cellStyle name="_Value Copy 11 30 05 gas 12 09 05 AURORA at 12 14 05_PCA 7 - Exhibit D update 11_30_08 (2) 2 4" xfId="34114"/>
    <cellStyle name="_Value Copy 11 30 05 gas 12 09 05 AURORA at 12 14 05_PCA 7 - Exhibit D update 11_30_08 (2) 2 4 2" xfId="34115"/>
    <cellStyle name="_Value Copy 11 30 05 gas 12 09 05 AURORA at 12 14 05_PCA 7 - Exhibit D update 11_30_08 (2) 2 4 2 2" xfId="34116"/>
    <cellStyle name="_Value Copy 11 30 05 gas 12 09 05 AURORA at 12 14 05_PCA 7 - Exhibit D update 11_30_08 (2) 2 4 3" xfId="34117"/>
    <cellStyle name="_Value Copy 11 30 05 gas 12 09 05 AURORA at 12 14 05_PCA 7 - Exhibit D update 11_30_08 (2) 2 5" xfId="34118"/>
    <cellStyle name="_Value Copy 11 30 05 gas 12 09 05 AURORA at 12 14 05_PCA 7 - Exhibit D update 11_30_08 (2) 2 5 2" xfId="34119"/>
    <cellStyle name="_Value Copy 11 30 05 gas 12 09 05 AURORA at 12 14 05_PCA 7 - Exhibit D update 11_30_08 (2) 2 6" xfId="34120"/>
    <cellStyle name="_Value Copy 11 30 05 gas 12 09 05 AURORA at 12 14 05_PCA 7 - Exhibit D update 11_30_08 (2) 2 6 2" xfId="34121"/>
    <cellStyle name="_Value Copy 11 30 05 gas 12 09 05 AURORA at 12 14 05_PCA 7 - Exhibit D update 11_30_08 (2) 3" xfId="6989"/>
    <cellStyle name="_Value Copy 11 30 05 gas 12 09 05 AURORA at 12 14 05_PCA 7 - Exhibit D update 11_30_08 (2) 3 2" xfId="34122"/>
    <cellStyle name="_Value Copy 11 30 05 gas 12 09 05 AURORA at 12 14 05_PCA 7 - Exhibit D update 11_30_08 (2) 3 2 2" xfId="34123"/>
    <cellStyle name="_Value Copy 11 30 05 gas 12 09 05 AURORA at 12 14 05_PCA 7 - Exhibit D update 11_30_08 (2) 3 2 2 2" xfId="34124"/>
    <cellStyle name="_Value Copy 11 30 05 gas 12 09 05 AURORA at 12 14 05_PCA 7 - Exhibit D update 11_30_08 (2) 3 3" xfId="34125"/>
    <cellStyle name="_Value Copy 11 30 05 gas 12 09 05 AURORA at 12 14 05_PCA 7 - Exhibit D update 11_30_08 (2) 3 3 2" xfId="34126"/>
    <cellStyle name="_Value Copy 11 30 05 gas 12 09 05 AURORA at 12 14 05_PCA 7 - Exhibit D update 11_30_08 (2) 3 4" xfId="34127"/>
    <cellStyle name="_Value Copy 11 30 05 gas 12 09 05 AURORA at 12 14 05_PCA 7 - Exhibit D update 11_30_08 (2) 3 4 2" xfId="34128"/>
    <cellStyle name="_Value Copy 11 30 05 gas 12 09 05 AURORA at 12 14 05_PCA 7 - Exhibit D update 11_30_08 (2) 4" xfId="6990"/>
    <cellStyle name="_Value Copy 11 30 05 gas 12 09 05 AURORA at 12 14 05_PCA 7 - Exhibit D update 11_30_08 (2) 4 2" xfId="34129"/>
    <cellStyle name="_Value Copy 11 30 05 gas 12 09 05 AURORA at 12 14 05_PCA 7 - Exhibit D update 11_30_08 (2) 4 2 2" xfId="34130"/>
    <cellStyle name="_Value Copy 11 30 05 gas 12 09 05 AURORA at 12 14 05_PCA 7 - Exhibit D update 11_30_08 (2) 4 3" xfId="34131"/>
    <cellStyle name="_Value Copy 11 30 05 gas 12 09 05 AURORA at 12 14 05_PCA 7 - Exhibit D update 11_30_08 (2) 5" xfId="34132"/>
    <cellStyle name="_Value Copy 11 30 05 gas 12 09 05 AURORA at 12 14 05_PCA 7 - Exhibit D update 11_30_08 (2) 5 2" xfId="34133"/>
    <cellStyle name="_Value Copy 11 30 05 gas 12 09 05 AURORA at 12 14 05_PCA 7 - Exhibit D update 11_30_08 (2) 5 2 2" xfId="34134"/>
    <cellStyle name="_Value Copy 11 30 05 gas 12 09 05 AURORA at 12 14 05_PCA 7 - Exhibit D update 11_30_08 (2) 5 3" xfId="34135"/>
    <cellStyle name="_Value Copy 11 30 05 gas 12 09 05 AURORA at 12 14 05_PCA 7 - Exhibit D update 11_30_08 (2) 6" xfId="34136"/>
    <cellStyle name="_Value Copy 11 30 05 gas 12 09 05 AURORA at 12 14 05_PCA 7 - Exhibit D update 11_30_08 (2) 6 2" xfId="34137"/>
    <cellStyle name="_Value Copy 11 30 05 gas 12 09 05 AURORA at 12 14 05_PCA 7 - Exhibit D update 11_30_08 (2) 7" xfId="34138"/>
    <cellStyle name="_Value Copy 11 30 05 gas 12 09 05 AURORA at 12 14 05_PCA 7 - Exhibit D update 11_30_08 (2) 7 2" xfId="34139"/>
    <cellStyle name="_Value Copy 11 30 05 gas 12 09 05 AURORA at 12 14 05_PCA 7 - Exhibit D update 11_30_08 (2)_DEM-WP(C) ENERG10C--ctn Mid-C_042010 2010GRC" xfId="34140"/>
    <cellStyle name="_Value Copy 11 30 05 gas 12 09 05 AURORA at 12 14 05_PCA 7 - Exhibit D update 11_30_08 (2)_DEM-WP(C) ENERG10C--ctn Mid-C_042010 2010GRC 2" xfId="34141"/>
    <cellStyle name="_Value Copy 11 30 05 gas 12 09 05 AURORA at 12 14 05_PCA 7 - Exhibit D update 11_30_08 (2)_NIM Summary" xfId="6991"/>
    <cellStyle name="_Value Copy 11 30 05 gas 12 09 05 AURORA at 12 14 05_PCA 7 - Exhibit D update 11_30_08 (2)_NIM Summary 2" xfId="6992"/>
    <cellStyle name="_Value Copy 11 30 05 gas 12 09 05 AURORA at 12 14 05_PCA 7 - Exhibit D update 11_30_08 (2)_NIM Summary 2 2" xfId="34142"/>
    <cellStyle name="_Value Copy 11 30 05 gas 12 09 05 AURORA at 12 14 05_PCA 7 - Exhibit D update 11_30_08 (2)_NIM Summary 2 2 2" xfId="34143"/>
    <cellStyle name="_Value Copy 11 30 05 gas 12 09 05 AURORA at 12 14 05_PCA 7 - Exhibit D update 11_30_08 (2)_NIM Summary 2 2 2 2" xfId="34144"/>
    <cellStyle name="_Value Copy 11 30 05 gas 12 09 05 AURORA at 12 14 05_PCA 7 - Exhibit D update 11_30_08 (2)_NIM Summary 2 3" xfId="34145"/>
    <cellStyle name="_Value Copy 11 30 05 gas 12 09 05 AURORA at 12 14 05_PCA 7 - Exhibit D update 11_30_08 (2)_NIM Summary 2 3 2" xfId="34146"/>
    <cellStyle name="_Value Copy 11 30 05 gas 12 09 05 AURORA at 12 14 05_PCA 7 - Exhibit D update 11_30_08 (2)_NIM Summary 2 4" xfId="34147"/>
    <cellStyle name="_Value Copy 11 30 05 gas 12 09 05 AURORA at 12 14 05_PCA 7 - Exhibit D update 11_30_08 (2)_NIM Summary 2 4 2" xfId="34148"/>
    <cellStyle name="_Value Copy 11 30 05 gas 12 09 05 AURORA at 12 14 05_PCA 7 - Exhibit D update 11_30_08 (2)_NIM Summary 3" xfId="34149"/>
    <cellStyle name="_Value Copy 11 30 05 gas 12 09 05 AURORA at 12 14 05_PCA 7 - Exhibit D update 11_30_08 (2)_NIM Summary 3 2" xfId="34150"/>
    <cellStyle name="_Value Copy 11 30 05 gas 12 09 05 AURORA at 12 14 05_PCA 7 - Exhibit D update 11_30_08 (2)_NIM Summary 3 2 2" xfId="34151"/>
    <cellStyle name="_Value Copy 11 30 05 gas 12 09 05 AURORA at 12 14 05_PCA 7 - Exhibit D update 11_30_08 (2)_NIM Summary 3 3" xfId="34152"/>
    <cellStyle name="_Value Copy 11 30 05 gas 12 09 05 AURORA at 12 14 05_PCA 7 - Exhibit D update 11_30_08 (2)_NIM Summary 4" xfId="34153"/>
    <cellStyle name="_Value Copy 11 30 05 gas 12 09 05 AURORA at 12 14 05_PCA 7 - Exhibit D update 11_30_08 (2)_NIM Summary 4 2" xfId="34154"/>
    <cellStyle name="_Value Copy 11 30 05 gas 12 09 05 AURORA at 12 14 05_PCA 7 - Exhibit D update 11_30_08 (2)_NIM Summary 4 2 2" xfId="34155"/>
    <cellStyle name="_Value Copy 11 30 05 gas 12 09 05 AURORA at 12 14 05_PCA 7 - Exhibit D update 11_30_08 (2)_NIM Summary 4 3" xfId="34156"/>
    <cellStyle name="_Value Copy 11 30 05 gas 12 09 05 AURORA at 12 14 05_PCA 7 - Exhibit D update 11_30_08 (2)_NIM Summary 5" xfId="34157"/>
    <cellStyle name="_Value Copy 11 30 05 gas 12 09 05 AURORA at 12 14 05_PCA 7 - Exhibit D update 11_30_08 (2)_NIM Summary 5 2" xfId="34158"/>
    <cellStyle name="_Value Copy 11 30 05 gas 12 09 05 AURORA at 12 14 05_PCA 7 - Exhibit D update 11_30_08 (2)_NIM Summary 6" xfId="34159"/>
    <cellStyle name="_Value Copy 11 30 05 gas 12 09 05 AURORA at 12 14 05_PCA 7 - Exhibit D update 11_30_08 (2)_NIM Summary 6 2" xfId="34160"/>
    <cellStyle name="_Value Copy 11 30 05 gas 12 09 05 AURORA at 12 14 05_PCA 7 - Exhibit D update 11_30_08 (2)_NIM Summary_DEM-WP(C) ENERG10C--ctn Mid-C_042010 2010GRC" xfId="34161"/>
    <cellStyle name="_Value Copy 11 30 05 gas 12 09 05 AURORA at 12 14 05_PCA 7 - Exhibit D update 11_30_08 (2)_NIM Summary_DEM-WP(C) ENERG10C--ctn Mid-C_042010 2010GRC 2" xfId="34162"/>
    <cellStyle name="_Value Copy 11 30 05 gas 12 09 05 AURORA at 12 14 05_PCA 8 - Exhibit D update 12_31_09" xfId="6993"/>
    <cellStyle name="_Value Copy 11 30 05 gas 12 09 05 AURORA at 12 14 05_PCA 8 - Exhibit D update 12_31_09 2" xfId="6994"/>
    <cellStyle name="_Value Copy 11 30 05 gas 12 09 05 AURORA at 12 14 05_PCA 8 - Exhibit D update 12_31_09 2 2" xfId="34163"/>
    <cellStyle name="_Value Copy 11 30 05 gas 12 09 05 AURORA at 12 14 05_PCA 8 - Exhibit D update 12_31_09 3" xfId="34164"/>
    <cellStyle name="_Value Copy 11 30 05 gas 12 09 05 AURORA at 12 14 05_PCA 9 -  Exhibit D April 2010" xfId="6995"/>
    <cellStyle name="_Value Copy 11 30 05 gas 12 09 05 AURORA at 12 14 05_PCA 9 -  Exhibit D April 2010 (3)" xfId="6996"/>
    <cellStyle name="_Value Copy 11 30 05 gas 12 09 05 AURORA at 12 14 05_PCA 9 -  Exhibit D April 2010 (3) 2" xfId="6997"/>
    <cellStyle name="_Value Copy 11 30 05 gas 12 09 05 AURORA at 12 14 05_PCA 9 -  Exhibit D April 2010 (3) 2 2" xfId="34165"/>
    <cellStyle name="_Value Copy 11 30 05 gas 12 09 05 AURORA at 12 14 05_PCA 9 -  Exhibit D April 2010 (3) 2 2 2" xfId="34166"/>
    <cellStyle name="_Value Copy 11 30 05 gas 12 09 05 AURORA at 12 14 05_PCA 9 -  Exhibit D April 2010 (3) 2 2 2 2" xfId="34167"/>
    <cellStyle name="_Value Copy 11 30 05 gas 12 09 05 AURORA at 12 14 05_PCA 9 -  Exhibit D April 2010 (3) 2 3" xfId="34168"/>
    <cellStyle name="_Value Copy 11 30 05 gas 12 09 05 AURORA at 12 14 05_PCA 9 -  Exhibit D April 2010 (3) 2 3 2" xfId="34169"/>
    <cellStyle name="_Value Copy 11 30 05 gas 12 09 05 AURORA at 12 14 05_PCA 9 -  Exhibit D April 2010 (3) 2 4" xfId="34170"/>
    <cellStyle name="_Value Copy 11 30 05 gas 12 09 05 AURORA at 12 14 05_PCA 9 -  Exhibit D April 2010 (3) 2 4 2" xfId="34171"/>
    <cellStyle name="_Value Copy 11 30 05 gas 12 09 05 AURORA at 12 14 05_PCA 9 -  Exhibit D April 2010 (3) 3" xfId="34172"/>
    <cellStyle name="_Value Copy 11 30 05 gas 12 09 05 AURORA at 12 14 05_PCA 9 -  Exhibit D April 2010 (3) 3 2" xfId="34173"/>
    <cellStyle name="_Value Copy 11 30 05 gas 12 09 05 AURORA at 12 14 05_PCA 9 -  Exhibit D April 2010 (3) 3 2 2" xfId="34174"/>
    <cellStyle name="_Value Copy 11 30 05 gas 12 09 05 AURORA at 12 14 05_PCA 9 -  Exhibit D April 2010 (3) 3 3" xfId="34175"/>
    <cellStyle name="_Value Copy 11 30 05 gas 12 09 05 AURORA at 12 14 05_PCA 9 -  Exhibit D April 2010 (3) 4" xfId="34176"/>
    <cellStyle name="_Value Copy 11 30 05 gas 12 09 05 AURORA at 12 14 05_PCA 9 -  Exhibit D April 2010 (3) 4 2" xfId="34177"/>
    <cellStyle name="_Value Copy 11 30 05 gas 12 09 05 AURORA at 12 14 05_PCA 9 -  Exhibit D April 2010 (3) 4 2 2" xfId="34178"/>
    <cellStyle name="_Value Copy 11 30 05 gas 12 09 05 AURORA at 12 14 05_PCA 9 -  Exhibit D April 2010 (3) 4 3" xfId="34179"/>
    <cellStyle name="_Value Copy 11 30 05 gas 12 09 05 AURORA at 12 14 05_PCA 9 -  Exhibit D April 2010 (3) 5" xfId="34180"/>
    <cellStyle name="_Value Copy 11 30 05 gas 12 09 05 AURORA at 12 14 05_PCA 9 -  Exhibit D April 2010 (3) 5 2" xfId="34181"/>
    <cellStyle name="_Value Copy 11 30 05 gas 12 09 05 AURORA at 12 14 05_PCA 9 -  Exhibit D April 2010 (3) 6" xfId="34182"/>
    <cellStyle name="_Value Copy 11 30 05 gas 12 09 05 AURORA at 12 14 05_PCA 9 -  Exhibit D April 2010 (3) 6 2" xfId="34183"/>
    <cellStyle name="_Value Copy 11 30 05 gas 12 09 05 AURORA at 12 14 05_PCA 9 -  Exhibit D April 2010 (3)_DEM-WP(C) ENERG10C--ctn Mid-C_042010 2010GRC" xfId="34184"/>
    <cellStyle name="_Value Copy 11 30 05 gas 12 09 05 AURORA at 12 14 05_PCA 9 -  Exhibit D April 2010 (3)_DEM-WP(C) ENERG10C--ctn Mid-C_042010 2010GRC 2" xfId="34185"/>
    <cellStyle name="_Value Copy 11 30 05 gas 12 09 05 AURORA at 12 14 05_PCA 9 -  Exhibit D April 2010 2" xfId="6998"/>
    <cellStyle name="_Value Copy 11 30 05 gas 12 09 05 AURORA at 12 14 05_PCA 9 -  Exhibit D April 2010 2 2" xfId="34186"/>
    <cellStyle name="_Value Copy 11 30 05 gas 12 09 05 AURORA at 12 14 05_PCA 9 -  Exhibit D April 2010 3" xfId="6999"/>
    <cellStyle name="_Value Copy 11 30 05 gas 12 09 05 AURORA at 12 14 05_PCA 9 -  Exhibit D April 2010 3 2" xfId="34187"/>
    <cellStyle name="_Value Copy 11 30 05 gas 12 09 05 AURORA at 12 14 05_PCA 9 -  Exhibit D April 2010 4" xfId="34188"/>
    <cellStyle name="_Value Copy 11 30 05 gas 12 09 05 AURORA at 12 14 05_PCA 9 -  Exhibit D April 2010 4 2" xfId="34189"/>
    <cellStyle name="_Value Copy 11 30 05 gas 12 09 05 AURORA at 12 14 05_PCA 9 -  Exhibit D April 2010 5" xfId="34190"/>
    <cellStyle name="_Value Copy 11 30 05 gas 12 09 05 AURORA at 12 14 05_PCA 9 -  Exhibit D April 2010 5 2" xfId="34191"/>
    <cellStyle name="_Value Copy 11 30 05 gas 12 09 05 AURORA at 12 14 05_PCA 9 -  Exhibit D April 2010 6" xfId="34192"/>
    <cellStyle name="_Value Copy 11 30 05 gas 12 09 05 AURORA at 12 14 05_PCA 9 -  Exhibit D April 2010 6 2" xfId="34193"/>
    <cellStyle name="_Value Copy 11 30 05 gas 12 09 05 AURORA at 12 14 05_PCA 9 -  Exhibit D April 2010 7" xfId="34194"/>
    <cellStyle name="_Value Copy 11 30 05 gas 12 09 05 AURORA at 12 14 05_PCA 9 -  Exhibit D Feb 2010" xfId="7000"/>
    <cellStyle name="_Value Copy 11 30 05 gas 12 09 05 AURORA at 12 14 05_PCA 9 -  Exhibit D Feb 2010 2" xfId="7001"/>
    <cellStyle name="_Value Copy 11 30 05 gas 12 09 05 AURORA at 12 14 05_PCA 9 -  Exhibit D Feb 2010 2 2" xfId="34195"/>
    <cellStyle name="_Value Copy 11 30 05 gas 12 09 05 AURORA at 12 14 05_PCA 9 -  Exhibit D Feb 2010 3" xfId="34196"/>
    <cellStyle name="_Value Copy 11 30 05 gas 12 09 05 AURORA at 12 14 05_PCA 9 -  Exhibit D Feb 2010 v2" xfId="7002"/>
    <cellStyle name="_Value Copy 11 30 05 gas 12 09 05 AURORA at 12 14 05_PCA 9 -  Exhibit D Feb 2010 v2 2" xfId="7003"/>
    <cellStyle name="_Value Copy 11 30 05 gas 12 09 05 AURORA at 12 14 05_PCA 9 -  Exhibit D Feb 2010 v2 2 2" xfId="34197"/>
    <cellStyle name="_Value Copy 11 30 05 gas 12 09 05 AURORA at 12 14 05_PCA 9 -  Exhibit D Feb 2010 v2 3" xfId="34198"/>
    <cellStyle name="_Value Copy 11 30 05 gas 12 09 05 AURORA at 12 14 05_PCA 9 -  Exhibit D Feb 2010 WF" xfId="7004"/>
    <cellStyle name="_Value Copy 11 30 05 gas 12 09 05 AURORA at 12 14 05_PCA 9 -  Exhibit D Feb 2010 WF 2" xfId="7005"/>
    <cellStyle name="_Value Copy 11 30 05 gas 12 09 05 AURORA at 12 14 05_PCA 9 -  Exhibit D Feb 2010 WF 2 2" xfId="34199"/>
    <cellStyle name="_Value Copy 11 30 05 gas 12 09 05 AURORA at 12 14 05_PCA 9 -  Exhibit D Feb 2010 WF 3" xfId="34200"/>
    <cellStyle name="_Value Copy 11 30 05 gas 12 09 05 AURORA at 12 14 05_PCA 9 -  Exhibit D Jan 2010" xfId="7006"/>
    <cellStyle name="_Value Copy 11 30 05 gas 12 09 05 AURORA at 12 14 05_PCA 9 -  Exhibit D Jan 2010 2" xfId="7007"/>
    <cellStyle name="_Value Copy 11 30 05 gas 12 09 05 AURORA at 12 14 05_PCA 9 -  Exhibit D Jan 2010 2 2" xfId="34201"/>
    <cellStyle name="_Value Copy 11 30 05 gas 12 09 05 AURORA at 12 14 05_PCA 9 -  Exhibit D Jan 2010 3" xfId="34202"/>
    <cellStyle name="_Value Copy 11 30 05 gas 12 09 05 AURORA at 12 14 05_PCA 9 -  Exhibit D March 2010 (2)" xfId="7008"/>
    <cellStyle name="_Value Copy 11 30 05 gas 12 09 05 AURORA at 12 14 05_PCA 9 -  Exhibit D March 2010 (2) 2" xfId="7009"/>
    <cellStyle name="_Value Copy 11 30 05 gas 12 09 05 AURORA at 12 14 05_PCA 9 -  Exhibit D March 2010 (2) 2 2" xfId="34203"/>
    <cellStyle name="_Value Copy 11 30 05 gas 12 09 05 AURORA at 12 14 05_PCA 9 -  Exhibit D March 2010 (2) 3" xfId="34204"/>
    <cellStyle name="_Value Copy 11 30 05 gas 12 09 05 AURORA at 12 14 05_PCA 9 -  Exhibit D Nov 2010" xfId="7010"/>
    <cellStyle name="_Value Copy 11 30 05 gas 12 09 05 AURORA at 12 14 05_PCA 9 -  Exhibit D Nov 2010 2" xfId="7011"/>
    <cellStyle name="_Value Copy 11 30 05 gas 12 09 05 AURORA at 12 14 05_PCA 9 -  Exhibit D Nov 2010 2 2" xfId="34205"/>
    <cellStyle name="_Value Copy 11 30 05 gas 12 09 05 AURORA at 12 14 05_PCA 9 -  Exhibit D Nov 2010 3" xfId="34206"/>
    <cellStyle name="_Value Copy 11 30 05 gas 12 09 05 AURORA at 12 14 05_PCA 9 - Exhibit D at August 2010" xfId="7012"/>
    <cellStyle name="_Value Copy 11 30 05 gas 12 09 05 AURORA at 12 14 05_PCA 9 - Exhibit D at August 2010 2" xfId="7013"/>
    <cellStyle name="_Value Copy 11 30 05 gas 12 09 05 AURORA at 12 14 05_PCA 9 - Exhibit D at August 2010 2 2" xfId="34207"/>
    <cellStyle name="_Value Copy 11 30 05 gas 12 09 05 AURORA at 12 14 05_PCA 9 - Exhibit D at August 2010 3" xfId="34208"/>
    <cellStyle name="_Value Copy 11 30 05 gas 12 09 05 AURORA at 12 14 05_PCA 9 - Exhibit D June 2010 GRC" xfId="7014"/>
    <cellStyle name="_Value Copy 11 30 05 gas 12 09 05 AURORA at 12 14 05_PCA 9 - Exhibit D June 2010 GRC 2" xfId="7015"/>
    <cellStyle name="_Value Copy 11 30 05 gas 12 09 05 AURORA at 12 14 05_PCA 9 - Exhibit D June 2010 GRC 2 2" xfId="34209"/>
    <cellStyle name="_Value Copy 11 30 05 gas 12 09 05 AURORA at 12 14 05_PCA 9 - Exhibit D June 2010 GRC 3" xfId="34210"/>
    <cellStyle name="_Value Copy 11 30 05 gas 12 09 05 AURORA at 12 14 05_Power Costs - Comparison bx Rbtl-Staff-Jt-PC" xfId="7016"/>
    <cellStyle name="_Value Copy 11 30 05 gas 12 09 05 AURORA at 12 14 05_Power Costs - Comparison bx Rbtl-Staff-Jt-PC 2" xfId="7017"/>
    <cellStyle name="_Value Copy 11 30 05 gas 12 09 05 AURORA at 12 14 05_Power Costs - Comparison bx Rbtl-Staff-Jt-PC 2 2" xfId="7018"/>
    <cellStyle name="_Value Copy 11 30 05 gas 12 09 05 AURORA at 12 14 05_Power Costs - Comparison bx Rbtl-Staff-Jt-PC 2 2 2" xfId="34211"/>
    <cellStyle name="_Value Copy 11 30 05 gas 12 09 05 AURORA at 12 14 05_Power Costs - Comparison bx Rbtl-Staff-Jt-PC 2 2 2 2" xfId="34212"/>
    <cellStyle name="_Value Copy 11 30 05 gas 12 09 05 AURORA at 12 14 05_Power Costs - Comparison bx Rbtl-Staff-Jt-PC 2 3" xfId="7019"/>
    <cellStyle name="_Value Copy 11 30 05 gas 12 09 05 AURORA at 12 14 05_Power Costs - Comparison bx Rbtl-Staff-Jt-PC 2 3 2" xfId="34213"/>
    <cellStyle name="_Value Copy 11 30 05 gas 12 09 05 AURORA at 12 14 05_Power Costs - Comparison bx Rbtl-Staff-Jt-PC 2 4" xfId="34214"/>
    <cellStyle name="_Value Copy 11 30 05 gas 12 09 05 AURORA at 12 14 05_Power Costs - Comparison bx Rbtl-Staff-Jt-PC 2 4 2" xfId="34215"/>
    <cellStyle name="_Value Copy 11 30 05 gas 12 09 05 AURORA at 12 14 05_Power Costs - Comparison bx Rbtl-Staff-Jt-PC 3" xfId="7020"/>
    <cellStyle name="_Value Copy 11 30 05 gas 12 09 05 AURORA at 12 14 05_Power Costs - Comparison bx Rbtl-Staff-Jt-PC 3 2" xfId="34216"/>
    <cellStyle name="_Value Copy 11 30 05 gas 12 09 05 AURORA at 12 14 05_Power Costs - Comparison bx Rbtl-Staff-Jt-PC 3 2 2" xfId="34217"/>
    <cellStyle name="_Value Copy 11 30 05 gas 12 09 05 AURORA at 12 14 05_Power Costs - Comparison bx Rbtl-Staff-Jt-PC 3 3" xfId="34218"/>
    <cellStyle name="_Value Copy 11 30 05 gas 12 09 05 AURORA at 12 14 05_Power Costs - Comparison bx Rbtl-Staff-Jt-PC 4" xfId="7021"/>
    <cellStyle name="_Value Copy 11 30 05 gas 12 09 05 AURORA at 12 14 05_Power Costs - Comparison bx Rbtl-Staff-Jt-PC 4 2" xfId="34219"/>
    <cellStyle name="_Value Copy 11 30 05 gas 12 09 05 AURORA at 12 14 05_Power Costs - Comparison bx Rbtl-Staff-Jt-PC 4 2 2" xfId="34220"/>
    <cellStyle name="_Value Copy 11 30 05 gas 12 09 05 AURORA at 12 14 05_Power Costs - Comparison bx Rbtl-Staff-Jt-PC 4 3" xfId="34221"/>
    <cellStyle name="_Value Copy 11 30 05 gas 12 09 05 AURORA at 12 14 05_Power Costs - Comparison bx Rbtl-Staff-Jt-PC 5" xfId="34222"/>
    <cellStyle name="_Value Copy 11 30 05 gas 12 09 05 AURORA at 12 14 05_Power Costs - Comparison bx Rbtl-Staff-Jt-PC 5 2" xfId="34223"/>
    <cellStyle name="_Value Copy 11 30 05 gas 12 09 05 AURORA at 12 14 05_Power Costs - Comparison bx Rbtl-Staff-Jt-PC 6" xfId="34224"/>
    <cellStyle name="_Value Copy 11 30 05 gas 12 09 05 AURORA at 12 14 05_Power Costs - Comparison bx Rbtl-Staff-Jt-PC 6 2" xfId="34225"/>
    <cellStyle name="_Value Copy 11 30 05 gas 12 09 05 AURORA at 12 14 05_Power Costs - Comparison bx Rbtl-Staff-Jt-PC_Adj Bench DR 3 for Initial Briefs (Electric)" xfId="7022"/>
    <cellStyle name="_Value Copy 11 30 05 gas 12 09 05 AURORA at 12 14 05_Power Costs - Comparison bx Rbtl-Staff-Jt-PC_Adj Bench DR 3 for Initial Briefs (Electric) 2" xfId="7023"/>
    <cellStyle name="_Value Copy 11 30 05 gas 12 09 05 AURORA at 12 14 05_Power Costs - Comparison bx Rbtl-Staff-Jt-PC_Adj Bench DR 3 for Initial Briefs (Electric) 2 2" xfId="7024"/>
    <cellStyle name="_Value Copy 11 30 05 gas 12 09 05 AURORA at 12 14 05_Power Costs - Comparison bx Rbtl-Staff-Jt-PC_Adj Bench DR 3 for Initial Briefs (Electric) 2 2 2" xfId="34226"/>
    <cellStyle name="_Value Copy 11 30 05 gas 12 09 05 AURORA at 12 14 05_Power Costs - Comparison bx Rbtl-Staff-Jt-PC_Adj Bench DR 3 for Initial Briefs (Electric) 2 2 2 2" xfId="34227"/>
    <cellStyle name="_Value Copy 11 30 05 gas 12 09 05 AURORA at 12 14 05_Power Costs - Comparison bx Rbtl-Staff-Jt-PC_Adj Bench DR 3 for Initial Briefs (Electric) 2 3" xfId="7025"/>
    <cellStyle name="_Value Copy 11 30 05 gas 12 09 05 AURORA at 12 14 05_Power Costs - Comparison bx Rbtl-Staff-Jt-PC_Adj Bench DR 3 for Initial Briefs (Electric) 2 3 2" xfId="34228"/>
    <cellStyle name="_Value Copy 11 30 05 gas 12 09 05 AURORA at 12 14 05_Power Costs - Comparison bx Rbtl-Staff-Jt-PC_Adj Bench DR 3 for Initial Briefs (Electric) 2 4" xfId="34229"/>
    <cellStyle name="_Value Copy 11 30 05 gas 12 09 05 AURORA at 12 14 05_Power Costs - Comparison bx Rbtl-Staff-Jt-PC_Adj Bench DR 3 for Initial Briefs (Electric) 2 4 2" xfId="34230"/>
    <cellStyle name="_Value Copy 11 30 05 gas 12 09 05 AURORA at 12 14 05_Power Costs - Comparison bx Rbtl-Staff-Jt-PC_Adj Bench DR 3 for Initial Briefs (Electric) 3" xfId="7026"/>
    <cellStyle name="_Value Copy 11 30 05 gas 12 09 05 AURORA at 12 14 05_Power Costs - Comparison bx Rbtl-Staff-Jt-PC_Adj Bench DR 3 for Initial Briefs (Electric) 3 2" xfId="34231"/>
    <cellStyle name="_Value Copy 11 30 05 gas 12 09 05 AURORA at 12 14 05_Power Costs - Comparison bx Rbtl-Staff-Jt-PC_Adj Bench DR 3 for Initial Briefs (Electric) 3 2 2" xfId="34232"/>
    <cellStyle name="_Value Copy 11 30 05 gas 12 09 05 AURORA at 12 14 05_Power Costs - Comparison bx Rbtl-Staff-Jt-PC_Adj Bench DR 3 for Initial Briefs (Electric) 3 3" xfId="34233"/>
    <cellStyle name="_Value Copy 11 30 05 gas 12 09 05 AURORA at 12 14 05_Power Costs - Comparison bx Rbtl-Staff-Jt-PC_Adj Bench DR 3 for Initial Briefs (Electric) 4" xfId="7027"/>
    <cellStyle name="_Value Copy 11 30 05 gas 12 09 05 AURORA at 12 14 05_Power Costs - Comparison bx Rbtl-Staff-Jt-PC_Adj Bench DR 3 for Initial Briefs (Electric) 4 2" xfId="34234"/>
    <cellStyle name="_Value Copy 11 30 05 gas 12 09 05 AURORA at 12 14 05_Power Costs - Comparison bx Rbtl-Staff-Jt-PC_Adj Bench DR 3 for Initial Briefs (Electric) 4 2 2" xfId="34235"/>
    <cellStyle name="_Value Copy 11 30 05 gas 12 09 05 AURORA at 12 14 05_Power Costs - Comparison bx Rbtl-Staff-Jt-PC_Adj Bench DR 3 for Initial Briefs (Electric) 4 3" xfId="34236"/>
    <cellStyle name="_Value Copy 11 30 05 gas 12 09 05 AURORA at 12 14 05_Power Costs - Comparison bx Rbtl-Staff-Jt-PC_Adj Bench DR 3 for Initial Briefs (Electric) 5" xfId="34237"/>
    <cellStyle name="_Value Copy 11 30 05 gas 12 09 05 AURORA at 12 14 05_Power Costs - Comparison bx Rbtl-Staff-Jt-PC_Adj Bench DR 3 for Initial Briefs (Electric) 5 2" xfId="34238"/>
    <cellStyle name="_Value Copy 11 30 05 gas 12 09 05 AURORA at 12 14 05_Power Costs - Comparison bx Rbtl-Staff-Jt-PC_Adj Bench DR 3 for Initial Briefs (Electric) 6" xfId="34239"/>
    <cellStyle name="_Value Copy 11 30 05 gas 12 09 05 AURORA at 12 14 05_Power Costs - Comparison bx Rbtl-Staff-Jt-PC_Adj Bench DR 3 for Initial Briefs (Electric) 6 2" xfId="34240"/>
    <cellStyle name="_Value Copy 11 30 05 gas 12 09 05 AURORA at 12 14 05_Power Costs - Comparison bx Rbtl-Staff-Jt-PC_Adj Bench DR 3 for Initial Briefs (Electric)_DEM-WP(C) ENERG10C--ctn Mid-C_042010 2010GRC" xfId="34241"/>
    <cellStyle name="_Value Copy 11 30 05 gas 12 09 05 AURORA at 12 14 05_Power Costs - Comparison bx Rbtl-Staff-Jt-PC_Adj Bench DR 3 for Initial Briefs (Electric)_DEM-WP(C) ENERG10C--ctn Mid-C_042010 2010GRC 2" xfId="34242"/>
    <cellStyle name="_Value Copy 11 30 05 gas 12 09 05 AURORA at 12 14 05_Power Costs - Comparison bx Rbtl-Staff-Jt-PC_DEM-WP(C) ENERG10C--ctn Mid-C_042010 2010GRC" xfId="34243"/>
    <cellStyle name="_Value Copy 11 30 05 gas 12 09 05 AURORA at 12 14 05_Power Costs - Comparison bx Rbtl-Staff-Jt-PC_DEM-WP(C) ENERG10C--ctn Mid-C_042010 2010GRC 2" xfId="34244"/>
    <cellStyle name="_Value Copy 11 30 05 gas 12 09 05 AURORA at 12 14 05_Power Costs - Comparison bx Rbtl-Staff-Jt-PC_Electric Rev Req Model (2009 GRC) Rebuttal" xfId="7028"/>
    <cellStyle name="_Value Copy 11 30 05 gas 12 09 05 AURORA at 12 14 05_Power Costs - Comparison bx Rbtl-Staff-Jt-PC_Electric Rev Req Model (2009 GRC) Rebuttal 2" xfId="7029"/>
    <cellStyle name="_Value Copy 11 30 05 gas 12 09 05 AURORA at 12 14 05_Power Costs - Comparison bx Rbtl-Staff-Jt-PC_Electric Rev Req Model (2009 GRC) Rebuttal 2 2" xfId="7030"/>
    <cellStyle name="_Value Copy 11 30 05 gas 12 09 05 AURORA at 12 14 05_Power Costs - Comparison bx Rbtl-Staff-Jt-PC_Electric Rev Req Model (2009 GRC) Rebuttal 2 2 2" xfId="34245"/>
    <cellStyle name="_Value Copy 11 30 05 gas 12 09 05 AURORA at 12 14 05_Power Costs - Comparison bx Rbtl-Staff-Jt-PC_Electric Rev Req Model (2009 GRC) Rebuttal 2 3" xfId="7031"/>
    <cellStyle name="_Value Copy 11 30 05 gas 12 09 05 AURORA at 12 14 05_Power Costs - Comparison bx Rbtl-Staff-Jt-PC_Electric Rev Req Model (2009 GRC) Rebuttal 3" xfId="7032"/>
    <cellStyle name="_Value Copy 11 30 05 gas 12 09 05 AURORA at 12 14 05_Power Costs - Comparison bx Rbtl-Staff-Jt-PC_Electric Rev Req Model (2009 GRC) Rebuttal 3 2" xfId="34246"/>
    <cellStyle name="_Value Copy 11 30 05 gas 12 09 05 AURORA at 12 14 05_Power Costs - Comparison bx Rbtl-Staff-Jt-PC_Electric Rev Req Model (2009 GRC) Rebuttal 4" xfId="7033"/>
    <cellStyle name="_Value Copy 11 30 05 gas 12 09 05 AURORA at 12 14 05_Power Costs - Comparison bx Rbtl-Staff-Jt-PC_Electric Rev Req Model (2009 GRC) Rebuttal REmoval of New  WH Solar AdjustMI" xfId="7034"/>
    <cellStyle name="_Value Copy 11 30 05 gas 12 09 05 AURORA at 12 14 05_Power Costs - Comparison bx Rbtl-Staff-Jt-PC_Electric Rev Req Model (2009 GRC) Rebuttal REmoval of New  WH Solar AdjustMI 2" xfId="7035"/>
    <cellStyle name="_Value Copy 11 30 05 gas 12 09 05 AURORA at 12 14 05_Power Costs - Comparison bx Rbtl-Staff-Jt-PC_Electric Rev Req Model (2009 GRC) Rebuttal REmoval of New  WH Solar AdjustMI 2 2" xfId="7036"/>
    <cellStyle name="_Value Copy 11 30 05 gas 12 09 05 AURORA at 12 14 05_Power Costs - Comparison bx Rbtl-Staff-Jt-PC_Electric Rev Req Model (2009 GRC) Rebuttal REmoval of New  WH Solar AdjustMI 2 2 2" xfId="34247"/>
    <cellStyle name="_Value Copy 11 30 05 gas 12 09 05 AURORA at 12 14 05_Power Costs - Comparison bx Rbtl-Staff-Jt-PC_Electric Rev Req Model (2009 GRC) Rebuttal REmoval of New  WH Solar AdjustMI 2 2 2 2" xfId="34248"/>
    <cellStyle name="_Value Copy 11 30 05 gas 12 09 05 AURORA at 12 14 05_Power Costs - Comparison bx Rbtl-Staff-Jt-PC_Electric Rev Req Model (2009 GRC) Rebuttal REmoval of New  WH Solar AdjustMI 2 3" xfId="7037"/>
    <cellStyle name="_Value Copy 11 30 05 gas 12 09 05 AURORA at 12 14 05_Power Costs - Comparison bx Rbtl-Staff-Jt-PC_Electric Rev Req Model (2009 GRC) Rebuttal REmoval of New  WH Solar AdjustMI 2 3 2" xfId="34249"/>
    <cellStyle name="_Value Copy 11 30 05 gas 12 09 05 AURORA at 12 14 05_Power Costs - Comparison bx Rbtl-Staff-Jt-PC_Electric Rev Req Model (2009 GRC) Rebuttal REmoval of New  WH Solar AdjustMI 2 4" xfId="34250"/>
    <cellStyle name="_Value Copy 11 30 05 gas 12 09 05 AURORA at 12 14 05_Power Costs - Comparison bx Rbtl-Staff-Jt-PC_Electric Rev Req Model (2009 GRC) Rebuttal REmoval of New  WH Solar AdjustMI 2 4 2" xfId="34251"/>
    <cellStyle name="_Value Copy 11 30 05 gas 12 09 05 AURORA at 12 14 05_Power Costs - Comparison bx Rbtl-Staff-Jt-PC_Electric Rev Req Model (2009 GRC) Rebuttal REmoval of New  WH Solar AdjustMI 3" xfId="7038"/>
    <cellStyle name="_Value Copy 11 30 05 gas 12 09 05 AURORA at 12 14 05_Power Costs - Comparison bx Rbtl-Staff-Jt-PC_Electric Rev Req Model (2009 GRC) Rebuttal REmoval of New  WH Solar AdjustMI 3 2" xfId="34252"/>
    <cellStyle name="_Value Copy 11 30 05 gas 12 09 05 AURORA at 12 14 05_Power Costs - Comparison bx Rbtl-Staff-Jt-PC_Electric Rev Req Model (2009 GRC) Rebuttal REmoval of New  WH Solar AdjustMI 3 2 2" xfId="34253"/>
    <cellStyle name="_Value Copy 11 30 05 gas 12 09 05 AURORA at 12 14 05_Power Costs - Comparison bx Rbtl-Staff-Jt-PC_Electric Rev Req Model (2009 GRC) Rebuttal REmoval of New  WH Solar AdjustMI 3 3" xfId="34254"/>
    <cellStyle name="_Value Copy 11 30 05 gas 12 09 05 AURORA at 12 14 05_Power Costs - Comparison bx Rbtl-Staff-Jt-PC_Electric Rev Req Model (2009 GRC) Rebuttal REmoval of New  WH Solar AdjustMI 4" xfId="7039"/>
    <cellStyle name="_Value Copy 11 30 05 gas 12 09 05 AURORA at 12 14 05_Power Costs - Comparison bx Rbtl-Staff-Jt-PC_Electric Rev Req Model (2009 GRC) Rebuttal REmoval of New  WH Solar AdjustMI 4 2" xfId="34255"/>
    <cellStyle name="_Value Copy 11 30 05 gas 12 09 05 AURORA at 12 14 05_Power Costs - Comparison bx Rbtl-Staff-Jt-PC_Electric Rev Req Model (2009 GRC) Rebuttal REmoval of New  WH Solar AdjustMI 4 2 2" xfId="34256"/>
    <cellStyle name="_Value Copy 11 30 05 gas 12 09 05 AURORA at 12 14 05_Power Costs - Comparison bx Rbtl-Staff-Jt-PC_Electric Rev Req Model (2009 GRC) Rebuttal REmoval of New  WH Solar AdjustMI 4 3" xfId="34257"/>
    <cellStyle name="_Value Copy 11 30 05 gas 12 09 05 AURORA at 12 14 05_Power Costs - Comparison bx Rbtl-Staff-Jt-PC_Electric Rev Req Model (2009 GRC) Rebuttal REmoval of New  WH Solar AdjustMI 5" xfId="34258"/>
    <cellStyle name="_Value Copy 11 30 05 gas 12 09 05 AURORA at 12 14 05_Power Costs - Comparison bx Rbtl-Staff-Jt-PC_Electric Rev Req Model (2009 GRC) Rebuttal REmoval of New  WH Solar AdjustMI 5 2" xfId="34259"/>
    <cellStyle name="_Value Copy 11 30 05 gas 12 09 05 AURORA at 12 14 05_Power Costs - Comparison bx Rbtl-Staff-Jt-PC_Electric Rev Req Model (2009 GRC) Rebuttal REmoval of New  WH Solar AdjustMI 6" xfId="34260"/>
    <cellStyle name="_Value Copy 11 30 05 gas 12 09 05 AURORA at 12 14 05_Power Costs - Comparison bx Rbtl-Staff-Jt-PC_Electric Rev Req Model (2009 GRC) Rebuttal REmoval of New  WH Solar AdjustMI 6 2" xfId="34261"/>
    <cellStyle name="_Value Copy 11 30 05 gas 12 09 05 AURORA at 12 14 05_Power Costs - Comparison bx Rbtl-Staff-Jt-PC_Electric Rev Req Model (2009 GRC) Rebuttal REmoval of New  WH Solar AdjustMI_DEM-WP(C) ENERG10C--ctn Mid-C_042010 2010GRC" xfId="34262"/>
    <cellStyle name="_Value Copy 11 30 05 gas 12 09 05 AURORA at 12 14 05_Power Costs - Comparison bx Rbtl-Staff-Jt-PC_Electric Rev Req Model (2009 GRC) Rebuttal REmoval of New  WH Solar AdjustMI_DEM-WP(C) ENERG10C--ctn Mid-C_042010 2010GRC 2" xfId="34263"/>
    <cellStyle name="_Value Copy 11 30 05 gas 12 09 05 AURORA at 12 14 05_Power Costs - Comparison bx Rbtl-Staff-Jt-PC_Electric Rev Req Model (2009 GRC) Revised 01-18-2010" xfId="7040"/>
    <cellStyle name="_Value Copy 11 30 05 gas 12 09 05 AURORA at 12 14 05_Power Costs - Comparison bx Rbtl-Staff-Jt-PC_Electric Rev Req Model (2009 GRC) Revised 01-18-2010 2" xfId="7041"/>
    <cellStyle name="_Value Copy 11 30 05 gas 12 09 05 AURORA at 12 14 05_Power Costs - Comparison bx Rbtl-Staff-Jt-PC_Electric Rev Req Model (2009 GRC) Revised 01-18-2010 2 2" xfId="7042"/>
    <cellStyle name="_Value Copy 11 30 05 gas 12 09 05 AURORA at 12 14 05_Power Costs - Comparison bx Rbtl-Staff-Jt-PC_Electric Rev Req Model (2009 GRC) Revised 01-18-2010 2 2 2" xfId="34264"/>
    <cellStyle name="_Value Copy 11 30 05 gas 12 09 05 AURORA at 12 14 05_Power Costs - Comparison bx Rbtl-Staff-Jt-PC_Electric Rev Req Model (2009 GRC) Revised 01-18-2010 2 2 2 2" xfId="34265"/>
    <cellStyle name="_Value Copy 11 30 05 gas 12 09 05 AURORA at 12 14 05_Power Costs - Comparison bx Rbtl-Staff-Jt-PC_Electric Rev Req Model (2009 GRC) Revised 01-18-2010 2 3" xfId="7043"/>
    <cellStyle name="_Value Copy 11 30 05 gas 12 09 05 AURORA at 12 14 05_Power Costs - Comparison bx Rbtl-Staff-Jt-PC_Electric Rev Req Model (2009 GRC) Revised 01-18-2010 2 3 2" xfId="34266"/>
    <cellStyle name="_Value Copy 11 30 05 gas 12 09 05 AURORA at 12 14 05_Power Costs - Comparison bx Rbtl-Staff-Jt-PC_Electric Rev Req Model (2009 GRC) Revised 01-18-2010 2 4" xfId="34267"/>
    <cellStyle name="_Value Copy 11 30 05 gas 12 09 05 AURORA at 12 14 05_Power Costs - Comparison bx Rbtl-Staff-Jt-PC_Electric Rev Req Model (2009 GRC) Revised 01-18-2010 2 4 2" xfId="34268"/>
    <cellStyle name="_Value Copy 11 30 05 gas 12 09 05 AURORA at 12 14 05_Power Costs - Comparison bx Rbtl-Staff-Jt-PC_Electric Rev Req Model (2009 GRC) Revised 01-18-2010 3" xfId="7044"/>
    <cellStyle name="_Value Copy 11 30 05 gas 12 09 05 AURORA at 12 14 05_Power Costs - Comparison bx Rbtl-Staff-Jt-PC_Electric Rev Req Model (2009 GRC) Revised 01-18-2010 3 2" xfId="34269"/>
    <cellStyle name="_Value Copy 11 30 05 gas 12 09 05 AURORA at 12 14 05_Power Costs - Comparison bx Rbtl-Staff-Jt-PC_Electric Rev Req Model (2009 GRC) Revised 01-18-2010 3 2 2" xfId="34270"/>
    <cellStyle name="_Value Copy 11 30 05 gas 12 09 05 AURORA at 12 14 05_Power Costs - Comparison bx Rbtl-Staff-Jt-PC_Electric Rev Req Model (2009 GRC) Revised 01-18-2010 3 3" xfId="34271"/>
    <cellStyle name="_Value Copy 11 30 05 gas 12 09 05 AURORA at 12 14 05_Power Costs - Comparison bx Rbtl-Staff-Jt-PC_Electric Rev Req Model (2009 GRC) Revised 01-18-2010 4" xfId="7045"/>
    <cellStyle name="_Value Copy 11 30 05 gas 12 09 05 AURORA at 12 14 05_Power Costs - Comparison bx Rbtl-Staff-Jt-PC_Electric Rev Req Model (2009 GRC) Revised 01-18-2010 4 2" xfId="34272"/>
    <cellStyle name="_Value Copy 11 30 05 gas 12 09 05 AURORA at 12 14 05_Power Costs - Comparison bx Rbtl-Staff-Jt-PC_Electric Rev Req Model (2009 GRC) Revised 01-18-2010 4 2 2" xfId="34273"/>
    <cellStyle name="_Value Copy 11 30 05 gas 12 09 05 AURORA at 12 14 05_Power Costs - Comparison bx Rbtl-Staff-Jt-PC_Electric Rev Req Model (2009 GRC) Revised 01-18-2010 4 3" xfId="34274"/>
    <cellStyle name="_Value Copy 11 30 05 gas 12 09 05 AURORA at 12 14 05_Power Costs - Comparison bx Rbtl-Staff-Jt-PC_Electric Rev Req Model (2009 GRC) Revised 01-18-2010 5" xfId="34275"/>
    <cellStyle name="_Value Copy 11 30 05 gas 12 09 05 AURORA at 12 14 05_Power Costs - Comparison bx Rbtl-Staff-Jt-PC_Electric Rev Req Model (2009 GRC) Revised 01-18-2010 5 2" xfId="34276"/>
    <cellStyle name="_Value Copy 11 30 05 gas 12 09 05 AURORA at 12 14 05_Power Costs - Comparison bx Rbtl-Staff-Jt-PC_Electric Rev Req Model (2009 GRC) Revised 01-18-2010 6" xfId="34277"/>
    <cellStyle name="_Value Copy 11 30 05 gas 12 09 05 AURORA at 12 14 05_Power Costs - Comparison bx Rbtl-Staff-Jt-PC_Electric Rev Req Model (2009 GRC) Revised 01-18-2010 6 2" xfId="34278"/>
    <cellStyle name="_Value Copy 11 30 05 gas 12 09 05 AURORA at 12 14 05_Power Costs - Comparison bx Rbtl-Staff-Jt-PC_Electric Rev Req Model (2009 GRC) Revised 01-18-2010_DEM-WP(C) ENERG10C--ctn Mid-C_042010 2010GRC" xfId="34279"/>
    <cellStyle name="_Value Copy 11 30 05 gas 12 09 05 AURORA at 12 14 05_Power Costs - Comparison bx Rbtl-Staff-Jt-PC_Electric Rev Req Model (2009 GRC) Revised 01-18-2010_DEM-WP(C) ENERG10C--ctn Mid-C_042010 2010GRC 2" xfId="34280"/>
    <cellStyle name="_Value Copy 11 30 05 gas 12 09 05 AURORA at 12 14 05_Power Costs - Comparison bx Rbtl-Staff-Jt-PC_Final Order Electric EXHIBIT A-1" xfId="7046"/>
    <cellStyle name="_Value Copy 11 30 05 gas 12 09 05 AURORA at 12 14 05_Power Costs - Comparison bx Rbtl-Staff-Jt-PC_Final Order Electric EXHIBIT A-1 2" xfId="7047"/>
    <cellStyle name="_Value Copy 11 30 05 gas 12 09 05 AURORA at 12 14 05_Power Costs - Comparison bx Rbtl-Staff-Jt-PC_Final Order Electric EXHIBIT A-1 2 2" xfId="7048"/>
    <cellStyle name="_Value Copy 11 30 05 gas 12 09 05 AURORA at 12 14 05_Power Costs - Comparison bx Rbtl-Staff-Jt-PC_Final Order Electric EXHIBIT A-1 2 2 2" xfId="34281"/>
    <cellStyle name="_Value Copy 11 30 05 gas 12 09 05 AURORA at 12 14 05_Power Costs - Comparison bx Rbtl-Staff-Jt-PC_Final Order Electric EXHIBIT A-1 2 3" xfId="7049"/>
    <cellStyle name="_Value Copy 11 30 05 gas 12 09 05 AURORA at 12 14 05_Power Costs - Comparison bx Rbtl-Staff-Jt-PC_Final Order Electric EXHIBIT A-1 3" xfId="7050"/>
    <cellStyle name="_Value Copy 11 30 05 gas 12 09 05 AURORA at 12 14 05_Power Costs - Comparison bx Rbtl-Staff-Jt-PC_Final Order Electric EXHIBIT A-1 3 2" xfId="34282"/>
    <cellStyle name="_Value Copy 11 30 05 gas 12 09 05 AURORA at 12 14 05_Power Costs - Comparison bx Rbtl-Staff-Jt-PC_Final Order Electric EXHIBIT A-1 3 2 2" xfId="34283"/>
    <cellStyle name="_Value Copy 11 30 05 gas 12 09 05 AURORA at 12 14 05_Power Costs - Comparison bx Rbtl-Staff-Jt-PC_Final Order Electric EXHIBIT A-1 3 3" xfId="34284"/>
    <cellStyle name="_Value Copy 11 30 05 gas 12 09 05 AURORA at 12 14 05_Power Costs - Comparison bx Rbtl-Staff-Jt-PC_Final Order Electric EXHIBIT A-1 4" xfId="7051"/>
    <cellStyle name="_Value Copy 11 30 05 gas 12 09 05 AURORA at 12 14 05_Power Costs - Comparison bx Rbtl-Staff-Jt-PC_Final Order Electric EXHIBIT A-1 4 2" xfId="34285"/>
    <cellStyle name="_Value Copy 11 30 05 gas 12 09 05 AURORA at 12 14 05_Power Costs - Comparison bx Rbtl-Staff-Jt-PC_Final Order Electric EXHIBIT A-1 5" xfId="34286"/>
    <cellStyle name="_Value Copy 11 30 05 gas 12 09 05 AURORA at 12 14 05_Power Costs - Comparison bx Rbtl-Staff-Jt-PC_Final Order Electric EXHIBIT A-1 6" xfId="34287"/>
    <cellStyle name="_Value Copy 11 30 05 gas 12 09 05 AURORA at 12 14 05_Production Adj 4.37" xfId="7052"/>
    <cellStyle name="_Value Copy 11 30 05 gas 12 09 05 AURORA at 12 14 05_Production Adj 4.37 2" xfId="7053"/>
    <cellStyle name="_Value Copy 11 30 05 gas 12 09 05 AURORA at 12 14 05_Production Adj 4.37 2 2" xfId="7054"/>
    <cellStyle name="_Value Copy 11 30 05 gas 12 09 05 AURORA at 12 14 05_Production Adj 4.37 2 2 2" xfId="34288"/>
    <cellStyle name="_Value Copy 11 30 05 gas 12 09 05 AURORA at 12 14 05_Production Adj 4.37 2 3" xfId="7055"/>
    <cellStyle name="_Value Copy 11 30 05 gas 12 09 05 AURORA at 12 14 05_Production Adj 4.37 3" xfId="7056"/>
    <cellStyle name="_Value Copy 11 30 05 gas 12 09 05 AURORA at 12 14 05_Production Adj 4.37 3 2" xfId="34289"/>
    <cellStyle name="_Value Copy 11 30 05 gas 12 09 05 AURORA at 12 14 05_Production Adj 4.37 4" xfId="34290"/>
    <cellStyle name="_Value Copy 11 30 05 gas 12 09 05 AURORA at 12 14 05_Purchased Power Adj 4.03" xfId="7057"/>
    <cellStyle name="_Value Copy 11 30 05 gas 12 09 05 AURORA at 12 14 05_Purchased Power Adj 4.03 2" xfId="7058"/>
    <cellStyle name="_Value Copy 11 30 05 gas 12 09 05 AURORA at 12 14 05_Purchased Power Adj 4.03 2 2" xfId="7059"/>
    <cellStyle name="_Value Copy 11 30 05 gas 12 09 05 AURORA at 12 14 05_Purchased Power Adj 4.03 2 2 2" xfId="34291"/>
    <cellStyle name="_Value Copy 11 30 05 gas 12 09 05 AURORA at 12 14 05_Purchased Power Adj 4.03 2 3" xfId="7060"/>
    <cellStyle name="_Value Copy 11 30 05 gas 12 09 05 AURORA at 12 14 05_Purchased Power Adj 4.03 3" xfId="7061"/>
    <cellStyle name="_Value Copy 11 30 05 gas 12 09 05 AURORA at 12 14 05_Purchased Power Adj 4.03 3 2" xfId="34292"/>
    <cellStyle name="_Value Copy 11 30 05 gas 12 09 05 AURORA at 12 14 05_Purchased Power Adj 4.03 4" xfId="34293"/>
    <cellStyle name="_Value Copy 11 30 05 gas 12 09 05 AURORA at 12 14 05_Rate Design Sch 24" xfId="7062"/>
    <cellStyle name="_Value Copy 11 30 05 gas 12 09 05 AURORA at 12 14 05_Rate Design Sch 24 2" xfId="7063"/>
    <cellStyle name="_Value Copy 11 30 05 gas 12 09 05 AURORA at 12 14 05_Rate Design Sch 24 2 2" xfId="34294"/>
    <cellStyle name="_Value Copy 11 30 05 gas 12 09 05 AURORA at 12 14 05_Rate Design Sch 24 3" xfId="7064"/>
    <cellStyle name="_Value Copy 11 30 05 gas 12 09 05 AURORA at 12 14 05_Rate Design Sch 25" xfId="7065"/>
    <cellStyle name="_Value Copy 11 30 05 gas 12 09 05 AURORA at 12 14 05_Rate Design Sch 25 2" xfId="7066"/>
    <cellStyle name="_Value Copy 11 30 05 gas 12 09 05 AURORA at 12 14 05_Rate Design Sch 25 2 2" xfId="7067"/>
    <cellStyle name="_Value Copy 11 30 05 gas 12 09 05 AURORA at 12 14 05_Rate Design Sch 25 2 2 2" xfId="34295"/>
    <cellStyle name="_Value Copy 11 30 05 gas 12 09 05 AURORA at 12 14 05_Rate Design Sch 25 2 3" xfId="7068"/>
    <cellStyle name="_Value Copy 11 30 05 gas 12 09 05 AURORA at 12 14 05_Rate Design Sch 25 3" xfId="7069"/>
    <cellStyle name="_Value Copy 11 30 05 gas 12 09 05 AURORA at 12 14 05_Rate Design Sch 25 3 2" xfId="34296"/>
    <cellStyle name="_Value Copy 11 30 05 gas 12 09 05 AURORA at 12 14 05_Rate Design Sch 25 4" xfId="7070"/>
    <cellStyle name="_Value Copy 11 30 05 gas 12 09 05 AURORA at 12 14 05_Rate Design Sch 26" xfId="7071"/>
    <cellStyle name="_Value Copy 11 30 05 gas 12 09 05 AURORA at 12 14 05_Rate Design Sch 26 2" xfId="7072"/>
    <cellStyle name="_Value Copy 11 30 05 gas 12 09 05 AURORA at 12 14 05_Rate Design Sch 26 2 2" xfId="7073"/>
    <cellStyle name="_Value Copy 11 30 05 gas 12 09 05 AURORA at 12 14 05_Rate Design Sch 26 2 2 2" xfId="34297"/>
    <cellStyle name="_Value Copy 11 30 05 gas 12 09 05 AURORA at 12 14 05_Rate Design Sch 26 2 3" xfId="7074"/>
    <cellStyle name="_Value Copy 11 30 05 gas 12 09 05 AURORA at 12 14 05_Rate Design Sch 26 3" xfId="7075"/>
    <cellStyle name="_Value Copy 11 30 05 gas 12 09 05 AURORA at 12 14 05_Rate Design Sch 26 3 2" xfId="34298"/>
    <cellStyle name="_Value Copy 11 30 05 gas 12 09 05 AURORA at 12 14 05_Rate Design Sch 26 4" xfId="7076"/>
    <cellStyle name="_Value Copy 11 30 05 gas 12 09 05 AURORA at 12 14 05_Rate Design Sch 31" xfId="7077"/>
    <cellStyle name="_Value Copy 11 30 05 gas 12 09 05 AURORA at 12 14 05_Rate Design Sch 31 2" xfId="7078"/>
    <cellStyle name="_Value Copy 11 30 05 gas 12 09 05 AURORA at 12 14 05_Rate Design Sch 31 2 2" xfId="7079"/>
    <cellStyle name="_Value Copy 11 30 05 gas 12 09 05 AURORA at 12 14 05_Rate Design Sch 31 2 2 2" xfId="34299"/>
    <cellStyle name="_Value Copy 11 30 05 gas 12 09 05 AURORA at 12 14 05_Rate Design Sch 31 2 3" xfId="7080"/>
    <cellStyle name="_Value Copy 11 30 05 gas 12 09 05 AURORA at 12 14 05_Rate Design Sch 31 3" xfId="7081"/>
    <cellStyle name="_Value Copy 11 30 05 gas 12 09 05 AURORA at 12 14 05_Rate Design Sch 31 3 2" xfId="34300"/>
    <cellStyle name="_Value Copy 11 30 05 gas 12 09 05 AURORA at 12 14 05_Rate Design Sch 31 4" xfId="7082"/>
    <cellStyle name="_Value Copy 11 30 05 gas 12 09 05 AURORA at 12 14 05_Rate Design Sch 43" xfId="7083"/>
    <cellStyle name="_Value Copy 11 30 05 gas 12 09 05 AURORA at 12 14 05_Rate Design Sch 43 2" xfId="7084"/>
    <cellStyle name="_Value Copy 11 30 05 gas 12 09 05 AURORA at 12 14 05_Rate Design Sch 43 2 2" xfId="7085"/>
    <cellStyle name="_Value Copy 11 30 05 gas 12 09 05 AURORA at 12 14 05_Rate Design Sch 43 2 2 2" xfId="34301"/>
    <cellStyle name="_Value Copy 11 30 05 gas 12 09 05 AURORA at 12 14 05_Rate Design Sch 43 2 3" xfId="7086"/>
    <cellStyle name="_Value Copy 11 30 05 gas 12 09 05 AURORA at 12 14 05_Rate Design Sch 43 3" xfId="7087"/>
    <cellStyle name="_Value Copy 11 30 05 gas 12 09 05 AURORA at 12 14 05_Rate Design Sch 43 3 2" xfId="34302"/>
    <cellStyle name="_Value Copy 11 30 05 gas 12 09 05 AURORA at 12 14 05_Rate Design Sch 43 4" xfId="7088"/>
    <cellStyle name="_Value Copy 11 30 05 gas 12 09 05 AURORA at 12 14 05_Rate Design Sch 448-449" xfId="7089"/>
    <cellStyle name="_Value Copy 11 30 05 gas 12 09 05 AURORA at 12 14 05_Rate Design Sch 448-449 2" xfId="7090"/>
    <cellStyle name="_Value Copy 11 30 05 gas 12 09 05 AURORA at 12 14 05_Rate Design Sch 448-449 2 2" xfId="34303"/>
    <cellStyle name="_Value Copy 11 30 05 gas 12 09 05 AURORA at 12 14 05_Rate Design Sch 448-449 3" xfId="7091"/>
    <cellStyle name="_Value Copy 11 30 05 gas 12 09 05 AURORA at 12 14 05_Rate Design Sch 46" xfId="7092"/>
    <cellStyle name="_Value Copy 11 30 05 gas 12 09 05 AURORA at 12 14 05_Rate Design Sch 46 2" xfId="7093"/>
    <cellStyle name="_Value Copy 11 30 05 gas 12 09 05 AURORA at 12 14 05_Rate Design Sch 46 2 2" xfId="7094"/>
    <cellStyle name="_Value Copy 11 30 05 gas 12 09 05 AURORA at 12 14 05_Rate Design Sch 46 2 2 2" xfId="34304"/>
    <cellStyle name="_Value Copy 11 30 05 gas 12 09 05 AURORA at 12 14 05_Rate Design Sch 46 2 3" xfId="7095"/>
    <cellStyle name="_Value Copy 11 30 05 gas 12 09 05 AURORA at 12 14 05_Rate Design Sch 46 3" xfId="7096"/>
    <cellStyle name="_Value Copy 11 30 05 gas 12 09 05 AURORA at 12 14 05_Rate Design Sch 46 3 2" xfId="34305"/>
    <cellStyle name="_Value Copy 11 30 05 gas 12 09 05 AURORA at 12 14 05_Rate Design Sch 46 4" xfId="7097"/>
    <cellStyle name="_Value Copy 11 30 05 gas 12 09 05 AURORA at 12 14 05_Rate Spread" xfId="7098"/>
    <cellStyle name="_Value Copy 11 30 05 gas 12 09 05 AURORA at 12 14 05_Rate Spread 2" xfId="7099"/>
    <cellStyle name="_Value Copy 11 30 05 gas 12 09 05 AURORA at 12 14 05_Rate Spread 2 2" xfId="7100"/>
    <cellStyle name="_Value Copy 11 30 05 gas 12 09 05 AURORA at 12 14 05_Rate Spread 2 2 2" xfId="34306"/>
    <cellStyle name="_Value Copy 11 30 05 gas 12 09 05 AURORA at 12 14 05_Rate Spread 2 3" xfId="7101"/>
    <cellStyle name="_Value Copy 11 30 05 gas 12 09 05 AURORA at 12 14 05_Rate Spread 3" xfId="7102"/>
    <cellStyle name="_Value Copy 11 30 05 gas 12 09 05 AURORA at 12 14 05_Rate Spread 3 2" xfId="34307"/>
    <cellStyle name="_Value Copy 11 30 05 gas 12 09 05 AURORA at 12 14 05_Rate Spread 4" xfId="7103"/>
    <cellStyle name="_Value Copy 11 30 05 gas 12 09 05 AURORA at 12 14 05_Rebuttal Power Costs" xfId="7104"/>
    <cellStyle name="_Value Copy 11 30 05 gas 12 09 05 AURORA at 12 14 05_Rebuttal Power Costs 2" xfId="7105"/>
    <cellStyle name="_Value Copy 11 30 05 gas 12 09 05 AURORA at 12 14 05_Rebuttal Power Costs 2 2" xfId="7106"/>
    <cellStyle name="_Value Copy 11 30 05 gas 12 09 05 AURORA at 12 14 05_Rebuttal Power Costs 2 2 2" xfId="34308"/>
    <cellStyle name="_Value Copy 11 30 05 gas 12 09 05 AURORA at 12 14 05_Rebuttal Power Costs 2 2 2 2" xfId="34309"/>
    <cellStyle name="_Value Copy 11 30 05 gas 12 09 05 AURORA at 12 14 05_Rebuttal Power Costs 2 3" xfId="7107"/>
    <cellStyle name="_Value Copy 11 30 05 gas 12 09 05 AURORA at 12 14 05_Rebuttal Power Costs 2 3 2" xfId="34310"/>
    <cellStyle name="_Value Copy 11 30 05 gas 12 09 05 AURORA at 12 14 05_Rebuttal Power Costs 2 4" xfId="34311"/>
    <cellStyle name="_Value Copy 11 30 05 gas 12 09 05 AURORA at 12 14 05_Rebuttal Power Costs 2 4 2" xfId="34312"/>
    <cellStyle name="_Value Copy 11 30 05 gas 12 09 05 AURORA at 12 14 05_Rebuttal Power Costs 3" xfId="7108"/>
    <cellStyle name="_Value Copy 11 30 05 gas 12 09 05 AURORA at 12 14 05_Rebuttal Power Costs 3 2" xfId="34313"/>
    <cellStyle name="_Value Copy 11 30 05 gas 12 09 05 AURORA at 12 14 05_Rebuttal Power Costs 3 2 2" xfId="34314"/>
    <cellStyle name="_Value Copy 11 30 05 gas 12 09 05 AURORA at 12 14 05_Rebuttal Power Costs 3 3" xfId="34315"/>
    <cellStyle name="_Value Copy 11 30 05 gas 12 09 05 AURORA at 12 14 05_Rebuttal Power Costs 4" xfId="7109"/>
    <cellStyle name="_Value Copy 11 30 05 gas 12 09 05 AURORA at 12 14 05_Rebuttal Power Costs 4 2" xfId="34316"/>
    <cellStyle name="_Value Copy 11 30 05 gas 12 09 05 AURORA at 12 14 05_Rebuttal Power Costs 4 2 2" xfId="34317"/>
    <cellStyle name="_Value Copy 11 30 05 gas 12 09 05 AURORA at 12 14 05_Rebuttal Power Costs 4 3" xfId="34318"/>
    <cellStyle name="_Value Copy 11 30 05 gas 12 09 05 AURORA at 12 14 05_Rebuttal Power Costs 5" xfId="34319"/>
    <cellStyle name="_Value Copy 11 30 05 gas 12 09 05 AURORA at 12 14 05_Rebuttal Power Costs 5 2" xfId="34320"/>
    <cellStyle name="_Value Copy 11 30 05 gas 12 09 05 AURORA at 12 14 05_Rebuttal Power Costs 6" xfId="34321"/>
    <cellStyle name="_Value Copy 11 30 05 gas 12 09 05 AURORA at 12 14 05_Rebuttal Power Costs 6 2" xfId="34322"/>
    <cellStyle name="_Value Copy 11 30 05 gas 12 09 05 AURORA at 12 14 05_Rebuttal Power Costs_Adj Bench DR 3 for Initial Briefs (Electric)" xfId="7110"/>
    <cellStyle name="_Value Copy 11 30 05 gas 12 09 05 AURORA at 12 14 05_Rebuttal Power Costs_Adj Bench DR 3 for Initial Briefs (Electric) 2" xfId="7111"/>
    <cellStyle name="_Value Copy 11 30 05 gas 12 09 05 AURORA at 12 14 05_Rebuttal Power Costs_Adj Bench DR 3 for Initial Briefs (Electric) 2 2" xfId="7112"/>
    <cellStyle name="_Value Copy 11 30 05 gas 12 09 05 AURORA at 12 14 05_Rebuttal Power Costs_Adj Bench DR 3 for Initial Briefs (Electric) 2 2 2" xfId="34323"/>
    <cellStyle name="_Value Copy 11 30 05 gas 12 09 05 AURORA at 12 14 05_Rebuttal Power Costs_Adj Bench DR 3 for Initial Briefs (Electric) 2 2 2 2" xfId="34324"/>
    <cellStyle name="_Value Copy 11 30 05 gas 12 09 05 AURORA at 12 14 05_Rebuttal Power Costs_Adj Bench DR 3 for Initial Briefs (Electric) 2 3" xfId="7113"/>
    <cellStyle name="_Value Copy 11 30 05 gas 12 09 05 AURORA at 12 14 05_Rebuttal Power Costs_Adj Bench DR 3 for Initial Briefs (Electric) 2 3 2" xfId="34325"/>
    <cellStyle name="_Value Copy 11 30 05 gas 12 09 05 AURORA at 12 14 05_Rebuttal Power Costs_Adj Bench DR 3 for Initial Briefs (Electric) 2 4" xfId="34326"/>
    <cellStyle name="_Value Copy 11 30 05 gas 12 09 05 AURORA at 12 14 05_Rebuttal Power Costs_Adj Bench DR 3 for Initial Briefs (Electric) 2 4 2" xfId="34327"/>
    <cellStyle name="_Value Copy 11 30 05 gas 12 09 05 AURORA at 12 14 05_Rebuttal Power Costs_Adj Bench DR 3 for Initial Briefs (Electric) 3" xfId="7114"/>
    <cellStyle name="_Value Copy 11 30 05 gas 12 09 05 AURORA at 12 14 05_Rebuttal Power Costs_Adj Bench DR 3 for Initial Briefs (Electric) 3 2" xfId="34328"/>
    <cellStyle name="_Value Copy 11 30 05 gas 12 09 05 AURORA at 12 14 05_Rebuttal Power Costs_Adj Bench DR 3 for Initial Briefs (Electric) 3 2 2" xfId="34329"/>
    <cellStyle name="_Value Copy 11 30 05 gas 12 09 05 AURORA at 12 14 05_Rebuttal Power Costs_Adj Bench DR 3 for Initial Briefs (Electric) 3 3" xfId="34330"/>
    <cellStyle name="_Value Copy 11 30 05 gas 12 09 05 AURORA at 12 14 05_Rebuttal Power Costs_Adj Bench DR 3 for Initial Briefs (Electric) 4" xfId="7115"/>
    <cellStyle name="_Value Copy 11 30 05 gas 12 09 05 AURORA at 12 14 05_Rebuttal Power Costs_Adj Bench DR 3 for Initial Briefs (Electric) 4 2" xfId="34331"/>
    <cellStyle name="_Value Copy 11 30 05 gas 12 09 05 AURORA at 12 14 05_Rebuttal Power Costs_Adj Bench DR 3 for Initial Briefs (Electric) 4 2 2" xfId="34332"/>
    <cellStyle name="_Value Copy 11 30 05 gas 12 09 05 AURORA at 12 14 05_Rebuttal Power Costs_Adj Bench DR 3 for Initial Briefs (Electric) 4 3" xfId="34333"/>
    <cellStyle name="_Value Copy 11 30 05 gas 12 09 05 AURORA at 12 14 05_Rebuttal Power Costs_Adj Bench DR 3 for Initial Briefs (Electric) 5" xfId="34334"/>
    <cellStyle name="_Value Copy 11 30 05 gas 12 09 05 AURORA at 12 14 05_Rebuttal Power Costs_Adj Bench DR 3 for Initial Briefs (Electric) 5 2" xfId="34335"/>
    <cellStyle name="_Value Copy 11 30 05 gas 12 09 05 AURORA at 12 14 05_Rebuttal Power Costs_Adj Bench DR 3 for Initial Briefs (Electric) 6" xfId="34336"/>
    <cellStyle name="_Value Copy 11 30 05 gas 12 09 05 AURORA at 12 14 05_Rebuttal Power Costs_Adj Bench DR 3 for Initial Briefs (Electric) 6 2" xfId="34337"/>
    <cellStyle name="_Value Copy 11 30 05 gas 12 09 05 AURORA at 12 14 05_Rebuttal Power Costs_Adj Bench DR 3 for Initial Briefs (Electric)_DEM-WP(C) ENERG10C--ctn Mid-C_042010 2010GRC" xfId="34338"/>
    <cellStyle name="_Value Copy 11 30 05 gas 12 09 05 AURORA at 12 14 05_Rebuttal Power Costs_Adj Bench DR 3 for Initial Briefs (Electric)_DEM-WP(C) ENERG10C--ctn Mid-C_042010 2010GRC 2" xfId="34339"/>
    <cellStyle name="_Value Copy 11 30 05 gas 12 09 05 AURORA at 12 14 05_Rebuttal Power Costs_DEM-WP(C) ENERG10C--ctn Mid-C_042010 2010GRC" xfId="34340"/>
    <cellStyle name="_Value Copy 11 30 05 gas 12 09 05 AURORA at 12 14 05_Rebuttal Power Costs_DEM-WP(C) ENERG10C--ctn Mid-C_042010 2010GRC 2" xfId="34341"/>
    <cellStyle name="_Value Copy 11 30 05 gas 12 09 05 AURORA at 12 14 05_Rebuttal Power Costs_Electric Rev Req Model (2009 GRC) Rebuttal" xfId="7116"/>
    <cellStyle name="_Value Copy 11 30 05 gas 12 09 05 AURORA at 12 14 05_Rebuttal Power Costs_Electric Rev Req Model (2009 GRC) Rebuttal 2" xfId="7117"/>
    <cellStyle name="_Value Copy 11 30 05 gas 12 09 05 AURORA at 12 14 05_Rebuttal Power Costs_Electric Rev Req Model (2009 GRC) Rebuttal 2 2" xfId="7118"/>
    <cellStyle name="_Value Copy 11 30 05 gas 12 09 05 AURORA at 12 14 05_Rebuttal Power Costs_Electric Rev Req Model (2009 GRC) Rebuttal 2 2 2" xfId="34342"/>
    <cellStyle name="_Value Copy 11 30 05 gas 12 09 05 AURORA at 12 14 05_Rebuttal Power Costs_Electric Rev Req Model (2009 GRC) Rebuttal 2 3" xfId="7119"/>
    <cellStyle name="_Value Copy 11 30 05 gas 12 09 05 AURORA at 12 14 05_Rebuttal Power Costs_Electric Rev Req Model (2009 GRC) Rebuttal 3" xfId="7120"/>
    <cellStyle name="_Value Copy 11 30 05 gas 12 09 05 AURORA at 12 14 05_Rebuttal Power Costs_Electric Rev Req Model (2009 GRC) Rebuttal 3 2" xfId="34343"/>
    <cellStyle name="_Value Copy 11 30 05 gas 12 09 05 AURORA at 12 14 05_Rebuttal Power Costs_Electric Rev Req Model (2009 GRC) Rebuttal 4" xfId="7121"/>
    <cellStyle name="_Value Copy 11 30 05 gas 12 09 05 AURORA at 12 14 05_Rebuttal Power Costs_Electric Rev Req Model (2009 GRC) Rebuttal REmoval of New  WH Solar AdjustMI" xfId="7122"/>
    <cellStyle name="_Value Copy 11 30 05 gas 12 09 05 AURORA at 12 14 05_Rebuttal Power Costs_Electric Rev Req Model (2009 GRC) Rebuttal REmoval of New  WH Solar AdjustMI 2" xfId="7123"/>
    <cellStyle name="_Value Copy 11 30 05 gas 12 09 05 AURORA at 12 14 05_Rebuttal Power Costs_Electric Rev Req Model (2009 GRC) Rebuttal REmoval of New  WH Solar AdjustMI 2 2" xfId="7124"/>
    <cellStyle name="_Value Copy 11 30 05 gas 12 09 05 AURORA at 12 14 05_Rebuttal Power Costs_Electric Rev Req Model (2009 GRC) Rebuttal REmoval of New  WH Solar AdjustMI 2 2 2" xfId="34344"/>
    <cellStyle name="_Value Copy 11 30 05 gas 12 09 05 AURORA at 12 14 05_Rebuttal Power Costs_Electric Rev Req Model (2009 GRC) Rebuttal REmoval of New  WH Solar AdjustMI 2 2 2 2" xfId="34345"/>
    <cellStyle name="_Value Copy 11 30 05 gas 12 09 05 AURORA at 12 14 05_Rebuttal Power Costs_Electric Rev Req Model (2009 GRC) Rebuttal REmoval of New  WH Solar AdjustMI 2 3" xfId="7125"/>
    <cellStyle name="_Value Copy 11 30 05 gas 12 09 05 AURORA at 12 14 05_Rebuttal Power Costs_Electric Rev Req Model (2009 GRC) Rebuttal REmoval of New  WH Solar AdjustMI 2 3 2" xfId="34346"/>
    <cellStyle name="_Value Copy 11 30 05 gas 12 09 05 AURORA at 12 14 05_Rebuttal Power Costs_Electric Rev Req Model (2009 GRC) Rebuttal REmoval of New  WH Solar AdjustMI 2 4" xfId="34347"/>
    <cellStyle name="_Value Copy 11 30 05 gas 12 09 05 AURORA at 12 14 05_Rebuttal Power Costs_Electric Rev Req Model (2009 GRC) Rebuttal REmoval of New  WH Solar AdjustMI 2 4 2" xfId="34348"/>
    <cellStyle name="_Value Copy 11 30 05 gas 12 09 05 AURORA at 12 14 05_Rebuttal Power Costs_Electric Rev Req Model (2009 GRC) Rebuttal REmoval of New  WH Solar AdjustMI 3" xfId="7126"/>
    <cellStyle name="_Value Copy 11 30 05 gas 12 09 05 AURORA at 12 14 05_Rebuttal Power Costs_Electric Rev Req Model (2009 GRC) Rebuttal REmoval of New  WH Solar AdjustMI 3 2" xfId="34349"/>
    <cellStyle name="_Value Copy 11 30 05 gas 12 09 05 AURORA at 12 14 05_Rebuttal Power Costs_Electric Rev Req Model (2009 GRC) Rebuttal REmoval of New  WH Solar AdjustMI 3 2 2" xfId="34350"/>
    <cellStyle name="_Value Copy 11 30 05 gas 12 09 05 AURORA at 12 14 05_Rebuttal Power Costs_Electric Rev Req Model (2009 GRC) Rebuttal REmoval of New  WH Solar AdjustMI 3 3" xfId="34351"/>
    <cellStyle name="_Value Copy 11 30 05 gas 12 09 05 AURORA at 12 14 05_Rebuttal Power Costs_Electric Rev Req Model (2009 GRC) Rebuttal REmoval of New  WH Solar AdjustMI 4" xfId="7127"/>
    <cellStyle name="_Value Copy 11 30 05 gas 12 09 05 AURORA at 12 14 05_Rebuttal Power Costs_Electric Rev Req Model (2009 GRC) Rebuttal REmoval of New  WH Solar AdjustMI 4 2" xfId="34352"/>
    <cellStyle name="_Value Copy 11 30 05 gas 12 09 05 AURORA at 12 14 05_Rebuttal Power Costs_Electric Rev Req Model (2009 GRC) Rebuttal REmoval of New  WH Solar AdjustMI 4 2 2" xfId="34353"/>
    <cellStyle name="_Value Copy 11 30 05 gas 12 09 05 AURORA at 12 14 05_Rebuttal Power Costs_Electric Rev Req Model (2009 GRC) Rebuttal REmoval of New  WH Solar AdjustMI 4 3" xfId="34354"/>
    <cellStyle name="_Value Copy 11 30 05 gas 12 09 05 AURORA at 12 14 05_Rebuttal Power Costs_Electric Rev Req Model (2009 GRC) Rebuttal REmoval of New  WH Solar AdjustMI 5" xfId="34355"/>
    <cellStyle name="_Value Copy 11 30 05 gas 12 09 05 AURORA at 12 14 05_Rebuttal Power Costs_Electric Rev Req Model (2009 GRC) Rebuttal REmoval of New  WH Solar AdjustMI 5 2" xfId="34356"/>
    <cellStyle name="_Value Copy 11 30 05 gas 12 09 05 AURORA at 12 14 05_Rebuttal Power Costs_Electric Rev Req Model (2009 GRC) Rebuttal REmoval of New  WH Solar AdjustMI 6" xfId="34357"/>
    <cellStyle name="_Value Copy 11 30 05 gas 12 09 05 AURORA at 12 14 05_Rebuttal Power Costs_Electric Rev Req Model (2009 GRC) Rebuttal REmoval of New  WH Solar AdjustMI 6 2" xfId="34358"/>
    <cellStyle name="_Value Copy 11 30 05 gas 12 09 05 AURORA at 12 14 05_Rebuttal Power Costs_Electric Rev Req Model (2009 GRC) Rebuttal REmoval of New  WH Solar AdjustMI_DEM-WP(C) ENERG10C--ctn Mid-C_042010 2010GRC" xfId="34359"/>
    <cellStyle name="_Value Copy 11 30 05 gas 12 09 05 AURORA at 12 14 05_Rebuttal Power Costs_Electric Rev Req Model (2009 GRC) Rebuttal REmoval of New  WH Solar AdjustMI_DEM-WP(C) ENERG10C--ctn Mid-C_042010 2010GRC 2" xfId="34360"/>
    <cellStyle name="_Value Copy 11 30 05 gas 12 09 05 AURORA at 12 14 05_Rebuttal Power Costs_Electric Rev Req Model (2009 GRC) Revised 01-18-2010" xfId="7128"/>
    <cellStyle name="_Value Copy 11 30 05 gas 12 09 05 AURORA at 12 14 05_Rebuttal Power Costs_Electric Rev Req Model (2009 GRC) Revised 01-18-2010 2" xfId="7129"/>
    <cellStyle name="_Value Copy 11 30 05 gas 12 09 05 AURORA at 12 14 05_Rebuttal Power Costs_Electric Rev Req Model (2009 GRC) Revised 01-18-2010 2 2" xfId="7130"/>
    <cellStyle name="_Value Copy 11 30 05 gas 12 09 05 AURORA at 12 14 05_Rebuttal Power Costs_Electric Rev Req Model (2009 GRC) Revised 01-18-2010 2 2 2" xfId="34361"/>
    <cellStyle name="_Value Copy 11 30 05 gas 12 09 05 AURORA at 12 14 05_Rebuttal Power Costs_Electric Rev Req Model (2009 GRC) Revised 01-18-2010 2 2 2 2" xfId="34362"/>
    <cellStyle name="_Value Copy 11 30 05 gas 12 09 05 AURORA at 12 14 05_Rebuttal Power Costs_Electric Rev Req Model (2009 GRC) Revised 01-18-2010 2 3" xfId="7131"/>
    <cellStyle name="_Value Copy 11 30 05 gas 12 09 05 AURORA at 12 14 05_Rebuttal Power Costs_Electric Rev Req Model (2009 GRC) Revised 01-18-2010 2 3 2" xfId="34363"/>
    <cellStyle name="_Value Copy 11 30 05 gas 12 09 05 AURORA at 12 14 05_Rebuttal Power Costs_Electric Rev Req Model (2009 GRC) Revised 01-18-2010 2 4" xfId="34364"/>
    <cellStyle name="_Value Copy 11 30 05 gas 12 09 05 AURORA at 12 14 05_Rebuttal Power Costs_Electric Rev Req Model (2009 GRC) Revised 01-18-2010 2 4 2" xfId="34365"/>
    <cellStyle name="_Value Copy 11 30 05 gas 12 09 05 AURORA at 12 14 05_Rebuttal Power Costs_Electric Rev Req Model (2009 GRC) Revised 01-18-2010 3" xfId="7132"/>
    <cellStyle name="_Value Copy 11 30 05 gas 12 09 05 AURORA at 12 14 05_Rebuttal Power Costs_Electric Rev Req Model (2009 GRC) Revised 01-18-2010 3 2" xfId="34366"/>
    <cellStyle name="_Value Copy 11 30 05 gas 12 09 05 AURORA at 12 14 05_Rebuttal Power Costs_Electric Rev Req Model (2009 GRC) Revised 01-18-2010 3 2 2" xfId="34367"/>
    <cellStyle name="_Value Copy 11 30 05 gas 12 09 05 AURORA at 12 14 05_Rebuttal Power Costs_Electric Rev Req Model (2009 GRC) Revised 01-18-2010 3 3" xfId="34368"/>
    <cellStyle name="_Value Copy 11 30 05 gas 12 09 05 AURORA at 12 14 05_Rebuttal Power Costs_Electric Rev Req Model (2009 GRC) Revised 01-18-2010 4" xfId="7133"/>
    <cellStyle name="_Value Copy 11 30 05 gas 12 09 05 AURORA at 12 14 05_Rebuttal Power Costs_Electric Rev Req Model (2009 GRC) Revised 01-18-2010 4 2" xfId="34369"/>
    <cellStyle name="_Value Copy 11 30 05 gas 12 09 05 AURORA at 12 14 05_Rebuttal Power Costs_Electric Rev Req Model (2009 GRC) Revised 01-18-2010 4 2 2" xfId="34370"/>
    <cellStyle name="_Value Copy 11 30 05 gas 12 09 05 AURORA at 12 14 05_Rebuttal Power Costs_Electric Rev Req Model (2009 GRC) Revised 01-18-2010 4 3" xfId="34371"/>
    <cellStyle name="_Value Copy 11 30 05 gas 12 09 05 AURORA at 12 14 05_Rebuttal Power Costs_Electric Rev Req Model (2009 GRC) Revised 01-18-2010 5" xfId="34372"/>
    <cellStyle name="_Value Copy 11 30 05 gas 12 09 05 AURORA at 12 14 05_Rebuttal Power Costs_Electric Rev Req Model (2009 GRC) Revised 01-18-2010 5 2" xfId="34373"/>
    <cellStyle name="_Value Copy 11 30 05 gas 12 09 05 AURORA at 12 14 05_Rebuttal Power Costs_Electric Rev Req Model (2009 GRC) Revised 01-18-2010 6" xfId="34374"/>
    <cellStyle name="_Value Copy 11 30 05 gas 12 09 05 AURORA at 12 14 05_Rebuttal Power Costs_Electric Rev Req Model (2009 GRC) Revised 01-18-2010 6 2" xfId="34375"/>
    <cellStyle name="_Value Copy 11 30 05 gas 12 09 05 AURORA at 12 14 05_Rebuttal Power Costs_Electric Rev Req Model (2009 GRC) Revised 01-18-2010_DEM-WP(C) ENERG10C--ctn Mid-C_042010 2010GRC" xfId="34376"/>
    <cellStyle name="_Value Copy 11 30 05 gas 12 09 05 AURORA at 12 14 05_Rebuttal Power Costs_Electric Rev Req Model (2009 GRC) Revised 01-18-2010_DEM-WP(C) ENERG10C--ctn Mid-C_042010 2010GRC 2" xfId="34377"/>
    <cellStyle name="_Value Copy 11 30 05 gas 12 09 05 AURORA at 12 14 05_Rebuttal Power Costs_Final Order Electric EXHIBIT A-1" xfId="7134"/>
    <cellStyle name="_Value Copy 11 30 05 gas 12 09 05 AURORA at 12 14 05_Rebuttal Power Costs_Final Order Electric EXHIBIT A-1 2" xfId="7135"/>
    <cellStyle name="_Value Copy 11 30 05 gas 12 09 05 AURORA at 12 14 05_Rebuttal Power Costs_Final Order Electric EXHIBIT A-1 2 2" xfId="7136"/>
    <cellStyle name="_Value Copy 11 30 05 gas 12 09 05 AURORA at 12 14 05_Rebuttal Power Costs_Final Order Electric EXHIBIT A-1 2 2 2" xfId="34378"/>
    <cellStyle name="_Value Copy 11 30 05 gas 12 09 05 AURORA at 12 14 05_Rebuttal Power Costs_Final Order Electric EXHIBIT A-1 2 3" xfId="7137"/>
    <cellStyle name="_Value Copy 11 30 05 gas 12 09 05 AURORA at 12 14 05_Rebuttal Power Costs_Final Order Electric EXHIBIT A-1 3" xfId="7138"/>
    <cellStyle name="_Value Copy 11 30 05 gas 12 09 05 AURORA at 12 14 05_Rebuttal Power Costs_Final Order Electric EXHIBIT A-1 3 2" xfId="34379"/>
    <cellStyle name="_Value Copy 11 30 05 gas 12 09 05 AURORA at 12 14 05_Rebuttal Power Costs_Final Order Electric EXHIBIT A-1 3 2 2" xfId="34380"/>
    <cellStyle name="_Value Copy 11 30 05 gas 12 09 05 AURORA at 12 14 05_Rebuttal Power Costs_Final Order Electric EXHIBIT A-1 3 3" xfId="34381"/>
    <cellStyle name="_Value Copy 11 30 05 gas 12 09 05 AURORA at 12 14 05_Rebuttal Power Costs_Final Order Electric EXHIBIT A-1 4" xfId="7139"/>
    <cellStyle name="_Value Copy 11 30 05 gas 12 09 05 AURORA at 12 14 05_Rebuttal Power Costs_Final Order Electric EXHIBIT A-1 4 2" xfId="34382"/>
    <cellStyle name="_Value Copy 11 30 05 gas 12 09 05 AURORA at 12 14 05_Rebuttal Power Costs_Final Order Electric EXHIBIT A-1 5" xfId="34383"/>
    <cellStyle name="_Value Copy 11 30 05 gas 12 09 05 AURORA at 12 14 05_Rebuttal Power Costs_Final Order Electric EXHIBIT A-1 6" xfId="34384"/>
    <cellStyle name="_Value Copy 11 30 05 gas 12 09 05 AURORA at 12 14 05_RECS vs PTC's w Interest 6-28-10" xfId="7140"/>
    <cellStyle name="_Value Copy 11 30 05 gas 12 09 05 AURORA at 12 14 05_ROR 5.02" xfId="7141"/>
    <cellStyle name="_Value Copy 11 30 05 gas 12 09 05 AURORA at 12 14 05_ROR 5.02 2" xfId="7142"/>
    <cellStyle name="_Value Copy 11 30 05 gas 12 09 05 AURORA at 12 14 05_ROR 5.02 2 2" xfId="7143"/>
    <cellStyle name="_Value Copy 11 30 05 gas 12 09 05 AURORA at 12 14 05_ROR 5.02 2 2 2" xfId="34385"/>
    <cellStyle name="_Value Copy 11 30 05 gas 12 09 05 AURORA at 12 14 05_ROR 5.02 2 3" xfId="7144"/>
    <cellStyle name="_Value Copy 11 30 05 gas 12 09 05 AURORA at 12 14 05_ROR 5.02 3" xfId="7145"/>
    <cellStyle name="_Value Copy 11 30 05 gas 12 09 05 AURORA at 12 14 05_ROR 5.02 3 2" xfId="34386"/>
    <cellStyle name="_Value Copy 11 30 05 gas 12 09 05 AURORA at 12 14 05_ROR 5.02 4" xfId="34387"/>
    <cellStyle name="_Value Copy 11 30 05 gas 12 09 05 AURORA at 12 14 05_Sch 40 Feeder OH 2008" xfId="7146"/>
    <cellStyle name="_Value Copy 11 30 05 gas 12 09 05 AURORA at 12 14 05_Sch 40 Feeder OH 2008 2" xfId="7147"/>
    <cellStyle name="_Value Copy 11 30 05 gas 12 09 05 AURORA at 12 14 05_Sch 40 Feeder OH 2008 2 2" xfId="7148"/>
    <cellStyle name="_Value Copy 11 30 05 gas 12 09 05 AURORA at 12 14 05_Sch 40 Feeder OH 2008 2 2 2" xfId="34388"/>
    <cellStyle name="_Value Copy 11 30 05 gas 12 09 05 AURORA at 12 14 05_Sch 40 Feeder OH 2008 2 3" xfId="7149"/>
    <cellStyle name="_Value Copy 11 30 05 gas 12 09 05 AURORA at 12 14 05_Sch 40 Feeder OH 2008 3" xfId="7150"/>
    <cellStyle name="_Value Copy 11 30 05 gas 12 09 05 AURORA at 12 14 05_Sch 40 Feeder OH 2008 3 2" xfId="34389"/>
    <cellStyle name="_Value Copy 11 30 05 gas 12 09 05 AURORA at 12 14 05_Sch 40 Feeder OH 2008 4" xfId="7151"/>
    <cellStyle name="_Value Copy 11 30 05 gas 12 09 05 AURORA at 12 14 05_Sch 40 Interim Energy Rates " xfId="7152"/>
    <cellStyle name="_Value Copy 11 30 05 gas 12 09 05 AURORA at 12 14 05_Sch 40 Interim Energy Rates  2" xfId="7153"/>
    <cellStyle name="_Value Copy 11 30 05 gas 12 09 05 AURORA at 12 14 05_Sch 40 Interim Energy Rates  2 2" xfId="7154"/>
    <cellStyle name="_Value Copy 11 30 05 gas 12 09 05 AURORA at 12 14 05_Sch 40 Interim Energy Rates  2 2 2" xfId="34390"/>
    <cellStyle name="_Value Copy 11 30 05 gas 12 09 05 AURORA at 12 14 05_Sch 40 Interim Energy Rates  2 3" xfId="7155"/>
    <cellStyle name="_Value Copy 11 30 05 gas 12 09 05 AURORA at 12 14 05_Sch 40 Interim Energy Rates  3" xfId="7156"/>
    <cellStyle name="_Value Copy 11 30 05 gas 12 09 05 AURORA at 12 14 05_Sch 40 Interim Energy Rates  3 2" xfId="34391"/>
    <cellStyle name="_Value Copy 11 30 05 gas 12 09 05 AURORA at 12 14 05_Sch 40 Interim Energy Rates  4" xfId="34392"/>
    <cellStyle name="_Value Copy 11 30 05 gas 12 09 05 AURORA at 12 14 05_Sch 40 Substation A&amp;G 2008" xfId="7157"/>
    <cellStyle name="_Value Copy 11 30 05 gas 12 09 05 AURORA at 12 14 05_Sch 40 Substation A&amp;G 2008 2" xfId="7158"/>
    <cellStyle name="_Value Copy 11 30 05 gas 12 09 05 AURORA at 12 14 05_Sch 40 Substation A&amp;G 2008 2 2" xfId="7159"/>
    <cellStyle name="_Value Copy 11 30 05 gas 12 09 05 AURORA at 12 14 05_Sch 40 Substation A&amp;G 2008 2 2 2" xfId="34393"/>
    <cellStyle name="_Value Copy 11 30 05 gas 12 09 05 AURORA at 12 14 05_Sch 40 Substation A&amp;G 2008 2 3" xfId="7160"/>
    <cellStyle name="_Value Copy 11 30 05 gas 12 09 05 AURORA at 12 14 05_Sch 40 Substation A&amp;G 2008 3" xfId="7161"/>
    <cellStyle name="_Value Copy 11 30 05 gas 12 09 05 AURORA at 12 14 05_Sch 40 Substation A&amp;G 2008 3 2" xfId="34394"/>
    <cellStyle name="_Value Copy 11 30 05 gas 12 09 05 AURORA at 12 14 05_Sch 40 Substation A&amp;G 2008 4" xfId="7162"/>
    <cellStyle name="_Value Copy 11 30 05 gas 12 09 05 AURORA at 12 14 05_Sch 40 Substation O&amp;M 2008" xfId="7163"/>
    <cellStyle name="_Value Copy 11 30 05 gas 12 09 05 AURORA at 12 14 05_Sch 40 Substation O&amp;M 2008 2" xfId="7164"/>
    <cellStyle name="_Value Copy 11 30 05 gas 12 09 05 AURORA at 12 14 05_Sch 40 Substation O&amp;M 2008 2 2" xfId="7165"/>
    <cellStyle name="_Value Copy 11 30 05 gas 12 09 05 AURORA at 12 14 05_Sch 40 Substation O&amp;M 2008 2 2 2" xfId="34395"/>
    <cellStyle name="_Value Copy 11 30 05 gas 12 09 05 AURORA at 12 14 05_Sch 40 Substation O&amp;M 2008 2 3" xfId="7166"/>
    <cellStyle name="_Value Copy 11 30 05 gas 12 09 05 AURORA at 12 14 05_Sch 40 Substation O&amp;M 2008 3" xfId="7167"/>
    <cellStyle name="_Value Copy 11 30 05 gas 12 09 05 AURORA at 12 14 05_Sch 40 Substation O&amp;M 2008 3 2" xfId="34396"/>
    <cellStyle name="_Value Copy 11 30 05 gas 12 09 05 AURORA at 12 14 05_Sch 40 Substation O&amp;M 2008 4" xfId="7168"/>
    <cellStyle name="_Value Copy 11 30 05 gas 12 09 05 AURORA at 12 14 05_Subs 2008" xfId="7169"/>
    <cellStyle name="_Value Copy 11 30 05 gas 12 09 05 AURORA at 12 14 05_Subs 2008 2" xfId="7170"/>
    <cellStyle name="_Value Copy 11 30 05 gas 12 09 05 AURORA at 12 14 05_Subs 2008 2 2" xfId="7171"/>
    <cellStyle name="_Value Copy 11 30 05 gas 12 09 05 AURORA at 12 14 05_Subs 2008 2 2 2" xfId="34397"/>
    <cellStyle name="_Value Copy 11 30 05 gas 12 09 05 AURORA at 12 14 05_Subs 2008 2 3" xfId="7172"/>
    <cellStyle name="_Value Copy 11 30 05 gas 12 09 05 AURORA at 12 14 05_Subs 2008 3" xfId="7173"/>
    <cellStyle name="_Value Copy 11 30 05 gas 12 09 05 AURORA at 12 14 05_Subs 2008 3 2" xfId="34398"/>
    <cellStyle name="_Value Copy 11 30 05 gas 12 09 05 AURORA at 12 14 05_Subs 2008 4" xfId="7174"/>
    <cellStyle name="_Value Copy 11 30 05 gas 12 09 05 AURORA at 12 14 05_Transmission Workbook for May BOD" xfId="7175"/>
    <cellStyle name="_Value Copy 11 30 05 gas 12 09 05 AURORA at 12 14 05_Transmission Workbook for May BOD 2" xfId="7176"/>
    <cellStyle name="_Value Copy 11 30 05 gas 12 09 05 AURORA at 12 14 05_Transmission Workbook for May BOD 2 2" xfId="34399"/>
    <cellStyle name="_Value Copy 11 30 05 gas 12 09 05 AURORA at 12 14 05_Transmission Workbook for May BOD 2 2 2" xfId="34400"/>
    <cellStyle name="_Value Copy 11 30 05 gas 12 09 05 AURORA at 12 14 05_Transmission Workbook for May BOD 2 2 2 2" xfId="34401"/>
    <cellStyle name="_Value Copy 11 30 05 gas 12 09 05 AURORA at 12 14 05_Transmission Workbook for May BOD 2 3" xfId="34402"/>
    <cellStyle name="_Value Copy 11 30 05 gas 12 09 05 AURORA at 12 14 05_Transmission Workbook for May BOD 2 3 2" xfId="34403"/>
    <cellStyle name="_Value Copy 11 30 05 gas 12 09 05 AURORA at 12 14 05_Transmission Workbook for May BOD 2 4" xfId="34404"/>
    <cellStyle name="_Value Copy 11 30 05 gas 12 09 05 AURORA at 12 14 05_Transmission Workbook for May BOD 2 4 2" xfId="34405"/>
    <cellStyle name="_Value Copy 11 30 05 gas 12 09 05 AURORA at 12 14 05_Transmission Workbook for May BOD 3" xfId="34406"/>
    <cellStyle name="_Value Copy 11 30 05 gas 12 09 05 AURORA at 12 14 05_Transmission Workbook for May BOD 3 2" xfId="34407"/>
    <cellStyle name="_Value Copy 11 30 05 gas 12 09 05 AURORA at 12 14 05_Transmission Workbook for May BOD 3 2 2" xfId="34408"/>
    <cellStyle name="_Value Copy 11 30 05 gas 12 09 05 AURORA at 12 14 05_Transmission Workbook for May BOD 3 3" xfId="34409"/>
    <cellStyle name="_Value Copy 11 30 05 gas 12 09 05 AURORA at 12 14 05_Transmission Workbook for May BOD 4" xfId="34410"/>
    <cellStyle name="_Value Copy 11 30 05 gas 12 09 05 AURORA at 12 14 05_Transmission Workbook for May BOD 4 2" xfId="34411"/>
    <cellStyle name="_Value Copy 11 30 05 gas 12 09 05 AURORA at 12 14 05_Transmission Workbook for May BOD 4 2 2" xfId="34412"/>
    <cellStyle name="_Value Copy 11 30 05 gas 12 09 05 AURORA at 12 14 05_Transmission Workbook for May BOD 4 3" xfId="34413"/>
    <cellStyle name="_Value Copy 11 30 05 gas 12 09 05 AURORA at 12 14 05_Transmission Workbook for May BOD 5" xfId="34414"/>
    <cellStyle name="_Value Copy 11 30 05 gas 12 09 05 AURORA at 12 14 05_Transmission Workbook for May BOD 5 2" xfId="34415"/>
    <cellStyle name="_Value Copy 11 30 05 gas 12 09 05 AURORA at 12 14 05_Transmission Workbook for May BOD 6" xfId="34416"/>
    <cellStyle name="_Value Copy 11 30 05 gas 12 09 05 AURORA at 12 14 05_Transmission Workbook for May BOD 6 2" xfId="34417"/>
    <cellStyle name="_Value Copy 11 30 05 gas 12 09 05 AURORA at 12 14 05_Transmission Workbook for May BOD_DEM-WP(C) ENERG10C--ctn Mid-C_042010 2010GRC" xfId="34418"/>
    <cellStyle name="_Value Copy 11 30 05 gas 12 09 05 AURORA at 12 14 05_Transmission Workbook for May BOD_DEM-WP(C) ENERG10C--ctn Mid-C_042010 2010GRC 2" xfId="34419"/>
    <cellStyle name="_Value Copy 11 30 05 gas 12 09 05 AURORA at 12 14 05_Typical Residential Impacts 10.27.08" xfId="7177"/>
    <cellStyle name="_Value Copy 11 30 05 gas 12 09 05 AURORA at 12 14 05_Wind Integration 10GRC" xfId="7178"/>
    <cellStyle name="_Value Copy 11 30 05 gas 12 09 05 AURORA at 12 14 05_Wind Integration 10GRC 2" xfId="7179"/>
    <cellStyle name="_Value Copy 11 30 05 gas 12 09 05 AURORA at 12 14 05_Wind Integration 10GRC 2 2" xfId="34420"/>
    <cellStyle name="_Value Copy 11 30 05 gas 12 09 05 AURORA at 12 14 05_Wind Integration 10GRC 2 2 2" xfId="34421"/>
    <cellStyle name="_Value Copy 11 30 05 gas 12 09 05 AURORA at 12 14 05_Wind Integration 10GRC 2 2 2 2" xfId="34422"/>
    <cellStyle name="_Value Copy 11 30 05 gas 12 09 05 AURORA at 12 14 05_Wind Integration 10GRC 2 3" xfId="34423"/>
    <cellStyle name="_Value Copy 11 30 05 gas 12 09 05 AURORA at 12 14 05_Wind Integration 10GRC 2 3 2" xfId="34424"/>
    <cellStyle name="_Value Copy 11 30 05 gas 12 09 05 AURORA at 12 14 05_Wind Integration 10GRC 2 4" xfId="34425"/>
    <cellStyle name="_Value Copy 11 30 05 gas 12 09 05 AURORA at 12 14 05_Wind Integration 10GRC 2 4 2" xfId="34426"/>
    <cellStyle name="_Value Copy 11 30 05 gas 12 09 05 AURORA at 12 14 05_Wind Integration 10GRC 3" xfId="34427"/>
    <cellStyle name="_Value Copy 11 30 05 gas 12 09 05 AURORA at 12 14 05_Wind Integration 10GRC 3 2" xfId="34428"/>
    <cellStyle name="_Value Copy 11 30 05 gas 12 09 05 AURORA at 12 14 05_Wind Integration 10GRC 3 2 2" xfId="34429"/>
    <cellStyle name="_Value Copy 11 30 05 gas 12 09 05 AURORA at 12 14 05_Wind Integration 10GRC 3 3" xfId="34430"/>
    <cellStyle name="_Value Copy 11 30 05 gas 12 09 05 AURORA at 12 14 05_Wind Integration 10GRC 4" xfId="34431"/>
    <cellStyle name="_Value Copy 11 30 05 gas 12 09 05 AURORA at 12 14 05_Wind Integration 10GRC 4 2" xfId="34432"/>
    <cellStyle name="_Value Copy 11 30 05 gas 12 09 05 AURORA at 12 14 05_Wind Integration 10GRC 4 2 2" xfId="34433"/>
    <cellStyle name="_Value Copy 11 30 05 gas 12 09 05 AURORA at 12 14 05_Wind Integration 10GRC 4 3" xfId="34434"/>
    <cellStyle name="_Value Copy 11 30 05 gas 12 09 05 AURORA at 12 14 05_Wind Integration 10GRC 5" xfId="34435"/>
    <cellStyle name="_Value Copy 11 30 05 gas 12 09 05 AURORA at 12 14 05_Wind Integration 10GRC 5 2" xfId="34436"/>
    <cellStyle name="_Value Copy 11 30 05 gas 12 09 05 AURORA at 12 14 05_Wind Integration 10GRC 6" xfId="34437"/>
    <cellStyle name="_Value Copy 11 30 05 gas 12 09 05 AURORA at 12 14 05_Wind Integration 10GRC 6 2" xfId="34438"/>
    <cellStyle name="_Value Copy 11 30 05 gas 12 09 05 AURORA at 12 14 05_Wind Integration 10GRC_DEM-WP(C) ENERG10C--ctn Mid-C_042010 2010GRC" xfId="34439"/>
    <cellStyle name="_Value Copy 11 30 05 gas 12 09 05 AURORA at 12 14 05_Wind Integration 10GRC_DEM-WP(C) ENERG10C--ctn Mid-C_042010 2010GRC 2" xfId="34440"/>
    <cellStyle name="_VC 2007GRC PC 10312007" xfId="7180"/>
    <cellStyle name="_VC 2007GRC PC 10312007 2" xfId="34441"/>
    <cellStyle name="_VC 6.15.06 update on 06GRC power costs.xls Chart 1" xfId="7181"/>
    <cellStyle name="_VC 6.15.06 update on 06GRC power costs.xls Chart 1 10" xfId="34442"/>
    <cellStyle name="_VC 6.15.06 update on 06GRC power costs.xls Chart 1 10 2" xfId="34443"/>
    <cellStyle name="_VC 6.15.06 update on 06GRC power costs.xls Chart 1 11" xfId="34444"/>
    <cellStyle name="_VC 6.15.06 update on 06GRC power costs.xls Chart 1 11 2" xfId="34445"/>
    <cellStyle name="_VC 6.15.06 update on 06GRC power costs.xls Chart 1 11 3" xfId="34446"/>
    <cellStyle name="_VC 6.15.06 update on 06GRC power costs.xls Chart 1 2" xfId="7182"/>
    <cellStyle name="_VC 6.15.06 update on 06GRC power costs.xls Chart 1 2 2" xfId="7183"/>
    <cellStyle name="_VC 6.15.06 update on 06GRC power costs.xls Chart 1 2 2 2" xfId="7184"/>
    <cellStyle name="_VC 6.15.06 update on 06GRC power costs.xls Chart 1 2 2 2 2" xfId="34447"/>
    <cellStyle name="_VC 6.15.06 update on 06GRC power costs.xls Chart 1 2 2 2 2 2" xfId="34448"/>
    <cellStyle name="_VC 6.15.06 update on 06GRC power costs.xls Chart 1 2 2 3" xfId="7185"/>
    <cellStyle name="_VC 6.15.06 update on 06GRC power costs.xls Chart 1 2 2 3 2" xfId="34449"/>
    <cellStyle name="_VC 6.15.06 update on 06GRC power costs.xls Chart 1 2 2 4" xfId="34450"/>
    <cellStyle name="_VC 6.15.06 update on 06GRC power costs.xls Chart 1 2 2 4 2" xfId="34451"/>
    <cellStyle name="_VC 6.15.06 update on 06GRC power costs.xls Chart 1 2 3" xfId="7186"/>
    <cellStyle name="_VC 6.15.06 update on 06GRC power costs.xls Chart 1 2 3 2" xfId="34452"/>
    <cellStyle name="_VC 6.15.06 update on 06GRC power costs.xls Chart 1 2 3 2 2" xfId="34453"/>
    <cellStyle name="_VC 6.15.06 update on 06GRC power costs.xls Chart 1 2 3 3" xfId="34454"/>
    <cellStyle name="_VC 6.15.06 update on 06GRC power costs.xls Chart 1 2 4" xfId="7187"/>
    <cellStyle name="_VC 6.15.06 update on 06GRC power costs.xls Chart 1 2 4 2" xfId="34455"/>
    <cellStyle name="_VC 6.15.06 update on 06GRC power costs.xls Chart 1 2 4 2 2" xfId="34456"/>
    <cellStyle name="_VC 6.15.06 update on 06GRC power costs.xls Chart 1 2 4 3" xfId="34457"/>
    <cellStyle name="_VC 6.15.06 update on 06GRC power costs.xls Chart 1 2 5" xfId="34458"/>
    <cellStyle name="_VC 6.15.06 update on 06GRC power costs.xls Chart 1 2 5 2" xfId="34459"/>
    <cellStyle name="_VC 6.15.06 update on 06GRC power costs.xls Chart 1 2 6" xfId="34460"/>
    <cellStyle name="_VC 6.15.06 update on 06GRC power costs.xls Chart 1 2 6 2" xfId="34461"/>
    <cellStyle name="_VC 6.15.06 update on 06GRC power costs.xls Chart 1 3" xfId="7188"/>
    <cellStyle name="_VC 6.15.06 update on 06GRC power costs.xls Chart 1 3 2" xfId="7189"/>
    <cellStyle name="_VC 6.15.06 update on 06GRC power costs.xls Chart 1 3 2 2" xfId="7190"/>
    <cellStyle name="_VC 6.15.06 update on 06GRC power costs.xls Chart 1 3 2 2 2" xfId="34462"/>
    <cellStyle name="_VC 6.15.06 update on 06GRC power costs.xls Chart 1 3 2 3" xfId="7191"/>
    <cellStyle name="_VC 6.15.06 update on 06GRC power costs.xls Chart 1 3 3" xfId="7192"/>
    <cellStyle name="_VC 6.15.06 update on 06GRC power costs.xls Chart 1 3 3 2" xfId="7193"/>
    <cellStyle name="_VC 6.15.06 update on 06GRC power costs.xls Chart 1 3 3 2 2" xfId="34463"/>
    <cellStyle name="_VC 6.15.06 update on 06GRC power costs.xls Chart 1 3 3 3" xfId="7194"/>
    <cellStyle name="_VC 6.15.06 update on 06GRC power costs.xls Chart 1 3 4" xfId="7195"/>
    <cellStyle name="_VC 6.15.06 update on 06GRC power costs.xls Chart 1 3 4 2" xfId="7196"/>
    <cellStyle name="_VC 6.15.06 update on 06GRC power costs.xls Chart 1 3 4 2 2" xfId="34464"/>
    <cellStyle name="_VC 6.15.06 update on 06GRC power costs.xls Chart 1 3 4 3" xfId="7197"/>
    <cellStyle name="_VC 6.15.06 update on 06GRC power costs.xls Chart 1 3 5" xfId="34465"/>
    <cellStyle name="_VC 6.15.06 update on 06GRC power costs.xls Chart 1 3 5 2" xfId="34466"/>
    <cellStyle name="_VC 6.15.06 update on 06GRC power costs.xls Chart 1 4" xfId="7198"/>
    <cellStyle name="_VC 6.15.06 update on 06GRC power costs.xls Chart 1 4 2" xfId="7199"/>
    <cellStyle name="_VC 6.15.06 update on 06GRC power costs.xls Chart 1 4 2 2" xfId="34467"/>
    <cellStyle name="_VC 6.15.06 update on 06GRC power costs.xls Chart 1 4 2 2 2" xfId="34468"/>
    <cellStyle name="_VC 6.15.06 update on 06GRC power costs.xls Chart 1 4 2 2 2 2" xfId="34469"/>
    <cellStyle name="_VC 6.15.06 update on 06GRC power costs.xls Chart 1 4 2 3" xfId="34470"/>
    <cellStyle name="_VC 6.15.06 update on 06GRC power costs.xls Chart 1 4 2 3 2" xfId="34471"/>
    <cellStyle name="_VC 6.15.06 update on 06GRC power costs.xls Chart 1 4 2 4" xfId="34472"/>
    <cellStyle name="_VC 6.15.06 update on 06GRC power costs.xls Chart 1 4 2 4 2" xfId="34473"/>
    <cellStyle name="_VC 6.15.06 update on 06GRC power costs.xls Chart 1 4 3" xfId="7200"/>
    <cellStyle name="_VC 6.15.06 update on 06GRC power costs.xls Chart 1 4 3 2" xfId="34474"/>
    <cellStyle name="_VC 6.15.06 update on 06GRC power costs.xls Chart 1 4 3 2 2" xfId="34475"/>
    <cellStyle name="_VC 6.15.06 update on 06GRC power costs.xls Chart 1 4 3 3" xfId="34476"/>
    <cellStyle name="_VC 6.15.06 update on 06GRC power costs.xls Chart 1 4 4" xfId="34477"/>
    <cellStyle name="_VC 6.15.06 update on 06GRC power costs.xls Chart 1 4 4 2" xfId="34478"/>
    <cellStyle name="_VC 6.15.06 update on 06GRC power costs.xls Chart 1 4 4 2 2" xfId="34479"/>
    <cellStyle name="_VC 6.15.06 update on 06GRC power costs.xls Chart 1 4 4 3" xfId="34480"/>
    <cellStyle name="_VC 6.15.06 update on 06GRC power costs.xls Chart 1 4 5" xfId="34481"/>
    <cellStyle name="_VC 6.15.06 update on 06GRC power costs.xls Chart 1 4 5 2" xfId="34482"/>
    <cellStyle name="_VC 6.15.06 update on 06GRC power costs.xls Chart 1 4 6" xfId="34483"/>
    <cellStyle name="_VC 6.15.06 update on 06GRC power costs.xls Chart 1 4 6 2" xfId="34484"/>
    <cellStyle name="_VC 6.15.06 update on 06GRC power costs.xls Chart 1 5" xfId="7201"/>
    <cellStyle name="_VC 6.15.06 update on 06GRC power costs.xls Chart 1 5 2" xfId="34485"/>
    <cellStyle name="_VC 6.15.06 update on 06GRC power costs.xls Chart 1 5 2 2" xfId="34486"/>
    <cellStyle name="_VC 6.15.06 update on 06GRC power costs.xls Chart 1 5 2 2 2" xfId="34487"/>
    <cellStyle name="_VC 6.15.06 update on 06GRC power costs.xls Chart 1 5 2 2 2 2" xfId="34488"/>
    <cellStyle name="_VC 6.15.06 update on 06GRC power costs.xls Chart 1 5 2 3" xfId="34489"/>
    <cellStyle name="_VC 6.15.06 update on 06GRC power costs.xls Chart 1 5 2 3 2" xfId="34490"/>
    <cellStyle name="_VC 6.15.06 update on 06GRC power costs.xls Chart 1 5 2 4" xfId="34491"/>
    <cellStyle name="_VC 6.15.06 update on 06GRC power costs.xls Chart 1 5 2 4 2" xfId="34492"/>
    <cellStyle name="_VC 6.15.06 update on 06GRC power costs.xls Chart 1 5 2 5" xfId="34493"/>
    <cellStyle name="_VC 6.15.06 update on 06GRC power costs.xls Chart 1 5 3" xfId="34494"/>
    <cellStyle name="_VC 6.15.06 update on 06GRC power costs.xls Chart 1 5 3 2" xfId="34495"/>
    <cellStyle name="_VC 6.15.06 update on 06GRC power costs.xls Chart 1 5 3 2 2" xfId="34496"/>
    <cellStyle name="_VC 6.15.06 update on 06GRC power costs.xls Chart 1 5 4" xfId="34497"/>
    <cellStyle name="_VC 6.15.06 update on 06GRC power costs.xls Chart 1 5 4 2" xfId="34498"/>
    <cellStyle name="_VC 6.15.06 update on 06GRC power costs.xls Chart 1 5 5" xfId="34499"/>
    <cellStyle name="_VC 6.15.06 update on 06GRC power costs.xls Chart 1 5 5 2" xfId="34500"/>
    <cellStyle name="_VC 6.15.06 update on 06GRC power costs.xls Chart 1 6" xfId="7202"/>
    <cellStyle name="_VC 6.15.06 update on 06GRC power costs.xls Chart 1 6 2" xfId="34501"/>
    <cellStyle name="_VC 6.15.06 update on 06GRC power costs.xls Chart 1 6 2 2" xfId="34502"/>
    <cellStyle name="_VC 6.15.06 update on 06GRC power costs.xls Chart 1 6 2 2 2" xfId="34503"/>
    <cellStyle name="_VC 6.15.06 update on 06GRC power costs.xls Chart 1 6 3" xfId="34504"/>
    <cellStyle name="_VC 6.15.06 update on 06GRC power costs.xls Chart 1 6 3 2" xfId="34505"/>
    <cellStyle name="_VC 6.15.06 update on 06GRC power costs.xls Chart 1 6 4" xfId="34506"/>
    <cellStyle name="_VC 6.15.06 update on 06GRC power costs.xls Chart 1 6 4 2" xfId="34507"/>
    <cellStyle name="_VC 6.15.06 update on 06GRC power costs.xls Chart 1 7" xfId="7203"/>
    <cellStyle name="_VC 6.15.06 update on 06GRC power costs.xls Chart 1 7 2" xfId="34508"/>
    <cellStyle name="_VC 6.15.06 update on 06GRC power costs.xls Chart 1 7 2 2" xfId="34509"/>
    <cellStyle name="_VC 6.15.06 update on 06GRC power costs.xls Chart 1 7 3" xfId="34510"/>
    <cellStyle name="_VC 6.15.06 update on 06GRC power costs.xls Chart 1 8" xfId="34511"/>
    <cellStyle name="_VC 6.15.06 update on 06GRC power costs.xls Chart 1 8 2" xfId="34512"/>
    <cellStyle name="_VC 6.15.06 update on 06GRC power costs.xls Chart 1 8 2 2" xfId="34513"/>
    <cellStyle name="_VC 6.15.06 update on 06GRC power costs.xls Chart 1 8 3" xfId="34514"/>
    <cellStyle name="_VC 6.15.06 update on 06GRC power costs.xls Chart 1 9" xfId="34515"/>
    <cellStyle name="_VC 6.15.06 update on 06GRC power costs.xls Chart 1 9 2" xfId="34516"/>
    <cellStyle name="_VC 6.15.06 update on 06GRC power costs.xls Chart 1 9 2 2" xfId="34517"/>
    <cellStyle name="_VC 6.15.06 update on 06GRC power costs.xls Chart 1 9 2 2 2" xfId="34518"/>
    <cellStyle name="_VC 6.15.06 update on 06GRC power costs.xls Chart 1 9 2 3" xfId="34519"/>
    <cellStyle name="_VC 6.15.06 update on 06GRC power costs.xls Chart 1 9 3" xfId="34520"/>
    <cellStyle name="_VC 6.15.06 update on 06GRC power costs.xls Chart 1 9 3 2" xfId="34521"/>
    <cellStyle name="_VC 6.15.06 update on 06GRC power costs.xls Chart 1 9 4" xfId="34522"/>
    <cellStyle name="_VC 6.15.06 update on 06GRC power costs.xls Chart 1_04 07E Wild Horse Wind Expansion (C) (2)" xfId="7204"/>
    <cellStyle name="_VC 6.15.06 update on 06GRC power costs.xls Chart 1_04 07E Wild Horse Wind Expansion (C) (2) 2" xfId="7205"/>
    <cellStyle name="_VC 6.15.06 update on 06GRC power costs.xls Chart 1_04 07E Wild Horse Wind Expansion (C) (2) 2 2" xfId="7206"/>
    <cellStyle name="_VC 6.15.06 update on 06GRC power costs.xls Chart 1_04 07E Wild Horse Wind Expansion (C) (2) 2 2 2" xfId="34523"/>
    <cellStyle name="_VC 6.15.06 update on 06GRC power costs.xls Chart 1_04 07E Wild Horse Wind Expansion (C) (2) 2 2 2 2" xfId="34524"/>
    <cellStyle name="_VC 6.15.06 update on 06GRC power costs.xls Chart 1_04 07E Wild Horse Wind Expansion (C) (2) 2 3" xfId="7207"/>
    <cellStyle name="_VC 6.15.06 update on 06GRC power costs.xls Chart 1_04 07E Wild Horse Wind Expansion (C) (2) 2 3 2" xfId="34525"/>
    <cellStyle name="_VC 6.15.06 update on 06GRC power costs.xls Chart 1_04 07E Wild Horse Wind Expansion (C) (2) 2 4" xfId="34526"/>
    <cellStyle name="_VC 6.15.06 update on 06GRC power costs.xls Chart 1_04 07E Wild Horse Wind Expansion (C) (2) 2 4 2" xfId="34527"/>
    <cellStyle name="_VC 6.15.06 update on 06GRC power costs.xls Chart 1_04 07E Wild Horse Wind Expansion (C) (2) 3" xfId="7208"/>
    <cellStyle name="_VC 6.15.06 update on 06GRC power costs.xls Chart 1_04 07E Wild Horse Wind Expansion (C) (2) 3 2" xfId="34528"/>
    <cellStyle name="_VC 6.15.06 update on 06GRC power costs.xls Chart 1_04 07E Wild Horse Wind Expansion (C) (2) 3 2 2" xfId="34529"/>
    <cellStyle name="_VC 6.15.06 update on 06GRC power costs.xls Chart 1_04 07E Wild Horse Wind Expansion (C) (2) 3 3" xfId="34530"/>
    <cellStyle name="_VC 6.15.06 update on 06GRC power costs.xls Chart 1_04 07E Wild Horse Wind Expansion (C) (2) 4" xfId="7209"/>
    <cellStyle name="_VC 6.15.06 update on 06GRC power costs.xls Chart 1_04 07E Wild Horse Wind Expansion (C) (2) 4 2" xfId="34531"/>
    <cellStyle name="_VC 6.15.06 update on 06GRC power costs.xls Chart 1_04 07E Wild Horse Wind Expansion (C) (2) 4 2 2" xfId="34532"/>
    <cellStyle name="_VC 6.15.06 update on 06GRC power costs.xls Chart 1_04 07E Wild Horse Wind Expansion (C) (2) 4 3" xfId="34533"/>
    <cellStyle name="_VC 6.15.06 update on 06GRC power costs.xls Chart 1_04 07E Wild Horse Wind Expansion (C) (2) 5" xfId="34534"/>
    <cellStyle name="_VC 6.15.06 update on 06GRC power costs.xls Chart 1_04 07E Wild Horse Wind Expansion (C) (2) 5 2" xfId="34535"/>
    <cellStyle name="_VC 6.15.06 update on 06GRC power costs.xls Chart 1_04 07E Wild Horse Wind Expansion (C) (2) 6" xfId="34536"/>
    <cellStyle name="_VC 6.15.06 update on 06GRC power costs.xls Chart 1_04 07E Wild Horse Wind Expansion (C) (2) 6 2" xfId="34537"/>
    <cellStyle name="_VC 6.15.06 update on 06GRC power costs.xls Chart 1_04 07E Wild Horse Wind Expansion (C) (2)_Adj Bench DR 3 for Initial Briefs (Electric)" xfId="7210"/>
    <cellStyle name="_VC 6.15.06 update on 06GRC power costs.xls Chart 1_04 07E Wild Horse Wind Expansion (C) (2)_Adj Bench DR 3 for Initial Briefs (Electric) 2" xfId="7211"/>
    <cellStyle name="_VC 6.15.06 update on 06GRC power costs.xls Chart 1_04 07E Wild Horse Wind Expansion (C) (2)_Adj Bench DR 3 for Initial Briefs (Electric) 2 2" xfId="7212"/>
    <cellStyle name="_VC 6.15.06 update on 06GRC power costs.xls Chart 1_04 07E Wild Horse Wind Expansion (C) (2)_Adj Bench DR 3 for Initial Briefs (Electric) 2 2 2" xfId="34538"/>
    <cellStyle name="_VC 6.15.06 update on 06GRC power costs.xls Chart 1_04 07E Wild Horse Wind Expansion (C) (2)_Adj Bench DR 3 for Initial Briefs (Electric) 2 2 2 2" xfId="34539"/>
    <cellStyle name="_VC 6.15.06 update on 06GRC power costs.xls Chart 1_04 07E Wild Horse Wind Expansion (C) (2)_Adj Bench DR 3 for Initial Briefs (Electric) 2 3" xfId="7213"/>
    <cellStyle name="_VC 6.15.06 update on 06GRC power costs.xls Chart 1_04 07E Wild Horse Wind Expansion (C) (2)_Adj Bench DR 3 for Initial Briefs (Electric) 2 3 2" xfId="34540"/>
    <cellStyle name="_VC 6.15.06 update on 06GRC power costs.xls Chart 1_04 07E Wild Horse Wind Expansion (C) (2)_Adj Bench DR 3 for Initial Briefs (Electric) 2 4" xfId="34541"/>
    <cellStyle name="_VC 6.15.06 update on 06GRC power costs.xls Chart 1_04 07E Wild Horse Wind Expansion (C) (2)_Adj Bench DR 3 for Initial Briefs (Electric) 2 4 2" xfId="34542"/>
    <cellStyle name="_VC 6.15.06 update on 06GRC power costs.xls Chart 1_04 07E Wild Horse Wind Expansion (C) (2)_Adj Bench DR 3 for Initial Briefs (Electric) 3" xfId="7214"/>
    <cellStyle name="_VC 6.15.06 update on 06GRC power costs.xls Chart 1_04 07E Wild Horse Wind Expansion (C) (2)_Adj Bench DR 3 for Initial Briefs (Electric) 3 2" xfId="34543"/>
    <cellStyle name="_VC 6.15.06 update on 06GRC power costs.xls Chart 1_04 07E Wild Horse Wind Expansion (C) (2)_Adj Bench DR 3 for Initial Briefs (Electric) 3 2 2" xfId="34544"/>
    <cellStyle name="_VC 6.15.06 update on 06GRC power costs.xls Chart 1_04 07E Wild Horse Wind Expansion (C) (2)_Adj Bench DR 3 for Initial Briefs (Electric) 3 3" xfId="34545"/>
    <cellStyle name="_VC 6.15.06 update on 06GRC power costs.xls Chart 1_04 07E Wild Horse Wind Expansion (C) (2)_Adj Bench DR 3 for Initial Briefs (Electric) 4" xfId="7215"/>
    <cellStyle name="_VC 6.15.06 update on 06GRC power costs.xls Chart 1_04 07E Wild Horse Wind Expansion (C) (2)_Adj Bench DR 3 for Initial Briefs (Electric) 4 2" xfId="34546"/>
    <cellStyle name="_VC 6.15.06 update on 06GRC power costs.xls Chart 1_04 07E Wild Horse Wind Expansion (C) (2)_Adj Bench DR 3 for Initial Briefs (Electric) 4 2 2" xfId="34547"/>
    <cellStyle name="_VC 6.15.06 update on 06GRC power costs.xls Chart 1_04 07E Wild Horse Wind Expansion (C) (2)_Adj Bench DR 3 for Initial Briefs (Electric) 4 3" xfId="34548"/>
    <cellStyle name="_VC 6.15.06 update on 06GRC power costs.xls Chart 1_04 07E Wild Horse Wind Expansion (C) (2)_Adj Bench DR 3 for Initial Briefs (Electric) 5" xfId="34549"/>
    <cellStyle name="_VC 6.15.06 update on 06GRC power costs.xls Chart 1_04 07E Wild Horse Wind Expansion (C) (2)_Adj Bench DR 3 for Initial Briefs (Electric) 5 2" xfId="34550"/>
    <cellStyle name="_VC 6.15.06 update on 06GRC power costs.xls Chart 1_04 07E Wild Horse Wind Expansion (C) (2)_Adj Bench DR 3 for Initial Briefs (Electric) 6" xfId="34551"/>
    <cellStyle name="_VC 6.15.06 update on 06GRC power costs.xls Chart 1_04 07E Wild Horse Wind Expansion (C) (2)_Adj Bench DR 3 for Initial Briefs (Electric) 6 2" xfId="34552"/>
    <cellStyle name="_VC 6.15.06 update on 06GRC power costs.xls Chart 1_04 07E Wild Horse Wind Expansion (C) (2)_Adj Bench DR 3 for Initial Briefs (Electric)_DEM-WP(C) ENERG10C--ctn Mid-C_042010 2010GRC" xfId="34553"/>
    <cellStyle name="_VC 6.15.06 update on 06GRC power costs.xls Chart 1_04 07E Wild Horse Wind Expansion (C) (2)_Adj Bench DR 3 for Initial Briefs (Electric)_DEM-WP(C) ENERG10C--ctn Mid-C_042010 2010GRC 2" xfId="34554"/>
    <cellStyle name="_VC 6.15.06 update on 06GRC power costs.xls Chart 1_04 07E Wild Horse Wind Expansion (C) (2)_Book1" xfId="7216"/>
    <cellStyle name="_VC 6.15.06 update on 06GRC power costs.xls Chart 1_04 07E Wild Horse Wind Expansion (C) (2)_Book1 2" xfId="34555"/>
    <cellStyle name="_VC 6.15.06 update on 06GRC power costs.xls Chart 1_04 07E Wild Horse Wind Expansion (C) (2)_DEM-WP(C) ENERG10C--ctn Mid-C_042010 2010GRC" xfId="34556"/>
    <cellStyle name="_VC 6.15.06 update on 06GRC power costs.xls Chart 1_04 07E Wild Horse Wind Expansion (C) (2)_DEM-WP(C) ENERG10C--ctn Mid-C_042010 2010GRC 2" xfId="34557"/>
    <cellStyle name="_VC 6.15.06 update on 06GRC power costs.xls Chart 1_04 07E Wild Horse Wind Expansion (C) (2)_Electric Rev Req Model (2009 GRC) " xfId="7217"/>
    <cellStyle name="_VC 6.15.06 update on 06GRC power costs.xls Chart 1_04 07E Wild Horse Wind Expansion (C) (2)_Electric Rev Req Model (2009 GRC)  2" xfId="7218"/>
    <cellStyle name="_VC 6.15.06 update on 06GRC power costs.xls Chart 1_04 07E Wild Horse Wind Expansion (C) (2)_Electric Rev Req Model (2009 GRC)  2 2" xfId="7219"/>
    <cellStyle name="_VC 6.15.06 update on 06GRC power costs.xls Chart 1_04 07E Wild Horse Wind Expansion (C) (2)_Electric Rev Req Model (2009 GRC)  2 2 2" xfId="34558"/>
    <cellStyle name="_VC 6.15.06 update on 06GRC power costs.xls Chart 1_04 07E Wild Horse Wind Expansion (C) (2)_Electric Rev Req Model (2009 GRC)  2 2 2 2" xfId="34559"/>
    <cellStyle name="_VC 6.15.06 update on 06GRC power costs.xls Chart 1_04 07E Wild Horse Wind Expansion (C) (2)_Electric Rev Req Model (2009 GRC)  2 3" xfId="7220"/>
    <cellStyle name="_VC 6.15.06 update on 06GRC power costs.xls Chart 1_04 07E Wild Horse Wind Expansion (C) (2)_Electric Rev Req Model (2009 GRC)  2 3 2" xfId="34560"/>
    <cellStyle name="_VC 6.15.06 update on 06GRC power costs.xls Chart 1_04 07E Wild Horse Wind Expansion (C) (2)_Electric Rev Req Model (2009 GRC)  2 4" xfId="34561"/>
    <cellStyle name="_VC 6.15.06 update on 06GRC power costs.xls Chart 1_04 07E Wild Horse Wind Expansion (C) (2)_Electric Rev Req Model (2009 GRC)  2 4 2" xfId="34562"/>
    <cellStyle name="_VC 6.15.06 update on 06GRC power costs.xls Chart 1_04 07E Wild Horse Wind Expansion (C) (2)_Electric Rev Req Model (2009 GRC)  3" xfId="7221"/>
    <cellStyle name="_VC 6.15.06 update on 06GRC power costs.xls Chart 1_04 07E Wild Horse Wind Expansion (C) (2)_Electric Rev Req Model (2009 GRC)  3 2" xfId="34563"/>
    <cellStyle name="_VC 6.15.06 update on 06GRC power costs.xls Chart 1_04 07E Wild Horse Wind Expansion (C) (2)_Electric Rev Req Model (2009 GRC)  3 2 2" xfId="34564"/>
    <cellStyle name="_VC 6.15.06 update on 06GRC power costs.xls Chart 1_04 07E Wild Horse Wind Expansion (C) (2)_Electric Rev Req Model (2009 GRC)  3 3" xfId="34565"/>
    <cellStyle name="_VC 6.15.06 update on 06GRC power costs.xls Chart 1_04 07E Wild Horse Wind Expansion (C) (2)_Electric Rev Req Model (2009 GRC)  4" xfId="7222"/>
    <cellStyle name="_VC 6.15.06 update on 06GRC power costs.xls Chart 1_04 07E Wild Horse Wind Expansion (C) (2)_Electric Rev Req Model (2009 GRC)  4 2" xfId="34566"/>
    <cellStyle name="_VC 6.15.06 update on 06GRC power costs.xls Chart 1_04 07E Wild Horse Wind Expansion (C) (2)_Electric Rev Req Model (2009 GRC)  4 2 2" xfId="34567"/>
    <cellStyle name="_VC 6.15.06 update on 06GRC power costs.xls Chart 1_04 07E Wild Horse Wind Expansion (C) (2)_Electric Rev Req Model (2009 GRC)  4 3" xfId="34568"/>
    <cellStyle name="_VC 6.15.06 update on 06GRC power costs.xls Chart 1_04 07E Wild Horse Wind Expansion (C) (2)_Electric Rev Req Model (2009 GRC)  5" xfId="34569"/>
    <cellStyle name="_VC 6.15.06 update on 06GRC power costs.xls Chart 1_04 07E Wild Horse Wind Expansion (C) (2)_Electric Rev Req Model (2009 GRC)  5 2" xfId="34570"/>
    <cellStyle name="_VC 6.15.06 update on 06GRC power costs.xls Chart 1_04 07E Wild Horse Wind Expansion (C) (2)_Electric Rev Req Model (2009 GRC)  6" xfId="34571"/>
    <cellStyle name="_VC 6.15.06 update on 06GRC power costs.xls Chart 1_04 07E Wild Horse Wind Expansion (C) (2)_Electric Rev Req Model (2009 GRC)  6 2" xfId="34572"/>
    <cellStyle name="_VC 6.15.06 update on 06GRC power costs.xls Chart 1_04 07E Wild Horse Wind Expansion (C) (2)_Electric Rev Req Model (2009 GRC) _DEM-WP(C) ENERG10C--ctn Mid-C_042010 2010GRC" xfId="34573"/>
    <cellStyle name="_VC 6.15.06 update on 06GRC power costs.xls Chart 1_04 07E Wild Horse Wind Expansion (C) (2)_Electric Rev Req Model (2009 GRC) _DEM-WP(C) ENERG10C--ctn Mid-C_042010 2010GRC 2" xfId="34574"/>
    <cellStyle name="_VC 6.15.06 update on 06GRC power costs.xls Chart 1_04 07E Wild Horse Wind Expansion (C) (2)_Electric Rev Req Model (2009 GRC) Rebuttal" xfId="7223"/>
    <cellStyle name="_VC 6.15.06 update on 06GRC power costs.xls Chart 1_04 07E Wild Horse Wind Expansion (C) (2)_Electric Rev Req Model (2009 GRC) Rebuttal 2" xfId="7224"/>
    <cellStyle name="_VC 6.15.06 update on 06GRC power costs.xls Chart 1_04 07E Wild Horse Wind Expansion (C) (2)_Electric Rev Req Model (2009 GRC) Rebuttal 2 2" xfId="7225"/>
    <cellStyle name="_VC 6.15.06 update on 06GRC power costs.xls Chart 1_04 07E Wild Horse Wind Expansion (C) (2)_Electric Rev Req Model (2009 GRC) Rebuttal 2 2 2" xfId="34575"/>
    <cellStyle name="_VC 6.15.06 update on 06GRC power costs.xls Chart 1_04 07E Wild Horse Wind Expansion (C) (2)_Electric Rev Req Model (2009 GRC) Rebuttal 2 3" xfId="7226"/>
    <cellStyle name="_VC 6.15.06 update on 06GRC power costs.xls Chart 1_04 07E Wild Horse Wind Expansion (C) (2)_Electric Rev Req Model (2009 GRC) Rebuttal 3" xfId="7227"/>
    <cellStyle name="_VC 6.15.06 update on 06GRC power costs.xls Chart 1_04 07E Wild Horse Wind Expansion (C) (2)_Electric Rev Req Model (2009 GRC) Rebuttal 3 2" xfId="34576"/>
    <cellStyle name="_VC 6.15.06 update on 06GRC power costs.xls Chart 1_04 07E Wild Horse Wind Expansion (C) (2)_Electric Rev Req Model (2009 GRC) Rebuttal 4" xfId="7228"/>
    <cellStyle name="_VC 6.15.06 update on 06GRC power costs.xls Chart 1_04 07E Wild Horse Wind Expansion (C) (2)_Electric Rev Req Model (2009 GRC) Rebuttal REmoval of New  WH Solar AdjustMI" xfId="7229"/>
    <cellStyle name="_VC 6.15.06 update on 06GRC power costs.xls Chart 1_04 07E Wild Horse Wind Expansion (C) (2)_Electric Rev Req Model (2009 GRC) Rebuttal REmoval of New  WH Solar AdjustMI 2" xfId="7230"/>
    <cellStyle name="_VC 6.15.06 update on 06GRC power costs.xls Chart 1_04 07E Wild Horse Wind Expansion (C) (2)_Electric Rev Req Model (2009 GRC) Rebuttal REmoval of New  WH Solar AdjustMI 2 2" xfId="7231"/>
    <cellStyle name="_VC 6.15.06 update on 06GRC power costs.xls Chart 1_04 07E Wild Horse Wind Expansion (C) (2)_Electric Rev Req Model (2009 GRC) Rebuttal REmoval of New  WH Solar AdjustMI 2 2 2" xfId="34577"/>
    <cellStyle name="_VC 6.15.06 update on 06GRC power costs.xls Chart 1_04 07E Wild Horse Wind Expansion (C) (2)_Electric Rev Req Model (2009 GRC) Rebuttal REmoval of New  WH Solar AdjustMI 2 2 2 2" xfId="34578"/>
    <cellStyle name="_VC 6.15.06 update on 06GRC power costs.xls Chart 1_04 07E Wild Horse Wind Expansion (C) (2)_Electric Rev Req Model (2009 GRC) Rebuttal REmoval of New  WH Solar AdjustMI 2 3" xfId="7232"/>
    <cellStyle name="_VC 6.15.06 update on 06GRC power costs.xls Chart 1_04 07E Wild Horse Wind Expansion (C) (2)_Electric Rev Req Model (2009 GRC) Rebuttal REmoval of New  WH Solar AdjustMI 2 3 2" xfId="34579"/>
    <cellStyle name="_VC 6.15.06 update on 06GRC power costs.xls Chart 1_04 07E Wild Horse Wind Expansion (C) (2)_Electric Rev Req Model (2009 GRC) Rebuttal REmoval of New  WH Solar AdjustMI 2 4" xfId="34580"/>
    <cellStyle name="_VC 6.15.06 update on 06GRC power costs.xls Chart 1_04 07E Wild Horse Wind Expansion (C) (2)_Electric Rev Req Model (2009 GRC) Rebuttal REmoval of New  WH Solar AdjustMI 2 4 2" xfId="34581"/>
    <cellStyle name="_VC 6.15.06 update on 06GRC power costs.xls Chart 1_04 07E Wild Horse Wind Expansion (C) (2)_Electric Rev Req Model (2009 GRC) Rebuttal REmoval of New  WH Solar AdjustMI 3" xfId="7233"/>
    <cellStyle name="_VC 6.15.06 update on 06GRC power costs.xls Chart 1_04 07E Wild Horse Wind Expansion (C) (2)_Electric Rev Req Model (2009 GRC) Rebuttal REmoval of New  WH Solar AdjustMI 3 2" xfId="34582"/>
    <cellStyle name="_VC 6.15.06 update on 06GRC power costs.xls Chart 1_04 07E Wild Horse Wind Expansion (C) (2)_Electric Rev Req Model (2009 GRC) Rebuttal REmoval of New  WH Solar AdjustMI 3 2 2" xfId="34583"/>
    <cellStyle name="_VC 6.15.06 update on 06GRC power costs.xls Chart 1_04 07E Wild Horse Wind Expansion (C) (2)_Electric Rev Req Model (2009 GRC) Rebuttal REmoval of New  WH Solar AdjustMI 3 3" xfId="34584"/>
    <cellStyle name="_VC 6.15.06 update on 06GRC power costs.xls Chart 1_04 07E Wild Horse Wind Expansion (C) (2)_Electric Rev Req Model (2009 GRC) Rebuttal REmoval of New  WH Solar AdjustMI 4" xfId="7234"/>
    <cellStyle name="_VC 6.15.06 update on 06GRC power costs.xls Chart 1_04 07E Wild Horse Wind Expansion (C) (2)_Electric Rev Req Model (2009 GRC) Rebuttal REmoval of New  WH Solar AdjustMI 4 2" xfId="34585"/>
    <cellStyle name="_VC 6.15.06 update on 06GRC power costs.xls Chart 1_04 07E Wild Horse Wind Expansion (C) (2)_Electric Rev Req Model (2009 GRC) Rebuttal REmoval of New  WH Solar AdjustMI 4 2 2" xfId="34586"/>
    <cellStyle name="_VC 6.15.06 update on 06GRC power costs.xls Chart 1_04 07E Wild Horse Wind Expansion (C) (2)_Electric Rev Req Model (2009 GRC) Rebuttal REmoval of New  WH Solar AdjustMI 4 3" xfId="34587"/>
    <cellStyle name="_VC 6.15.06 update on 06GRC power costs.xls Chart 1_04 07E Wild Horse Wind Expansion (C) (2)_Electric Rev Req Model (2009 GRC) Rebuttal REmoval of New  WH Solar AdjustMI 5" xfId="34588"/>
    <cellStyle name="_VC 6.15.06 update on 06GRC power costs.xls Chart 1_04 07E Wild Horse Wind Expansion (C) (2)_Electric Rev Req Model (2009 GRC) Rebuttal REmoval of New  WH Solar AdjustMI 5 2" xfId="34589"/>
    <cellStyle name="_VC 6.15.06 update on 06GRC power costs.xls Chart 1_04 07E Wild Horse Wind Expansion (C) (2)_Electric Rev Req Model (2009 GRC) Rebuttal REmoval of New  WH Solar AdjustMI 6" xfId="34590"/>
    <cellStyle name="_VC 6.15.06 update on 06GRC power costs.xls Chart 1_04 07E Wild Horse Wind Expansion (C) (2)_Electric Rev Req Model (2009 GRC) Rebuttal REmoval of New  WH Solar AdjustMI 6 2" xfId="34591"/>
    <cellStyle name="_VC 6.15.06 update on 06GRC power costs.xls Chart 1_04 07E Wild Horse Wind Expansion (C) (2)_Electric Rev Req Model (2009 GRC) Rebuttal REmoval of New  WH Solar AdjustMI_DEM-WP(C) ENERG10C--ctn Mid-C_042010 2010GRC" xfId="34592"/>
    <cellStyle name="_VC 6.15.06 update on 06GRC power costs.xls Chart 1_04 07E Wild Horse Wind Expansion (C) (2)_Electric Rev Req Model (2009 GRC) Rebuttal REmoval of New  WH Solar AdjustMI_DEM-WP(C) ENERG10C--ctn Mid-C_042010 2010GRC 2" xfId="34593"/>
    <cellStyle name="_VC 6.15.06 update on 06GRC power costs.xls Chart 1_04 07E Wild Horse Wind Expansion (C) (2)_Electric Rev Req Model (2009 GRC) Revised 01-18-2010" xfId="7235"/>
    <cellStyle name="_VC 6.15.06 update on 06GRC power costs.xls Chart 1_04 07E Wild Horse Wind Expansion (C) (2)_Electric Rev Req Model (2009 GRC) Revised 01-18-2010 2" xfId="7236"/>
    <cellStyle name="_VC 6.15.06 update on 06GRC power costs.xls Chart 1_04 07E Wild Horse Wind Expansion (C) (2)_Electric Rev Req Model (2009 GRC) Revised 01-18-2010 2 2" xfId="7237"/>
    <cellStyle name="_VC 6.15.06 update on 06GRC power costs.xls Chart 1_04 07E Wild Horse Wind Expansion (C) (2)_Electric Rev Req Model (2009 GRC) Revised 01-18-2010 2 2 2" xfId="34594"/>
    <cellStyle name="_VC 6.15.06 update on 06GRC power costs.xls Chart 1_04 07E Wild Horse Wind Expansion (C) (2)_Electric Rev Req Model (2009 GRC) Revised 01-18-2010 2 2 2 2" xfId="34595"/>
    <cellStyle name="_VC 6.15.06 update on 06GRC power costs.xls Chart 1_04 07E Wild Horse Wind Expansion (C) (2)_Electric Rev Req Model (2009 GRC) Revised 01-18-2010 2 3" xfId="7238"/>
    <cellStyle name="_VC 6.15.06 update on 06GRC power costs.xls Chart 1_04 07E Wild Horse Wind Expansion (C) (2)_Electric Rev Req Model (2009 GRC) Revised 01-18-2010 2 3 2" xfId="34596"/>
    <cellStyle name="_VC 6.15.06 update on 06GRC power costs.xls Chart 1_04 07E Wild Horse Wind Expansion (C) (2)_Electric Rev Req Model (2009 GRC) Revised 01-18-2010 2 4" xfId="34597"/>
    <cellStyle name="_VC 6.15.06 update on 06GRC power costs.xls Chart 1_04 07E Wild Horse Wind Expansion (C) (2)_Electric Rev Req Model (2009 GRC) Revised 01-18-2010 2 4 2" xfId="34598"/>
    <cellStyle name="_VC 6.15.06 update on 06GRC power costs.xls Chart 1_04 07E Wild Horse Wind Expansion (C) (2)_Electric Rev Req Model (2009 GRC) Revised 01-18-2010 3" xfId="7239"/>
    <cellStyle name="_VC 6.15.06 update on 06GRC power costs.xls Chart 1_04 07E Wild Horse Wind Expansion (C) (2)_Electric Rev Req Model (2009 GRC) Revised 01-18-2010 3 2" xfId="34599"/>
    <cellStyle name="_VC 6.15.06 update on 06GRC power costs.xls Chart 1_04 07E Wild Horse Wind Expansion (C) (2)_Electric Rev Req Model (2009 GRC) Revised 01-18-2010 3 2 2" xfId="34600"/>
    <cellStyle name="_VC 6.15.06 update on 06GRC power costs.xls Chart 1_04 07E Wild Horse Wind Expansion (C) (2)_Electric Rev Req Model (2009 GRC) Revised 01-18-2010 3 3" xfId="34601"/>
    <cellStyle name="_VC 6.15.06 update on 06GRC power costs.xls Chart 1_04 07E Wild Horse Wind Expansion (C) (2)_Electric Rev Req Model (2009 GRC) Revised 01-18-2010 4" xfId="7240"/>
    <cellStyle name="_VC 6.15.06 update on 06GRC power costs.xls Chart 1_04 07E Wild Horse Wind Expansion (C) (2)_Electric Rev Req Model (2009 GRC) Revised 01-18-2010 4 2" xfId="34602"/>
    <cellStyle name="_VC 6.15.06 update on 06GRC power costs.xls Chart 1_04 07E Wild Horse Wind Expansion (C) (2)_Electric Rev Req Model (2009 GRC) Revised 01-18-2010 4 2 2" xfId="34603"/>
    <cellStyle name="_VC 6.15.06 update on 06GRC power costs.xls Chart 1_04 07E Wild Horse Wind Expansion (C) (2)_Electric Rev Req Model (2009 GRC) Revised 01-18-2010 4 3" xfId="34604"/>
    <cellStyle name="_VC 6.15.06 update on 06GRC power costs.xls Chart 1_04 07E Wild Horse Wind Expansion (C) (2)_Electric Rev Req Model (2009 GRC) Revised 01-18-2010 5" xfId="34605"/>
    <cellStyle name="_VC 6.15.06 update on 06GRC power costs.xls Chart 1_04 07E Wild Horse Wind Expansion (C) (2)_Electric Rev Req Model (2009 GRC) Revised 01-18-2010 5 2" xfId="34606"/>
    <cellStyle name="_VC 6.15.06 update on 06GRC power costs.xls Chart 1_04 07E Wild Horse Wind Expansion (C) (2)_Electric Rev Req Model (2009 GRC) Revised 01-18-2010 6" xfId="34607"/>
    <cellStyle name="_VC 6.15.06 update on 06GRC power costs.xls Chart 1_04 07E Wild Horse Wind Expansion (C) (2)_Electric Rev Req Model (2009 GRC) Revised 01-18-2010 6 2" xfId="34608"/>
    <cellStyle name="_VC 6.15.06 update on 06GRC power costs.xls Chart 1_04 07E Wild Horse Wind Expansion (C) (2)_Electric Rev Req Model (2009 GRC) Revised 01-18-2010_DEM-WP(C) ENERG10C--ctn Mid-C_042010 2010GRC" xfId="34609"/>
    <cellStyle name="_VC 6.15.06 update on 06GRC power costs.xls Chart 1_04 07E Wild Horse Wind Expansion (C) (2)_Electric Rev Req Model (2009 GRC) Revised 01-18-2010_DEM-WP(C) ENERG10C--ctn Mid-C_042010 2010GRC 2" xfId="34610"/>
    <cellStyle name="_VC 6.15.06 update on 06GRC power costs.xls Chart 1_04 07E Wild Horse Wind Expansion (C) (2)_Electric Rev Req Model (2010 GRC)" xfId="7241"/>
    <cellStyle name="_VC 6.15.06 update on 06GRC power costs.xls Chart 1_04 07E Wild Horse Wind Expansion (C) (2)_Electric Rev Req Model (2010 GRC) 2" xfId="34611"/>
    <cellStyle name="_VC 6.15.06 update on 06GRC power costs.xls Chart 1_04 07E Wild Horse Wind Expansion (C) (2)_Electric Rev Req Model (2010 GRC) SF" xfId="7242"/>
    <cellStyle name="_VC 6.15.06 update on 06GRC power costs.xls Chart 1_04 07E Wild Horse Wind Expansion (C) (2)_Electric Rev Req Model (2010 GRC) SF 2" xfId="34612"/>
    <cellStyle name="_VC 6.15.06 update on 06GRC power costs.xls Chart 1_04 07E Wild Horse Wind Expansion (C) (2)_Final Order Electric EXHIBIT A-1" xfId="7243"/>
    <cellStyle name="_VC 6.15.06 update on 06GRC power costs.xls Chart 1_04 07E Wild Horse Wind Expansion (C) (2)_Final Order Electric EXHIBIT A-1 2" xfId="7244"/>
    <cellStyle name="_VC 6.15.06 update on 06GRC power costs.xls Chart 1_04 07E Wild Horse Wind Expansion (C) (2)_Final Order Electric EXHIBIT A-1 2 2" xfId="7245"/>
    <cellStyle name="_VC 6.15.06 update on 06GRC power costs.xls Chart 1_04 07E Wild Horse Wind Expansion (C) (2)_Final Order Electric EXHIBIT A-1 2 2 2" xfId="34613"/>
    <cellStyle name="_VC 6.15.06 update on 06GRC power costs.xls Chart 1_04 07E Wild Horse Wind Expansion (C) (2)_Final Order Electric EXHIBIT A-1 2 3" xfId="7246"/>
    <cellStyle name="_VC 6.15.06 update on 06GRC power costs.xls Chart 1_04 07E Wild Horse Wind Expansion (C) (2)_Final Order Electric EXHIBIT A-1 3" xfId="7247"/>
    <cellStyle name="_VC 6.15.06 update on 06GRC power costs.xls Chart 1_04 07E Wild Horse Wind Expansion (C) (2)_Final Order Electric EXHIBIT A-1 3 2" xfId="34614"/>
    <cellStyle name="_VC 6.15.06 update on 06GRC power costs.xls Chart 1_04 07E Wild Horse Wind Expansion (C) (2)_Final Order Electric EXHIBIT A-1 3 2 2" xfId="34615"/>
    <cellStyle name="_VC 6.15.06 update on 06GRC power costs.xls Chart 1_04 07E Wild Horse Wind Expansion (C) (2)_Final Order Electric EXHIBIT A-1 3 3" xfId="34616"/>
    <cellStyle name="_VC 6.15.06 update on 06GRC power costs.xls Chart 1_04 07E Wild Horse Wind Expansion (C) (2)_Final Order Electric EXHIBIT A-1 4" xfId="7248"/>
    <cellStyle name="_VC 6.15.06 update on 06GRC power costs.xls Chart 1_04 07E Wild Horse Wind Expansion (C) (2)_Final Order Electric EXHIBIT A-1 4 2" xfId="34617"/>
    <cellStyle name="_VC 6.15.06 update on 06GRC power costs.xls Chart 1_04 07E Wild Horse Wind Expansion (C) (2)_Final Order Electric EXHIBIT A-1 5" xfId="34618"/>
    <cellStyle name="_VC 6.15.06 update on 06GRC power costs.xls Chart 1_04 07E Wild Horse Wind Expansion (C) (2)_Final Order Electric EXHIBIT A-1 6" xfId="34619"/>
    <cellStyle name="_VC 6.15.06 update on 06GRC power costs.xls Chart 1_04 07E Wild Horse Wind Expansion (C) (2)_TENASKA REGULATORY ASSET" xfId="7249"/>
    <cellStyle name="_VC 6.15.06 update on 06GRC power costs.xls Chart 1_04 07E Wild Horse Wind Expansion (C) (2)_TENASKA REGULATORY ASSET 2" xfId="7250"/>
    <cellStyle name="_VC 6.15.06 update on 06GRC power costs.xls Chart 1_04 07E Wild Horse Wind Expansion (C) (2)_TENASKA REGULATORY ASSET 2 2" xfId="7251"/>
    <cellStyle name="_VC 6.15.06 update on 06GRC power costs.xls Chart 1_04 07E Wild Horse Wind Expansion (C) (2)_TENASKA REGULATORY ASSET 2 2 2" xfId="34620"/>
    <cellStyle name="_VC 6.15.06 update on 06GRC power costs.xls Chart 1_04 07E Wild Horse Wind Expansion (C) (2)_TENASKA REGULATORY ASSET 2 3" xfId="7252"/>
    <cellStyle name="_VC 6.15.06 update on 06GRC power costs.xls Chart 1_04 07E Wild Horse Wind Expansion (C) (2)_TENASKA REGULATORY ASSET 3" xfId="7253"/>
    <cellStyle name="_VC 6.15.06 update on 06GRC power costs.xls Chart 1_04 07E Wild Horse Wind Expansion (C) (2)_TENASKA REGULATORY ASSET 3 2" xfId="34621"/>
    <cellStyle name="_VC 6.15.06 update on 06GRC power costs.xls Chart 1_04 07E Wild Horse Wind Expansion (C) (2)_TENASKA REGULATORY ASSET 3 2 2" xfId="34622"/>
    <cellStyle name="_VC 6.15.06 update on 06GRC power costs.xls Chart 1_04 07E Wild Horse Wind Expansion (C) (2)_TENASKA REGULATORY ASSET 3 3" xfId="34623"/>
    <cellStyle name="_VC 6.15.06 update on 06GRC power costs.xls Chart 1_04 07E Wild Horse Wind Expansion (C) (2)_TENASKA REGULATORY ASSET 4" xfId="7254"/>
    <cellStyle name="_VC 6.15.06 update on 06GRC power costs.xls Chart 1_04 07E Wild Horse Wind Expansion (C) (2)_TENASKA REGULATORY ASSET 4 2" xfId="34624"/>
    <cellStyle name="_VC 6.15.06 update on 06GRC power costs.xls Chart 1_04 07E Wild Horse Wind Expansion (C) (2)_TENASKA REGULATORY ASSET 5" xfId="34625"/>
    <cellStyle name="_VC 6.15.06 update on 06GRC power costs.xls Chart 1_04 07E Wild Horse Wind Expansion (C) (2)_TENASKA REGULATORY ASSET 6" xfId="34626"/>
    <cellStyle name="_VC 6.15.06 update on 06GRC power costs.xls Chart 1_16.37E Wild Horse Expansion DeferralRevwrkingfile SF" xfId="7255"/>
    <cellStyle name="_VC 6.15.06 update on 06GRC power costs.xls Chart 1_16.37E Wild Horse Expansion DeferralRevwrkingfile SF 2" xfId="7256"/>
    <cellStyle name="_VC 6.15.06 update on 06GRC power costs.xls Chart 1_16.37E Wild Horse Expansion DeferralRevwrkingfile SF 2 2" xfId="7257"/>
    <cellStyle name="_VC 6.15.06 update on 06GRC power costs.xls Chart 1_16.37E Wild Horse Expansion DeferralRevwrkingfile SF 2 2 2" xfId="34627"/>
    <cellStyle name="_VC 6.15.06 update on 06GRC power costs.xls Chart 1_16.37E Wild Horse Expansion DeferralRevwrkingfile SF 2 2 2 2" xfId="34628"/>
    <cellStyle name="_VC 6.15.06 update on 06GRC power costs.xls Chart 1_16.37E Wild Horse Expansion DeferralRevwrkingfile SF 2 3" xfId="7258"/>
    <cellStyle name="_VC 6.15.06 update on 06GRC power costs.xls Chart 1_16.37E Wild Horse Expansion DeferralRevwrkingfile SF 2 3 2" xfId="34629"/>
    <cellStyle name="_VC 6.15.06 update on 06GRC power costs.xls Chart 1_16.37E Wild Horse Expansion DeferralRevwrkingfile SF 2 4" xfId="34630"/>
    <cellStyle name="_VC 6.15.06 update on 06GRC power costs.xls Chart 1_16.37E Wild Horse Expansion DeferralRevwrkingfile SF 2 4 2" xfId="34631"/>
    <cellStyle name="_VC 6.15.06 update on 06GRC power costs.xls Chart 1_16.37E Wild Horse Expansion DeferralRevwrkingfile SF 3" xfId="7259"/>
    <cellStyle name="_VC 6.15.06 update on 06GRC power costs.xls Chart 1_16.37E Wild Horse Expansion DeferralRevwrkingfile SF 3 2" xfId="34632"/>
    <cellStyle name="_VC 6.15.06 update on 06GRC power costs.xls Chart 1_16.37E Wild Horse Expansion DeferralRevwrkingfile SF 3 2 2" xfId="34633"/>
    <cellStyle name="_VC 6.15.06 update on 06GRC power costs.xls Chart 1_16.37E Wild Horse Expansion DeferralRevwrkingfile SF 3 3" xfId="34634"/>
    <cellStyle name="_VC 6.15.06 update on 06GRC power costs.xls Chart 1_16.37E Wild Horse Expansion DeferralRevwrkingfile SF 4" xfId="7260"/>
    <cellStyle name="_VC 6.15.06 update on 06GRC power costs.xls Chart 1_16.37E Wild Horse Expansion DeferralRevwrkingfile SF 4 2" xfId="34635"/>
    <cellStyle name="_VC 6.15.06 update on 06GRC power costs.xls Chart 1_16.37E Wild Horse Expansion DeferralRevwrkingfile SF 4 2 2" xfId="34636"/>
    <cellStyle name="_VC 6.15.06 update on 06GRC power costs.xls Chart 1_16.37E Wild Horse Expansion DeferralRevwrkingfile SF 4 3" xfId="34637"/>
    <cellStyle name="_VC 6.15.06 update on 06GRC power costs.xls Chart 1_16.37E Wild Horse Expansion DeferralRevwrkingfile SF 5" xfId="34638"/>
    <cellStyle name="_VC 6.15.06 update on 06GRC power costs.xls Chart 1_16.37E Wild Horse Expansion DeferralRevwrkingfile SF 5 2" xfId="34639"/>
    <cellStyle name="_VC 6.15.06 update on 06GRC power costs.xls Chart 1_16.37E Wild Horse Expansion DeferralRevwrkingfile SF 6" xfId="34640"/>
    <cellStyle name="_VC 6.15.06 update on 06GRC power costs.xls Chart 1_16.37E Wild Horse Expansion DeferralRevwrkingfile SF 6 2" xfId="34641"/>
    <cellStyle name="_VC 6.15.06 update on 06GRC power costs.xls Chart 1_16.37E Wild Horse Expansion DeferralRevwrkingfile SF_DEM-WP(C) ENERG10C--ctn Mid-C_042010 2010GRC" xfId="34642"/>
    <cellStyle name="_VC 6.15.06 update on 06GRC power costs.xls Chart 1_16.37E Wild Horse Expansion DeferralRevwrkingfile SF_DEM-WP(C) ENERG10C--ctn Mid-C_042010 2010GRC 2" xfId="34643"/>
    <cellStyle name="_VC 6.15.06 update on 06GRC power costs.xls Chart 1_2009 Compliance Filing PCA Exhibits for GRC" xfId="7261"/>
    <cellStyle name="_VC 6.15.06 update on 06GRC power costs.xls Chart 1_2009 Compliance Filing PCA Exhibits for GRC 2" xfId="7262"/>
    <cellStyle name="_VC 6.15.06 update on 06GRC power costs.xls Chart 1_2009 Compliance Filing PCA Exhibits for GRC 2 2" xfId="34644"/>
    <cellStyle name="_VC 6.15.06 update on 06GRC power costs.xls Chart 1_2009 Compliance Filing PCA Exhibits for GRC 3" xfId="34645"/>
    <cellStyle name="_VC 6.15.06 update on 06GRC power costs.xls Chart 1_2009 GRC Compl Filing - Exhibit D" xfId="7263"/>
    <cellStyle name="_VC 6.15.06 update on 06GRC power costs.xls Chart 1_2009 GRC Compl Filing - Exhibit D 2" xfId="7264"/>
    <cellStyle name="_VC 6.15.06 update on 06GRC power costs.xls Chart 1_2009 GRC Compl Filing - Exhibit D 2 2" xfId="34646"/>
    <cellStyle name="_VC 6.15.06 update on 06GRC power costs.xls Chart 1_2009 GRC Compl Filing - Exhibit D 2 2 2" xfId="34647"/>
    <cellStyle name="_VC 6.15.06 update on 06GRC power costs.xls Chart 1_2009 GRC Compl Filing - Exhibit D 2 2 2 2" xfId="34648"/>
    <cellStyle name="_VC 6.15.06 update on 06GRC power costs.xls Chart 1_2009 GRC Compl Filing - Exhibit D 2 3" xfId="34649"/>
    <cellStyle name="_VC 6.15.06 update on 06GRC power costs.xls Chart 1_2009 GRC Compl Filing - Exhibit D 2 3 2" xfId="34650"/>
    <cellStyle name="_VC 6.15.06 update on 06GRC power costs.xls Chart 1_2009 GRC Compl Filing - Exhibit D 2 4" xfId="34651"/>
    <cellStyle name="_VC 6.15.06 update on 06GRC power costs.xls Chart 1_2009 GRC Compl Filing - Exhibit D 2 4 2" xfId="34652"/>
    <cellStyle name="_VC 6.15.06 update on 06GRC power costs.xls Chart 1_2009 GRC Compl Filing - Exhibit D 3" xfId="7265"/>
    <cellStyle name="_VC 6.15.06 update on 06GRC power costs.xls Chart 1_2009 GRC Compl Filing - Exhibit D 3 2" xfId="34653"/>
    <cellStyle name="_VC 6.15.06 update on 06GRC power costs.xls Chart 1_2009 GRC Compl Filing - Exhibit D 3 2 2" xfId="34654"/>
    <cellStyle name="_VC 6.15.06 update on 06GRC power costs.xls Chart 1_2009 GRC Compl Filing - Exhibit D 3 3" xfId="34655"/>
    <cellStyle name="_VC 6.15.06 update on 06GRC power costs.xls Chart 1_2009 GRC Compl Filing - Exhibit D 4" xfId="34656"/>
    <cellStyle name="_VC 6.15.06 update on 06GRC power costs.xls Chart 1_2009 GRC Compl Filing - Exhibit D 4 2" xfId="34657"/>
    <cellStyle name="_VC 6.15.06 update on 06GRC power costs.xls Chart 1_2009 GRC Compl Filing - Exhibit D 4 2 2" xfId="34658"/>
    <cellStyle name="_VC 6.15.06 update on 06GRC power costs.xls Chart 1_2009 GRC Compl Filing - Exhibit D 4 3" xfId="34659"/>
    <cellStyle name="_VC 6.15.06 update on 06GRC power costs.xls Chart 1_2009 GRC Compl Filing - Exhibit D 5" xfId="34660"/>
    <cellStyle name="_VC 6.15.06 update on 06GRC power costs.xls Chart 1_2009 GRC Compl Filing - Exhibit D 5 2" xfId="34661"/>
    <cellStyle name="_VC 6.15.06 update on 06GRC power costs.xls Chart 1_2009 GRC Compl Filing - Exhibit D 6" xfId="34662"/>
    <cellStyle name="_VC 6.15.06 update on 06GRC power costs.xls Chart 1_2009 GRC Compl Filing - Exhibit D 6 2" xfId="34663"/>
    <cellStyle name="_VC 6.15.06 update on 06GRC power costs.xls Chart 1_2009 GRC Compl Filing - Exhibit D_DEM-WP(C) ENERG10C--ctn Mid-C_042010 2010GRC" xfId="34664"/>
    <cellStyle name="_VC 6.15.06 update on 06GRC power costs.xls Chart 1_2009 GRC Compl Filing - Exhibit D_DEM-WP(C) ENERG10C--ctn Mid-C_042010 2010GRC 2" xfId="34665"/>
    <cellStyle name="_VC 6.15.06 update on 06GRC power costs.xls Chart 1_2010 PTC's July1_Dec31 2010 " xfId="7266"/>
    <cellStyle name="_VC 6.15.06 update on 06GRC power costs.xls Chart 1_2010 PTC's Sept10_Aug11 (Version 4)" xfId="7267"/>
    <cellStyle name="_VC 6.15.06 update on 06GRC power costs.xls Chart 1_3.01 Income Statement" xfId="7268"/>
    <cellStyle name="_VC 6.15.06 update on 06GRC power costs.xls Chart 1_4 31 Regulatory Assets and Liabilities  7 06- Exhibit D" xfId="7269"/>
    <cellStyle name="_VC 6.15.06 update on 06GRC power costs.xls Chart 1_4 31 Regulatory Assets and Liabilities  7 06- Exhibit D 2" xfId="7270"/>
    <cellStyle name="_VC 6.15.06 update on 06GRC power costs.xls Chart 1_4 31 Regulatory Assets and Liabilities  7 06- Exhibit D 2 2" xfId="7271"/>
    <cellStyle name="_VC 6.15.06 update on 06GRC power costs.xls Chart 1_4 31 Regulatory Assets and Liabilities  7 06- Exhibit D 2 2 2" xfId="34666"/>
    <cellStyle name="_VC 6.15.06 update on 06GRC power costs.xls Chart 1_4 31 Regulatory Assets and Liabilities  7 06- Exhibit D 2 2 2 2" xfId="34667"/>
    <cellStyle name="_VC 6.15.06 update on 06GRC power costs.xls Chart 1_4 31 Regulatory Assets and Liabilities  7 06- Exhibit D 2 3" xfId="7272"/>
    <cellStyle name="_VC 6.15.06 update on 06GRC power costs.xls Chart 1_4 31 Regulatory Assets and Liabilities  7 06- Exhibit D 2 3 2" xfId="34668"/>
    <cellStyle name="_VC 6.15.06 update on 06GRC power costs.xls Chart 1_4 31 Regulatory Assets and Liabilities  7 06- Exhibit D 2 4" xfId="34669"/>
    <cellStyle name="_VC 6.15.06 update on 06GRC power costs.xls Chart 1_4 31 Regulatory Assets and Liabilities  7 06- Exhibit D 2 4 2" xfId="34670"/>
    <cellStyle name="_VC 6.15.06 update on 06GRC power costs.xls Chart 1_4 31 Regulatory Assets and Liabilities  7 06- Exhibit D 3" xfId="7273"/>
    <cellStyle name="_VC 6.15.06 update on 06GRC power costs.xls Chart 1_4 31 Regulatory Assets and Liabilities  7 06- Exhibit D 3 2" xfId="34671"/>
    <cellStyle name="_VC 6.15.06 update on 06GRC power costs.xls Chart 1_4 31 Regulatory Assets and Liabilities  7 06- Exhibit D 3 2 2" xfId="34672"/>
    <cellStyle name="_VC 6.15.06 update on 06GRC power costs.xls Chart 1_4 31 Regulatory Assets and Liabilities  7 06- Exhibit D 3 3" xfId="34673"/>
    <cellStyle name="_VC 6.15.06 update on 06GRC power costs.xls Chart 1_4 31 Regulatory Assets and Liabilities  7 06- Exhibit D 4" xfId="7274"/>
    <cellStyle name="_VC 6.15.06 update on 06GRC power costs.xls Chart 1_4 31 Regulatory Assets and Liabilities  7 06- Exhibit D 4 2" xfId="34674"/>
    <cellStyle name="_VC 6.15.06 update on 06GRC power costs.xls Chart 1_4 31 Regulatory Assets and Liabilities  7 06- Exhibit D 4 2 2" xfId="34675"/>
    <cellStyle name="_VC 6.15.06 update on 06GRC power costs.xls Chart 1_4 31 Regulatory Assets and Liabilities  7 06- Exhibit D 4 3" xfId="34676"/>
    <cellStyle name="_VC 6.15.06 update on 06GRC power costs.xls Chart 1_4 31 Regulatory Assets and Liabilities  7 06- Exhibit D 5" xfId="34677"/>
    <cellStyle name="_VC 6.15.06 update on 06GRC power costs.xls Chart 1_4 31 Regulatory Assets and Liabilities  7 06- Exhibit D 5 2" xfId="34678"/>
    <cellStyle name="_VC 6.15.06 update on 06GRC power costs.xls Chart 1_4 31 Regulatory Assets and Liabilities  7 06- Exhibit D 6" xfId="34679"/>
    <cellStyle name="_VC 6.15.06 update on 06GRC power costs.xls Chart 1_4 31 Regulatory Assets and Liabilities  7 06- Exhibit D 6 2" xfId="34680"/>
    <cellStyle name="_VC 6.15.06 update on 06GRC power costs.xls Chart 1_4 31 Regulatory Assets and Liabilities  7 06- Exhibit D_DEM-WP(C) ENERG10C--ctn Mid-C_042010 2010GRC" xfId="34681"/>
    <cellStyle name="_VC 6.15.06 update on 06GRC power costs.xls Chart 1_4 31 Regulatory Assets and Liabilities  7 06- Exhibit D_DEM-WP(C) ENERG10C--ctn Mid-C_042010 2010GRC 2" xfId="34682"/>
    <cellStyle name="_VC 6.15.06 update on 06GRC power costs.xls Chart 1_4 31 Regulatory Assets and Liabilities  7 06- Exhibit D_NIM Summary" xfId="7275"/>
    <cellStyle name="_VC 6.15.06 update on 06GRC power costs.xls Chart 1_4 31 Regulatory Assets and Liabilities  7 06- Exhibit D_NIM Summary 2" xfId="7276"/>
    <cellStyle name="_VC 6.15.06 update on 06GRC power costs.xls Chart 1_4 31 Regulatory Assets and Liabilities  7 06- Exhibit D_NIM Summary 2 2" xfId="34683"/>
    <cellStyle name="_VC 6.15.06 update on 06GRC power costs.xls Chart 1_4 31 Regulatory Assets and Liabilities  7 06- Exhibit D_NIM Summary 2 2 2" xfId="34684"/>
    <cellStyle name="_VC 6.15.06 update on 06GRC power costs.xls Chart 1_4 31 Regulatory Assets and Liabilities  7 06- Exhibit D_NIM Summary 2 2 2 2" xfId="34685"/>
    <cellStyle name="_VC 6.15.06 update on 06GRC power costs.xls Chart 1_4 31 Regulatory Assets and Liabilities  7 06- Exhibit D_NIM Summary 2 3" xfId="34686"/>
    <cellStyle name="_VC 6.15.06 update on 06GRC power costs.xls Chart 1_4 31 Regulatory Assets and Liabilities  7 06- Exhibit D_NIM Summary 2 3 2" xfId="34687"/>
    <cellStyle name="_VC 6.15.06 update on 06GRC power costs.xls Chart 1_4 31 Regulatory Assets and Liabilities  7 06- Exhibit D_NIM Summary 2 4" xfId="34688"/>
    <cellStyle name="_VC 6.15.06 update on 06GRC power costs.xls Chart 1_4 31 Regulatory Assets and Liabilities  7 06- Exhibit D_NIM Summary 2 4 2" xfId="34689"/>
    <cellStyle name="_VC 6.15.06 update on 06GRC power costs.xls Chart 1_4 31 Regulatory Assets and Liabilities  7 06- Exhibit D_NIM Summary 3" xfId="34690"/>
    <cellStyle name="_VC 6.15.06 update on 06GRC power costs.xls Chart 1_4 31 Regulatory Assets and Liabilities  7 06- Exhibit D_NIM Summary 3 2" xfId="34691"/>
    <cellStyle name="_VC 6.15.06 update on 06GRC power costs.xls Chart 1_4 31 Regulatory Assets and Liabilities  7 06- Exhibit D_NIM Summary 3 2 2" xfId="34692"/>
    <cellStyle name="_VC 6.15.06 update on 06GRC power costs.xls Chart 1_4 31 Regulatory Assets and Liabilities  7 06- Exhibit D_NIM Summary 3 3" xfId="34693"/>
    <cellStyle name="_VC 6.15.06 update on 06GRC power costs.xls Chart 1_4 31 Regulatory Assets and Liabilities  7 06- Exhibit D_NIM Summary 4" xfId="34694"/>
    <cellStyle name="_VC 6.15.06 update on 06GRC power costs.xls Chart 1_4 31 Regulatory Assets and Liabilities  7 06- Exhibit D_NIM Summary 4 2" xfId="34695"/>
    <cellStyle name="_VC 6.15.06 update on 06GRC power costs.xls Chart 1_4 31 Regulatory Assets and Liabilities  7 06- Exhibit D_NIM Summary 4 2 2" xfId="34696"/>
    <cellStyle name="_VC 6.15.06 update on 06GRC power costs.xls Chart 1_4 31 Regulatory Assets and Liabilities  7 06- Exhibit D_NIM Summary 4 3" xfId="34697"/>
    <cellStyle name="_VC 6.15.06 update on 06GRC power costs.xls Chart 1_4 31 Regulatory Assets and Liabilities  7 06- Exhibit D_NIM Summary 5" xfId="34698"/>
    <cellStyle name="_VC 6.15.06 update on 06GRC power costs.xls Chart 1_4 31 Regulatory Assets and Liabilities  7 06- Exhibit D_NIM Summary 5 2" xfId="34699"/>
    <cellStyle name="_VC 6.15.06 update on 06GRC power costs.xls Chart 1_4 31 Regulatory Assets and Liabilities  7 06- Exhibit D_NIM Summary 6" xfId="34700"/>
    <cellStyle name="_VC 6.15.06 update on 06GRC power costs.xls Chart 1_4 31 Regulatory Assets and Liabilities  7 06- Exhibit D_NIM Summary 6 2" xfId="34701"/>
    <cellStyle name="_VC 6.15.06 update on 06GRC power costs.xls Chart 1_4 31 Regulatory Assets and Liabilities  7 06- Exhibit D_NIM Summary_DEM-WP(C) ENERG10C--ctn Mid-C_042010 2010GRC" xfId="34702"/>
    <cellStyle name="_VC 6.15.06 update on 06GRC power costs.xls Chart 1_4 31 Regulatory Assets and Liabilities  7 06- Exhibit D_NIM Summary_DEM-WP(C) ENERG10C--ctn Mid-C_042010 2010GRC 2" xfId="34703"/>
    <cellStyle name="_VC 6.15.06 update on 06GRC power costs.xls Chart 1_4 31E Reg Asset  Liab and EXH D" xfId="34704"/>
    <cellStyle name="_VC 6.15.06 update on 06GRC power costs.xls Chart 1_4 31E Reg Asset  Liab and EXH D _ Aug 10 Filing (2)" xfId="34705"/>
    <cellStyle name="_VC 6.15.06 update on 06GRC power costs.xls Chart 1_4 31E Reg Asset  Liab and EXH D _ Aug 10 Filing (2) 2" xfId="34706"/>
    <cellStyle name="_VC 6.15.06 update on 06GRC power costs.xls Chart 1_4 31E Reg Asset  Liab and EXH D _ Aug 10 Filing (2) 2 2" xfId="34707"/>
    <cellStyle name="_VC 6.15.06 update on 06GRC power costs.xls Chart 1_4 31E Reg Asset  Liab and EXH D _ Aug 10 Filing (2) 2 2 2" xfId="34708"/>
    <cellStyle name="_VC 6.15.06 update on 06GRC power costs.xls Chart 1_4 31E Reg Asset  Liab and EXH D _ Aug 10 Filing (2) 2 3" xfId="34709"/>
    <cellStyle name="_VC 6.15.06 update on 06GRC power costs.xls Chart 1_4 31E Reg Asset  Liab and EXH D _ Aug 10 Filing (2) 3" xfId="34710"/>
    <cellStyle name="_VC 6.15.06 update on 06GRC power costs.xls Chart 1_4 31E Reg Asset  Liab and EXH D _ Aug 10 Filing (2) 3 2" xfId="34711"/>
    <cellStyle name="_VC 6.15.06 update on 06GRC power costs.xls Chart 1_4 31E Reg Asset  Liab and EXH D _ Aug 10 Filing (2) 3 2 2" xfId="34712"/>
    <cellStyle name="_VC 6.15.06 update on 06GRC power costs.xls Chart 1_4 31E Reg Asset  Liab and EXH D _ Aug 10 Filing (2) 3 3" xfId="34713"/>
    <cellStyle name="_VC 6.15.06 update on 06GRC power costs.xls Chart 1_4 31E Reg Asset  Liab and EXH D _ Aug 10 Filing (2) 4" xfId="34714"/>
    <cellStyle name="_VC 6.15.06 update on 06GRC power costs.xls Chart 1_4 31E Reg Asset  Liab and EXH D _ Aug 10 Filing (2) 4 2" xfId="34715"/>
    <cellStyle name="_VC 6.15.06 update on 06GRC power costs.xls Chart 1_4 31E Reg Asset  Liab and EXH D _ Aug 10 Filing (2) 5" xfId="34716"/>
    <cellStyle name="_VC 6.15.06 update on 06GRC power costs.xls Chart 1_4 31E Reg Asset  Liab and EXH D _ Aug 10 Filing (2) 5 2" xfId="34717"/>
    <cellStyle name="_VC 6.15.06 update on 06GRC power costs.xls Chart 1_4 31E Reg Asset  Liab and EXH D 10" xfId="34718"/>
    <cellStyle name="_VC 6.15.06 update on 06GRC power costs.xls Chart 1_4 31E Reg Asset  Liab and EXH D 10 2" xfId="34719"/>
    <cellStyle name="_VC 6.15.06 update on 06GRC power costs.xls Chart 1_4 31E Reg Asset  Liab and EXH D 10 2 2" xfId="34720"/>
    <cellStyle name="_VC 6.15.06 update on 06GRC power costs.xls Chart 1_4 31E Reg Asset  Liab and EXH D 10 3" xfId="34721"/>
    <cellStyle name="_VC 6.15.06 update on 06GRC power costs.xls Chart 1_4 31E Reg Asset  Liab and EXH D 11" xfId="34722"/>
    <cellStyle name="_VC 6.15.06 update on 06GRC power costs.xls Chart 1_4 31E Reg Asset  Liab and EXH D 11 2" xfId="34723"/>
    <cellStyle name="_VC 6.15.06 update on 06GRC power costs.xls Chart 1_4 31E Reg Asset  Liab and EXH D 11 2 2" xfId="34724"/>
    <cellStyle name="_VC 6.15.06 update on 06GRC power costs.xls Chart 1_4 31E Reg Asset  Liab and EXH D 11 3" xfId="34725"/>
    <cellStyle name="_VC 6.15.06 update on 06GRC power costs.xls Chart 1_4 31E Reg Asset  Liab and EXH D 12" xfId="34726"/>
    <cellStyle name="_VC 6.15.06 update on 06GRC power costs.xls Chart 1_4 31E Reg Asset  Liab and EXH D 12 2" xfId="34727"/>
    <cellStyle name="_VC 6.15.06 update on 06GRC power costs.xls Chart 1_4 31E Reg Asset  Liab and EXH D 12 2 2" xfId="34728"/>
    <cellStyle name="_VC 6.15.06 update on 06GRC power costs.xls Chart 1_4 31E Reg Asset  Liab and EXH D 12 3" xfId="34729"/>
    <cellStyle name="_VC 6.15.06 update on 06GRC power costs.xls Chart 1_4 31E Reg Asset  Liab and EXH D 13" xfId="34730"/>
    <cellStyle name="_VC 6.15.06 update on 06GRC power costs.xls Chart 1_4 31E Reg Asset  Liab and EXH D 13 2" xfId="34731"/>
    <cellStyle name="_VC 6.15.06 update on 06GRC power costs.xls Chart 1_4 31E Reg Asset  Liab and EXH D 13 2 2" xfId="34732"/>
    <cellStyle name="_VC 6.15.06 update on 06GRC power costs.xls Chart 1_4 31E Reg Asset  Liab and EXH D 13 3" xfId="34733"/>
    <cellStyle name="_VC 6.15.06 update on 06GRC power costs.xls Chart 1_4 31E Reg Asset  Liab and EXH D 14" xfId="34734"/>
    <cellStyle name="_VC 6.15.06 update on 06GRC power costs.xls Chart 1_4 31E Reg Asset  Liab and EXH D 14 2" xfId="34735"/>
    <cellStyle name="_VC 6.15.06 update on 06GRC power costs.xls Chart 1_4 31E Reg Asset  Liab and EXH D 14 2 2" xfId="34736"/>
    <cellStyle name="_VC 6.15.06 update on 06GRC power costs.xls Chart 1_4 31E Reg Asset  Liab and EXH D 14 3" xfId="34737"/>
    <cellStyle name="_VC 6.15.06 update on 06GRC power costs.xls Chart 1_4 31E Reg Asset  Liab and EXH D 15" xfId="34738"/>
    <cellStyle name="_VC 6.15.06 update on 06GRC power costs.xls Chart 1_4 31E Reg Asset  Liab and EXH D 15 2" xfId="34739"/>
    <cellStyle name="_VC 6.15.06 update on 06GRC power costs.xls Chart 1_4 31E Reg Asset  Liab and EXH D 15 2 2" xfId="34740"/>
    <cellStyle name="_VC 6.15.06 update on 06GRC power costs.xls Chart 1_4 31E Reg Asset  Liab and EXH D 15 3" xfId="34741"/>
    <cellStyle name="_VC 6.15.06 update on 06GRC power costs.xls Chart 1_4 31E Reg Asset  Liab and EXH D 16" xfId="34742"/>
    <cellStyle name="_VC 6.15.06 update on 06GRC power costs.xls Chart 1_4 31E Reg Asset  Liab and EXH D 16 2" xfId="34743"/>
    <cellStyle name="_VC 6.15.06 update on 06GRC power costs.xls Chart 1_4 31E Reg Asset  Liab and EXH D 16 2 2" xfId="34744"/>
    <cellStyle name="_VC 6.15.06 update on 06GRC power costs.xls Chart 1_4 31E Reg Asset  Liab and EXH D 16 3" xfId="34745"/>
    <cellStyle name="_VC 6.15.06 update on 06GRC power costs.xls Chart 1_4 31E Reg Asset  Liab and EXH D 17" xfId="34746"/>
    <cellStyle name="_VC 6.15.06 update on 06GRC power costs.xls Chart 1_4 31E Reg Asset  Liab and EXH D 17 2" xfId="34747"/>
    <cellStyle name="_VC 6.15.06 update on 06GRC power costs.xls Chart 1_4 31E Reg Asset  Liab and EXH D 18" xfId="34748"/>
    <cellStyle name="_VC 6.15.06 update on 06GRC power costs.xls Chart 1_4 31E Reg Asset  Liab and EXH D 18 2" xfId="34749"/>
    <cellStyle name="_VC 6.15.06 update on 06GRC power costs.xls Chart 1_4 31E Reg Asset  Liab and EXH D 19" xfId="34750"/>
    <cellStyle name="_VC 6.15.06 update on 06GRC power costs.xls Chart 1_4 31E Reg Asset  Liab and EXH D 19 2" xfId="34751"/>
    <cellStyle name="_VC 6.15.06 update on 06GRC power costs.xls Chart 1_4 31E Reg Asset  Liab and EXH D 2" xfId="34752"/>
    <cellStyle name="_VC 6.15.06 update on 06GRC power costs.xls Chart 1_4 31E Reg Asset  Liab and EXH D 2 2" xfId="34753"/>
    <cellStyle name="_VC 6.15.06 update on 06GRC power costs.xls Chart 1_4 31E Reg Asset  Liab and EXH D 2 2 2" xfId="34754"/>
    <cellStyle name="_VC 6.15.06 update on 06GRC power costs.xls Chart 1_4 31E Reg Asset  Liab and EXH D 2 3" xfId="34755"/>
    <cellStyle name="_VC 6.15.06 update on 06GRC power costs.xls Chart 1_4 31E Reg Asset  Liab and EXH D 20" xfId="34756"/>
    <cellStyle name="_VC 6.15.06 update on 06GRC power costs.xls Chart 1_4 31E Reg Asset  Liab and EXH D 20 2" xfId="34757"/>
    <cellStyle name="_VC 6.15.06 update on 06GRC power costs.xls Chart 1_4 31E Reg Asset  Liab and EXH D 21" xfId="34758"/>
    <cellStyle name="_VC 6.15.06 update on 06GRC power costs.xls Chart 1_4 31E Reg Asset  Liab and EXH D 21 2" xfId="34759"/>
    <cellStyle name="_VC 6.15.06 update on 06GRC power costs.xls Chart 1_4 31E Reg Asset  Liab and EXH D 22" xfId="34760"/>
    <cellStyle name="_VC 6.15.06 update on 06GRC power costs.xls Chart 1_4 31E Reg Asset  Liab and EXH D 22 2" xfId="34761"/>
    <cellStyle name="_VC 6.15.06 update on 06GRC power costs.xls Chart 1_4 31E Reg Asset  Liab and EXH D 23" xfId="34762"/>
    <cellStyle name="_VC 6.15.06 update on 06GRC power costs.xls Chart 1_4 31E Reg Asset  Liab and EXH D 23 2" xfId="34763"/>
    <cellStyle name="_VC 6.15.06 update on 06GRC power costs.xls Chart 1_4 31E Reg Asset  Liab and EXH D 24" xfId="34764"/>
    <cellStyle name="_VC 6.15.06 update on 06GRC power costs.xls Chart 1_4 31E Reg Asset  Liab and EXH D 24 2" xfId="34765"/>
    <cellStyle name="_VC 6.15.06 update on 06GRC power costs.xls Chart 1_4 31E Reg Asset  Liab and EXH D 25" xfId="34766"/>
    <cellStyle name="_VC 6.15.06 update on 06GRC power costs.xls Chart 1_4 31E Reg Asset  Liab and EXH D 25 2" xfId="34767"/>
    <cellStyle name="_VC 6.15.06 update on 06GRC power costs.xls Chart 1_4 31E Reg Asset  Liab and EXH D 26" xfId="34768"/>
    <cellStyle name="_VC 6.15.06 update on 06GRC power costs.xls Chart 1_4 31E Reg Asset  Liab and EXH D 26 2" xfId="34769"/>
    <cellStyle name="_VC 6.15.06 update on 06GRC power costs.xls Chart 1_4 31E Reg Asset  Liab and EXH D 27" xfId="34770"/>
    <cellStyle name="_VC 6.15.06 update on 06GRC power costs.xls Chart 1_4 31E Reg Asset  Liab and EXH D 27 2" xfId="34771"/>
    <cellStyle name="_VC 6.15.06 update on 06GRC power costs.xls Chart 1_4 31E Reg Asset  Liab and EXH D 28" xfId="34772"/>
    <cellStyle name="_VC 6.15.06 update on 06GRC power costs.xls Chart 1_4 31E Reg Asset  Liab and EXH D 28 2" xfId="34773"/>
    <cellStyle name="_VC 6.15.06 update on 06GRC power costs.xls Chart 1_4 31E Reg Asset  Liab and EXH D 29" xfId="34774"/>
    <cellStyle name="_VC 6.15.06 update on 06GRC power costs.xls Chart 1_4 31E Reg Asset  Liab and EXH D 29 2" xfId="34775"/>
    <cellStyle name="_VC 6.15.06 update on 06GRC power costs.xls Chart 1_4 31E Reg Asset  Liab and EXH D 3" xfId="34776"/>
    <cellStyle name="_VC 6.15.06 update on 06GRC power costs.xls Chart 1_4 31E Reg Asset  Liab and EXH D 3 2" xfId="34777"/>
    <cellStyle name="_VC 6.15.06 update on 06GRC power costs.xls Chart 1_4 31E Reg Asset  Liab and EXH D 3 2 2" xfId="34778"/>
    <cellStyle name="_VC 6.15.06 update on 06GRC power costs.xls Chart 1_4 31E Reg Asset  Liab and EXH D 3 3" xfId="34779"/>
    <cellStyle name="_VC 6.15.06 update on 06GRC power costs.xls Chart 1_4 31E Reg Asset  Liab and EXH D 30" xfId="34780"/>
    <cellStyle name="_VC 6.15.06 update on 06GRC power costs.xls Chart 1_4 31E Reg Asset  Liab and EXH D 30 2" xfId="34781"/>
    <cellStyle name="_VC 6.15.06 update on 06GRC power costs.xls Chart 1_4 31E Reg Asset  Liab and EXH D 4" xfId="34782"/>
    <cellStyle name="_VC 6.15.06 update on 06GRC power costs.xls Chart 1_4 31E Reg Asset  Liab and EXH D 4 2" xfId="34783"/>
    <cellStyle name="_VC 6.15.06 update on 06GRC power costs.xls Chart 1_4 31E Reg Asset  Liab and EXH D 4 2 2" xfId="34784"/>
    <cellStyle name="_VC 6.15.06 update on 06GRC power costs.xls Chart 1_4 31E Reg Asset  Liab and EXH D 5" xfId="34785"/>
    <cellStyle name="_VC 6.15.06 update on 06GRC power costs.xls Chart 1_4 31E Reg Asset  Liab and EXH D 5 2" xfId="34786"/>
    <cellStyle name="_VC 6.15.06 update on 06GRC power costs.xls Chart 1_4 31E Reg Asset  Liab and EXH D 5 2 2" xfId="34787"/>
    <cellStyle name="_VC 6.15.06 update on 06GRC power costs.xls Chart 1_4 31E Reg Asset  Liab and EXH D 6" xfId="34788"/>
    <cellStyle name="_VC 6.15.06 update on 06GRC power costs.xls Chart 1_4 31E Reg Asset  Liab and EXH D 6 2" xfId="34789"/>
    <cellStyle name="_VC 6.15.06 update on 06GRC power costs.xls Chart 1_4 31E Reg Asset  Liab and EXH D 6 2 2" xfId="34790"/>
    <cellStyle name="_VC 6.15.06 update on 06GRC power costs.xls Chart 1_4 31E Reg Asset  Liab and EXH D 6 3" xfId="34791"/>
    <cellStyle name="_VC 6.15.06 update on 06GRC power costs.xls Chart 1_4 31E Reg Asset  Liab and EXH D 7" xfId="34792"/>
    <cellStyle name="_VC 6.15.06 update on 06GRC power costs.xls Chart 1_4 31E Reg Asset  Liab and EXH D 7 2" xfId="34793"/>
    <cellStyle name="_VC 6.15.06 update on 06GRC power costs.xls Chart 1_4 31E Reg Asset  Liab and EXH D 7 2 2" xfId="34794"/>
    <cellStyle name="_VC 6.15.06 update on 06GRC power costs.xls Chart 1_4 31E Reg Asset  Liab and EXH D 7 3" xfId="34795"/>
    <cellStyle name="_VC 6.15.06 update on 06GRC power costs.xls Chart 1_4 31E Reg Asset  Liab and EXH D 8" xfId="34796"/>
    <cellStyle name="_VC 6.15.06 update on 06GRC power costs.xls Chart 1_4 31E Reg Asset  Liab and EXH D 8 2" xfId="34797"/>
    <cellStyle name="_VC 6.15.06 update on 06GRC power costs.xls Chart 1_4 31E Reg Asset  Liab and EXH D 8 2 2" xfId="34798"/>
    <cellStyle name="_VC 6.15.06 update on 06GRC power costs.xls Chart 1_4 31E Reg Asset  Liab and EXH D 8 3" xfId="34799"/>
    <cellStyle name="_VC 6.15.06 update on 06GRC power costs.xls Chart 1_4 31E Reg Asset  Liab and EXH D 9" xfId="34800"/>
    <cellStyle name="_VC 6.15.06 update on 06GRC power costs.xls Chart 1_4 31E Reg Asset  Liab and EXH D 9 2" xfId="34801"/>
    <cellStyle name="_VC 6.15.06 update on 06GRC power costs.xls Chart 1_4 31E Reg Asset  Liab and EXH D 9 2 2" xfId="34802"/>
    <cellStyle name="_VC 6.15.06 update on 06GRC power costs.xls Chart 1_4 31E Reg Asset  Liab and EXH D 9 3" xfId="34803"/>
    <cellStyle name="_VC 6.15.06 update on 06GRC power costs.xls Chart 1_4 32 Regulatory Assets and Liabilities  7 06- Exhibit D" xfId="7277"/>
    <cellStyle name="_VC 6.15.06 update on 06GRC power costs.xls Chart 1_4 32 Regulatory Assets and Liabilities  7 06- Exhibit D 2" xfId="7278"/>
    <cellStyle name="_VC 6.15.06 update on 06GRC power costs.xls Chart 1_4 32 Regulatory Assets and Liabilities  7 06- Exhibit D 2 2" xfId="7279"/>
    <cellStyle name="_VC 6.15.06 update on 06GRC power costs.xls Chart 1_4 32 Regulatory Assets and Liabilities  7 06- Exhibit D 2 2 2" xfId="34804"/>
    <cellStyle name="_VC 6.15.06 update on 06GRC power costs.xls Chart 1_4 32 Regulatory Assets and Liabilities  7 06- Exhibit D 2 2 2 2" xfId="34805"/>
    <cellStyle name="_VC 6.15.06 update on 06GRC power costs.xls Chart 1_4 32 Regulatory Assets and Liabilities  7 06- Exhibit D 2 3" xfId="7280"/>
    <cellStyle name="_VC 6.15.06 update on 06GRC power costs.xls Chart 1_4 32 Regulatory Assets and Liabilities  7 06- Exhibit D 2 3 2" xfId="34806"/>
    <cellStyle name="_VC 6.15.06 update on 06GRC power costs.xls Chart 1_4 32 Regulatory Assets and Liabilities  7 06- Exhibit D 2 4" xfId="34807"/>
    <cellStyle name="_VC 6.15.06 update on 06GRC power costs.xls Chart 1_4 32 Regulatory Assets and Liabilities  7 06- Exhibit D 2 4 2" xfId="34808"/>
    <cellStyle name="_VC 6.15.06 update on 06GRC power costs.xls Chart 1_4 32 Regulatory Assets and Liabilities  7 06- Exhibit D 3" xfId="7281"/>
    <cellStyle name="_VC 6.15.06 update on 06GRC power costs.xls Chart 1_4 32 Regulatory Assets and Liabilities  7 06- Exhibit D 3 2" xfId="34809"/>
    <cellStyle name="_VC 6.15.06 update on 06GRC power costs.xls Chart 1_4 32 Regulatory Assets and Liabilities  7 06- Exhibit D 3 2 2" xfId="34810"/>
    <cellStyle name="_VC 6.15.06 update on 06GRC power costs.xls Chart 1_4 32 Regulatory Assets and Liabilities  7 06- Exhibit D 3 3" xfId="34811"/>
    <cellStyle name="_VC 6.15.06 update on 06GRC power costs.xls Chart 1_4 32 Regulatory Assets and Liabilities  7 06- Exhibit D 4" xfId="7282"/>
    <cellStyle name="_VC 6.15.06 update on 06GRC power costs.xls Chart 1_4 32 Regulatory Assets and Liabilities  7 06- Exhibit D 4 2" xfId="34812"/>
    <cellStyle name="_VC 6.15.06 update on 06GRC power costs.xls Chart 1_4 32 Regulatory Assets and Liabilities  7 06- Exhibit D 4 2 2" xfId="34813"/>
    <cellStyle name="_VC 6.15.06 update on 06GRC power costs.xls Chart 1_4 32 Regulatory Assets and Liabilities  7 06- Exhibit D 4 3" xfId="34814"/>
    <cellStyle name="_VC 6.15.06 update on 06GRC power costs.xls Chart 1_4 32 Regulatory Assets and Liabilities  7 06- Exhibit D 5" xfId="34815"/>
    <cellStyle name="_VC 6.15.06 update on 06GRC power costs.xls Chart 1_4 32 Regulatory Assets and Liabilities  7 06- Exhibit D 5 2" xfId="34816"/>
    <cellStyle name="_VC 6.15.06 update on 06GRC power costs.xls Chart 1_4 32 Regulatory Assets and Liabilities  7 06- Exhibit D 6" xfId="34817"/>
    <cellStyle name="_VC 6.15.06 update on 06GRC power costs.xls Chart 1_4 32 Regulatory Assets and Liabilities  7 06- Exhibit D 6 2" xfId="34818"/>
    <cellStyle name="_VC 6.15.06 update on 06GRC power costs.xls Chart 1_4 32 Regulatory Assets and Liabilities  7 06- Exhibit D_DEM-WP(C) ENERG10C--ctn Mid-C_042010 2010GRC" xfId="34819"/>
    <cellStyle name="_VC 6.15.06 update on 06GRC power costs.xls Chart 1_4 32 Regulatory Assets and Liabilities  7 06- Exhibit D_DEM-WP(C) ENERG10C--ctn Mid-C_042010 2010GRC 2" xfId="34820"/>
    <cellStyle name="_VC 6.15.06 update on 06GRC power costs.xls Chart 1_4 32 Regulatory Assets and Liabilities  7 06- Exhibit D_NIM Summary" xfId="7283"/>
    <cellStyle name="_VC 6.15.06 update on 06GRC power costs.xls Chart 1_4 32 Regulatory Assets and Liabilities  7 06- Exhibit D_NIM Summary 2" xfId="7284"/>
    <cellStyle name="_VC 6.15.06 update on 06GRC power costs.xls Chart 1_4 32 Regulatory Assets and Liabilities  7 06- Exhibit D_NIM Summary 2 2" xfId="34821"/>
    <cellStyle name="_VC 6.15.06 update on 06GRC power costs.xls Chart 1_4 32 Regulatory Assets and Liabilities  7 06- Exhibit D_NIM Summary 2 2 2" xfId="34822"/>
    <cellStyle name="_VC 6.15.06 update on 06GRC power costs.xls Chart 1_4 32 Regulatory Assets and Liabilities  7 06- Exhibit D_NIM Summary 2 2 2 2" xfId="34823"/>
    <cellStyle name="_VC 6.15.06 update on 06GRC power costs.xls Chart 1_4 32 Regulatory Assets and Liabilities  7 06- Exhibit D_NIM Summary 2 3" xfId="34824"/>
    <cellStyle name="_VC 6.15.06 update on 06GRC power costs.xls Chart 1_4 32 Regulatory Assets and Liabilities  7 06- Exhibit D_NIM Summary 2 3 2" xfId="34825"/>
    <cellStyle name="_VC 6.15.06 update on 06GRC power costs.xls Chart 1_4 32 Regulatory Assets and Liabilities  7 06- Exhibit D_NIM Summary 2 4" xfId="34826"/>
    <cellStyle name="_VC 6.15.06 update on 06GRC power costs.xls Chart 1_4 32 Regulatory Assets and Liabilities  7 06- Exhibit D_NIM Summary 2 4 2" xfId="34827"/>
    <cellStyle name="_VC 6.15.06 update on 06GRC power costs.xls Chart 1_4 32 Regulatory Assets and Liabilities  7 06- Exhibit D_NIM Summary 3" xfId="34828"/>
    <cellStyle name="_VC 6.15.06 update on 06GRC power costs.xls Chart 1_4 32 Regulatory Assets and Liabilities  7 06- Exhibit D_NIM Summary 3 2" xfId="34829"/>
    <cellStyle name="_VC 6.15.06 update on 06GRC power costs.xls Chart 1_4 32 Regulatory Assets and Liabilities  7 06- Exhibit D_NIM Summary 3 2 2" xfId="34830"/>
    <cellStyle name="_VC 6.15.06 update on 06GRC power costs.xls Chart 1_4 32 Regulatory Assets and Liabilities  7 06- Exhibit D_NIM Summary 3 3" xfId="34831"/>
    <cellStyle name="_VC 6.15.06 update on 06GRC power costs.xls Chart 1_4 32 Regulatory Assets and Liabilities  7 06- Exhibit D_NIM Summary 4" xfId="34832"/>
    <cellStyle name="_VC 6.15.06 update on 06GRC power costs.xls Chart 1_4 32 Regulatory Assets and Liabilities  7 06- Exhibit D_NIM Summary 4 2" xfId="34833"/>
    <cellStyle name="_VC 6.15.06 update on 06GRC power costs.xls Chart 1_4 32 Regulatory Assets and Liabilities  7 06- Exhibit D_NIM Summary 4 2 2" xfId="34834"/>
    <cellStyle name="_VC 6.15.06 update on 06GRC power costs.xls Chart 1_4 32 Regulatory Assets and Liabilities  7 06- Exhibit D_NIM Summary 4 3" xfId="34835"/>
    <cellStyle name="_VC 6.15.06 update on 06GRC power costs.xls Chart 1_4 32 Regulatory Assets and Liabilities  7 06- Exhibit D_NIM Summary 5" xfId="34836"/>
    <cellStyle name="_VC 6.15.06 update on 06GRC power costs.xls Chart 1_4 32 Regulatory Assets and Liabilities  7 06- Exhibit D_NIM Summary 5 2" xfId="34837"/>
    <cellStyle name="_VC 6.15.06 update on 06GRC power costs.xls Chart 1_4 32 Regulatory Assets and Liabilities  7 06- Exhibit D_NIM Summary 6" xfId="34838"/>
    <cellStyle name="_VC 6.15.06 update on 06GRC power costs.xls Chart 1_4 32 Regulatory Assets and Liabilities  7 06- Exhibit D_NIM Summary 6 2" xfId="34839"/>
    <cellStyle name="_VC 6.15.06 update on 06GRC power costs.xls Chart 1_4 32 Regulatory Assets and Liabilities  7 06- Exhibit D_NIM Summary_DEM-WP(C) ENERG10C--ctn Mid-C_042010 2010GRC" xfId="34840"/>
    <cellStyle name="_VC 6.15.06 update on 06GRC power costs.xls Chart 1_4 32 Regulatory Assets and Liabilities  7 06- Exhibit D_NIM Summary_DEM-WP(C) ENERG10C--ctn Mid-C_042010 2010GRC 2" xfId="34841"/>
    <cellStyle name="_VC 6.15.06 update on 06GRC power costs.xls Chart 1_ACCOUNTS" xfId="7285"/>
    <cellStyle name="_VC 6.15.06 update on 06GRC power costs.xls Chart 1_Att B to RECs proceeds proposal" xfId="7286"/>
    <cellStyle name="_VC 6.15.06 update on 06GRC power costs.xls Chart 1_AURORA Total New" xfId="7287"/>
    <cellStyle name="_VC 6.15.06 update on 06GRC power costs.xls Chart 1_AURORA Total New 2" xfId="7288"/>
    <cellStyle name="_VC 6.15.06 update on 06GRC power costs.xls Chart 1_AURORA Total New 2 2" xfId="34842"/>
    <cellStyle name="_VC 6.15.06 update on 06GRC power costs.xls Chart 1_AURORA Total New 2 2 2" xfId="34843"/>
    <cellStyle name="_VC 6.15.06 update on 06GRC power costs.xls Chart 1_AURORA Total New 2 2 2 2" xfId="34844"/>
    <cellStyle name="_VC 6.15.06 update on 06GRC power costs.xls Chart 1_AURORA Total New 2 3" xfId="34845"/>
    <cellStyle name="_VC 6.15.06 update on 06GRC power costs.xls Chart 1_AURORA Total New 2 3 2" xfId="34846"/>
    <cellStyle name="_VC 6.15.06 update on 06GRC power costs.xls Chart 1_AURORA Total New 2 4" xfId="34847"/>
    <cellStyle name="_VC 6.15.06 update on 06GRC power costs.xls Chart 1_AURORA Total New 2 4 2" xfId="34848"/>
    <cellStyle name="_VC 6.15.06 update on 06GRC power costs.xls Chart 1_AURORA Total New 3" xfId="34849"/>
    <cellStyle name="_VC 6.15.06 update on 06GRC power costs.xls Chart 1_AURORA Total New 3 2" xfId="34850"/>
    <cellStyle name="_VC 6.15.06 update on 06GRC power costs.xls Chart 1_AURORA Total New 3 2 2" xfId="34851"/>
    <cellStyle name="_VC 6.15.06 update on 06GRC power costs.xls Chart 1_AURORA Total New 4" xfId="34852"/>
    <cellStyle name="_VC 6.15.06 update on 06GRC power costs.xls Chart 1_AURORA Total New 4 2" xfId="34853"/>
    <cellStyle name="_VC 6.15.06 update on 06GRC power costs.xls Chart 1_AURORA Total New 5" xfId="34854"/>
    <cellStyle name="_VC 6.15.06 update on 06GRC power costs.xls Chart 1_AURORA Total New 5 2" xfId="34855"/>
    <cellStyle name="_VC 6.15.06 update on 06GRC power costs.xls Chart 1_Backup for Attachment B 2010-09-09" xfId="7289"/>
    <cellStyle name="_VC 6.15.06 update on 06GRC power costs.xls Chart 1_Bench Request - Attachment B" xfId="7290"/>
    <cellStyle name="_VC 6.15.06 update on 06GRC power costs.xls Chart 1_Book2" xfId="7291"/>
    <cellStyle name="_VC 6.15.06 update on 06GRC power costs.xls Chart 1_Book2 2" xfId="7292"/>
    <cellStyle name="_VC 6.15.06 update on 06GRC power costs.xls Chart 1_Book2 2 2" xfId="7293"/>
    <cellStyle name="_VC 6.15.06 update on 06GRC power costs.xls Chart 1_Book2 2 2 2" xfId="34856"/>
    <cellStyle name="_VC 6.15.06 update on 06GRC power costs.xls Chart 1_Book2 2 2 2 2" xfId="34857"/>
    <cellStyle name="_VC 6.15.06 update on 06GRC power costs.xls Chart 1_Book2 2 3" xfId="7294"/>
    <cellStyle name="_VC 6.15.06 update on 06GRC power costs.xls Chart 1_Book2 2 3 2" xfId="34858"/>
    <cellStyle name="_VC 6.15.06 update on 06GRC power costs.xls Chart 1_Book2 2 4" xfId="34859"/>
    <cellStyle name="_VC 6.15.06 update on 06GRC power costs.xls Chart 1_Book2 2 4 2" xfId="34860"/>
    <cellStyle name="_VC 6.15.06 update on 06GRC power costs.xls Chart 1_Book2 3" xfId="7295"/>
    <cellStyle name="_VC 6.15.06 update on 06GRC power costs.xls Chart 1_Book2 3 2" xfId="34861"/>
    <cellStyle name="_VC 6.15.06 update on 06GRC power costs.xls Chart 1_Book2 3 2 2" xfId="34862"/>
    <cellStyle name="_VC 6.15.06 update on 06GRC power costs.xls Chart 1_Book2 3 3" xfId="34863"/>
    <cellStyle name="_VC 6.15.06 update on 06GRC power costs.xls Chart 1_Book2 4" xfId="7296"/>
    <cellStyle name="_VC 6.15.06 update on 06GRC power costs.xls Chart 1_Book2 4 2" xfId="34864"/>
    <cellStyle name="_VC 6.15.06 update on 06GRC power costs.xls Chart 1_Book2 4 2 2" xfId="34865"/>
    <cellStyle name="_VC 6.15.06 update on 06GRC power costs.xls Chart 1_Book2 4 3" xfId="34866"/>
    <cellStyle name="_VC 6.15.06 update on 06GRC power costs.xls Chart 1_Book2 5" xfId="34867"/>
    <cellStyle name="_VC 6.15.06 update on 06GRC power costs.xls Chart 1_Book2 5 2" xfId="34868"/>
    <cellStyle name="_VC 6.15.06 update on 06GRC power costs.xls Chart 1_Book2 6" xfId="34869"/>
    <cellStyle name="_VC 6.15.06 update on 06GRC power costs.xls Chart 1_Book2 6 2" xfId="34870"/>
    <cellStyle name="_VC 6.15.06 update on 06GRC power costs.xls Chart 1_Book2_Adj Bench DR 3 for Initial Briefs (Electric)" xfId="7297"/>
    <cellStyle name="_VC 6.15.06 update on 06GRC power costs.xls Chart 1_Book2_Adj Bench DR 3 for Initial Briefs (Electric) 2" xfId="7298"/>
    <cellStyle name="_VC 6.15.06 update on 06GRC power costs.xls Chart 1_Book2_Adj Bench DR 3 for Initial Briefs (Electric) 2 2" xfId="7299"/>
    <cellStyle name="_VC 6.15.06 update on 06GRC power costs.xls Chart 1_Book2_Adj Bench DR 3 for Initial Briefs (Electric) 2 2 2" xfId="34871"/>
    <cellStyle name="_VC 6.15.06 update on 06GRC power costs.xls Chart 1_Book2_Adj Bench DR 3 for Initial Briefs (Electric) 2 2 2 2" xfId="34872"/>
    <cellStyle name="_VC 6.15.06 update on 06GRC power costs.xls Chart 1_Book2_Adj Bench DR 3 for Initial Briefs (Electric) 2 3" xfId="7300"/>
    <cellStyle name="_VC 6.15.06 update on 06GRC power costs.xls Chart 1_Book2_Adj Bench DR 3 for Initial Briefs (Electric) 2 3 2" xfId="34873"/>
    <cellStyle name="_VC 6.15.06 update on 06GRC power costs.xls Chart 1_Book2_Adj Bench DR 3 for Initial Briefs (Electric) 2 4" xfId="34874"/>
    <cellStyle name="_VC 6.15.06 update on 06GRC power costs.xls Chart 1_Book2_Adj Bench DR 3 for Initial Briefs (Electric) 2 4 2" xfId="34875"/>
    <cellStyle name="_VC 6.15.06 update on 06GRC power costs.xls Chart 1_Book2_Adj Bench DR 3 for Initial Briefs (Electric) 3" xfId="7301"/>
    <cellStyle name="_VC 6.15.06 update on 06GRC power costs.xls Chart 1_Book2_Adj Bench DR 3 for Initial Briefs (Electric) 3 2" xfId="34876"/>
    <cellStyle name="_VC 6.15.06 update on 06GRC power costs.xls Chart 1_Book2_Adj Bench DR 3 for Initial Briefs (Electric) 3 2 2" xfId="34877"/>
    <cellStyle name="_VC 6.15.06 update on 06GRC power costs.xls Chart 1_Book2_Adj Bench DR 3 for Initial Briefs (Electric) 3 3" xfId="34878"/>
    <cellStyle name="_VC 6.15.06 update on 06GRC power costs.xls Chart 1_Book2_Adj Bench DR 3 for Initial Briefs (Electric) 4" xfId="7302"/>
    <cellStyle name="_VC 6.15.06 update on 06GRC power costs.xls Chart 1_Book2_Adj Bench DR 3 for Initial Briefs (Electric) 4 2" xfId="34879"/>
    <cellStyle name="_VC 6.15.06 update on 06GRC power costs.xls Chart 1_Book2_Adj Bench DR 3 for Initial Briefs (Electric) 4 2 2" xfId="34880"/>
    <cellStyle name="_VC 6.15.06 update on 06GRC power costs.xls Chart 1_Book2_Adj Bench DR 3 for Initial Briefs (Electric) 4 3" xfId="34881"/>
    <cellStyle name="_VC 6.15.06 update on 06GRC power costs.xls Chart 1_Book2_Adj Bench DR 3 for Initial Briefs (Electric) 5" xfId="34882"/>
    <cellStyle name="_VC 6.15.06 update on 06GRC power costs.xls Chart 1_Book2_Adj Bench DR 3 for Initial Briefs (Electric) 5 2" xfId="34883"/>
    <cellStyle name="_VC 6.15.06 update on 06GRC power costs.xls Chart 1_Book2_Adj Bench DR 3 for Initial Briefs (Electric) 6" xfId="34884"/>
    <cellStyle name="_VC 6.15.06 update on 06GRC power costs.xls Chart 1_Book2_Adj Bench DR 3 for Initial Briefs (Electric) 6 2" xfId="34885"/>
    <cellStyle name="_VC 6.15.06 update on 06GRC power costs.xls Chart 1_Book2_Adj Bench DR 3 for Initial Briefs (Electric)_DEM-WP(C) ENERG10C--ctn Mid-C_042010 2010GRC" xfId="34886"/>
    <cellStyle name="_VC 6.15.06 update on 06GRC power costs.xls Chart 1_Book2_Adj Bench DR 3 for Initial Briefs (Electric)_DEM-WP(C) ENERG10C--ctn Mid-C_042010 2010GRC 2" xfId="34887"/>
    <cellStyle name="_VC 6.15.06 update on 06GRC power costs.xls Chart 1_Book2_DEM-WP(C) ENERG10C--ctn Mid-C_042010 2010GRC" xfId="34888"/>
    <cellStyle name="_VC 6.15.06 update on 06GRC power costs.xls Chart 1_Book2_DEM-WP(C) ENERG10C--ctn Mid-C_042010 2010GRC 2" xfId="34889"/>
    <cellStyle name="_VC 6.15.06 update on 06GRC power costs.xls Chart 1_Book2_Electric Rev Req Model (2009 GRC) Rebuttal" xfId="7303"/>
    <cellStyle name="_VC 6.15.06 update on 06GRC power costs.xls Chart 1_Book2_Electric Rev Req Model (2009 GRC) Rebuttal 2" xfId="7304"/>
    <cellStyle name="_VC 6.15.06 update on 06GRC power costs.xls Chart 1_Book2_Electric Rev Req Model (2009 GRC) Rebuttal 2 2" xfId="7305"/>
    <cellStyle name="_VC 6.15.06 update on 06GRC power costs.xls Chart 1_Book2_Electric Rev Req Model (2009 GRC) Rebuttal 2 2 2" xfId="34890"/>
    <cellStyle name="_VC 6.15.06 update on 06GRC power costs.xls Chart 1_Book2_Electric Rev Req Model (2009 GRC) Rebuttal 2 3" xfId="7306"/>
    <cellStyle name="_VC 6.15.06 update on 06GRC power costs.xls Chart 1_Book2_Electric Rev Req Model (2009 GRC) Rebuttal 3" xfId="7307"/>
    <cellStyle name="_VC 6.15.06 update on 06GRC power costs.xls Chart 1_Book2_Electric Rev Req Model (2009 GRC) Rebuttal 3 2" xfId="34891"/>
    <cellStyle name="_VC 6.15.06 update on 06GRC power costs.xls Chart 1_Book2_Electric Rev Req Model (2009 GRC) Rebuttal 4" xfId="7308"/>
    <cellStyle name="_VC 6.15.06 update on 06GRC power costs.xls Chart 1_Book2_Electric Rev Req Model (2009 GRC) Rebuttal REmoval of New  WH Solar AdjustMI" xfId="7309"/>
    <cellStyle name="_VC 6.15.06 update on 06GRC power costs.xls Chart 1_Book2_Electric Rev Req Model (2009 GRC) Rebuttal REmoval of New  WH Solar AdjustMI 2" xfId="7310"/>
    <cellStyle name="_VC 6.15.06 update on 06GRC power costs.xls Chart 1_Book2_Electric Rev Req Model (2009 GRC) Rebuttal REmoval of New  WH Solar AdjustMI 2 2" xfId="7311"/>
    <cellStyle name="_VC 6.15.06 update on 06GRC power costs.xls Chart 1_Book2_Electric Rev Req Model (2009 GRC) Rebuttal REmoval of New  WH Solar AdjustMI 2 2 2" xfId="34892"/>
    <cellStyle name="_VC 6.15.06 update on 06GRC power costs.xls Chart 1_Book2_Electric Rev Req Model (2009 GRC) Rebuttal REmoval of New  WH Solar AdjustMI 2 2 2 2" xfId="34893"/>
    <cellStyle name="_VC 6.15.06 update on 06GRC power costs.xls Chart 1_Book2_Electric Rev Req Model (2009 GRC) Rebuttal REmoval of New  WH Solar AdjustMI 2 3" xfId="7312"/>
    <cellStyle name="_VC 6.15.06 update on 06GRC power costs.xls Chart 1_Book2_Electric Rev Req Model (2009 GRC) Rebuttal REmoval of New  WH Solar AdjustMI 2 3 2" xfId="34894"/>
    <cellStyle name="_VC 6.15.06 update on 06GRC power costs.xls Chart 1_Book2_Electric Rev Req Model (2009 GRC) Rebuttal REmoval of New  WH Solar AdjustMI 2 4" xfId="34895"/>
    <cellStyle name="_VC 6.15.06 update on 06GRC power costs.xls Chart 1_Book2_Electric Rev Req Model (2009 GRC) Rebuttal REmoval of New  WH Solar AdjustMI 2 4 2" xfId="34896"/>
    <cellStyle name="_VC 6.15.06 update on 06GRC power costs.xls Chart 1_Book2_Electric Rev Req Model (2009 GRC) Rebuttal REmoval of New  WH Solar AdjustMI 3" xfId="7313"/>
    <cellStyle name="_VC 6.15.06 update on 06GRC power costs.xls Chart 1_Book2_Electric Rev Req Model (2009 GRC) Rebuttal REmoval of New  WH Solar AdjustMI 3 2" xfId="34897"/>
    <cellStyle name="_VC 6.15.06 update on 06GRC power costs.xls Chart 1_Book2_Electric Rev Req Model (2009 GRC) Rebuttal REmoval of New  WH Solar AdjustMI 3 2 2" xfId="34898"/>
    <cellStyle name="_VC 6.15.06 update on 06GRC power costs.xls Chart 1_Book2_Electric Rev Req Model (2009 GRC) Rebuttal REmoval of New  WH Solar AdjustMI 3 3" xfId="34899"/>
    <cellStyle name="_VC 6.15.06 update on 06GRC power costs.xls Chart 1_Book2_Electric Rev Req Model (2009 GRC) Rebuttal REmoval of New  WH Solar AdjustMI 4" xfId="7314"/>
    <cellStyle name="_VC 6.15.06 update on 06GRC power costs.xls Chart 1_Book2_Electric Rev Req Model (2009 GRC) Rebuttal REmoval of New  WH Solar AdjustMI 4 2" xfId="34900"/>
    <cellStyle name="_VC 6.15.06 update on 06GRC power costs.xls Chart 1_Book2_Electric Rev Req Model (2009 GRC) Rebuttal REmoval of New  WH Solar AdjustMI 4 2 2" xfId="34901"/>
    <cellStyle name="_VC 6.15.06 update on 06GRC power costs.xls Chart 1_Book2_Electric Rev Req Model (2009 GRC) Rebuttal REmoval of New  WH Solar AdjustMI 4 3" xfId="34902"/>
    <cellStyle name="_VC 6.15.06 update on 06GRC power costs.xls Chart 1_Book2_Electric Rev Req Model (2009 GRC) Rebuttal REmoval of New  WH Solar AdjustMI 5" xfId="34903"/>
    <cellStyle name="_VC 6.15.06 update on 06GRC power costs.xls Chart 1_Book2_Electric Rev Req Model (2009 GRC) Rebuttal REmoval of New  WH Solar AdjustMI 5 2" xfId="34904"/>
    <cellStyle name="_VC 6.15.06 update on 06GRC power costs.xls Chart 1_Book2_Electric Rev Req Model (2009 GRC) Rebuttal REmoval of New  WH Solar AdjustMI 6" xfId="34905"/>
    <cellStyle name="_VC 6.15.06 update on 06GRC power costs.xls Chart 1_Book2_Electric Rev Req Model (2009 GRC) Rebuttal REmoval of New  WH Solar AdjustMI 6 2" xfId="34906"/>
    <cellStyle name="_VC 6.15.06 update on 06GRC power costs.xls Chart 1_Book2_Electric Rev Req Model (2009 GRC) Rebuttal REmoval of New  WH Solar AdjustMI_DEM-WP(C) ENERG10C--ctn Mid-C_042010 2010GRC" xfId="34907"/>
    <cellStyle name="_VC 6.15.06 update on 06GRC power costs.xls Chart 1_Book2_Electric Rev Req Model (2009 GRC) Rebuttal REmoval of New  WH Solar AdjustMI_DEM-WP(C) ENERG10C--ctn Mid-C_042010 2010GRC 2" xfId="34908"/>
    <cellStyle name="_VC 6.15.06 update on 06GRC power costs.xls Chart 1_Book2_Electric Rev Req Model (2009 GRC) Revised 01-18-2010" xfId="7315"/>
    <cellStyle name="_VC 6.15.06 update on 06GRC power costs.xls Chart 1_Book2_Electric Rev Req Model (2009 GRC) Revised 01-18-2010 2" xfId="7316"/>
    <cellStyle name="_VC 6.15.06 update on 06GRC power costs.xls Chart 1_Book2_Electric Rev Req Model (2009 GRC) Revised 01-18-2010 2 2" xfId="7317"/>
    <cellStyle name="_VC 6.15.06 update on 06GRC power costs.xls Chart 1_Book2_Electric Rev Req Model (2009 GRC) Revised 01-18-2010 2 2 2" xfId="34909"/>
    <cellStyle name="_VC 6.15.06 update on 06GRC power costs.xls Chart 1_Book2_Electric Rev Req Model (2009 GRC) Revised 01-18-2010 2 2 2 2" xfId="34910"/>
    <cellStyle name="_VC 6.15.06 update on 06GRC power costs.xls Chart 1_Book2_Electric Rev Req Model (2009 GRC) Revised 01-18-2010 2 3" xfId="7318"/>
    <cellStyle name="_VC 6.15.06 update on 06GRC power costs.xls Chart 1_Book2_Electric Rev Req Model (2009 GRC) Revised 01-18-2010 2 3 2" xfId="34911"/>
    <cellStyle name="_VC 6.15.06 update on 06GRC power costs.xls Chart 1_Book2_Electric Rev Req Model (2009 GRC) Revised 01-18-2010 2 4" xfId="34912"/>
    <cellStyle name="_VC 6.15.06 update on 06GRC power costs.xls Chart 1_Book2_Electric Rev Req Model (2009 GRC) Revised 01-18-2010 2 4 2" xfId="34913"/>
    <cellStyle name="_VC 6.15.06 update on 06GRC power costs.xls Chart 1_Book2_Electric Rev Req Model (2009 GRC) Revised 01-18-2010 3" xfId="7319"/>
    <cellStyle name="_VC 6.15.06 update on 06GRC power costs.xls Chart 1_Book2_Electric Rev Req Model (2009 GRC) Revised 01-18-2010 3 2" xfId="34914"/>
    <cellStyle name="_VC 6.15.06 update on 06GRC power costs.xls Chart 1_Book2_Electric Rev Req Model (2009 GRC) Revised 01-18-2010 3 2 2" xfId="34915"/>
    <cellStyle name="_VC 6.15.06 update on 06GRC power costs.xls Chart 1_Book2_Electric Rev Req Model (2009 GRC) Revised 01-18-2010 3 3" xfId="34916"/>
    <cellStyle name="_VC 6.15.06 update on 06GRC power costs.xls Chart 1_Book2_Electric Rev Req Model (2009 GRC) Revised 01-18-2010 4" xfId="7320"/>
    <cellStyle name="_VC 6.15.06 update on 06GRC power costs.xls Chart 1_Book2_Electric Rev Req Model (2009 GRC) Revised 01-18-2010 4 2" xfId="34917"/>
    <cellStyle name="_VC 6.15.06 update on 06GRC power costs.xls Chart 1_Book2_Electric Rev Req Model (2009 GRC) Revised 01-18-2010 4 2 2" xfId="34918"/>
    <cellStyle name="_VC 6.15.06 update on 06GRC power costs.xls Chart 1_Book2_Electric Rev Req Model (2009 GRC) Revised 01-18-2010 4 3" xfId="34919"/>
    <cellStyle name="_VC 6.15.06 update on 06GRC power costs.xls Chart 1_Book2_Electric Rev Req Model (2009 GRC) Revised 01-18-2010 5" xfId="34920"/>
    <cellStyle name="_VC 6.15.06 update on 06GRC power costs.xls Chart 1_Book2_Electric Rev Req Model (2009 GRC) Revised 01-18-2010 5 2" xfId="34921"/>
    <cellStyle name="_VC 6.15.06 update on 06GRC power costs.xls Chart 1_Book2_Electric Rev Req Model (2009 GRC) Revised 01-18-2010 6" xfId="34922"/>
    <cellStyle name="_VC 6.15.06 update on 06GRC power costs.xls Chart 1_Book2_Electric Rev Req Model (2009 GRC) Revised 01-18-2010 6 2" xfId="34923"/>
    <cellStyle name="_VC 6.15.06 update on 06GRC power costs.xls Chart 1_Book2_Electric Rev Req Model (2009 GRC) Revised 01-18-2010_DEM-WP(C) ENERG10C--ctn Mid-C_042010 2010GRC" xfId="34924"/>
    <cellStyle name="_VC 6.15.06 update on 06GRC power costs.xls Chart 1_Book2_Electric Rev Req Model (2009 GRC) Revised 01-18-2010_DEM-WP(C) ENERG10C--ctn Mid-C_042010 2010GRC 2" xfId="34925"/>
    <cellStyle name="_VC 6.15.06 update on 06GRC power costs.xls Chart 1_Book2_Final Order Electric EXHIBIT A-1" xfId="7321"/>
    <cellStyle name="_VC 6.15.06 update on 06GRC power costs.xls Chart 1_Book2_Final Order Electric EXHIBIT A-1 2" xfId="7322"/>
    <cellStyle name="_VC 6.15.06 update on 06GRC power costs.xls Chart 1_Book2_Final Order Electric EXHIBIT A-1 2 2" xfId="7323"/>
    <cellStyle name="_VC 6.15.06 update on 06GRC power costs.xls Chart 1_Book2_Final Order Electric EXHIBIT A-1 2 2 2" xfId="34926"/>
    <cellStyle name="_VC 6.15.06 update on 06GRC power costs.xls Chart 1_Book2_Final Order Electric EXHIBIT A-1 2 3" xfId="7324"/>
    <cellStyle name="_VC 6.15.06 update on 06GRC power costs.xls Chart 1_Book2_Final Order Electric EXHIBIT A-1 3" xfId="7325"/>
    <cellStyle name="_VC 6.15.06 update on 06GRC power costs.xls Chart 1_Book2_Final Order Electric EXHIBIT A-1 3 2" xfId="34927"/>
    <cellStyle name="_VC 6.15.06 update on 06GRC power costs.xls Chart 1_Book2_Final Order Electric EXHIBIT A-1 3 2 2" xfId="34928"/>
    <cellStyle name="_VC 6.15.06 update on 06GRC power costs.xls Chart 1_Book2_Final Order Electric EXHIBIT A-1 3 3" xfId="34929"/>
    <cellStyle name="_VC 6.15.06 update on 06GRC power costs.xls Chart 1_Book2_Final Order Electric EXHIBIT A-1 4" xfId="7326"/>
    <cellStyle name="_VC 6.15.06 update on 06GRC power costs.xls Chart 1_Book2_Final Order Electric EXHIBIT A-1 4 2" xfId="34930"/>
    <cellStyle name="_VC 6.15.06 update on 06GRC power costs.xls Chart 1_Book2_Final Order Electric EXHIBIT A-1 5" xfId="34931"/>
    <cellStyle name="_VC 6.15.06 update on 06GRC power costs.xls Chart 1_Book2_Final Order Electric EXHIBIT A-1 6" xfId="34932"/>
    <cellStyle name="_VC 6.15.06 update on 06GRC power costs.xls Chart 1_Book4" xfId="7327"/>
    <cellStyle name="_VC 6.15.06 update on 06GRC power costs.xls Chart 1_Book4 2" xfId="7328"/>
    <cellStyle name="_VC 6.15.06 update on 06GRC power costs.xls Chart 1_Book4 2 2" xfId="7329"/>
    <cellStyle name="_VC 6.15.06 update on 06GRC power costs.xls Chart 1_Book4 2 2 2" xfId="34933"/>
    <cellStyle name="_VC 6.15.06 update on 06GRC power costs.xls Chart 1_Book4 2 2 2 2" xfId="34934"/>
    <cellStyle name="_VC 6.15.06 update on 06GRC power costs.xls Chart 1_Book4 2 3" xfId="7330"/>
    <cellStyle name="_VC 6.15.06 update on 06GRC power costs.xls Chart 1_Book4 2 3 2" xfId="34935"/>
    <cellStyle name="_VC 6.15.06 update on 06GRC power costs.xls Chart 1_Book4 2 4" xfId="34936"/>
    <cellStyle name="_VC 6.15.06 update on 06GRC power costs.xls Chart 1_Book4 2 4 2" xfId="34937"/>
    <cellStyle name="_VC 6.15.06 update on 06GRC power costs.xls Chart 1_Book4 3" xfId="7331"/>
    <cellStyle name="_VC 6.15.06 update on 06GRC power costs.xls Chart 1_Book4 3 2" xfId="34938"/>
    <cellStyle name="_VC 6.15.06 update on 06GRC power costs.xls Chart 1_Book4 3 2 2" xfId="34939"/>
    <cellStyle name="_VC 6.15.06 update on 06GRC power costs.xls Chart 1_Book4 3 3" xfId="34940"/>
    <cellStyle name="_VC 6.15.06 update on 06GRC power costs.xls Chart 1_Book4 4" xfId="7332"/>
    <cellStyle name="_VC 6.15.06 update on 06GRC power costs.xls Chart 1_Book4 4 2" xfId="34941"/>
    <cellStyle name="_VC 6.15.06 update on 06GRC power costs.xls Chart 1_Book4 4 2 2" xfId="34942"/>
    <cellStyle name="_VC 6.15.06 update on 06GRC power costs.xls Chart 1_Book4 4 3" xfId="34943"/>
    <cellStyle name="_VC 6.15.06 update on 06GRC power costs.xls Chart 1_Book4 5" xfId="34944"/>
    <cellStyle name="_VC 6.15.06 update on 06GRC power costs.xls Chart 1_Book4 5 2" xfId="34945"/>
    <cellStyle name="_VC 6.15.06 update on 06GRC power costs.xls Chart 1_Book4 6" xfId="34946"/>
    <cellStyle name="_VC 6.15.06 update on 06GRC power costs.xls Chart 1_Book4 6 2" xfId="34947"/>
    <cellStyle name="_VC 6.15.06 update on 06GRC power costs.xls Chart 1_Book4_DEM-WP(C) ENERG10C--ctn Mid-C_042010 2010GRC" xfId="34948"/>
    <cellStyle name="_VC 6.15.06 update on 06GRC power costs.xls Chart 1_Book4_DEM-WP(C) ENERG10C--ctn Mid-C_042010 2010GRC 2" xfId="34949"/>
    <cellStyle name="_VC 6.15.06 update on 06GRC power costs.xls Chart 1_Book9" xfId="7333"/>
    <cellStyle name="_VC 6.15.06 update on 06GRC power costs.xls Chart 1_Book9 2" xfId="7334"/>
    <cellStyle name="_VC 6.15.06 update on 06GRC power costs.xls Chart 1_Book9 2 2" xfId="7335"/>
    <cellStyle name="_VC 6.15.06 update on 06GRC power costs.xls Chart 1_Book9 2 2 2" xfId="34950"/>
    <cellStyle name="_VC 6.15.06 update on 06GRC power costs.xls Chart 1_Book9 2 2 2 2" xfId="34951"/>
    <cellStyle name="_VC 6.15.06 update on 06GRC power costs.xls Chart 1_Book9 2 3" xfId="7336"/>
    <cellStyle name="_VC 6.15.06 update on 06GRC power costs.xls Chart 1_Book9 2 3 2" xfId="34952"/>
    <cellStyle name="_VC 6.15.06 update on 06GRC power costs.xls Chart 1_Book9 2 4" xfId="34953"/>
    <cellStyle name="_VC 6.15.06 update on 06GRC power costs.xls Chart 1_Book9 2 4 2" xfId="34954"/>
    <cellStyle name="_VC 6.15.06 update on 06GRC power costs.xls Chart 1_Book9 3" xfId="7337"/>
    <cellStyle name="_VC 6.15.06 update on 06GRC power costs.xls Chart 1_Book9 3 2" xfId="34955"/>
    <cellStyle name="_VC 6.15.06 update on 06GRC power costs.xls Chart 1_Book9 3 2 2" xfId="34956"/>
    <cellStyle name="_VC 6.15.06 update on 06GRC power costs.xls Chart 1_Book9 3 3" xfId="34957"/>
    <cellStyle name="_VC 6.15.06 update on 06GRC power costs.xls Chart 1_Book9 4" xfId="7338"/>
    <cellStyle name="_VC 6.15.06 update on 06GRC power costs.xls Chart 1_Book9 4 2" xfId="34958"/>
    <cellStyle name="_VC 6.15.06 update on 06GRC power costs.xls Chart 1_Book9 4 2 2" xfId="34959"/>
    <cellStyle name="_VC 6.15.06 update on 06GRC power costs.xls Chart 1_Book9 4 3" xfId="34960"/>
    <cellStyle name="_VC 6.15.06 update on 06GRC power costs.xls Chart 1_Book9 5" xfId="34961"/>
    <cellStyle name="_VC 6.15.06 update on 06GRC power costs.xls Chart 1_Book9 5 2" xfId="34962"/>
    <cellStyle name="_VC 6.15.06 update on 06GRC power costs.xls Chart 1_Book9 6" xfId="34963"/>
    <cellStyle name="_VC 6.15.06 update on 06GRC power costs.xls Chart 1_Book9 6 2" xfId="34964"/>
    <cellStyle name="_VC 6.15.06 update on 06GRC power costs.xls Chart 1_Book9_DEM-WP(C) ENERG10C--ctn Mid-C_042010 2010GRC" xfId="34965"/>
    <cellStyle name="_VC 6.15.06 update on 06GRC power costs.xls Chart 1_Book9_DEM-WP(C) ENERG10C--ctn Mid-C_042010 2010GRC 2" xfId="34966"/>
    <cellStyle name="_VC 6.15.06 update on 06GRC power costs.xls Chart 1_Chelan PUD Power Costs (8-10)" xfId="7339"/>
    <cellStyle name="_VC 6.15.06 update on 06GRC power costs.xls Chart 1_Chelan PUD Power Costs (8-10) 2" xfId="34967"/>
    <cellStyle name="_VC 6.15.06 update on 06GRC power costs.xls Chart 1_DEM-WP(C) Chelan Power Costs" xfId="34968"/>
    <cellStyle name="_VC 6.15.06 update on 06GRC power costs.xls Chart 1_DEM-WP(C) Chelan Power Costs 2" xfId="34969"/>
    <cellStyle name="_VC 6.15.06 update on 06GRC power costs.xls Chart 1_DEM-WP(C) Chelan Power Costs 2 2" xfId="34970"/>
    <cellStyle name="_VC 6.15.06 update on 06GRC power costs.xls Chart 1_DEM-WP(C) Chelan Power Costs 2 2 2" xfId="34971"/>
    <cellStyle name="_VC 6.15.06 update on 06GRC power costs.xls Chart 1_DEM-WP(C) Chelan Power Costs 2 3" xfId="34972"/>
    <cellStyle name="_VC 6.15.06 update on 06GRC power costs.xls Chart 1_DEM-WP(C) Chelan Power Costs 3" xfId="34973"/>
    <cellStyle name="_VC 6.15.06 update on 06GRC power costs.xls Chart 1_DEM-WP(C) Chelan Power Costs 3 2" xfId="34974"/>
    <cellStyle name="_VC 6.15.06 update on 06GRC power costs.xls Chart 1_DEM-WP(C) Chelan Power Costs 3 2 2" xfId="34975"/>
    <cellStyle name="_VC 6.15.06 update on 06GRC power costs.xls Chart 1_DEM-WP(C) Chelan Power Costs 3 3" xfId="34976"/>
    <cellStyle name="_VC 6.15.06 update on 06GRC power costs.xls Chart 1_DEM-WP(C) Chelan Power Costs 4" xfId="34977"/>
    <cellStyle name="_VC 6.15.06 update on 06GRC power costs.xls Chart 1_DEM-WP(C) Chelan Power Costs 4 2" xfId="34978"/>
    <cellStyle name="_VC 6.15.06 update on 06GRC power costs.xls Chart 1_DEM-WP(C) Chelan Power Costs 5" xfId="34979"/>
    <cellStyle name="_VC 6.15.06 update on 06GRC power costs.xls Chart 1_DEM-WP(C) Chelan Power Costs 5 2" xfId="34980"/>
    <cellStyle name="_VC 6.15.06 update on 06GRC power costs.xls Chart 1_DEM-WP(C) ENERG10C--ctn Mid-C_042010 2010GRC" xfId="34981"/>
    <cellStyle name="_VC 6.15.06 update on 06GRC power costs.xls Chart 1_DEM-WP(C) ENERG10C--ctn Mid-C_042010 2010GRC 2" xfId="34982"/>
    <cellStyle name="_VC 6.15.06 update on 06GRC power costs.xls Chart 1_DEM-WP(C) Gas Transport 2010GRC" xfId="34983"/>
    <cellStyle name="_VC 6.15.06 update on 06GRC power costs.xls Chart 1_DEM-WP(C) Gas Transport 2010GRC 2" xfId="34984"/>
    <cellStyle name="_VC 6.15.06 update on 06GRC power costs.xls Chart 1_DEM-WP(C) Gas Transport 2010GRC 2 2" xfId="34985"/>
    <cellStyle name="_VC 6.15.06 update on 06GRC power costs.xls Chart 1_DEM-WP(C) Gas Transport 2010GRC 2 2 2" xfId="34986"/>
    <cellStyle name="_VC 6.15.06 update on 06GRC power costs.xls Chart 1_DEM-WP(C) Gas Transport 2010GRC 2 3" xfId="34987"/>
    <cellStyle name="_VC 6.15.06 update on 06GRC power costs.xls Chart 1_DEM-WP(C) Gas Transport 2010GRC 3" xfId="34988"/>
    <cellStyle name="_VC 6.15.06 update on 06GRC power costs.xls Chart 1_DEM-WP(C) Gas Transport 2010GRC 3 2" xfId="34989"/>
    <cellStyle name="_VC 6.15.06 update on 06GRC power costs.xls Chart 1_DEM-WP(C) Gas Transport 2010GRC 3 2 2" xfId="34990"/>
    <cellStyle name="_VC 6.15.06 update on 06GRC power costs.xls Chart 1_DEM-WP(C) Gas Transport 2010GRC 3 3" xfId="34991"/>
    <cellStyle name="_VC 6.15.06 update on 06GRC power costs.xls Chart 1_DEM-WP(C) Gas Transport 2010GRC 4" xfId="34992"/>
    <cellStyle name="_VC 6.15.06 update on 06GRC power costs.xls Chart 1_DEM-WP(C) Gas Transport 2010GRC 4 2" xfId="34993"/>
    <cellStyle name="_VC 6.15.06 update on 06GRC power costs.xls Chart 1_DEM-WP(C) Gas Transport 2010GRC 5" xfId="34994"/>
    <cellStyle name="_VC 6.15.06 update on 06GRC power costs.xls Chart 1_DEM-WP(C) Gas Transport 2010GRC 5 2" xfId="34995"/>
    <cellStyle name="_VC 6.15.06 update on 06GRC power costs.xls Chart 1_DWH-08 (Rate Spread &amp; Design Workpapers)" xfId="7340"/>
    <cellStyle name="_VC 6.15.06 update on 06GRC power costs.xls Chart 1_Exh A-1 resulting from UE-112050 effective Jan 1 2012" xfId="34996"/>
    <cellStyle name="_VC 6.15.06 update on 06GRC power costs.xls Chart 1_Exh A-1 resulting from UE-112050 effective Jan 1 2012 2" xfId="34997"/>
    <cellStyle name="_VC 6.15.06 update on 06GRC power costs.xls Chart 1_Exhibit A-1 effective 4-1-11 fr S Free 12-11" xfId="34998"/>
    <cellStyle name="_VC 6.15.06 update on 06GRC power costs.xls Chart 1_Exhibit A-1 effective 4-1-11 fr S Free 12-11 2" xfId="34999"/>
    <cellStyle name="_VC 6.15.06 update on 06GRC power costs.xls Chart 1_Final 2008 PTC Rate Design Workpapers 10.27.08" xfId="7341"/>
    <cellStyle name="_VC 6.15.06 update on 06GRC power costs.xls Chart 1_Gas Rev Req Model (2010 GRC)" xfId="7342"/>
    <cellStyle name="_VC 6.15.06 update on 06GRC power costs.xls Chart 1_INPUTS" xfId="7343"/>
    <cellStyle name="_VC 6.15.06 update on 06GRC power costs.xls Chart 1_INPUTS 2" xfId="7344"/>
    <cellStyle name="_VC 6.15.06 update on 06GRC power costs.xls Chart 1_INPUTS 2 2" xfId="7345"/>
    <cellStyle name="_VC 6.15.06 update on 06GRC power costs.xls Chart 1_INPUTS 2 2 2" xfId="35000"/>
    <cellStyle name="_VC 6.15.06 update on 06GRC power costs.xls Chart 1_INPUTS 2 3" xfId="7346"/>
    <cellStyle name="_VC 6.15.06 update on 06GRC power costs.xls Chart 1_INPUTS 3" xfId="7347"/>
    <cellStyle name="_VC 6.15.06 update on 06GRC power costs.xls Chart 1_INPUTS 3 2" xfId="35001"/>
    <cellStyle name="_VC 6.15.06 update on 06GRC power costs.xls Chart 1_INPUTS 4" xfId="7348"/>
    <cellStyle name="_VC 6.15.06 update on 06GRC power costs.xls Chart 1_Mint Farm Generation BPA" xfId="35002"/>
    <cellStyle name="_VC 6.15.06 update on 06GRC power costs.xls Chart 1_NIM Summary" xfId="7349"/>
    <cellStyle name="_VC 6.15.06 update on 06GRC power costs.xls Chart 1_NIM Summary 09GRC" xfId="7350"/>
    <cellStyle name="_VC 6.15.06 update on 06GRC power costs.xls Chart 1_NIM Summary 09GRC 2" xfId="7351"/>
    <cellStyle name="_VC 6.15.06 update on 06GRC power costs.xls Chart 1_NIM Summary 09GRC 2 2" xfId="35003"/>
    <cellStyle name="_VC 6.15.06 update on 06GRC power costs.xls Chart 1_NIM Summary 09GRC 2 2 2" xfId="35004"/>
    <cellStyle name="_VC 6.15.06 update on 06GRC power costs.xls Chart 1_NIM Summary 09GRC 2 2 2 2" xfId="35005"/>
    <cellStyle name="_VC 6.15.06 update on 06GRC power costs.xls Chart 1_NIM Summary 09GRC 2 3" xfId="35006"/>
    <cellStyle name="_VC 6.15.06 update on 06GRC power costs.xls Chart 1_NIM Summary 09GRC 2 3 2" xfId="35007"/>
    <cellStyle name="_VC 6.15.06 update on 06GRC power costs.xls Chart 1_NIM Summary 09GRC 2 4" xfId="35008"/>
    <cellStyle name="_VC 6.15.06 update on 06GRC power costs.xls Chart 1_NIM Summary 09GRC 2 4 2" xfId="35009"/>
    <cellStyle name="_VC 6.15.06 update on 06GRC power costs.xls Chart 1_NIM Summary 09GRC 3" xfId="35010"/>
    <cellStyle name="_VC 6.15.06 update on 06GRC power costs.xls Chart 1_NIM Summary 09GRC 3 2" xfId="35011"/>
    <cellStyle name="_VC 6.15.06 update on 06GRC power costs.xls Chart 1_NIM Summary 09GRC 3 2 2" xfId="35012"/>
    <cellStyle name="_VC 6.15.06 update on 06GRC power costs.xls Chart 1_NIM Summary 09GRC 3 3" xfId="35013"/>
    <cellStyle name="_VC 6.15.06 update on 06GRC power costs.xls Chart 1_NIM Summary 09GRC 4" xfId="35014"/>
    <cellStyle name="_VC 6.15.06 update on 06GRC power costs.xls Chart 1_NIM Summary 09GRC 4 2" xfId="35015"/>
    <cellStyle name="_VC 6.15.06 update on 06GRC power costs.xls Chart 1_NIM Summary 09GRC 4 2 2" xfId="35016"/>
    <cellStyle name="_VC 6.15.06 update on 06GRC power costs.xls Chart 1_NIM Summary 09GRC 4 3" xfId="35017"/>
    <cellStyle name="_VC 6.15.06 update on 06GRC power costs.xls Chart 1_NIM Summary 09GRC 5" xfId="35018"/>
    <cellStyle name="_VC 6.15.06 update on 06GRC power costs.xls Chart 1_NIM Summary 09GRC 5 2" xfId="35019"/>
    <cellStyle name="_VC 6.15.06 update on 06GRC power costs.xls Chart 1_NIM Summary 09GRC 6" xfId="35020"/>
    <cellStyle name="_VC 6.15.06 update on 06GRC power costs.xls Chart 1_NIM Summary 09GRC 6 2" xfId="35021"/>
    <cellStyle name="_VC 6.15.06 update on 06GRC power costs.xls Chart 1_NIM Summary 09GRC_DEM-WP(C) ENERG10C--ctn Mid-C_042010 2010GRC" xfId="35022"/>
    <cellStyle name="_VC 6.15.06 update on 06GRC power costs.xls Chart 1_NIM Summary 09GRC_DEM-WP(C) ENERG10C--ctn Mid-C_042010 2010GRC 2" xfId="35023"/>
    <cellStyle name="_VC 6.15.06 update on 06GRC power costs.xls Chart 1_NIM Summary 10" xfId="35024"/>
    <cellStyle name="_VC 6.15.06 update on 06GRC power costs.xls Chart 1_NIM Summary 10 2" xfId="35025"/>
    <cellStyle name="_VC 6.15.06 update on 06GRC power costs.xls Chart 1_NIM Summary 10 2 2" xfId="35026"/>
    <cellStyle name="_VC 6.15.06 update on 06GRC power costs.xls Chart 1_NIM Summary 10 3" xfId="35027"/>
    <cellStyle name="_VC 6.15.06 update on 06GRC power costs.xls Chart 1_NIM Summary 10 4" xfId="35028"/>
    <cellStyle name="_VC 6.15.06 update on 06GRC power costs.xls Chart 1_NIM Summary 11" xfId="35029"/>
    <cellStyle name="_VC 6.15.06 update on 06GRC power costs.xls Chart 1_NIM Summary 11 2" xfId="35030"/>
    <cellStyle name="_VC 6.15.06 update on 06GRC power costs.xls Chart 1_NIM Summary 11 2 2" xfId="35031"/>
    <cellStyle name="_VC 6.15.06 update on 06GRC power costs.xls Chart 1_NIM Summary 11 3" xfId="35032"/>
    <cellStyle name="_VC 6.15.06 update on 06GRC power costs.xls Chart 1_NIM Summary 11 4" xfId="35033"/>
    <cellStyle name="_VC 6.15.06 update on 06GRC power costs.xls Chart 1_NIM Summary 12" xfId="35034"/>
    <cellStyle name="_VC 6.15.06 update on 06GRC power costs.xls Chart 1_NIM Summary 12 2" xfId="35035"/>
    <cellStyle name="_VC 6.15.06 update on 06GRC power costs.xls Chart 1_NIM Summary 12 2 2" xfId="35036"/>
    <cellStyle name="_VC 6.15.06 update on 06GRC power costs.xls Chart 1_NIM Summary 12 3" xfId="35037"/>
    <cellStyle name="_VC 6.15.06 update on 06GRC power costs.xls Chart 1_NIM Summary 12 4" xfId="35038"/>
    <cellStyle name="_VC 6.15.06 update on 06GRC power costs.xls Chart 1_NIM Summary 13" xfId="35039"/>
    <cellStyle name="_VC 6.15.06 update on 06GRC power costs.xls Chart 1_NIM Summary 13 2" xfId="35040"/>
    <cellStyle name="_VC 6.15.06 update on 06GRC power costs.xls Chart 1_NIM Summary 13 2 2" xfId="35041"/>
    <cellStyle name="_VC 6.15.06 update on 06GRC power costs.xls Chart 1_NIM Summary 13 3" xfId="35042"/>
    <cellStyle name="_VC 6.15.06 update on 06GRC power costs.xls Chart 1_NIM Summary 13 4" xfId="35043"/>
    <cellStyle name="_VC 6.15.06 update on 06GRC power costs.xls Chart 1_NIM Summary 14" xfId="35044"/>
    <cellStyle name="_VC 6.15.06 update on 06GRC power costs.xls Chart 1_NIM Summary 14 2" xfId="35045"/>
    <cellStyle name="_VC 6.15.06 update on 06GRC power costs.xls Chart 1_NIM Summary 14 2 2" xfId="35046"/>
    <cellStyle name="_VC 6.15.06 update on 06GRC power costs.xls Chart 1_NIM Summary 14 3" xfId="35047"/>
    <cellStyle name="_VC 6.15.06 update on 06GRC power costs.xls Chart 1_NIM Summary 14 4" xfId="35048"/>
    <cellStyle name="_VC 6.15.06 update on 06GRC power costs.xls Chart 1_NIM Summary 15" xfId="35049"/>
    <cellStyle name="_VC 6.15.06 update on 06GRC power costs.xls Chart 1_NIM Summary 15 2" xfId="35050"/>
    <cellStyle name="_VC 6.15.06 update on 06GRC power costs.xls Chart 1_NIM Summary 15 2 2" xfId="35051"/>
    <cellStyle name="_VC 6.15.06 update on 06GRC power costs.xls Chart 1_NIM Summary 15 3" xfId="35052"/>
    <cellStyle name="_VC 6.15.06 update on 06GRC power costs.xls Chart 1_NIM Summary 15 4" xfId="35053"/>
    <cellStyle name="_VC 6.15.06 update on 06GRC power costs.xls Chart 1_NIM Summary 16" xfId="35054"/>
    <cellStyle name="_VC 6.15.06 update on 06GRC power costs.xls Chart 1_NIM Summary 16 2" xfId="35055"/>
    <cellStyle name="_VC 6.15.06 update on 06GRC power costs.xls Chart 1_NIM Summary 16 2 2" xfId="35056"/>
    <cellStyle name="_VC 6.15.06 update on 06GRC power costs.xls Chart 1_NIM Summary 16 3" xfId="35057"/>
    <cellStyle name="_VC 6.15.06 update on 06GRC power costs.xls Chart 1_NIM Summary 16 4" xfId="35058"/>
    <cellStyle name="_VC 6.15.06 update on 06GRC power costs.xls Chart 1_NIM Summary 17" xfId="35059"/>
    <cellStyle name="_VC 6.15.06 update on 06GRC power costs.xls Chart 1_NIM Summary 17 2" xfId="35060"/>
    <cellStyle name="_VC 6.15.06 update on 06GRC power costs.xls Chart 1_NIM Summary 17 2 2" xfId="35061"/>
    <cellStyle name="_VC 6.15.06 update on 06GRC power costs.xls Chart 1_NIM Summary 17 3" xfId="35062"/>
    <cellStyle name="_VC 6.15.06 update on 06GRC power costs.xls Chart 1_NIM Summary 17 4" xfId="35063"/>
    <cellStyle name="_VC 6.15.06 update on 06GRC power costs.xls Chart 1_NIM Summary 18" xfId="35064"/>
    <cellStyle name="_VC 6.15.06 update on 06GRC power costs.xls Chart 1_NIM Summary 18 2" xfId="35065"/>
    <cellStyle name="_VC 6.15.06 update on 06GRC power costs.xls Chart 1_NIM Summary 18 3" xfId="35066"/>
    <cellStyle name="_VC 6.15.06 update on 06GRC power costs.xls Chart 1_NIM Summary 19" xfId="35067"/>
    <cellStyle name="_VC 6.15.06 update on 06GRC power costs.xls Chart 1_NIM Summary 19 2" xfId="35068"/>
    <cellStyle name="_VC 6.15.06 update on 06GRC power costs.xls Chart 1_NIM Summary 19 3" xfId="35069"/>
    <cellStyle name="_VC 6.15.06 update on 06GRC power costs.xls Chart 1_NIM Summary 2" xfId="7352"/>
    <cellStyle name="_VC 6.15.06 update on 06GRC power costs.xls Chart 1_NIM Summary 2 2" xfId="35070"/>
    <cellStyle name="_VC 6.15.06 update on 06GRC power costs.xls Chart 1_NIM Summary 2 2 2" xfId="35071"/>
    <cellStyle name="_VC 6.15.06 update on 06GRC power costs.xls Chart 1_NIM Summary 2 2 2 2" xfId="35072"/>
    <cellStyle name="_VC 6.15.06 update on 06GRC power costs.xls Chart 1_NIM Summary 2 3" xfId="35073"/>
    <cellStyle name="_VC 6.15.06 update on 06GRC power costs.xls Chart 1_NIM Summary 2 3 2" xfId="35074"/>
    <cellStyle name="_VC 6.15.06 update on 06GRC power costs.xls Chart 1_NIM Summary 2 4" xfId="35075"/>
    <cellStyle name="_VC 6.15.06 update on 06GRC power costs.xls Chart 1_NIM Summary 2 4 2" xfId="35076"/>
    <cellStyle name="_VC 6.15.06 update on 06GRC power costs.xls Chart 1_NIM Summary 20" xfId="35077"/>
    <cellStyle name="_VC 6.15.06 update on 06GRC power costs.xls Chart 1_NIM Summary 20 2" xfId="35078"/>
    <cellStyle name="_VC 6.15.06 update on 06GRC power costs.xls Chart 1_NIM Summary 20 3" xfId="35079"/>
    <cellStyle name="_VC 6.15.06 update on 06GRC power costs.xls Chart 1_NIM Summary 21" xfId="35080"/>
    <cellStyle name="_VC 6.15.06 update on 06GRC power costs.xls Chart 1_NIM Summary 21 2" xfId="35081"/>
    <cellStyle name="_VC 6.15.06 update on 06GRC power costs.xls Chart 1_NIM Summary 21 3" xfId="35082"/>
    <cellStyle name="_VC 6.15.06 update on 06GRC power costs.xls Chart 1_NIM Summary 22" xfId="35083"/>
    <cellStyle name="_VC 6.15.06 update on 06GRC power costs.xls Chart 1_NIM Summary 22 2" xfId="35084"/>
    <cellStyle name="_VC 6.15.06 update on 06GRC power costs.xls Chart 1_NIM Summary 22 3" xfId="35085"/>
    <cellStyle name="_VC 6.15.06 update on 06GRC power costs.xls Chart 1_NIM Summary 23" xfId="35086"/>
    <cellStyle name="_VC 6.15.06 update on 06GRC power costs.xls Chart 1_NIM Summary 23 2" xfId="35087"/>
    <cellStyle name="_VC 6.15.06 update on 06GRC power costs.xls Chart 1_NIM Summary 23 3" xfId="35088"/>
    <cellStyle name="_VC 6.15.06 update on 06GRC power costs.xls Chart 1_NIM Summary 24" xfId="35089"/>
    <cellStyle name="_VC 6.15.06 update on 06GRC power costs.xls Chart 1_NIM Summary 24 2" xfId="35090"/>
    <cellStyle name="_VC 6.15.06 update on 06GRC power costs.xls Chart 1_NIM Summary 24 3" xfId="35091"/>
    <cellStyle name="_VC 6.15.06 update on 06GRC power costs.xls Chart 1_NIM Summary 25" xfId="35092"/>
    <cellStyle name="_VC 6.15.06 update on 06GRC power costs.xls Chart 1_NIM Summary 25 2" xfId="35093"/>
    <cellStyle name="_VC 6.15.06 update on 06GRC power costs.xls Chart 1_NIM Summary 25 3" xfId="35094"/>
    <cellStyle name="_VC 6.15.06 update on 06GRC power costs.xls Chart 1_NIM Summary 26" xfId="35095"/>
    <cellStyle name="_VC 6.15.06 update on 06GRC power costs.xls Chart 1_NIM Summary 26 2" xfId="35096"/>
    <cellStyle name="_VC 6.15.06 update on 06GRC power costs.xls Chart 1_NIM Summary 26 3" xfId="35097"/>
    <cellStyle name="_VC 6.15.06 update on 06GRC power costs.xls Chart 1_NIM Summary 27" xfId="35098"/>
    <cellStyle name="_VC 6.15.06 update on 06GRC power costs.xls Chart 1_NIM Summary 27 2" xfId="35099"/>
    <cellStyle name="_VC 6.15.06 update on 06GRC power costs.xls Chart 1_NIM Summary 27 3" xfId="35100"/>
    <cellStyle name="_VC 6.15.06 update on 06GRC power costs.xls Chart 1_NIM Summary 28" xfId="35101"/>
    <cellStyle name="_VC 6.15.06 update on 06GRC power costs.xls Chart 1_NIM Summary 28 2" xfId="35102"/>
    <cellStyle name="_VC 6.15.06 update on 06GRC power costs.xls Chart 1_NIM Summary 28 3" xfId="35103"/>
    <cellStyle name="_VC 6.15.06 update on 06GRC power costs.xls Chart 1_NIM Summary 29" xfId="35104"/>
    <cellStyle name="_VC 6.15.06 update on 06GRC power costs.xls Chart 1_NIM Summary 29 2" xfId="35105"/>
    <cellStyle name="_VC 6.15.06 update on 06GRC power costs.xls Chart 1_NIM Summary 29 3" xfId="35106"/>
    <cellStyle name="_VC 6.15.06 update on 06GRC power costs.xls Chart 1_NIM Summary 3" xfId="7353"/>
    <cellStyle name="_VC 6.15.06 update on 06GRC power costs.xls Chart 1_NIM Summary 3 2" xfId="35107"/>
    <cellStyle name="_VC 6.15.06 update on 06GRC power costs.xls Chart 1_NIM Summary 3 2 2" xfId="35108"/>
    <cellStyle name="_VC 6.15.06 update on 06GRC power costs.xls Chart 1_NIM Summary 3 3" xfId="35109"/>
    <cellStyle name="_VC 6.15.06 update on 06GRC power costs.xls Chart 1_NIM Summary 30" xfId="35110"/>
    <cellStyle name="_VC 6.15.06 update on 06GRC power costs.xls Chart 1_NIM Summary 30 2" xfId="35111"/>
    <cellStyle name="_VC 6.15.06 update on 06GRC power costs.xls Chart 1_NIM Summary 30 3" xfId="35112"/>
    <cellStyle name="_VC 6.15.06 update on 06GRC power costs.xls Chart 1_NIM Summary 31" xfId="35113"/>
    <cellStyle name="_VC 6.15.06 update on 06GRC power costs.xls Chart 1_NIM Summary 31 2" xfId="35114"/>
    <cellStyle name="_VC 6.15.06 update on 06GRC power costs.xls Chart 1_NIM Summary 31 3" xfId="35115"/>
    <cellStyle name="_VC 6.15.06 update on 06GRC power costs.xls Chart 1_NIM Summary 32" xfId="35116"/>
    <cellStyle name="_VC 6.15.06 update on 06GRC power costs.xls Chart 1_NIM Summary 32 2" xfId="35117"/>
    <cellStyle name="_VC 6.15.06 update on 06GRC power costs.xls Chart 1_NIM Summary 33" xfId="35118"/>
    <cellStyle name="_VC 6.15.06 update on 06GRC power costs.xls Chart 1_NIM Summary 33 2" xfId="35119"/>
    <cellStyle name="_VC 6.15.06 update on 06GRC power costs.xls Chart 1_NIM Summary 34" xfId="35120"/>
    <cellStyle name="_VC 6.15.06 update on 06GRC power costs.xls Chart 1_NIM Summary 34 2" xfId="35121"/>
    <cellStyle name="_VC 6.15.06 update on 06GRC power costs.xls Chart 1_NIM Summary 35" xfId="35122"/>
    <cellStyle name="_VC 6.15.06 update on 06GRC power costs.xls Chart 1_NIM Summary 35 2" xfId="35123"/>
    <cellStyle name="_VC 6.15.06 update on 06GRC power costs.xls Chart 1_NIM Summary 36" xfId="35124"/>
    <cellStyle name="_VC 6.15.06 update on 06GRC power costs.xls Chart 1_NIM Summary 36 2" xfId="35125"/>
    <cellStyle name="_VC 6.15.06 update on 06GRC power costs.xls Chart 1_NIM Summary 37" xfId="35126"/>
    <cellStyle name="_VC 6.15.06 update on 06GRC power costs.xls Chart 1_NIM Summary 37 2" xfId="35127"/>
    <cellStyle name="_VC 6.15.06 update on 06GRC power costs.xls Chart 1_NIM Summary 38" xfId="35128"/>
    <cellStyle name="_VC 6.15.06 update on 06GRC power costs.xls Chart 1_NIM Summary 38 2" xfId="35129"/>
    <cellStyle name="_VC 6.15.06 update on 06GRC power costs.xls Chart 1_NIM Summary 39" xfId="35130"/>
    <cellStyle name="_VC 6.15.06 update on 06GRC power costs.xls Chart 1_NIM Summary 39 2" xfId="35131"/>
    <cellStyle name="_VC 6.15.06 update on 06GRC power costs.xls Chart 1_NIM Summary 4" xfId="7354"/>
    <cellStyle name="_VC 6.15.06 update on 06GRC power costs.xls Chart 1_NIM Summary 4 2" xfId="35132"/>
    <cellStyle name="_VC 6.15.06 update on 06GRC power costs.xls Chart 1_NIM Summary 4 2 2" xfId="35133"/>
    <cellStyle name="_VC 6.15.06 update on 06GRC power costs.xls Chart 1_NIM Summary 4 3" xfId="35134"/>
    <cellStyle name="_VC 6.15.06 update on 06GRC power costs.xls Chart 1_NIM Summary 40" xfId="35135"/>
    <cellStyle name="_VC 6.15.06 update on 06GRC power costs.xls Chart 1_NIM Summary 40 2" xfId="35136"/>
    <cellStyle name="_VC 6.15.06 update on 06GRC power costs.xls Chart 1_NIM Summary 41" xfId="35137"/>
    <cellStyle name="_VC 6.15.06 update on 06GRC power costs.xls Chart 1_NIM Summary 41 2" xfId="35138"/>
    <cellStyle name="_VC 6.15.06 update on 06GRC power costs.xls Chart 1_NIM Summary 42" xfId="35139"/>
    <cellStyle name="_VC 6.15.06 update on 06GRC power costs.xls Chart 1_NIM Summary 42 2" xfId="35140"/>
    <cellStyle name="_VC 6.15.06 update on 06GRC power costs.xls Chart 1_NIM Summary 43" xfId="35141"/>
    <cellStyle name="_VC 6.15.06 update on 06GRC power costs.xls Chart 1_NIM Summary 43 2" xfId="35142"/>
    <cellStyle name="_VC 6.15.06 update on 06GRC power costs.xls Chart 1_NIM Summary 44" xfId="35143"/>
    <cellStyle name="_VC 6.15.06 update on 06GRC power costs.xls Chart 1_NIM Summary 44 2" xfId="35144"/>
    <cellStyle name="_VC 6.15.06 update on 06GRC power costs.xls Chart 1_NIM Summary 45" xfId="35145"/>
    <cellStyle name="_VC 6.15.06 update on 06GRC power costs.xls Chart 1_NIM Summary 45 2" xfId="35146"/>
    <cellStyle name="_VC 6.15.06 update on 06GRC power costs.xls Chart 1_NIM Summary 46" xfId="35147"/>
    <cellStyle name="_VC 6.15.06 update on 06GRC power costs.xls Chart 1_NIM Summary 46 2" xfId="35148"/>
    <cellStyle name="_VC 6.15.06 update on 06GRC power costs.xls Chart 1_NIM Summary 47" xfId="35149"/>
    <cellStyle name="_VC 6.15.06 update on 06GRC power costs.xls Chart 1_NIM Summary 47 2" xfId="35150"/>
    <cellStyle name="_VC 6.15.06 update on 06GRC power costs.xls Chart 1_NIM Summary 48" xfId="35151"/>
    <cellStyle name="_VC 6.15.06 update on 06GRC power costs.xls Chart 1_NIM Summary 49" xfId="35152"/>
    <cellStyle name="_VC 6.15.06 update on 06GRC power costs.xls Chart 1_NIM Summary 5" xfId="7355"/>
    <cellStyle name="_VC 6.15.06 update on 06GRC power costs.xls Chart 1_NIM Summary 5 2" xfId="35153"/>
    <cellStyle name="_VC 6.15.06 update on 06GRC power costs.xls Chart 1_NIM Summary 5 2 2" xfId="35154"/>
    <cellStyle name="_VC 6.15.06 update on 06GRC power costs.xls Chart 1_NIM Summary 5 3" xfId="35155"/>
    <cellStyle name="_VC 6.15.06 update on 06GRC power costs.xls Chart 1_NIM Summary 50" xfId="35156"/>
    <cellStyle name="_VC 6.15.06 update on 06GRC power costs.xls Chart 1_NIM Summary 51" xfId="35157"/>
    <cellStyle name="_VC 6.15.06 update on 06GRC power costs.xls Chart 1_NIM Summary 52" xfId="35158"/>
    <cellStyle name="_VC 6.15.06 update on 06GRC power costs.xls Chart 1_NIM Summary 6" xfId="7356"/>
    <cellStyle name="_VC 6.15.06 update on 06GRC power costs.xls Chart 1_NIM Summary 6 2" xfId="35159"/>
    <cellStyle name="_VC 6.15.06 update on 06GRC power costs.xls Chart 1_NIM Summary 6 2 2" xfId="35160"/>
    <cellStyle name="_VC 6.15.06 update on 06GRC power costs.xls Chart 1_NIM Summary 6 3" xfId="35161"/>
    <cellStyle name="_VC 6.15.06 update on 06GRC power costs.xls Chart 1_NIM Summary 7" xfId="7357"/>
    <cellStyle name="_VC 6.15.06 update on 06GRC power costs.xls Chart 1_NIM Summary 7 2" xfId="35162"/>
    <cellStyle name="_VC 6.15.06 update on 06GRC power costs.xls Chart 1_NIM Summary 7 2 2" xfId="35163"/>
    <cellStyle name="_VC 6.15.06 update on 06GRC power costs.xls Chart 1_NIM Summary 7 3" xfId="35164"/>
    <cellStyle name="_VC 6.15.06 update on 06GRC power costs.xls Chart 1_NIM Summary 7 4" xfId="35165"/>
    <cellStyle name="_VC 6.15.06 update on 06GRC power costs.xls Chart 1_NIM Summary 8" xfId="7358"/>
    <cellStyle name="_VC 6.15.06 update on 06GRC power costs.xls Chart 1_NIM Summary 8 2" xfId="35166"/>
    <cellStyle name="_VC 6.15.06 update on 06GRC power costs.xls Chart 1_NIM Summary 8 2 2" xfId="35167"/>
    <cellStyle name="_VC 6.15.06 update on 06GRC power costs.xls Chart 1_NIM Summary 8 3" xfId="35168"/>
    <cellStyle name="_VC 6.15.06 update on 06GRC power costs.xls Chart 1_NIM Summary 8 4" xfId="35169"/>
    <cellStyle name="_VC 6.15.06 update on 06GRC power costs.xls Chart 1_NIM Summary 9" xfId="7359"/>
    <cellStyle name="_VC 6.15.06 update on 06GRC power costs.xls Chart 1_NIM Summary 9 2" xfId="35170"/>
    <cellStyle name="_VC 6.15.06 update on 06GRC power costs.xls Chart 1_NIM Summary 9 2 2" xfId="35171"/>
    <cellStyle name="_VC 6.15.06 update on 06GRC power costs.xls Chart 1_NIM Summary 9 3" xfId="35172"/>
    <cellStyle name="_VC 6.15.06 update on 06GRC power costs.xls Chart 1_NIM Summary 9 4" xfId="35173"/>
    <cellStyle name="_VC 6.15.06 update on 06GRC power costs.xls Chart 1_NIM Summary_DEM-WP(C) ENERG10C--ctn Mid-C_042010 2010GRC" xfId="35174"/>
    <cellStyle name="_VC 6.15.06 update on 06GRC power costs.xls Chart 1_NIM Summary_DEM-WP(C) ENERG10C--ctn Mid-C_042010 2010GRC 2" xfId="35175"/>
    <cellStyle name="_VC 6.15.06 update on 06GRC power costs.xls Chart 1_PCA 10 -  Exhibit D Dec 2011" xfId="35176"/>
    <cellStyle name="_VC 6.15.06 update on 06GRC power costs.xls Chart 1_PCA 10 -  Exhibit D Dec 2011 2" xfId="35177"/>
    <cellStyle name="_VC 6.15.06 update on 06GRC power costs.xls Chart 1_PCA 10 -  Exhibit D from A Kellogg Jan 2011" xfId="7360"/>
    <cellStyle name="_VC 6.15.06 update on 06GRC power costs.xls Chart 1_PCA 10 -  Exhibit D from A Kellogg Jan 2011 2" xfId="35178"/>
    <cellStyle name="_VC 6.15.06 update on 06GRC power costs.xls Chart 1_PCA 10 -  Exhibit D from A Kellogg July 2011" xfId="7361"/>
    <cellStyle name="_VC 6.15.06 update on 06GRC power costs.xls Chart 1_PCA 10 -  Exhibit D from A Kellogg July 2011 2" xfId="35179"/>
    <cellStyle name="_VC 6.15.06 update on 06GRC power costs.xls Chart 1_PCA 10 -  Exhibit D from S Free Rcv'd 12-11" xfId="7362"/>
    <cellStyle name="_VC 6.15.06 update on 06GRC power costs.xls Chart 1_PCA 10 -  Exhibit D from S Free Rcv'd 12-11 2" xfId="35180"/>
    <cellStyle name="_VC 6.15.06 update on 06GRC power costs.xls Chart 1_PCA 11 -  Exhibit D Jan 2012 fr A Kellogg" xfId="35181"/>
    <cellStyle name="_VC 6.15.06 update on 06GRC power costs.xls Chart 1_PCA 11 -  Exhibit D Jan 2012 fr A Kellogg 2" xfId="35182"/>
    <cellStyle name="_VC 6.15.06 update on 06GRC power costs.xls Chart 1_PCA 11 -  Exhibit D Jan 2012 WF" xfId="35183"/>
    <cellStyle name="_VC 6.15.06 update on 06GRC power costs.xls Chart 1_PCA 11 -  Exhibit D Jan 2012 WF 2" xfId="35184"/>
    <cellStyle name="_VC 6.15.06 update on 06GRC power costs.xls Chart 1_PCA 9 -  Exhibit D April 2010" xfId="7363"/>
    <cellStyle name="_VC 6.15.06 update on 06GRC power costs.xls Chart 1_PCA 9 -  Exhibit D April 2010 (3)" xfId="7364"/>
    <cellStyle name="_VC 6.15.06 update on 06GRC power costs.xls Chart 1_PCA 9 -  Exhibit D April 2010 (3) 2" xfId="7365"/>
    <cellStyle name="_VC 6.15.06 update on 06GRC power costs.xls Chart 1_PCA 9 -  Exhibit D April 2010 (3) 2 2" xfId="35185"/>
    <cellStyle name="_VC 6.15.06 update on 06GRC power costs.xls Chart 1_PCA 9 -  Exhibit D April 2010 (3) 2 2 2" xfId="35186"/>
    <cellStyle name="_VC 6.15.06 update on 06GRC power costs.xls Chart 1_PCA 9 -  Exhibit D April 2010 (3) 2 2 2 2" xfId="35187"/>
    <cellStyle name="_VC 6.15.06 update on 06GRC power costs.xls Chart 1_PCA 9 -  Exhibit D April 2010 (3) 2 3" xfId="35188"/>
    <cellStyle name="_VC 6.15.06 update on 06GRC power costs.xls Chart 1_PCA 9 -  Exhibit D April 2010 (3) 2 3 2" xfId="35189"/>
    <cellStyle name="_VC 6.15.06 update on 06GRC power costs.xls Chart 1_PCA 9 -  Exhibit D April 2010 (3) 2 4" xfId="35190"/>
    <cellStyle name="_VC 6.15.06 update on 06GRC power costs.xls Chart 1_PCA 9 -  Exhibit D April 2010 (3) 2 4 2" xfId="35191"/>
    <cellStyle name="_VC 6.15.06 update on 06GRC power costs.xls Chart 1_PCA 9 -  Exhibit D April 2010 (3) 3" xfId="35192"/>
    <cellStyle name="_VC 6.15.06 update on 06GRC power costs.xls Chart 1_PCA 9 -  Exhibit D April 2010 (3) 3 2" xfId="35193"/>
    <cellStyle name="_VC 6.15.06 update on 06GRC power costs.xls Chart 1_PCA 9 -  Exhibit D April 2010 (3) 3 2 2" xfId="35194"/>
    <cellStyle name="_VC 6.15.06 update on 06GRC power costs.xls Chart 1_PCA 9 -  Exhibit D April 2010 (3) 3 3" xfId="35195"/>
    <cellStyle name="_VC 6.15.06 update on 06GRC power costs.xls Chart 1_PCA 9 -  Exhibit D April 2010 (3) 4" xfId="35196"/>
    <cellStyle name="_VC 6.15.06 update on 06GRC power costs.xls Chart 1_PCA 9 -  Exhibit D April 2010 (3) 4 2" xfId="35197"/>
    <cellStyle name="_VC 6.15.06 update on 06GRC power costs.xls Chart 1_PCA 9 -  Exhibit D April 2010 (3) 4 2 2" xfId="35198"/>
    <cellStyle name="_VC 6.15.06 update on 06GRC power costs.xls Chart 1_PCA 9 -  Exhibit D April 2010 (3) 4 3" xfId="35199"/>
    <cellStyle name="_VC 6.15.06 update on 06GRC power costs.xls Chart 1_PCA 9 -  Exhibit D April 2010 (3) 5" xfId="35200"/>
    <cellStyle name="_VC 6.15.06 update on 06GRC power costs.xls Chart 1_PCA 9 -  Exhibit D April 2010 (3) 5 2" xfId="35201"/>
    <cellStyle name="_VC 6.15.06 update on 06GRC power costs.xls Chart 1_PCA 9 -  Exhibit D April 2010 (3) 6" xfId="35202"/>
    <cellStyle name="_VC 6.15.06 update on 06GRC power costs.xls Chart 1_PCA 9 -  Exhibit D April 2010 (3) 6 2" xfId="35203"/>
    <cellStyle name="_VC 6.15.06 update on 06GRC power costs.xls Chart 1_PCA 9 -  Exhibit D April 2010 (3)_DEM-WP(C) ENERG10C--ctn Mid-C_042010 2010GRC" xfId="35204"/>
    <cellStyle name="_VC 6.15.06 update on 06GRC power costs.xls Chart 1_PCA 9 -  Exhibit D April 2010 (3)_DEM-WP(C) ENERG10C--ctn Mid-C_042010 2010GRC 2" xfId="35205"/>
    <cellStyle name="_VC 6.15.06 update on 06GRC power costs.xls Chart 1_PCA 9 -  Exhibit D April 2010 2" xfId="7366"/>
    <cellStyle name="_VC 6.15.06 update on 06GRC power costs.xls Chart 1_PCA 9 -  Exhibit D April 2010 2 2" xfId="35206"/>
    <cellStyle name="_VC 6.15.06 update on 06GRC power costs.xls Chart 1_PCA 9 -  Exhibit D April 2010 3" xfId="7367"/>
    <cellStyle name="_VC 6.15.06 update on 06GRC power costs.xls Chart 1_PCA 9 -  Exhibit D April 2010 3 2" xfId="35207"/>
    <cellStyle name="_VC 6.15.06 update on 06GRC power costs.xls Chart 1_PCA 9 -  Exhibit D April 2010 4" xfId="35208"/>
    <cellStyle name="_VC 6.15.06 update on 06GRC power costs.xls Chart 1_PCA 9 -  Exhibit D April 2010 4 2" xfId="35209"/>
    <cellStyle name="_VC 6.15.06 update on 06GRC power costs.xls Chart 1_PCA 9 -  Exhibit D April 2010 5" xfId="35210"/>
    <cellStyle name="_VC 6.15.06 update on 06GRC power costs.xls Chart 1_PCA 9 -  Exhibit D April 2010 5 2" xfId="35211"/>
    <cellStyle name="_VC 6.15.06 update on 06GRC power costs.xls Chart 1_PCA 9 -  Exhibit D April 2010 6" xfId="35212"/>
    <cellStyle name="_VC 6.15.06 update on 06GRC power costs.xls Chart 1_PCA 9 -  Exhibit D April 2010 6 2" xfId="35213"/>
    <cellStyle name="_VC 6.15.06 update on 06GRC power costs.xls Chart 1_PCA 9 -  Exhibit D April 2010 7" xfId="35214"/>
    <cellStyle name="_VC 6.15.06 update on 06GRC power costs.xls Chart 1_PCA 9 -  Exhibit D Nov 2010" xfId="7368"/>
    <cellStyle name="_VC 6.15.06 update on 06GRC power costs.xls Chart 1_PCA 9 -  Exhibit D Nov 2010 2" xfId="7369"/>
    <cellStyle name="_VC 6.15.06 update on 06GRC power costs.xls Chart 1_PCA 9 -  Exhibit D Nov 2010 2 2" xfId="35215"/>
    <cellStyle name="_VC 6.15.06 update on 06GRC power costs.xls Chart 1_PCA 9 -  Exhibit D Nov 2010 3" xfId="35216"/>
    <cellStyle name="_VC 6.15.06 update on 06GRC power costs.xls Chart 1_PCA 9 - Exhibit D at August 2010" xfId="7370"/>
    <cellStyle name="_VC 6.15.06 update on 06GRC power costs.xls Chart 1_PCA 9 - Exhibit D at August 2010 2" xfId="7371"/>
    <cellStyle name="_VC 6.15.06 update on 06GRC power costs.xls Chart 1_PCA 9 - Exhibit D at August 2010 2 2" xfId="35217"/>
    <cellStyle name="_VC 6.15.06 update on 06GRC power costs.xls Chart 1_PCA 9 - Exhibit D at August 2010 3" xfId="35218"/>
    <cellStyle name="_VC 6.15.06 update on 06GRC power costs.xls Chart 1_PCA 9 - Exhibit D June 2010 GRC" xfId="7372"/>
    <cellStyle name="_VC 6.15.06 update on 06GRC power costs.xls Chart 1_PCA 9 - Exhibit D June 2010 GRC 2" xfId="7373"/>
    <cellStyle name="_VC 6.15.06 update on 06GRC power costs.xls Chart 1_PCA 9 - Exhibit D June 2010 GRC 2 2" xfId="35219"/>
    <cellStyle name="_VC 6.15.06 update on 06GRC power costs.xls Chart 1_PCA 9 - Exhibit D June 2010 GRC 3" xfId="35220"/>
    <cellStyle name="_VC 6.15.06 update on 06GRC power costs.xls Chart 1_Power Costs - Comparison bx Rbtl-Staff-Jt-PC" xfId="7374"/>
    <cellStyle name="_VC 6.15.06 update on 06GRC power costs.xls Chart 1_Power Costs - Comparison bx Rbtl-Staff-Jt-PC 2" xfId="7375"/>
    <cellStyle name="_VC 6.15.06 update on 06GRC power costs.xls Chart 1_Power Costs - Comparison bx Rbtl-Staff-Jt-PC 2 2" xfId="7376"/>
    <cellStyle name="_VC 6.15.06 update on 06GRC power costs.xls Chart 1_Power Costs - Comparison bx Rbtl-Staff-Jt-PC 2 2 2" xfId="35221"/>
    <cellStyle name="_VC 6.15.06 update on 06GRC power costs.xls Chart 1_Power Costs - Comparison bx Rbtl-Staff-Jt-PC 2 2 2 2" xfId="35222"/>
    <cellStyle name="_VC 6.15.06 update on 06GRC power costs.xls Chart 1_Power Costs - Comparison bx Rbtl-Staff-Jt-PC 2 3" xfId="7377"/>
    <cellStyle name="_VC 6.15.06 update on 06GRC power costs.xls Chart 1_Power Costs - Comparison bx Rbtl-Staff-Jt-PC 2 3 2" xfId="35223"/>
    <cellStyle name="_VC 6.15.06 update on 06GRC power costs.xls Chart 1_Power Costs - Comparison bx Rbtl-Staff-Jt-PC 2 4" xfId="35224"/>
    <cellStyle name="_VC 6.15.06 update on 06GRC power costs.xls Chart 1_Power Costs - Comparison bx Rbtl-Staff-Jt-PC 2 4 2" xfId="35225"/>
    <cellStyle name="_VC 6.15.06 update on 06GRC power costs.xls Chart 1_Power Costs - Comparison bx Rbtl-Staff-Jt-PC 3" xfId="7378"/>
    <cellStyle name="_VC 6.15.06 update on 06GRC power costs.xls Chart 1_Power Costs - Comparison bx Rbtl-Staff-Jt-PC 3 2" xfId="35226"/>
    <cellStyle name="_VC 6.15.06 update on 06GRC power costs.xls Chart 1_Power Costs - Comparison bx Rbtl-Staff-Jt-PC 3 2 2" xfId="35227"/>
    <cellStyle name="_VC 6.15.06 update on 06GRC power costs.xls Chart 1_Power Costs - Comparison bx Rbtl-Staff-Jt-PC 3 3" xfId="35228"/>
    <cellStyle name="_VC 6.15.06 update on 06GRC power costs.xls Chart 1_Power Costs - Comparison bx Rbtl-Staff-Jt-PC 4" xfId="7379"/>
    <cellStyle name="_VC 6.15.06 update on 06GRC power costs.xls Chart 1_Power Costs - Comparison bx Rbtl-Staff-Jt-PC 4 2" xfId="35229"/>
    <cellStyle name="_VC 6.15.06 update on 06GRC power costs.xls Chart 1_Power Costs - Comparison bx Rbtl-Staff-Jt-PC 4 2 2" xfId="35230"/>
    <cellStyle name="_VC 6.15.06 update on 06GRC power costs.xls Chart 1_Power Costs - Comparison bx Rbtl-Staff-Jt-PC 4 3" xfId="35231"/>
    <cellStyle name="_VC 6.15.06 update on 06GRC power costs.xls Chart 1_Power Costs - Comparison bx Rbtl-Staff-Jt-PC 5" xfId="35232"/>
    <cellStyle name="_VC 6.15.06 update on 06GRC power costs.xls Chart 1_Power Costs - Comparison bx Rbtl-Staff-Jt-PC 5 2" xfId="35233"/>
    <cellStyle name="_VC 6.15.06 update on 06GRC power costs.xls Chart 1_Power Costs - Comparison bx Rbtl-Staff-Jt-PC 6" xfId="35234"/>
    <cellStyle name="_VC 6.15.06 update on 06GRC power costs.xls Chart 1_Power Costs - Comparison bx Rbtl-Staff-Jt-PC 6 2" xfId="35235"/>
    <cellStyle name="_VC 6.15.06 update on 06GRC power costs.xls Chart 1_Power Costs - Comparison bx Rbtl-Staff-Jt-PC_Adj Bench DR 3 for Initial Briefs (Electric)" xfId="7380"/>
    <cellStyle name="_VC 6.15.06 update on 06GRC power costs.xls Chart 1_Power Costs - Comparison bx Rbtl-Staff-Jt-PC_Adj Bench DR 3 for Initial Briefs (Electric) 2" xfId="7381"/>
    <cellStyle name="_VC 6.15.06 update on 06GRC power costs.xls Chart 1_Power Costs - Comparison bx Rbtl-Staff-Jt-PC_Adj Bench DR 3 for Initial Briefs (Electric) 2 2" xfId="7382"/>
    <cellStyle name="_VC 6.15.06 update on 06GRC power costs.xls Chart 1_Power Costs - Comparison bx Rbtl-Staff-Jt-PC_Adj Bench DR 3 for Initial Briefs (Electric) 2 2 2" xfId="35236"/>
    <cellStyle name="_VC 6.15.06 update on 06GRC power costs.xls Chart 1_Power Costs - Comparison bx Rbtl-Staff-Jt-PC_Adj Bench DR 3 for Initial Briefs (Electric) 2 2 2 2" xfId="35237"/>
    <cellStyle name="_VC 6.15.06 update on 06GRC power costs.xls Chart 1_Power Costs - Comparison bx Rbtl-Staff-Jt-PC_Adj Bench DR 3 for Initial Briefs (Electric) 2 3" xfId="7383"/>
    <cellStyle name="_VC 6.15.06 update on 06GRC power costs.xls Chart 1_Power Costs - Comparison bx Rbtl-Staff-Jt-PC_Adj Bench DR 3 for Initial Briefs (Electric) 2 3 2" xfId="35238"/>
    <cellStyle name="_VC 6.15.06 update on 06GRC power costs.xls Chart 1_Power Costs - Comparison bx Rbtl-Staff-Jt-PC_Adj Bench DR 3 for Initial Briefs (Electric) 2 4" xfId="35239"/>
    <cellStyle name="_VC 6.15.06 update on 06GRC power costs.xls Chart 1_Power Costs - Comparison bx Rbtl-Staff-Jt-PC_Adj Bench DR 3 for Initial Briefs (Electric) 2 4 2" xfId="35240"/>
    <cellStyle name="_VC 6.15.06 update on 06GRC power costs.xls Chart 1_Power Costs - Comparison bx Rbtl-Staff-Jt-PC_Adj Bench DR 3 for Initial Briefs (Electric) 3" xfId="7384"/>
    <cellStyle name="_VC 6.15.06 update on 06GRC power costs.xls Chart 1_Power Costs - Comparison bx Rbtl-Staff-Jt-PC_Adj Bench DR 3 for Initial Briefs (Electric) 3 2" xfId="35241"/>
    <cellStyle name="_VC 6.15.06 update on 06GRC power costs.xls Chart 1_Power Costs - Comparison bx Rbtl-Staff-Jt-PC_Adj Bench DR 3 for Initial Briefs (Electric) 3 2 2" xfId="35242"/>
    <cellStyle name="_VC 6.15.06 update on 06GRC power costs.xls Chart 1_Power Costs - Comparison bx Rbtl-Staff-Jt-PC_Adj Bench DR 3 for Initial Briefs (Electric) 3 3" xfId="35243"/>
    <cellStyle name="_VC 6.15.06 update on 06GRC power costs.xls Chart 1_Power Costs - Comparison bx Rbtl-Staff-Jt-PC_Adj Bench DR 3 for Initial Briefs (Electric) 4" xfId="7385"/>
    <cellStyle name="_VC 6.15.06 update on 06GRC power costs.xls Chart 1_Power Costs - Comparison bx Rbtl-Staff-Jt-PC_Adj Bench DR 3 for Initial Briefs (Electric) 4 2" xfId="35244"/>
    <cellStyle name="_VC 6.15.06 update on 06GRC power costs.xls Chart 1_Power Costs - Comparison bx Rbtl-Staff-Jt-PC_Adj Bench DR 3 for Initial Briefs (Electric) 4 2 2" xfId="35245"/>
    <cellStyle name="_VC 6.15.06 update on 06GRC power costs.xls Chart 1_Power Costs - Comparison bx Rbtl-Staff-Jt-PC_Adj Bench DR 3 for Initial Briefs (Electric) 4 3" xfId="35246"/>
    <cellStyle name="_VC 6.15.06 update on 06GRC power costs.xls Chart 1_Power Costs - Comparison bx Rbtl-Staff-Jt-PC_Adj Bench DR 3 for Initial Briefs (Electric) 5" xfId="35247"/>
    <cellStyle name="_VC 6.15.06 update on 06GRC power costs.xls Chart 1_Power Costs - Comparison bx Rbtl-Staff-Jt-PC_Adj Bench DR 3 for Initial Briefs (Electric) 5 2" xfId="35248"/>
    <cellStyle name="_VC 6.15.06 update on 06GRC power costs.xls Chart 1_Power Costs - Comparison bx Rbtl-Staff-Jt-PC_Adj Bench DR 3 for Initial Briefs (Electric) 6" xfId="35249"/>
    <cellStyle name="_VC 6.15.06 update on 06GRC power costs.xls Chart 1_Power Costs - Comparison bx Rbtl-Staff-Jt-PC_Adj Bench DR 3 for Initial Briefs (Electric) 6 2" xfId="35250"/>
    <cellStyle name="_VC 6.15.06 update on 06GRC power costs.xls Chart 1_Power Costs - Comparison bx Rbtl-Staff-Jt-PC_Adj Bench DR 3 for Initial Briefs (Electric)_DEM-WP(C) ENERG10C--ctn Mid-C_042010 2010GRC" xfId="35251"/>
    <cellStyle name="_VC 6.15.06 update on 06GRC power costs.xls Chart 1_Power Costs - Comparison bx Rbtl-Staff-Jt-PC_Adj Bench DR 3 for Initial Briefs (Electric)_DEM-WP(C) ENERG10C--ctn Mid-C_042010 2010GRC 2" xfId="35252"/>
    <cellStyle name="_VC 6.15.06 update on 06GRC power costs.xls Chart 1_Power Costs - Comparison bx Rbtl-Staff-Jt-PC_DEM-WP(C) ENERG10C--ctn Mid-C_042010 2010GRC" xfId="35253"/>
    <cellStyle name="_VC 6.15.06 update on 06GRC power costs.xls Chart 1_Power Costs - Comparison bx Rbtl-Staff-Jt-PC_DEM-WP(C) ENERG10C--ctn Mid-C_042010 2010GRC 2" xfId="35254"/>
    <cellStyle name="_VC 6.15.06 update on 06GRC power costs.xls Chart 1_Power Costs - Comparison bx Rbtl-Staff-Jt-PC_Electric Rev Req Model (2009 GRC) Rebuttal" xfId="7386"/>
    <cellStyle name="_VC 6.15.06 update on 06GRC power costs.xls Chart 1_Power Costs - Comparison bx Rbtl-Staff-Jt-PC_Electric Rev Req Model (2009 GRC) Rebuttal 2" xfId="7387"/>
    <cellStyle name="_VC 6.15.06 update on 06GRC power costs.xls Chart 1_Power Costs - Comparison bx Rbtl-Staff-Jt-PC_Electric Rev Req Model (2009 GRC) Rebuttal 2 2" xfId="7388"/>
    <cellStyle name="_VC 6.15.06 update on 06GRC power costs.xls Chart 1_Power Costs - Comparison bx Rbtl-Staff-Jt-PC_Electric Rev Req Model (2009 GRC) Rebuttal 2 2 2" xfId="35255"/>
    <cellStyle name="_VC 6.15.06 update on 06GRC power costs.xls Chart 1_Power Costs - Comparison bx Rbtl-Staff-Jt-PC_Electric Rev Req Model (2009 GRC) Rebuttal 2 3" xfId="7389"/>
    <cellStyle name="_VC 6.15.06 update on 06GRC power costs.xls Chart 1_Power Costs - Comparison bx Rbtl-Staff-Jt-PC_Electric Rev Req Model (2009 GRC) Rebuttal 3" xfId="7390"/>
    <cellStyle name="_VC 6.15.06 update on 06GRC power costs.xls Chart 1_Power Costs - Comparison bx Rbtl-Staff-Jt-PC_Electric Rev Req Model (2009 GRC) Rebuttal 3 2" xfId="35256"/>
    <cellStyle name="_VC 6.15.06 update on 06GRC power costs.xls Chart 1_Power Costs - Comparison bx Rbtl-Staff-Jt-PC_Electric Rev Req Model (2009 GRC) Rebuttal 4" xfId="7391"/>
    <cellStyle name="_VC 6.15.06 update on 06GRC power costs.xls Chart 1_Power Costs - Comparison bx Rbtl-Staff-Jt-PC_Electric Rev Req Model (2009 GRC) Rebuttal REmoval of New  WH Solar AdjustMI" xfId="7392"/>
    <cellStyle name="_VC 6.15.06 update on 06GRC power costs.xls Chart 1_Power Costs - Comparison bx Rbtl-Staff-Jt-PC_Electric Rev Req Model (2009 GRC) Rebuttal REmoval of New  WH Solar AdjustMI 2" xfId="7393"/>
    <cellStyle name="_VC 6.15.06 update on 06GRC power costs.xls Chart 1_Power Costs - Comparison bx Rbtl-Staff-Jt-PC_Electric Rev Req Model (2009 GRC) Rebuttal REmoval of New  WH Solar AdjustMI 2 2" xfId="7394"/>
    <cellStyle name="_VC 6.15.06 update on 06GRC power costs.xls Chart 1_Power Costs - Comparison bx Rbtl-Staff-Jt-PC_Electric Rev Req Model (2009 GRC) Rebuttal REmoval of New  WH Solar AdjustMI 2 2 2" xfId="35257"/>
    <cellStyle name="_VC 6.15.06 update on 06GRC power costs.xls Chart 1_Power Costs - Comparison bx Rbtl-Staff-Jt-PC_Electric Rev Req Model (2009 GRC) Rebuttal REmoval of New  WH Solar AdjustMI 2 2 2 2" xfId="35258"/>
    <cellStyle name="_VC 6.15.06 update on 06GRC power costs.xls Chart 1_Power Costs - Comparison bx Rbtl-Staff-Jt-PC_Electric Rev Req Model (2009 GRC) Rebuttal REmoval of New  WH Solar AdjustMI 2 3" xfId="7395"/>
    <cellStyle name="_VC 6.15.06 update on 06GRC power costs.xls Chart 1_Power Costs - Comparison bx Rbtl-Staff-Jt-PC_Electric Rev Req Model (2009 GRC) Rebuttal REmoval of New  WH Solar AdjustMI 2 3 2" xfId="35259"/>
    <cellStyle name="_VC 6.15.06 update on 06GRC power costs.xls Chart 1_Power Costs - Comparison bx Rbtl-Staff-Jt-PC_Electric Rev Req Model (2009 GRC) Rebuttal REmoval of New  WH Solar AdjustMI 2 4" xfId="35260"/>
    <cellStyle name="_VC 6.15.06 update on 06GRC power costs.xls Chart 1_Power Costs - Comparison bx Rbtl-Staff-Jt-PC_Electric Rev Req Model (2009 GRC) Rebuttal REmoval of New  WH Solar AdjustMI 2 4 2" xfId="35261"/>
    <cellStyle name="_VC 6.15.06 update on 06GRC power costs.xls Chart 1_Power Costs - Comparison bx Rbtl-Staff-Jt-PC_Electric Rev Req Model (2009 GRC) Rebuttal REmoval of New  WH Solar AdjustMI 3" xfId="7396"/>
    <cellStyle name="_VC 6.15.06 update on 06GRC power costs.xls Chart 1_Power Costs - Comparison bx Rbtl-Staff-Jt-PC_Electric Rev Req Model (2009 GRC) Rebuttal REmoval of New  WH Solar AdjustMI 3 2" xfId="35262"/>
    <cellStyle name="_VC 6.15.06 update on 06GRC power costs.xls Chart 1_Power Costs - Comparison bx Rbtl-Staff-Jt-PC_Electric Rev Req Model (2009 GRC) Rebuttal REmoval of New  WH Solar AdjustMI 3 2 2" xfId="35263"/>
    <cellStyle name="_VC 6.15.06 update on 06GRC power costs.xls Chart 1_Power Costs - Comparison bx Rbtl-Staff-Jt-PC_Electric Rev Req Model (2009 GRC) Rebuttal REmoval of New  WH Solar AdjustMI 3 3" xfId="35264"/>
    <cellStyle name="_VC 6.15.06 update on 06GRC power costs.xls Chart 1_Power Costs - Comparison bx Rbtl-Staff-Jt-PC_Electric Rev Req Model (2009 GRC) Rebuttal REmoval of New  WH Solar AdjustMI 4" xfId="7397"/>
    <cellStyle name="_VC 6.15.06 update on 06GRC power costs.xls Chart 1_Power Costs - Comparison bx Rbtl-Staff-Jt-PC_Electric Rev Req Model (2009 GRC) Rebuttal REmoval of New  WH Solar AdjustMI 4 2" xfId="35265"/>
    <cellStyle name="_VC 6.15.06 update on 06GRC power costs.xls Chart 1_Power Costs - Comparison bx Rbtl-Staff-Jt-PC_Electric Rev Req Model (2009 GRC) Rebuttal REmoval of New  WH Solar AdjustMI 4 2 2" xfId="35266"/>
    <cellStyle name="_VC 6.15.06 update on 06GRC power costs.xls Chart 1_Power Costs - Comparison bx Rbtl-Staff-Jt-PC_Electric Rev Req Model (2009 GRC) Rebuttal REmoval of New  WH Solar AdjustMI 4 3" xfId="35267"/>
    <cellStyle name="_VC 6.15.06 update on 06GRC power costs.xls Chart 1_Power Costs - Comparison bx Rbtl-Staff-Jt-PC_Electric Rev Req Model (2009 GRC) Rebuttal REmoval of New  WH Solar AdjustMI 5" xfId="35268"/>
    <cellStyle name="_VC 6.15.06 update on 06GRC power costs.xls Chart 1_Power Costs - Comparison bx Rbtl-Staff-Jt-PC_Electric Rev Req Model (2009 GRC) Rebuttal REmoval of New  WH Solar AdjustMI 5 2" xfId="35269"/>
    <cellStyle name="_VC 6.15.06 update on 06GRC power costs.xls Chart 1_Power Costs - Comparison bx Rbtl-Staff-Jt-PC_Electric Rev Req Model (2009 GRC) Rebuttal REmoval of New  WH Solar AdjustMI 6" xfId="35270"/>
    <cellStyle name="_VC 6.15.06 update on 06GRC power costs.xls Chart 1_Power Costs - Comparison bx Rbtl-Staff-Jt-PC_Electric Rev Req Model (2009 GRC) Rebuttal REmoval of New  WH Solar AdjustMI 6 2" xfId="35271"/>
    <cellStyle name="_VC 6.15.06 update on 06GRC power costs.xls Chart 1_Power Costs - Comparison bx Rbtl-Staff-Jt-PC_Electric Rev Req Model (2009 GRC) Rebuttal REmoval of New  WH Solar AdjustMI_DEM-WP(C) ENERG10C--ctn Mid-C_042010 2010GRC" xfId="35272"/>
    <cellStyle name="_VC 6.15.06 update on 06GRC power costs.xls Chart 1_Power Costs - Comparison bx Rbtl-Staff-Jt-PC_Electric Rev Req Model (2009 GRC) Rebuttal REmoval of New  WH Solar AdjustMI_DEM-WP(C) ENERG10C--ctn Mid-C_042010 2010GRC 2" xfId="35273"/>
    <cellStyle name="_VC 6.15.06 update on 06GRC power costs.xls Chart 1_Power Costs - Comparison bx Rbtl-Staff-Jt-PC_Electric Rev Req Model (2009 GRC) Revised 01-18-2010" xfId="7398"/>
    <cellStyle name="_VC 6.15.06 update on 06GRC power costs.xls Chart 1_Power Costs - Comparison bx Rbtl-Staff-Jt-PC_Electric Rev Req Model (2009 GRC) Revised 01-18-2010 2" xfId="7399"/>
    <cellStyle name="_VC 6.15.06 update on 06GRC power costs.xls Chart 1_Power Costs - Comparison bx Rbtl-Staff-Jt-PC_Electric Rev Req Model (2009 GRC) Revised 01-18-2010 2 2" xfId="7400"/>
    <cellStyle name="_VC 6.15.06 update on 06GRC power costs.xls Chart 1_Power Costs - Comparison bx Rbtl-Staff-Jt-PC_Electric Rev Req Model (2009 GRC) Revised 01-18-2010 2 2 2" xfId="35274"/>
    <cellStyle name="_VC 6.15.06 update on 06GRC power costs.xls Chart 1_Power Costs - Comparison bx Rbtl-Staff-Jt-PC_Electric Rev Req Model (2009 GRC) Revised 01-18-2010 2 2 2 2" xfId="35275"/>
    <cellStyle name="_VC 6.15.06 update on 06GRC power costs.xls Chart 1_Power Costs - Comparison bx Rbtl-Staff-Jt-PC_Electric Rev Req Model (2009 GRC) Revised 01-18-2010 2 3" xfId="7401"/>
    <cellStyle name="_VC 6.15.06 update on 06GRC power costs.xls Chart 1_Power Costs - Comparison bx Rbtl-Staff-Jt-PC_Electric Rev Req Model (2009 GRC) Revised 01-18-2010 2 3 2" xfId="35276"/>
    <cellStyle name="_VC 6.15.06 update on 06GRC power costs.xls Chart 1_Power Costs - Comparison bx Rbtl-Staff-Jt-PC_Electric Rev Req Model (2009 GRC) Revised 01-18-2010 2 4" xfId="35277"/>
    <cellStyle name="_VC 6.15.06 update on 06GRC power costs.xls Chart 1_Power Costs - Comparison bx Rbtl-Staff-Jt-PC_Electric Rev Req Model (2009 GRC) Revised 01-18-2010 2 4 2" xfId="35278"/>
    <cellStyle name="_VC 6.15.06 update on 06GRC power costs.xls Chart 1_Power Costs - Comparison bx Rbtl-Staff-Jt-PC_Electric Rev Req Model (2009 GRC) Revised 01-18-2010 3" xfId="7402"/>
    <cellStyle name="_VC 6.15.06 update on 06GRC power costs.xls Chart 1_Power Costs - Comparison bx Rbtl-Staff-Jt-PC_Electric Rev Req Model (2009 GRC) Revised 01-18-2010 3 2" xfId="35279"/>
    <cellStyle name="_VC 6.15.06 update on 06GRC power costs.xls Chart 1_Power Costs - Comparison bx Rbtl-Staff-Jt-PC_Electric Rev Req Model (2009 GRC) Revised 01-18-2010 3 2 2" xfId="35280"/>
    <cellStyle name="_VC 6.15.06 update on 06GRC power costs.xls Chart 1_Power Costs - Comparison bx Rbtl-Staff-Jt-PC_Electric Rev Req Model (2009 GRC) Revised 01-18-2010 3 3" xfId="35281"/>
    <cellStyle name="_VC 6.15.06 update on 06GRC power costs.xls Chart 1_Power Costs - Comparison bx Rbtl-Staff-Jt-PC_Electric Rev Req Model (2009 GRC) Revised 01-18-2010 4" xfId="7403"/>
    <cellStyle name="_VC 6.15.06 update on 06GRC power costs.xls Chart 1_Power Costs - Comparison bx Rbtl-Staff-Jt-PC_Electric Rev Req Model (2009 GRC) Revised 01-18-2010 4 2" xfId="35282"/>
    <cellStyle name="_VC 6.15.06 update on 06GRC power costs.xls Chart 1_Power Costs - Comparison bx Rbtl-Staff-Jt-PC_Electric Rev Req Model (2009 GRC) Revised 01-18-2010 4 2 2" xfId="35283"/>
    <cellStyle name="_VC 6.15.06 update on 06GRC power costs.xls Chart 1_Power Costs - Comparison bx Rbtl-Staff-Jt-PC_Electric Rev Req Model (2009 GRC) Revised 01-18-2010 4 3" xfId="35284"/>
    <cellStyle name="_VC 6.15.06 update on 06GRC power costs.xls Chart 1_Power Costs - Comparison bx Rbtl-Staff-Jt-PC_Electric Rev Req Model (2009 GRC) Revised 01-18-2010 5" xfId="35285"/>
    <cellStyle name="_VC 6.15.06 update on 06GRC power costs.xls Chart 1_Power Costs - Comparison bx Rbtl-Staff-Jt-PC_Electric Rev Req Model (2009 GRC) Revised 01-18-2010 5 2" xfId="35286"/>
    <cellStyle name="_VC 6.15.06 update on 06GRC power costs.xls Chart 1_Power Costs - Comparison bx Rbtl-Staff-Jt-PC_Electric Rev Req Model (2009 GRC) Revised 01-18-2010 6" xfId="35287"/>
    <cellStyle name="_VC 6.15.06 update on 06GRC power costs.xls Chart 1_Power Costs - Comparison bx Rbtl-Staff-Jt-PC_Electric Rev Req Model (2009 GRC) Revised 01-18-2010 6 2" xfId="35288"/>
    <cellStyle name="_VC 6.15.06 update on 06GRC power costs.xls Chart 1_Power Costs - Comparison bx Rbtl-Staff-Jt-PC_Electric Rev Req Model (2009 GRC) Revised 01-18-2010_DEM-WP(C) ENERG10C--ctn Mid-C_042010 2010GRC" xfId="35289"/>
    <cellStyle name="_VC 6.15.06 update on 06GRC power costs.xls Chart 1_Power Costs - Comparison bx Rbtl-Staff-Jt-PC_Electric Rev Req Model (2009 GRC) Revised 01-18-2010_DEM-WP(C) ENERG10C--ctn Mid-C_042010 2010GRC 2" xfId="35290"/>
    <cellStyle name="_VC 6.15.06 update on 06GRC power costs.xls Chart 1_Power Costs - Comparison bx Rbtl-Staff-Jt-PC_Final Order Electric EXHIBIT A-1" xfId="7404"/>
    <cellStyle name="_VC 6.15.06 update on 06GRC power costs.xls Chart 1_Power Costs - Comparison bx Rbtl-Staff-Jt-PC_Final Order Electric EXHIBIT A-1 2" xfId="7405"/>
    <cellStyle name="_VC 6.15.06 update on 06GRC power costs.xls Chart 1_Power Costs - Comparison bx Rbtl-Staff-Jt-PC_Final Order Electric EXHIBIT A-1 2 2" xfId="7406"/>
    <cellStyle name="_VC 6.15.06 update on 06GRC power costs.xls Chart 1_Power Costs - Comparison bx Rbtl-Staff-Jt-PC_Final Order Electric EXHIBIT A-1 2 2 2" xfId="35291"/>
    <cellStyle name="_VC 6.15.06 update on 06GRC power costs.xls Chart 1_Power Costs - Comparison bx Rbtl-Staff-Jt-PC_Final Order Electric EXHIBIT A-1 2 3" xfId="7407"/>
    <cellStyle name="_VC 6.15.06 update on 06GRC power costs.xls Chart 1_Power Costs - Comparison bx Rbtl-Staff-Jt-PC_Final Order Electric EXHIBIT A-1 3" xfId="7408"/>
    <cellStyle name="_VC 6.15.06 update on 06GRC power costs.xls Chart 1_Power Costs - Comparison bx Rbtl-Staff-Jt-PC_Final Order Electric EXHIBIT A-1 3 2" xfId="35292"/>
    <cellStyle name="_VC 6.15.06 update on 06GRC power costs.xls Chart 1_Power Costs - Comparison bx Rbtl-Staff-Jt-PC_Final Order Electric EXHIBIT A-1 3 2 2" xfId="35293"/>
    <cellStyle name="_VC 6.15.06 update on 06GRC power costs.xls Chart 1_Power Costs - Comparison bx Rbtl-Staff-Jt-PC_Final Order Electric EXHIBIT A-1 3 3" xfId="35294"/>
    <cellStyle name="_VC 6.15.06 update on 06GRC power costs.xls Chart 1_Power Costs - Comparison bx Rbtl-Staff-Jt-PC_Final Order Electric EXHIBIT A-1 4" xfId="7409"/>
    <cellStyle name="_VC 6.15.06 update on 06GRC power costs.xls Chart 1_Power Costs - Comparison bx Rbtl-Staff-Jt-PC_Final Order Electric EXHIBIT A-1 4 2" xfId="35295"/>
    <cellStyle name="_VC 6.15.06 update on 06GRC power costs.xls Chart 1_Power Costs - Comparison bx Rbtl-Staff-Jt-PC_Final Order Electric EXHIBIT A-1 5" xfId="35296"/>
    <cellStyle name="_VC 6.15.06 update on 06GRC power costs.xls Chart 1_Power Costs - Comparison bx Rbtl-Staff-Jt-PC_Final Order Electric EXHIBIT A-1 6" xfId="35297"/>
    <cellStyle name="_VC 6.15.06 update on 06GRC power costs.xls Chart 1_Production Adj 4.37" xfId="7410"/>
    <cellStyle name="_VC 6.15.06 update on 06GRC power costs.xls Chart 1_Production Adj 4.37 2" xfId="7411"/>
    <cellStyle name="_VC 6.15.06 update on 06GRC power costs.xls Chart 1_Production Adj 4.37 2 2" xfId="7412"/>
    <cellStyle name="_VC 6.15.06 update on 06GRC power costs.xls Chart 1_Production Adj 4.37 2 2 2" xfId="35298"/>
    <cellStyle name="_VC 6.15.06 update on 06GRC power costs.xls Chart 1_Production Adj 4.37 2 3" xfId="7413"/>
    <cellStyle name="_VC 6.15.06 update on 06GRC power costs.xls Chart 1_Production Adj 4.37 3" xfId="7414"/>
    <cellStyle name="_VC 6.15.06 update on 06GRC power costs.xls Chart 1_Production Adj 4.37 3 2" xfId="35299"/>
    <cellStyle name="_VC 6.15.06 update on 06GRC power costs.xls Chart 1_Production Adj 4.37 4" xfId="35300"/>
    <cellStyle name="_VC 6.15.06 update on 06GRC power costs.xls Chart 1_Purchased Power Adj 4.03" xfId="7415"/>
    <cellStyle name="_VC 6.15.06 update on 06GRC power costs.xls Chart 1_Purchased Power Adj 4.03 2" xfId="7416"/>
    <cellStyle name="_VC 6.15.06 update on 06GRC power costs.xls Chart 1_Purchased Power Adj 4.03 2 2" xfId="7417"/>
    <cellStyle name="_VC 6.15.06 update on 06GRC power costs.xls Chart 1_Purchased Power Adj 4.03 2 2 2" xfId="35301"/>
    <cellStyle name="_VC 6.15.06 update on 06GRC power costs.xls Chart 1_Purchased Power Adj 4.03 2 3" xfId="7418"/>
    <cellStyle name="_VC 6.15.06 update on 06GRC power costs.xls Chart 1_Purchased Power Adj 4.03 3" xfId="7419"/>
    <cellStyle name="_VC 6.15.06 update on 06GRC power costs.xls Chart 1_Purchased Power Adj 4.03 3 2" xfId="35302"/>
    <cellStyle name="_VC 6.15.06 update on 06GRC power costs.xls Chart 1_Purchased Power Adj 4.03 4" xfId="35303"/>
    <cellStyle name="_VC 6.15.06 update on 06GRC power costs.xls Chart 1_Rebuttal Power Costs" xfId="7420"/>
    <cellStyle name="_VC 6.15.06 update on 06GRC power costs.xls Chart 1_Rebuttal Power Costs 2" xfId="7421"/>
    <cellStyle name="_VC 6.15.06 update on 06GRC power costs.xls Chart 1_Rebuttal Power Costs 2 2" xfId="7422"/>
    <cellStyle name="_VC 6.15.06 update on 06GRC power costs.xls Chart 1_Rebuttal Power Costs 2 2 2" xfId="35304"/>
    <cellStyle name="_VC 6.15.06 update on 06GRC power costs.xls Chart 1_Rebuttal Power Costs 2 2 2 2" xfId="35305"/>
    <cellStyle name="_VC 6.15.06 update on 06GRC power costs.xls Chart 1_Rebuttal Power Costs 2 3" xfId="7423"/>
    <cellStyle name="_VC 6.15.06 update on 06GRC power costs.xls Chart 1_Rebuttal Power Costs 2 3 2" xfId="35306"/>
    <cellStyle name="_VC 6.15.06 update on 06GRC power costs.xls Chart 1_Rebuttal Power Costs 2 4" xfId="35307"/>
    <cellStyle name="_VC 6.15.06 update on 06GRC power costs.xls Chart 1_Rebuttal Power Costs 2 4 2" xfId="35308"/>
    <cellStyle name="_VC 6.15.06 update on 06GRC power costs.xls Chart 1_Rebuttal Power Costs 3" xfId="7424"/>
    <cellStyle name="_VC 6.15.06 update on 06GRC power costs.xls Chart 1_Rebuttal Power Costs 3 2" xfId="35309"/>
    <cellStyle name="_VC 6.15.06 update on 06GRC power costs.xls Chart 1_Rebuttal Power Costs 3 2 2" xfId="35310"/>
    <cellStyle name="_VC 6.15.06 update on 06GRC power costs.xls Chart 1_Rebuttal Power Costs 3 3" xfId="35311"/>
    <cellStyle name="_VC 6.15.06 update on 06GRC power costs.xls Chart 1_Rebuttal Power Costs 4" xfId="7425"/>
    <cellStyle name="_VC 6.15.06 update on 06GRC power costs.xls Chart 1_Rebuttal Power Costs 4 2" xfId="35312"/>
    <cellStyle name="_VC 6.15.06 update on 06GRC power costs.xls Chart 1_Rebuttal Power Costs 4 2 2" xfId="35313"/>
    <cellStyle name="_VC 6.15.06 update on 06GRC power costs.xls Chart 1_Rebuttal Power Costs 4 3" xfId="35314"/>
    <cellStyle name="_VC 6.15.06 update on 06GRC power costs.xls Chart 1_Rebuttal Power Costs 5" xfId="35315"/>
    <cellStyle name="_VC 6.15.06 update on 06GRC power costs.xls Chart 1_Rebuttal Power Costs 5 2" xfId="35316"/>
    <cellStyle name="_VC 6.15.06 update on 06GRC power costs.xls Chart 1_Rebuttal Power Costs 6" xfId="35317"/>
    <cellStyle name="_VC 6.15.06 update on 06GRC power costs.xls Chart 1_Rebuttal Power Costs 6 2" xfId="35318"/>
    <cellStyle name="_VC 6.15.06 update on 06GRC power costs.xls Chart 1_Rebuttal Power Costs_Adj Bench DR 3 for Initial Briefs (Electric)" xfId="7426"/>
    <cellStyle name="_VC 6.15.06 update on 06GRC power costs.xls Chart 1_Rebuttal Power Costs_Adj Bench DR 3 for Initial Briefs (Electric) 2" xfId="7427"/>
    <cellStyle name="_VC 6.15.06 update on 06GRC power costs.xls Chart 1_Rebuttal Power Costs_Adj Bench DR 3 for Initial Briefs (Electric) 2 2" xfId="7428"/>
    <cellStyle name="_VC 6.15.06 update on 06GRC power costs.xls Chart 1_Rebuttal Power Costs_Adj Bench DR 3 for Initial Briefs (Electric) 2 2 2" xfId="35319"/>
    <cellStyle name="_VC 6.15.06 update on 06GRC power costs.xls Chart 1_Rebuttal Power Costs_Adj Bench DR 3 for Initial Briefs (Electric) 2 2 2 2" xfId="35320"/>
    <cellStyle name="_VC 6.15.06 update on 06GRC power costs.xls Chart 1_Rebuttal Power Costs_Adj Bench DR 3 for Initial Briefs (Electric) 2 3" xfId="7429"/>
    <cellStyle name="_VC 6.15.06 update on 06GRC power costs.xls Chart 1_Rebuttal Power Costs_Adj Bench DR 3 for Initial Briefs (Electric) 2 3 2" xfId="35321"/>
    <cellStyle name="_VC 6.15.06 update on 06GRC power costs.xls Chart 1_Rebuttal Power Costs_Adj Bench DR 3 for Initial Briefs (Electric) 2 4" xfId="35322"/>
    <cellStyle name="_VC 6.15.06 update on 06GRC power costs.xls Chart 1_Rebuttal Power Costs_Adj Bench DR 3 for Initial Briefs (Electric) 2 4 2" xfId="35323"/>
    <cellStyle name="_VC 6.15.06 update on 06GRC power costs.xls Chart 1_Rebuttal Power Costs_Adj Bench DR 3 for Initial Briefs (Electric) 3" xfId="7430"/>
    <cellStyle name="_VC 6.15.06 update on 06GRC power costs.xls Chart 1_Rebuttal Power Costs_Adj Bench DR 3 for Initial Briefs (Electric) 3 2" xfId="35324"/>
    <cellStyle name="_VC 6.15.06 update on 06GRC power costs.xls Chart 1_Rebuttal Power Costs_Adj Bench DR 3 for Initial Briefs (Electric) 3 2 2" xfId="35325"/>
    <cellStyle name="_VC 6.15.06 update on 06GRC power costs.xls Chart 1_Rebuttal Power Costs_Adj Bench DR 3 for Initial Briefs (Electric) 3 3" xfId="35326"/>
    <cellStyle name="_VC 6.15.06 update on 06GRC power costs.xls Chart 1_Rebuttal Power Costs_Adj Bench DR 3 for Initial Briefs (Electric) 4" xfId="7431"/>
    <cellStyle name="_VC 6.15.06 update on 06GRC power costs.xls Chart 1_Rebuttal Power Costs_Adj Bench DR 3 for Initial Briefs (Electric) 4 2" xfId="35327"/>
    <cellStyle name="_VC 6.15.06 update on 06GRC power costs.xls Chart 1_Rebuttal Power Costs_Adj Bench DR 3 for Initial Briefs (Electric) 4 2 2" xfId="35328"/>
    <cellStyle name="_VC 6.15.06 update on 06GRC power costs.xls Chart 1_Rebuttal Power Costs_Adj Bench DR 3 for Initial Briefs (Electric) 4 3" xfId="35329"/>
    <cellStyle name="_VC 6.15.06 update on 06GRC power costs.xls Chart 1_Rebuttal Power Costs_Adj Bench DR 3 for Initial Briefs (Electric) 5" xfId="35330"/>
    <cellStyle name="_VC 6.15.06 update on 06GRC power costs.xls Chart 1_Rebuttal Power Costs_Adj Bench DR 3 for Initial Briefs (Electric) 5 2" xfId="35331"/>
    <cellStyle name="_VC 6.15.06 update on 06GRC power costs.xls Chart 1_Rebuttal Power Costs_Adj Bench DR 3 for Initial Briefs (Electric) 6" xfId="35332"/>
    <cellStyle name="_VC 6.15.06 update on 06GRC power costs.xls Chart 1_Rebuttal Power Costs_Adj Bench DR 3 for Initial Briefs (Electric) 6 2" xfId="35333"/>
    <cellStyle name="_VC 6.15.06 update on 06GRC power costs.xls Chart 1_Rebuttal Power Costs_Adj Bench DR 3 for Initial Briefs (Electric)_DEM-WP(C) ENERG10C--ctn Mid-C_042010 2010GRC" xfId="35334"/>
    <cellStyle name="_VC 6.15.06 update on 06GRC power costs.xls Chart 1_Rebuttal Power Costs_Adj Bench DR 3 for Initial Briefs (Electric)_DEM-WP(C) ENERG10C--ctn Mid-C_042010 2010GRC 2" xfId="35335"/>
    <cellStyle name="_VC 6.15.06 update on 06GRC power costs.xls Chart 1_Rebuttal Power Costs_DEM-WP(C) ENERG10C--ctn Mid-C_042010 2010GRC" xfId="35336"/>
    <cellStyle name="_VC 6.15.06 update on 06GRC power costs.xls Chart 1_Rebuttal Power Costs_DEM-WP(C) ENERG10C--ctn Mid-C_042010 2010GRC 2" xfId="35337"/>
    <cellStyle name="_VC 6.15.06 update on 06GRC power costs.xls Chart 1_Rebuttal Power Costs_Electric Rev Req Model (2009 GRC) Rebuttal" xfId="7432"/>
    <cellStyle name="_VC 6.15.06 update on 06GRC power costs.xls Chart 1_Rebuttal Power Costs_Electric Rev Req Model (2009 GRC) Rebuttal 2" xfId="7433"/>
    <cellStyle name="_VC 6.15.06 update on 06GRC power costs.xls Chart 1_Rebuttal Power Costs_Electric Rev Req Model (2009 GRC) Rebuttal 2 2" xfId="7434"/>
    <cellStyle name="_VC 6.15.06 update on 06GRC power costs.xls Chart 1_Rebuttal Power Costs_Electric Rev Req Model (2009 GRC) Rebuttal 2 2 2" xfId="35338"/>
    <cellStyle name="_VC 6.15.06 update on 06GRC power costs.xls Chart 1_Rebuttal Power Costs_Electric Rev Req Model (2009 GRC) Rebuttal 2 3" xfId="7435"/>
    <cellStyle name="_VC 6.15.06 update on 06GRC power costs.xls Chart 1_Rebuttal Power Costs_Electric Rev Req Model (2009 GRC) Rebuttal 3" xfId="7436"/>
    <cellStyle name="_VC 6.15.06 update on 06GRC power costs.xls Chart 1_Rebuttal Power Costs_Electric Rev Req Model (2009 GRC) Rebuttal 3 2" xfId="35339"/>
    <cellStyle name="_VC 6.15.06 update on 06GRC power costs.xls Chart 1_Rebuttal Power Costs_Electric Rev Req Model (2009 GRC) Rebuttal 4" xfId="7437"/>
    <cellStyle name="_VC 6.15.06 update on 06GRC power costs.xls Chart 1_Rebuttal Power Costs_Electric Rev Req Model (2009 GRC) Rebuttal REmoval of New  WH Solar AdjustMI" xfId="7438"/>
    <cellStyle name="_VC 6.15.06 update on 06GRC power costs.xls Chart 1_Rebuttal Power Costs_Electric Rev Req Model (2009 GRC) Rebuttal REmoval of New  WH Solar AdjustMI 2" xfId="7439"/>
    <cellStyle name="_VC 6.15.06 update on 06GRC power costs.xls Chart 1_Rebuttal Power Costs_Electric Rev Req Model (2009 GRC) Rebuttal REmoval of New  WH Solar AdjustMI 2 2" xfId="7440"/>
    <cellStyle name="_VC 6.15.06 update on 06GRC power costs.xls Chart 1_Rebuttal Power Costs_Electric Rev Req Model (2009 GRC) Rebuttal REmoval of New  WH Solar AdjustMI 2 2 2" xfId="35340"/>
    <cellStyle name="_VC 6.15.06 update on 06GRC power costs.xls Chart 1_Rebuttal Power Costs_Electric Rev Req Model (2009 GRC) Rebuttal REmoval of New  WH Solar AdjustMI 2 2 2 2" xfId="35341"/>
    <cellStyle name="_VC 6.15.06 update on 06GRC power costs.xls Chart 1_Rebuttal Power Costs_Electric Rev Req Model (2009 GRC) Rebuttal REmoval of New  WH Solar AdjustMI 2 3" xfId="7441"/>
    <cellStyle name="_VC 6.15.06 update on 06GRC power costs.xls Chart 1_Rebuttal Power Costs_Electric Rev Req Model (2009 GRC) Rebuttal REmoval of New  WH Solar AdjustMI 2 3 2" xfId="35342"/>
    <cellStyle name="_VC 6.15.06 update on 06GRC power costs.xls Chart 1_Rebuttal Power Costs_Electric Rev Req Model (2009 GRC) Rebuttal REmoval of New  WH Solar AdjustMI 2 4" xfId="35343"/>
    <cellStyle name="_VC 6.15.06 update on 06GRC power costs.xls Chart 1_Rebuttal Power Costs_Electric Rev Req Model (2009 GRC) Rebuttal REmoval of New  WH Solar AdjustMI 2 4 2" xfId="35344"/>
    <cellStyle name="_VC 6.15.06 update on 06GRC power costs.xls Chart 1_Rebuttal Power Costs_Electric Rev Req Model (2009 GRC) Rebuttal REmoval of New  WH Solar AdjustMI 3" xfId="7442"/>
    <cellStyle name="_VC 6.15.06 update on 06GRC power costs.xls Chart 1_Rebuttal Power Costs_Electric Rev Req Model (2009 GRC) Rebuttal REmoval of New  WH Solar AdjustMI 3 2" xfId="35345"/>
    <cellStyle name="_VC 6.15.06 update on 06GRC power costs.xls Chart 1_Rebuttal Power Costs_Electric Rev Req Model (2009 GRC) Rebuttal REmoval of New  WH Solar AdjustMI 3 2 2" xfId="35346"/>
    <cellStyle name="_VC 6.15.06 update on 06GRC power costs.xls Chart 1_Rebuttal Power Costs_Electric Rev Req Model (2009 GRC) Rebuttal REmoval of New  WH Solar AdjustMI 3 3" xfId="35347"/>
    <cellStyle name="_VC 6.15.06 update on 06GRC power costs.xls Chart 1_Rebuttal Power Costs_Electric Rev Req Model (2009 GRC) Rebuttal REmoval of New  WH Solar AdjustMI 4" xfId="7443"/>
    <cellStyle name="_VC 6.15.06 update on 06GRC power costs.xls Chart 1_Rebuttal Power Costs_Electric Rev Req Model (2009 GRC) Rebuttal REmoval of New  WH Solar AdjustMI 4 2" xfId="35348"/>
    <cellStyle name="_VC 6.15.06 update on 06GRC power costs.xls Chart 1_Rebuttal Power Costs_Electric Rev Req Model (2009 GRC) Rebuttal REmoval of New  WH Solar AdjustMI 4 2 2" xfId="35349"/>
    <cellStyle name="_VC 6.15.06 update on 06GRC power costs.xls Chart 1_Rebuttal Power Costs_Electric Rev Req Model (2009 GRC) Rebuttal REmoval of New  WH Solar AdjustMI 4 3" xfId="35350"/>
    <cellStyle name="_VC 6.15.06 update on 06GRC power costs.xls Chart 1_Rebuttal Power Costs_Electric Rev Req Model (2009 GRC) Rebuttal REmoval of New  WH Solar AdjustMI 5" xfId="35351"/>
    <cellStyle name="_VC 6.15.06 update on 06GRC power costs.xls Chart 1_Rebuttal Power Costs_Electric Rev Req Model (2009 GRC) Rebuttal REmoval of New  WH Solar AdjustMI 5 2" xfId="35352"/>
    <cellStyle name="_VC 6.15.06 update on 06GRC power costs.xls Chart 1_Rebuttal Power Costs_Electric Rev Req Model (2009 GRC) Rebuttal REmoval of New  WH Solar AdjustMI 6" xfId="35353"/>
    <cellStyle name="_VC 6.15.06 update on 06GRC power costs.xls Chart 1_Rebuttal Power Costs_Electric Rev Req Model (2009 GRC) Rebuttal REmoval of New  WH Solar AdjustMI 6 2" xfId="35354"/>
    <cellStyle name="_VC 6.15.06 update on 06GRC power costs.xls Chart 1_Rebuttal Power Costs_Electric Rev Req Model (2009 GRC) Rebuttal REmoval of New  WH Solar AdjustMI_DEM-WP(C) ENERG10C--ctn Mid-C_042010 2010GRC" xfId="35355"/>
    <cellStyle name="_VC 6.15.06 update on 06GRC power costs.xls Chart 1_Rebuttal Power Costs_Electric Rev Req Model (2009 GRC) Rebuttal REmoval of New  WH Solar AdjustMI_DEM-WP(C) ENERG10C--ctn Mid-C_042010 2010GRC 2" xfId="35356"/>
    <cellStyle name="_VC 6.15.06 update on 06GRC power costs.xls Chart 1_Rebuttal Power Costs_Electric Rev Req Model (2009 GRC) Revised 01-18-2010" xfId="7444"/>
    <cellStyle name="_VC 6.15.06 update on 06GRC power costs.xls Chart 1_Rebuttal Power Costs_Electric Rev Req Model (2009 GRC) Revised 01-18-2010 2" xfId="7445"/>
    <cellStyle name="_VC 6.15.06 update on 06GRC power costs.xls Chart 1_Rebuttal Power Costs_Electric Rev Req Model (2009 GRC) Revised 01-18-2010 2 2" xfId="7446"/>
    <cellStyle name="_VC 6.15.06 update on 06GRC power costs.xls Chart 1_Rebuttal Power Costs_Electric Rev Req Model (2009 GRC) Revised 01-18-2010 2 2 2" xfId="35357"/>
    <cellStyle name="_VC 6.15.06 update on 06GRC power costs.xls Chart 1_Rebuttal Power Costs_Electric Rev Req Model (2009 GRC) Revised 01-18-2010 2 2 2 2" xfId="35358"/>
    <cellStyle name="_VC 6.15.06 update on 06GRC power costs.xls Chart 1_Rebuttal Power Costs_Electric Rev Req Model (2009 GRC) Revised 01-18-2010 2 3" xfId="7447"/>
    <cellStyle name="_VC 6.15.06 update on 06GRC power costs.xls Chart 1_Rebuttal Power Costs_Electric Rev Req Model (2009 GRC) Revised 01-18-2010 2 3 2" xfId="35359"/>
    <cellStyle name="_VC 6.15.06 update on 06GRC power costs.xls Chart 1_Rebuttal Power Costs_Electric Rev Req Model (2009 GRC) Revised 01-18-2010 2 4" xfId="35360"/>
    <cellStyle name="_VC 6.15.06 update on 06GRC power costs.xls Chart 1_Rebuttal Power Costs_Electric Rev Req Model (2009 GRC) Revised 01-18-2010 2 4 2" xfId="35361"/>
    <cellStyle name="_VC 6.15.06 update on 06GRC power costs.xls Chart 1_Rebuttal Power Costs_Electric Rev Req Model (2009 GRC) Revised 01-18-2010 3" xfId="7448"/>
    <cellStyle name="_VC 6.15.06 update on 06GRC power costs.xls Chart 1_Rebuttal Power Costs_Electric Rev Req Model (2009 GRC) Revised 01-18-2010 3 2" xfId="35362"/>
    <cellStyle name="_VC 6.15.06 update on 06GRC power costs.xls Chart 1_Rebuttal Power Costs_Electric Rev Req Model (2009 GRC) Revised 01-18-2010 3 2 2" xfId="35363"/>
    <cellStyle name="_VC 6.15.06 update on 06GRC power costs.xls Chart 1_Rebuttal Power Costs_Electric Rev Req Model (2009 GRC) Revised 01-18-2010 3 3" xfId="35364"/>
    <cellStyle name="_VC 6.15.06 update on 06GRC power costs.xls Chart 1_Rebuttal Power Costs_Electric Rev Req Model (2009 GRC) Revised 01-18-2010 4" xfId="7449"/>
    <cellStyle name="_VC 6.15.06 update on 06GRC power costs.xls Chart 1_Rebuttal Power Costs_Electric Rev Req Model (2009 GRC) Revised 01-18-2010 4 2" xfId="35365"/>
    <cellStyle name="_VC 6.15.06 update on 06GRC power costs.xls Chart 1_Rebuttal Power Costs_Electric Rev Req Model (2009 GRC) Revised 01-18-2010 4 2 2" xfId="35366"/>
    <cellStyle name="_VC 6.15.06 update on 06GRC power costs.xls Chart 1_Rebuttal Power Costs_Electric Rev Req Model (2009 GRC) Revised 01-18-2010 4 3" xfId="35367"/>
    <cellStyle name="_VC 6.15.06 update on 06GRC power costs.xls Chart 1_Rebuttal Power Costs_Electric Rev Req Model (2009 GRC) Revised 01-18-2010 5" xfId="35368"/>
    <cellStyle name="_VC 6.15.06 update on 06GRC power costs.xls Chart 1_Rebuttal Power Costs_Electric Rev Req Model (2009 GRC) Revised 01-18-2010 5 2" xfId="35369"/>
    <cellStyle name="_VC 6.15.06 update on 06GRC power costs.xls Chart 1_Rebuttal Power Costs_Electric Rev Req Model (2009 GRC) Revised 01-18-2010 6" xfId="35370"/>
    <cellStyle name="_VC 6.15.06 update on 06GRC power costs.xls Chart 1_Rebuttal Power Costs_Electric Rev Req Model (2009 GRC) Revised 01-18-2010 6 2" xfId="35371"/>
    <cellStyle name="_VC 6.15.06 update on 06GRC power costs.xls Chart 1_Rebuttal Power Costs_Electric Rev Req Model (2009 GRC) Revised 01-18-2010_DEM-WP(C) ENERG10C--ctn Mid-C_042010 2010GRC" xfId="35372"/>
    <cellStyle name="_VC 6.15.06 update on 06GRC power costs.xls Chart 1_Rebuttal Power Costs_Electric Rev Req Model (2009 GRC) Revised 01-18-2010_DEM-WP(C) ENERG10C--ctn Mid-C_042010 2010GRC 2" xfId="35373"/>
    <cellStyle name="_VC 6.15.06 update on 06GRC power costs.xls Chart 1_Rebuttal Power Costs_Final Order Electric EXHIBIT A-1" xfId="7450"/>
    <cellStyle name="_VC 6.15.06 update on 06GRC power costs.xls Chart 1_Rebuttal Power Costs_Final Order Electric EXHIBIT A-1 2" xfId="7451"/>
    <cellStyle name="_VC 6.15.06 update on 06GRC power costs.xls Chart 1_Rebuttal Power Costs_Final Order Electric EXHIBIT A-1 2 2" xfId="7452"/>
    <cellStyle name="_VC 6.15.06 update on 06GRC power costs.xls Chart 1_Rebuttal Power Costs_Final Order Electric EXHIBIT A-1 2 2 2" xfId="35374"/>
    <cellStyle name="_VC 6.15.06 update on 06GRC power costs.xls Chart 1_Rebuttal Power Costs_Final Order Electric EXHIBIT A-1 2 3" xfId="7453"/>
    <cellStyle name="_VC 6.15.06 update on 06GRC power costs.xls Chart 1_Rebuttal Power Costs_Final Order Electric EXHIBIT A-1 3" xfId="7454"/>
    <cellStyle name="_VC 6.15.06 update on 06GRC power costs.xls Chart 1_Rebuttal Power Costs_Final Order Electric EXHIBIT A-1 3 2" xfId="35375"/>
    <cellStyle name="_VC 6.15.06 update on 06GRC power costs.xls Chart 1_Rebuttal Power Costs_Final Order Electric EXHIBIT A-1 3 2 2" xfId="35376"/>
    <cellStyle name="_VC 6.15.06 update on 06GRC power costs.xls Chart 1_Rebuttal Power Costs_Final Order Electric EXHIBIT A-1 3 3" xfId="35377"/>
    <cellStyle name="_VC 6.15.06 update on 06GRC power costs.xls Chart 1_Rebuttal Power Costs_Final Order Electric EXHIBIT A-1 4" xfId="7455"/>
    <cellStyle name="_VC 6.15.06 update on 06GRC power costs.xls Chart 1_Rebuttal Power Costs_Final Order Electric EXHIBIT A-1 4 2" xfId="35378"/>
    <cellStyle name="_VC 6.15.06 update on 06GRC power costs.xls Chart 1_Rebuttal Power Costs_Final Order Electric EXHIBIT A-1 5" xfId="35379"/>
    <cellStyle name="_VC 6.15.06 update on 06GRC power costs.xls Chart 1_Rebuttal Power Costs_Final Order Electric EXHIBIT A-1 6" xfId="35380"/>
    <cellStyle name="_VC 6.15.06 update on 06GRC power costs.xls Chart 1_RECS vs PTC's w Interest 6-28-10" xfId="7456"/>
    <cellStyle name="_VC 6.15.06 update on 06GRC power costs.xls Chart 1_ROR &amp; CONV FACTOR" xfId="7457"/>
    <cellStyle name="_VC 6.15.06 update on 06GRC power costs.xls Chart 1_ROR &amp; CONV FACTOR 2" xfId="7458"/>
    <cellStyle name="_VC 6.15.06 update on 06GRC power costs.xls Chart 1_ROR &amp; CONV FACTOR 2 2" xfId="7459"/>
    <cellStyle name="_VC 6.15.06 update on 06GRC power costs.xls Chart 1_ROR &amp; CONV FACTOR 2 2 2" xfId="35381"/>
    <cellStyle name="_VC 6.15.06 update on 06GRC power costs.xls Chart 1_ROR &amp; CONV FACTOR 2 3" xfId="7460"/>
    <cellStyle name="_VC 6.15.06 update on 06GRC power costs.xls Chart 1_ROR &amp; CONV FACTOR 3" xfId="7461"/>
    <cellStyle name="_VC 6.15.06 update on 06GRC power costs.xls Chart 1_ROR &amp; CONV FACTOR 3 2" xfId="35382"/>
    <cellStyle name="_VC 6.15.06 update on 06GRC power costs.xls Chart 1_ROR &amp; CONV FACTOR 4" xfId="7462"/>
    <cellStyle name="_VC 6.15.06 update on 06GRC power costs.xls Chart 1_ROR 5.02" xfId="7463"/>
    <cellStyle name="_VC 6.15.06 update on 06GRC power costs.xls Chart 1_ROR 5.02 2" xfId="7464"/>
    <cellStyle name="_VC 6.15.06 update on 06GRC power costs.xls Chart 1_ROR 5.02 2 2" xfId="7465"/>
    <cellStyle name="_VC 6.15.06 update on 06GRC power costs.xls Chart 1_ROR 5.02 2 2 2" xfId="35383"/>
    <cellStyle name="_VC 6.15.06 update on 06GRC power costs.xls Chart 1_ROR 5.02 2 3" xfId="7466"/>
    <cellStyle name="_VC 6.15.06 update on 06GRC power costs.xls Chart 1_ROR 5.02 3" xfId="7467"/>
    <cellStyle name="_VC 6.15.06 update on 06GRC power costs.xls Chart 1_ROR 5.02 3 2" xfId="35384"/>
    <cellStyle name="_VC 6.15.06 update on 06GRC power costs.xls Chart 1_ROR 5.02 4" xfId="35385"/>
    <cellStyle name="_VC 6.15.06 update on 06GRC power costs.xls Chart 1_Wind Integration 10GRC" xfId="7468"/>
    <cellStyle name="_VC 6.15.06 update on 06GRC power costs.xls Chart 1_Wind Integration 10GRC 2" xfId="7469"/>
    <cellStyle name="_VC 6.15.06 update on 06GRC power costs.xls Chart 1_Wind Integration 10GRC 2 2" xfId="35386"/>
    <cellStyle name="_VC 6.15.06 update on 06GRC power costs.xls Chart 1_Wind Integration 10GRC 2 2 2" xfId="35387"/>
    <cellStyle name="_VC 6.15.06 update on 06GRC power costs.xls Chart 1_Wind Integration 10GRC 2 2 2 2" xfId="35388"/>
    <cellStyle name="_VC 6.15.06 update on 06GRC power costs.xls Chart 1_Wind Integration 10GRC 2 3" xfId="35389"/>
    <cellStyle name="_VC 6.15.06 update on 06GRC power costs.xls Chart 1_Wind Integration 10GRC 2 3 2" xfId="35390"/>
    <cellStyle name="_VC 6.15.06 update on 06GRC power costs.xls Chart 1_Wind Integration 10GRC 2 4" xfId="35391"/>
    <cellStyle name="_VC 6.15.06 update on 06GRC power costs.xls Chart 1_Wind Integration 10GRC 2 4 2" xfId="35392"/>
    <cellStyle name="_VC 6.15.06 update on 06GRC power costs.xls Chart 1_Wind Integration 10GRC 3" xfId="35393"/>
    <cellStyle name="_VC 6.15.06 update on 06GRC power costs.xls Chart 1_Wind Integration 10GRC 3 2" xfId="35394"/>
    <cellStyle name="_VC 6.15.06 update on 06GRC power costs.xls Chart 1_Wind Integration 10GRC 3 2 2" xfId="35395"/>
    <cellStyle name="_VC 6.15.06 update on 06GRC power costs.xls Chart 1_Wind Integration 10GRC 3 3" xfId="35396"/>
    <cellStyle name="_VC 6.15.06 update on 06GRC power costs.xls Chart 1_Wind Integration 10GRC 4" xfId="35397"/>
    <cellStyle name="_VC 6.15.06 update on 06GRC power costs.xls Chart 1_Wind Integration 10GRC 4 2" xfId="35398"/>
    <cellStyle name="_VC 6.15.06 update on 06GRC power costs.xls Chart 1_Wind Integration 10GRC 4 2 2" xfId="35399"/>
    <cellStyle name="_VC 6.15.06 update on 06GRC power costs.xls Chart 1_Wind Integration 10GRC 4 3" xfId="35400"/>
    <cellStyle name="_VC 6.15.06 update on 06GRC power costs.xls Chart 1_Wind Integration 10GRC 5" xfId="35401"/>
    <cellStyle name="_VC 6.15.06 update on 06GRC power costs.xls Chart 1_Wind Integration 10GRC 5 2" xfId="35402"/>
    <cellStyle name="_VC 6.15.06 update on 06GRC power costs.xls Chart 1_Wind Integration 10GRC 6" xfId="35403"/>
    <cellStyle name="_VC 6.15.06 update on 06GRC power costs.xls Chart 1_Wind Integration 10GRC 6 2" xfId="35404"/>
    <cellStyle name="_VC 6.15.06 update on 06GRC power costs.xls Chart 1_Wind Integration 10GRC_DEM-WP(C) ENERG10C--ctn Mid-C_042010 2010GRC" xfId="35405"/>
    <cellStyle name="_VC 6.15.06 update on 06GRC power costs.xls Chart 1_Wind Integration 10GRC_DEM-WP(C) ENERG10C--ctn Mid-C_042010 2010GRC 2" xfId="35406"/>
    <cellStyle name="_VC 6.15.06 update on 06GRC power costs.xls Chart 2" xfId="7470"/>
    <cellStyle name="_VC 6.15.06 update on 06GRC power costs.xls Chart 2 10" xfId="35407"/>
    <cellStyle name="_VC 6.15.06 update on 06GRC power costs.xls Chart 2 10 2" xfId="35408"/>
    <cellStyle name="_VC 6.15.06 update on 06GRC power costs.xls Chart 2 11" xfId="35409"/>
    <cellStyle name="_VC 6.15.06 update on 06GRC power costs.xls Chart 2 11 2" xfId="35410"/>
    <cellStyle name="_VC 6.15.06 update on 06GRC power costs.xls Chart 2 11 3" xfId="35411"/>
    <cellStyle name="_VC 6.15.06 update on 06GRC power costs.xls Chart 2 2" xfId="7471"/>
    <cellStyle name="_VC 6.15.06 update on 06GRC power costs.xls Chart 2 2 2" xfId="7472"/>
    <cellStyle name="_VC 6.15.06 update on 06GRC power costs.xls Chart 2 2 2 2" xfId="7473"/>
    <cellStyle name="_VC 6.15.06 update on 06GRC power costs.xls Chart 2 2 2 2 2" xfId="35412"/>
    <cellStyle name="_VC 6.15.06 update on 06GRC power costs.xls Chart 2 2 2 2 2 2" xfId="35413"/>
    <cellStyle name="_VC 6.15.06 update on 06GRC power costs.xls Chart 2 2 2 3" xfId="7474"/>
    <cellStyle name="_VC 6.15.06 update on 06GRC power costs.xls Chart 2 2 2 3 2" xfId="35414"/>
    <cellStyle name="_VC 6.15.06 update on 06GRC power costs.xls Chart 2 2 2 4" xfId="35415"/>
    <cellStyle name="_VC 6.15.06 update on 06GRC power costs.xls Chart 2 2 2 4 2" xfId="35416"/>
    <cellStyle name="_VC 6.15.06 update on 06GRC power costs.xls Chart 2 2 3" xfId="7475"/>
    <cellStyle name="_VC 6.15.06 update on 06GRC power costs.xls Chart 2 2 3 2" xfId="35417"/>
    <cellStyle name="_VC 6.15.06 update on 06GRC power costs.xls Chart 2 2 3 2 2" xfId="35418"/>
    <cellStyle name="_VC 6.15.06 update on 06GRC power costs.xls Chart 2 2 3 3" xfId="35419"/>
    <cellStyle name="_VC 6.15.06 update on 06GRC power costs.xls Chart 2 2 4" xfId="7476"/>
    <cellStyle name="_VC 6.15.06 update on 06GRC power costs.xls Chart 2 2 4 2" xfId="35420"/>
    <cellStyle name="_VC 6.15.06 update on 06GRC power costs.xls Chart 2 2 4 2 2" xfId="35421"/>
    <cellStyle name="_VC 6.15.06 update on 06GRC power costs.xls Chart 2 2 4 3" xfId="35422"/>
    <cellStyle name="_VC 6.15.06 update on 06GRC power costs.xls Chart 2 2 5" xfId="35423"/>
    <cellStyle name="_VC 6.15.06 update on 06GRC power costs.xls Chart 2 2 5 2" xfId="35424"/>
    <cellStyle name="_VC 6.15.06 update on 06GRC power costs.xls Chart 2 2 6" xfId="35425"/>
    <cellStyle name="_VC 6.15.06 update on 06GRC power costs.xls Chart 2 2 6 2" xfId="35426"/>
    <cellStyle name="_VC 6.15.06 update on 06GRC power costs.xls Chart 2 3" xfId="7477"/>
    <cellStyle name="_VC 6.15.06 update on 06GRC power costs.xls Chart 2 3 2" xfId="7478"/>
    <cellStyle name="_VC 6.15.06 update on 06GRC power costs.xls Chart 2 3 2 2" xfId="7479"/>
    <cellStyle name="_VC 6.15.06 update on 06GRC power costs.xls Chart 2 3 2 2 2" xfId="35427"/>
    <cellStyle name="_VC 6.15.06 update on 06GRC power costs.xls Chart 2 3 2 3" xfId="7480"/>
    <cellStyle name="_VC 6.15.06 update on 06GRC power costs.xls Chart 2 3 3" xfId="7481"/>
    <cellStyle name="_VC 6.15.06 update on 06GRC power costs.xls Chart 2 3 3 2" xfId="7482"/>
    <cellStyle name="_VC 6.15.06 update on 06GRC power costs.xls Chart 2 3 3 2 2" xfId="35428"/>
    <cellStyle name="_VC 6.15.06 update on 06GRC power costs.xls Chart 2 3 3 3" xfId="7483"/>
    <cellStyle name="_VC 6.15.06 update on 06GRC power costs.xls Chart 2 3 4" xfId="7484"/>
    <cellStyle name="_VC 6.15.06 update on 06GRC power costs.xls Chart 2 3 4 2" xfId="7485"/>
    <cellStyle name="_VC 6.15.06 update on 06GRC power costs.xls Chart 2 3 4 2 2" xfId="35429"/>
    <cellStyle name="_VC 6.15.06 update on 06GRC power costs.xls Chart 2 3 4 3" xfId="7486"/>
    <cellStyle name="_VC 6.15.06 update on 06GRC power costs.xls Chart 2 3 5" xfId="35430"/>
    <cellStyle name="_VC 6.15.06 update on 06GRC power costs.xls Chart 2 3 5 2" xfId="35431"/>
    <cellStyle name="_VC 6.15.06 update on 06GRC power costs.xls Chart 2 4" xfId="7487"/>
    <cellStyle name="_VC 6.15.06 update on 06GRC power costs.xls Chart 2 4 2" xfId="7488"/>
    <cellStyle name="_VC 6.15.06 update on 06GRC power costs.xls Chart 2 4 2 2" xfId="35432"/>
    <cellStyle name="_VC 6.15.06 update on 06GRC power costs.xls Chart 2 4 2 2 2" xfId="35433"/>
    <cellStyle name="_VC 6.15.06 update on 06GRC power costs.xls Chart 2 4 2 2 2 2" xfId="35434"/>
    <cellStyle name="_VC 6.15.06 update on 06GRC power costs.xls Chart 2 4 2 3" xfId="35435"/>
    <cellStyle name="_VC 6.15.06 update on 06GRC power costs.xls Chart 2 4 2 3 2" xfId="35436"/>
    <cellStyle name="_VC 6.15.06 update on 06GRC power costs.xls Chart 2 4 2 4" xfId="35437"/>
    <cellStyle name="_VC 6.15.06 update on 06GRC power costs.xls Chart 2 4 2 4 2" xfId="35438"/>
    <cellStyle name="_VC 6.15.06 update on 06GRC power costs.xls Chart 2 4 3" xfId="7489"/>
    <cellStyle name="_VC 6.15.06 update on 06GRC power costs.xls Chart 2 4 3 2" xfId="35439"/>
    <cellStyle name="_VC 6.15.06 update on 06GRC power costs.xls Chart 2 4 3 2 2" xfId="35440"/>
    <cellStyle name="_VC 6.15.06 update on 06GRC power costs.xls Chart 2 4 3 3" xfId="35441"/>
    <cellStyle name="_VC 6.15.06 update on 06GRC power costs.xls Chart 2 4 4" xfId="35442"/>
    <cellStyle name="_VC 6.15.06 update on 06GRC power costs.xls Chart 2 4 4 2" xfId="35443"/>
    <cellStyle name="_VC 6.15.06 update on 06GRC power costs.xls Chart 2 4 4 2 2" xfId="35444"/>
    <cellStyle name="_VC 6.15.06 update on 06GRC power costs.xls Chart 2 4 4 3" xfId="35445"/>
    <cellStyle name="_VC 6.15.06 update on 06GRC power costs.xls Chart 2 4 5" xfId="35446"/>
    <cellStyle name="_VC 6.15.06 update on 06GRC power costs.xls Chart 2 4 5 2" xfId="35447"/>
    <cellStyle name="_VC 6.15.06 update on 06GRC power costs.xls Chart 2 4 6" xfId="35448"/>
    <cellStyle name="_VC 6.15.06 update on 06GRC power costs.xls Chart 2 4 6 2" xfId="35449"/>
    <cellStyle name="_VC 6.15.06 update on 06GRC power costs.xls Chart 2 5" xfId="7490"/>
    <cellStyle name="_VC 6.15.06 update on 06GRC power costs.xls Chart 2 5 2" xfId="35450"/>
    <cellStyle name="_VC 6.15.06 update on 06GRC power costs.xls Chart 2 5 2 2" xfId="35451"/>
    <cellStyle name="_VC 6.15.06 update on 06GRC power costs.xls Chart 2 5 2 2 2" xfId="35452"/>
    <cellStyle name="_VC 6.15.06 update on 06GRC power costs.xls Chart 2 5 2 2 2 2" xfId="35453"/>
    <cellStyle name="_VC 6.15.06 update on 06GRC power costs.xls Chart 2 5 2 3" xfId="35454"/>
    <cellStyle name="_VC 6.15.06 update on 06GRC power costs.xls Chart 2 5 2 3 2" xfId="35455"/>
    <cellStyle name="_VC 6.15.06 update on 06GRC power costs.xls Chart 2 5 2 4" xfId="35456"/>
    <cellStyle name="_VC 6.15.06 update on 06GRC power costs.xls Chart 2 5 2 4 2" xfId="35457"/>
    <cellStyle name="_VC 6.15.06 update on 06GRC power costs.xls Chart 2 5 2 5" xfId="35458"/>
    <cellStyle name="_VC 6.15.06 update on 06GRC power costs.xls Chart 2 5 3" xfId="35459"/>
    <cellStyle name="_VC 6.15.06 update on 06GRC power costs.xls Chart 2 5 3 2" xfId="35460"/>
    <cellStyle name="_VC 6.15.06 update on 06GRC power costs.xls Chart 2 5 3 2 2" xfId="35461"/>
    <cellStyle name="_VC 6.15.06 update on 06GRC power costs.xls Chart 2 5 4" xfId="35462"/>
    <cellStyle name="_VC 6.15.06 update on 06GRC power costs.xls Chart 2 5 4 2" xfId="35463"/>
    <cellStyle name="_VC 6.15.06 update on 06GRC power costs.xls Chart 2 5 5" xfId="35464"/>
    <cellStyle name="_VC 6.15.06 update on 06GRC power costs.xls Chart 2 5 5 2" xfId="35465"/>
    <cellStyle name="_VC 6.15.06 update on 06GRC power costs.xls Chart 2 6" xfId="7491"/>
    <cellStyle name="_VC 6.15.06 update on 06GRC power costs.xls Chart 2 6 2" xfId="35466"/>
    <cellStyle name="_VC 6.15.06 update on 06GRC power costs.xls Chart 2 6 2 2" xfId="35467"/>
    <cellStyle name="_VC 6.15.06 update on 06GRC power costs.xls Chart 2 6 2 2 2" xfId="35468"/>
    <cellStyle name="_VC 6.15.06 update on 06GRC power costs.xls Chart 2 6 3" xfId="35469"/>
    <cellStyle name="_VC 6.15.06 update on 06GRC power costs.xls Chart 2 6 3 2" xfId="35470"/>
    <cellStyle name="_VC 6.15.06 update on 06GRC power costs.xls Chart 2 6 4" xfId="35471"/>
    <cellStyle name="_VC 6.15.06 update on 06GRC power costs.xls Chart 2 6 4 2" xfId="35472"/>
    <cellStyle name="_VC 6.15.06 update on 06GRC power costs.xls Chart 2 7" xfId="7492"/>
    <cellStyle name="_VC 6.15.06 update on 06GRC power costs.xls Chart 2 7 2" xfId="35473"/>
    <cellStyle name="_VC 6.15.06 update on 06GRC power costs.xls Chart 2 7 2 2" xfId="35474"/>
    <cellStyle name="_VC 6.15.06 update on 06GRC power costs.xls Chart 2 7 3" xfId="35475"/>
    <cellStyle name="_VC 6.15.06 update on 06GRC power costs.xls Chart 2 8" xfId="35476"/>
    <cellStyle name="_VC 6.15.06 update on 06GRC power costs.xls Chart 2 8 2" xfId="35477"/>
    <cellStyle name="_VC 6.15.06 update on 06GRC power costs.xls Chart 2 8 2 2" xfId="35478"/>
    <cellStyle name="_VC 6.15.06 update on 06GRC power costs.xls Chart 2 8 3" xfId="35479"/>
    <cellStyle name="_VC 6.15.06 update on 06GRC power costs.xls Chart 2 9" xfId="35480"/>
    <cellStyle name="_VC 6.15.06 update on 06GRC power costs.xls Chart 2 9 2" xfId="35481"/>
    <cellStyle name="_VC 6.15.06 update on 06GRC power costs.xls Chart 2 9 2 2" xfId="35482"/>
    <cellStyle name="_VC 6.15.06 update on 06GRC power costs.xls Chart 2 9 2 2 2" xfId="35483"/>
    <cellStyle name="_VC 6.15.06 update on 06GRC power costs.xls Chart 2 9 2 3" xfId="35484"/>
    <cellStyle name="_VC 6.15.06 update on 06GRC power costs.xls Chart 2 9 3" xfId="35485"/>
    <cellStyle name="_VC 6.15.06 update on 06GRC power costs.xls Chart 2 9 3 2" xfId="35486"/>
    <cellStyle name="_VC 6.15.06 update on 06GRC power costs.xls Chart 2 9 4" xfId="35487"/>
    <cellStyle name="_VC 6.15.06 update on 06GRC power costs.xls Chart 2_04 07E Wild Horse Wind Expansion (C) (2)" xfId="7493"/>
    <cellStyle name="_VC 6.15.06 update on 06GRC power costs.xls Chart 2_04 07E Wild Horse Wind Expansion (C) (2) 2" xfId="7494"/>
    <cellStyle name="_VC 6.15.06 update on 06GRC power costs.xls Chart 2_04 07E Wild Horse Wind Expansion (C) (2) 2 2" xfId="7495"/>
    <cellStyle name="_VC 6.15.06 update on 06GRC power costs.xls Chart 2_04 07E Wild Horse Wind Expansion (C) (2) 2 2 2" xfId="35488"/>
    <cellStyle name="_VC 6.15.06 update on 06GRC power costs.xls Chart 2_04 07E Wild Horse Wind Expansion (C) (2) 2 2 2 2" xfId="35489"/>
    <cellStyle name="_VC 6.15.06 update on 06GRC power costs.xls Chart 2_04 07E Wild Horse Wind Expansion (C) (2) 2 3" xfId="7496"/>
    <cellStyle name="_VC 6.15.06 update on 06GRC power costs.xls Chart 2_04 07E Wild Horse Wind Expansion (C) (2) 2 3 2" xfId="35490"/>
    <cellStyle name="_VC 6.15.06 update on 06GRC power costs.xls Chart 2_04 07E Wild Horse Wind Expansion (C) (2) 2 4" xfId="35491"/>
    <cellStyle name="_VC 6.15.06 update on 06GRC power costs.xls Chart 2_04 07E Wild Horse Wind Expansion (C) (2) 2 4 2" xfId="35492"/>
    <cellStyle name="_VC 6.15.06 update on 06GRC power costs.xls Chart 2_04 07E Wild Horse Wind Expansion (C) (2) 3" xfId="7497"/>
    <cellStyle name="_VC 6.15.06 update on 06GRC power costs.xls Chart 2_04 07E Wild Horse Wind Expansion (C) (2) 3 2" xfId="35493"/>
    <cellStyle name="_VC 6.15.06 update on 06GRC power costs.xls Chart 2_04 07E Wild Horse Wind Expansion (C) (2) 3 2 2" xfId="35494"/>
    <cellStyle name="_VC 6.15.06 update on 06GRC power costs.xls Chart 2_04 07E Wild Horse Wind Expansion (C) (2) 3 3" xfId="35495"/>
    <cellStyle name="_VC 6.15.06 update on 06GRC power costs.xls Chart 2_04 07E Wild Horse Wind Expansion (C) (2) 4" xfId="7498"/>
    <cellStyle name="_VC 6.15.06 update on 06GRC power costs.xls Chart 2_04 07E Wild Horse Wind Expansion (C) (2) 4 2" xfId="35496"/>
    <cellStyle name="_VC 6.15.06 update on 06GRC power costs.xls Chart 2_04 07E Wild Horse Wind Expansion (C) (2) 4 2 2" xfId="35497"/>
    <cellStyle name="_VC 6.15.06 update on 06GRC power costs.xls Chart 2_04 07E Wild Horse Wind Expansion (C) (2) 4 3" xfId="35498"/>
    <cellStyle name="_VC 6.15.06 update on 06GRC power costs.xls Chart 2_04 07E Wild Horse Wind Expansion (C) (2) 5" xfId="35499"/>
    <cellStyle name="_VC 6.15.06 update on 06GRC power costs.xls Chart 2_04 07E Wild Horse Wind Expansion (C) (2) 5 2" xfId="35500"/>
    <cellStyle name="_VC 6.15.06 update on 06GRC power costs.xls Chart 2_04 07E Wild Horse Wind Expansion (C) (2) 6" xfId="35501"/>
    <cellStyle name="_VC 6.15.06 update on 06GRC power costs.xls Chart 2_04 07E Wild Horse Wind Expansion (C) (2) 6 2" xfId="35502"/>
    <cellStyle name="_VC 6.15.06 update on 06GRC power costs.xls Chart 2_04 07E Wild Horse Wind Expansion (C) (2)_Adj Bench DR 3 for Initial Briefs (Electric)" xfId="7499"/>
    <cellStyle name="_VC 6.15.06 update on 06GRC power costs.xls Chart 2_04 07E Wild Horse Wind Expansion (C) (2)_Adj Bench DR 3 for Initial Briefs (Electric) 2" xfId="7500"/>
    <cellStyle name="_VC 6.15.06 update on 06GRC power costs.xls Chart 2_04 07E Wild Horse Wind Expansion (C) (2)_Adj Bench DR 3 for Initial Briefs (Electric) 2 2" xfId="7501"/>
    <cellStyle name="_VC 6.15.06 update on 06GRC power costs.xls Chart 2_04 07E Wild Horse Wind Expansion (C) (2)_Adj Bench DR 3 for Initial Briefs (Electric) 2 2 2" xfId="35503"/>
    <cellStyle name="_VC 6.15.06 update on 06GRC power costs.xls Chart 2_04 07E Wild Horse Wind Expansion (C) (2)_Adj Bench DR 3 for Initial Briefs (Electric) 2 2 2 2" xfId="35504"/>
    <cellStyle name="_VC 6.15.06 update on 06GRC power costs.xls Chart 2_04 07E Wild Horse Wind Expansion (C) (2)_Adj Bench DR 3 for Initial Briefs (Electric) 2 3" xfId="7502"/>
    <cellStyle name="_VC 6.15.06 update on 06GRC power costs.xls Chart 2_04 07E Wild Horse Wind Expansion (C) (2)_Adj Bench DR 3 for Initial Briefs (Electric) 2 3 2" xfId="35505"/>
    <cellStyle name="_VC 6.15.06 update on 06GRC power costs.xls Chart 2_04 07E Wild Horse Wind Expansion (C) (2)_Adj Bench DR 3 for Initial Briefs (Electric) 2 4" xfId="35506"/>
    <cellStyle name="_VC 6.15.06 update on 06GRC power costs.xls Chart 2_04 07E Wild Horse Wind Expansion (C) (2)_Adj Bench DR 3 for Initial Briefs (Electric) 2 4 2" xfId="35507"/>
    <cellStyle name="_VC 6.15.06 update on 06GRC power costs.xls Chart 2_04 07E Wild Horse Wind Expansion (C) (2)_Adj Bench DR 3 for Initial Briefs (Electric) 3" xfId="7503"/>
    <cellStyle name="_VC 6.15.06 update on 06GRC power costs.xls Chart 2_04 07E Wild Horse Wind Expansion (C) (2)_Adj Bench DR 3 for Initial Briefs (Electric) 3 2" xfId="35508"/>
    <cellStyle name="_VC 6.15.06 update on 06GRC power costs.xls Chart 2_04 07E Wild Horse Wind Expansion (C) (2)_Adj Bench DR 3 for Initial Briefs (Electric) 3 2 2" xfId="35509"/>
    <cellStyle name="_VC 6.15.06 update on 06GRC power costs.xls Chart 2_04 07E Wild Horse Wind Expansion (C) (2)_Adj Bench DR 3 for Initial Briefs (Electric) 3 3" xfId="35510"/>
    <cellStyle name="_VC 6.15.06 update on 06GRC power costs.xls Chart 2_04 07E Wild Horse Wind Expansion (C) (2)_Adj Bench DR 3 for Initial Briefs (Electric) 4" xfId="7504"/>
    <cellStyle name="_VC 6.15.06 update on 06GRC power costs.xls Chart 2_04 07E Wild Horse Wind Expansion (C) (2)_Adj Bench DR 3 for Initial Briefs (Electric) 4 2" xfId="35511"/>
    <cellStyle name="_VC 6.15.06 update on 06GRC power costs.xls Chart 2_04 07E Wild Horse Wind Expansion (C) (2)_Adj Bench DR 3 for Initial Briefs (Electric) 4 2 2" xfId="35512"/>
    <cellStyle name="_VC 6.15.06 update on 06GRC power costs.xls Chart 2_04 07E Wild Horse Wind Expansion (C) (2)_Adj Bench DR 3 for Initial Briefs (Electric) 4 3" xfId="35513"/>
    <cellStyle name="_VC 6.15.06 update on 06GRC power costs.xls Chart 2_04 07E Wild Horse Wind Expansion (C) (2)_Adj Bench DR 3 for Initial Briefs (Electric) 5" xfId="35514"/>
    <cellStyle name="_VC 6.15.06 update on 06GRC power costs.xls Chart 2_04 07E Wild Horse Wind Expansion (C) (2)_Adj Bench DR 3 for Initial Briefs (Electric) 5 2" xfId="35515"/>
    <cellStyle name="_VC 6.15.06 update on 06GRC power costs.xls Chart 2_04 07E Wild Horse Wind Expansion (C) (2)_Adj Bench DR 3 for Initial Briefs (Electric) 6" xfId="35516"/>
    <cellStyle name="_VC 6.15.06 update on 06GRC power costs.xls Chart 2_04 07E Wild Horse Wind Expansion (C) (2)_Adj Bench DR 3 for Initial Briefs (Electric) 6 2" xfId="35517"/>
    <cellStyle name="_VC 6.15.06 update on 06GRC power costs.xls Chart 2_04 07E Wild Horse Wind Expansion (C) (2)_Adj Bench DR 3 for Initial Briefs (Electric)_DEM-WP(C) ENERG10C--ctn Mid-C_042010 2010GRC" xfId="35518"/>
    <cellStyle name="_VC 6.15.06 update on 06GRC power costs.xls Chart 2_04 07E Wild Horse Wind Expansion (C) (2)_Adj Bench DR 3 for Initial Briefs (Electric)_DEM-WP(C) ENERG10C--ctn Mid-C_042010 2010GRC 2" xfId="35519"/>
    <cellStyle name="_VC 6.15.06 update on 06GRC power costs.xls Chart 2_04 07E Wild Horse Wind Expansion (C) (2)_Book1" xfId="7505"/>
    <cellStyle name="_VC 6.15.06 update on 06GRC power costs.xls Chart 2_04 07E Wild Horse Wind Expansion (C) (2)_Book1 2" xfId="35520"/>
    <cellStyle name="_VC 6.15.06 update on 06GRC power costs.xls Chart 2_04 07E Wild Horse Wind Expansion (C) (2)_DEM-WP(C) ENERG10C--ctn Mid-C_042010 2010GRC" xfId="35521"/>
    <cellStyle name="_VC 6.15.06 update on 06GRC power costs.xls Chart 2_04 07E Wild Horse Wind Expansion (C) (2)_DEM-WP(C) ENERG10C--ctn Mid-C_042010 2010GRC 2" xfId="35522"/>
    <cellStyle name="_VC 6.15.06 update on 06GRC power costs.xls Chart 2_04 07E Wild Horse Wind Expansion (C) (2)_Electric Rev Req Model (2009 GRC) " xfId="7506"/>
    <cellStyle name="_VC 6.15.06 update on 06GRC power costs.xls Chart 2_04 07E Wild Horse Wind Expansion (C) (2)_Electric Rev Req Model (2009 GRC)  2" xfId="7507"/>
    <cellStyle name="_VC 6.15.06 update on 06GRC power costs.xls Chart 2_04 07E Wild Horse Wind Expansion (C) (2)_Electric Rev Req Model (2009 GRC)  2 2" xfId="7508"/>
    <cellStyle name="_VC 6.15.06 update on 06GRC power costs.xls Chart 2_04 07E Wild Horse Wind Expansion (C) (2)_Electric Rev Req Model (2009 GRC)  2 2 2" xfId="35523"/>
    <cellStyle name="_VC 6.15.06 update on 06GRC power costs.xls Chart 2_04 07E Wild Horse Wind Expansion (C) (2)_Electric Rev Req Model (2009 GRC)  2 2 2 2" xfId="35524"/>
    <cellStyle name="_VC 6.15.06 update on 06GRC power costs.xls Chart 2_04 07E Wild Horse Wind Expansion (C) (2)_Electric Rev Req Model (2009 GRC)  2 3" xfId="7509"/>
    <cellStyle name="_VC 6.15.06 update on 06GRC power costs.xls Chart 2_04 07E Wild Horse Wind Expansion (C) (2)_Electric Rev Req Model (2009 GRC)  2 3 2" xfId="35525"/>
    <cellStyle name="_VC 6.15.06 update on 06GRC power costs.xls Chart 2_04 07E Wild Horse Wind Expansion (C) (2)_Electric Rev Req Model (2009 GRC)  2 4" xfId="35526"/>
    <cellStyle name="_VC 6.15.06 update on 06GRC power costs.xls Chart 2_04 07E Wild Horse Wind Expansion (C) (2)_Electric Rev Req Model (2009 GRC)  2 4 2" xfId="35527"/>
    <cellStyle name="_VC 6.15.06 update on 06GRC power costs.xls Chart 2_04 07E Wild Horse Wind Expansion (C) (2)_Electric Rev Req Model (2009 GRC)  3" xfId="7510"/>
    <cellStyle name="_VC 6.15.06 update on 06GRC power costs.xls Chart 2_04 07E Wild Horse Wind Expansion (C) (2)_Electric Rev Req Model (2009 GRC)  3 2" xfId="35528"/>
    <cellStyle name="_VC 6.15.06 update on 06GRC power costs.xls Chart 2_04 07E Wild Horse Wind Expansion (C) (2)_Electric Rev Req Model (2009 GRC)  3 2 2" xfId="35529"/>
    <cellStyle name="_VC 6.15.06 update on 06GRC power costs.xls Chart 2_04 07E Wild Horse Wind Expansion (C) (2)_Electric Rev Req Model (2009 GRC)  3 3" xfId="35530"/>
    <cellStyle name="_VC 6.15.06 update on 06GRC power costs.xls Chart 2_04 07E Wild Horse Wind Expansion (C) (2)_Electric Rev Req Model (2009 GRC)  4" xfId="7511"/>
    <cellStyle name="_VC 6.15.06 update on 06GRC power costs.xls Chart 2_04 07E Wild Horse Wind Expansion (C) (2)_Electric Rev Req Model (2009 GRC)  4 2" xfId="35531"/>
    <cellStyle name="_VC 6.15.06 update on 06GRC power costs.xls Chart 2_04 07E Wild Horse Wind Expansion (C) (2)_Electric Rev Req Model (2009 GRC)  4 2 2" xfId="35532"/>
    <cellStyle name="_VC 6.15.06 update on 06GRC power costs.xls Chart 2_04 07E Wild Horse Wind Expansion (C) (2)_Electric Rev Req Model (2009 GRC)  4 3" xfId="35533"/>
    <cellStyle name="_VC 6.15.06 update on 06GRC power costs.xls Chart 2_04 07E Wild Horse Wind Expansion (C) (2)_Electric Rev Req Model (2009 GRC)  5" xfId="35534"/>
    <cellStyle name="_VC 6.15.06 update on 06GRC power costs.xls Chart 2_04 07E Wild Horse Wind Expansion (C) (2)_Electric Rev Req Model (2009 GRC)  5 2" xfId="35535"/>
    <cellStyle name="_VC 6.15.06 update on 06GRC power costs.xls Chart 2_04 07E Wild Horse Wind Expansion (C) (2)_Electric Rev Req Model (2009 GRC)  6" xfId="35536"/>
    <cellStyle name="_VC 6.15.06 update on 06GRC power costs.xls Chart 2_04 07E Wild Horse Wind Expansion (C) (2)_Electric Rev Req Model (2009 GRC)  6 2" xfId="35537"/>
    <cellStyle name="_VC 6.15.06 update on 06GRC power costs.xls Chart 2_04 07E Wild Horse Wind Expansion (C) (2)_Electric Rev Req Model (2009 GRC) _DEM-WP(C) ENERG10C--ctn Mid-C_042010 2010GRC" xfId="35538"/>
    <cellStyle name="_VC 6.15.06 update on 06GRC power costs.xls Chart 2_04 07E Wild Horse Wind Expansion (C) (2)_Electric Rev Req Model (2009 GRC) _DEM-WP(C) ENERG10C--ctn Mid-C_042010 2010GRC 2" xfId="35539"/>
    <cellStyle name="_VC 6.15.06 update on 06GRC power costs.xls Chart 2_04 07E Wild Horse Wind Expansion (C) (2)_Electric Rev Req Model (2009 GRC) Rebuttal" xfId="7512"/>
    <cellStyle name="_VC 6.15.06 update on 06GRC power costs.xls Chart 2_04 07E Wild Horse Wind Expansion (C) (2)_Electric Rev Req Model (2009 GRC) Rebuttal 2" xfId="7513"/>
    <cellStyle name="_VC 6.15.06 update on 06GRC power costs.xls Chart 2_04 07E Wild Horse Wind Expansion (C) (2)_Electric Rev Req Model (2009 GRC) Rebuttal 2 2" xfId="7514"/>
    <cellStyle name="_VC 6.15.06 update on 06GRC power costs.xls Chart 2_04 07E Wild Horse Wind Expansion (C) (2)_Electric Rev Req Model (2009 GRC) Rebuttal 2 2 2" xfId="35540"/>
    <cellStyle name="_VC 6.15.06 update on 06GRC power costs.xls Chart 2_04 07E Wild Horse Wind Expansion (C) (2)_Electric Rev Req Model (2009 GRC) Rebuttal 2 3" xfId="7515"/>
    <cellStyle name="_VC 6.15.06 update on 06GRC power costs.xls Chart 2_04 07E Wild Horse Wind Expansion (C) (2)_Electric Rev Req Model (2009 GRC) Rebuttal 3" xfId="7516"/>
    <cellStyle name="_VC 6.15.06 update on 06GRC power costs.xls Chart 2_04 07E Wild Horse Wind Expansion (C) (2)_Electric Rev Req Model (2009 GRC) Rebuttal 3 2" xfId="35541"/>
    <cellStyle name="_VC 6.15.06 update on 06GRC power costs.xls Chart 2_04 07E Wild Horse Wind Expansion (C) (2)_Electric Rev Req Model (2009 GRC) Rebuttal 4" xfId="7517"/>
    <cellStyle name="_VC 6.15.06 update on 06GRC power costs.xls Chart 2_04 07E Wild Horse Wind Expansion (C) (2)_Electric Rev Req Model (2009 GRC) Rebuttal REmoval of New  WH Solar AdjustMI" xfId="7518"/>
    <cellStyle name="_VC 6.15.06 update on 06GRC power costs.xls Chart 2_04 07E Wild Horse Wind Expansion (C) (2)_Electric Rev Req Model (2009 GRC) Rebuttal REmoval of New  WH Solar AdjustMI 2" xfId="7519"/>
    <cellStyle name="_VC 6.15.06 update on 06GRC power costs.xls Chart 2_04 07E Wild Horse Wind Expansion (C) (2)_Electric Rev Req Model (2009 GRC) Rebuttal REmoval of New  WH Solar AdjustMI 2 2" xfId="7520"/>
    <cellStyle name="_VC 6.15.06 update on 06GRC power costs.xls Chart 2_04 07E Wild Horse Wind Expansion (C) (2)_Electric Rev Req Model (2009 GRC) Rebuttal REmoval of New  WH Solar AdjustMI 2 2 2" xfId="35542"/>
    <cellStyle name="_VC 6.15.06 update on 06GRC power costs.xls Chart 2_04 07E Wild Horse Wind Expansion (C) (2)_Electric Rev Req Model (2009 GRC) Rebuttal REmoval of New  WH Solar AdjustMI 2 2 2 2" xfId="35543"/>
    <cellStyle name="_VC 6.15.06 update on 06GRC power costs.xls Chart 2_04 07E Wild Horse Wind Expansion (C) (2)_Electric Rev Req Model (2009 GRC) Rebuttal REmoval of New  WH Solar AdjustMI 2 3" xfId="7521"/>
    <cellStyle name="_VC 6.15.06 update on 06GRC power costs.xls Chart 2_04 07E Wild Horse Wind Expansion (C) (2)_Electric Rev Req Model (2009 GRC) Rebuttal REmoval of New  WH Solar AdjustMI 2 3 2" xfId="35544"/>
    <cellStyle name="_VC 6.15.06 update on 06GRC power costs.xls Chart 2_04 07E Wild Horse Wind Expansion (C) (2)_Electric Rev Req Model (2009 GRC) Rebuttal REmoval of New  WH Solar AdjustMI 2 4" xfId="35545"/>
    <cellStyle name="_VC 6.15.06 update on 06GRC power costs.xls Chart 2_04 07E Wild Horse Wind Expansion (C) (2)_Electric Rev Req Model (2009 GRC) Rebuttal REmoval of New  WH Solar AdjustMI 2 4 2" xfId="35546"/>
    <cellStyle name="_VC 6.15.06 update on 06GRC power costs.xls Chart 2_04 07E Wild Horse Wind Expansion (C) (2)_Electric Rev Req Model (2009 GRC) Rebuttal REmoval of New  WH Solar AdjustMI 3" xfId="7522"/>
    <cellStyle name="_VC 6.15.06 update on 06GRC power costs.xls Chart 2_04 07E Wild Horse Wind Expansion (C) (2)_Electric Rev Req Model (2009 GRC) Rebuttal REmoval of New  WH Solar AdjustMI 3 2" xfId="35547"/>
    <cellStyle name="_VC 6.15.06 update on 06GRC power costs.xls Chart 2_04 07E Wild Horse Wind Expansion (C) (2)_Electric Rev Req Model (2009 GRC) Rebuttal REmoval of New  WH Solar AdjustMI 3 2 2" xfId="35548"/>
    <cellStyle name="_VC 6.15.06 update on 06GRC power costs.xls Chart 2_04 07E Wild Horse Wind Expansion (C) (2)_Electric Rev Req Model (2009 GRC) Rebuttal REmoval of New  WH Solar AdjustMI 3 3" xfId="35549"/>
    <cellStyle name="_VC 6.15.06 update on 06GRC power costs.xls Chart 2_04 07E Wild Horse Wind Expansion (C) (2)_Electric Rev Req Model (2009 GRC) Rebuttal REmoval of New  WH Solar AdjustMI 4" xfId="7523"/>
    <cellStyle name="_VC 6.15.06 update on 06GRC power costs.xls Chart 2_04 07E Wild Horse Wind Expansion (C) (2)_Electric Rev Req Model (2009 GRC) Rebuttal REmoval of New  WH Solar AdjustMI 4 2" xfId="35550"/>
    <cellStyle name="_VC 6.15.06 update on 06GRC power costs.xls Chart 2_04 07E Wild Horse Wind Expansion (C) (2)_Electric Rev Req Model (2009 GRC) Rebuttal REmoval of New  WH Solar AdjustMI 4 2 2" xfId="35551"/>
    <cellStyle name="_VC 6.15.06 update on 06GRC power costs.xls Chart 2_04 07E Wild Horse Wind Expansion (C) (2)_Electric Rev Req Model (2009 GRC) Rebuttal REmoval of New  WH Solar AdjustMI 4 3" xfId="35552"/>
    <cellStyle name="_VC 6.15.06 update on 06GRC power costs.xls Chart 2_04 07E Wild Horse Wind Expansion (C) (2)_Electric Rev Req Model (2009 GRC) Rebuttal REmoval of New  WH Solar AdjustMI 5" xfId="35553"/>
    <cellStyle name="_VC 6.15.06 update on 06GRC power costs.xls Chart 2_04 07E Wild Horse Wind Expansion (C) (2)_Electric Rev Req Model (2009 GRC) Rebuttal REmoval of New  WH Solar AdjustMI 5 2" xfId="35554"/>
    <cellStyle name="_VC 6.15.06 update on 06GRC power costs.xls Chart 2_04 07E Wild Horse Wind Expansion (C) (2)_Electric Rev Req Model (2009 GRC) Rebuttal REmoval of New  WH Solar AdjustMI 6" xfId="35555"/>
    <cellStyle name="_VC 6.15.06 update on 06GRC power costs.xls Chart 2_04 07E Wild Horse Wind Expansion (C) (2)_Electric Rev Req Model (2009 GRC) Rebuttal REmoval of New  WH Solar AdjustMI 6 2" xfId="35556"/>
    <cellStyle name="_VC 6.15.06 update on 06GRC power costs.xls Chart 2_04 07E Wild Horse Wind Expansion (C) (2)_Electric Rev Req Model (2009 GRC) Rebuttal REmoval of New  WH Solar AdjustMI_DEM-WP(C) ENERG10C--ctn Mid-C_042010 2010GRC" xfId="35557"/>
    <cellStyle name="_VC 6.15.06 update on 06GRC power costs.xls Chart 2_04 07E Wild Horse Wind Expansion (C) (2)_Electric Rev Req Model (2009 GRC) Rebuttal REmoval of New  WH Solar AdjustMI_DEM-WP(C) ENERG10C--ctn Mid-C_042010 2010GRC 2" xfId="35558"/>
    <cellStyle name="_VC 6.15.06 update on 06GRC power costs.xls Chart 2_04 07E Wild Horse Wind Expansion (C) (2)_Electric Rev Req Model (2009 GRC) Revised 01-18-2010" xfId="7524"/>
    <cellStyle name="_VC 6.15.06 update on 06GRC power costs.xls Chart 2_04 07E Wild Horse Wind Expansion (C) (2)_Electric Rev Req Model (2009 GRC) Revised 01-18-2010 2" xfId="7525"/>
    <cellStyle name="_VC 6.15.06 update on 06GRC power costs.xls Chart 2_04 07E Wild Horse Wind Expansion (C) (2)_Electric Rev Req Model (2009 GRC) Revised 01-18-2010 2 2" xfId="7526"/>
    <cellStyle name="_VC 6.15.06 update on 06GRC power costs.xls Chart 2_04 07E Wild Horse Wind Expansion (C) (2)_Electric Rev Req Model (2009 GRC) Revised 01-18-2010 2 2 2" xfId="35559"/>
    <cellStyle name="_VC 6.15.06 update on 06GRC power costs.xls Chart 2_04 07E Wild Horse Wind Expansion (C) (2)_Electric Rev Req Model (2009 GRC) Revised 01-18-2010 2 2 2 2" xfId="35560"/>
    <cellStyle name="_VC 6.15.06 update on 06GRC power costs.xls Chart 2_04 07E Wild Horse Wind Expansion (C) (2)_Electric Rev Req Model (2009 GRC) Revised 01-18-2010 2 3" xfId="7527"/>
    <cellStyle name="_VC 6.15.06 update on 06GRC power costs.xls Chart 2_04 07E Wild Horse Wind Expansion (C) (2)_Electric Rev Req Model (2009 GRC) Revised 01-18-2010 2 3 2" xfId="35561"/>
    <cellStyle name="_VC 6.15.06 update on 06GRC power costs.xls Chart 2_04 07E Wild Horse Wind Expansion (C) (2)_Electric Rev Req Model (2009 GRC) Revised 01-18-2010 2 4" xfId="35562"/>
    <cellStyle name="_VC 6.15.06 update on 06GRC power costs.xls Chart 2_04 07E Wild Horse Wind Expansion (C) (2)_Electric Rev Req Model (2009 GRC) Revised 01-18-2010 2 4 2" xfId="35563"/>
    <cellStyle name="_VC 6.15.06 update on 06GRC power costs.xls Chart 2_04 07E Wild Horse Wind Expansion (C) (2)_Electric Rev Req Model (2009 GRC) Revised 01-18-2010 3" xfId="7528"/>
    <cellStyle name="_VC 6.15.06 update on 06GRC power costs.xls Chart 2_04 07E Wild Horse Wind Expansion (C) (2)_Electric Rev Req Model (2009 GRC) Revised 01-18-2010 3 2" xfId="35564"/>
    <cellStyle name="_VC 6.15.06 update on 06GRC power costs.xls Chart 2_04 07E Wild Horse Wind Expansion (C) (2)_Electric Rev Req Model (2009 GRC) Revised 01-18-2010 3 2 2" xfId="35565"/>
    <cellStyle name="_VC 6.15.06 update on 06GRC power costs.xls Chart 2_04 07E Wild Horse Wind Expansion (C) (2)_Electric Rev Req Model (2009 GRC) Revised 01-18-2010 3 3" xfId="35566"/>
    <cellStyle name="_VC 6.15.06 update on 06GRC power costs.xls Chart 2_04 07E Wild Horse Wind Expansion (C) (2)_Electric Rev Req Model (2009 GRC) Revised 01-18-2010 4" xfId="7529"/>
    <cellStyle name="_VC 6.15.06 update on 06GRC power costs.xls Chart 2_04 07E Wild Horse Wind Expansion (C) (2)_Electric Rev Req Model (2009 GRC) Revised 01-18-2010 4 2" xfId="35567"/>
    <cellStyle name="_VC 6.15.06 update on 06GRC power costs.xls Chart 2_04 07E Wild Horse Wind Expansion (C) (2)_Electric Rev Req Model (2009 GRC) Revised 01-18-2010 4 2 2" xfId="35568"/>
    <cellStyle name="_VC 6.15.06 update on 06GRC power costs.xls Chart 2_04 07E Wild Horse Wind Expansion (C) (2)_Electric Rev Req Model (2009 GRC) Revised 01-18-2010 4 3" xfId="35569"/>
    <cellStyle name="_VC 6.15.06 update on 06GRC power costs.xls Chart 2_04 07E Wild Horse Wind Expansion (C) (2)_Electric Rev Req Model (2009 GRC) Revised 01-18-2010 5" xfId="35570"/>
    <cellStyle name="_VC 6.15.06 update on 06GRC power costs.xls Chart 2_04 07E Wild Horse Wind Expansion (C) (2)_Electric Rev Req Model (2009 GRC) Revised 01-18-2010 5 2" xfId="35571"/>
    <cellStyle name="_VC 6.15.06 update on 06GRC power costs.xls Chart 2_04 07E Wild Horse Wind Expansion (C) (2)_Electric Rev Req Model (2009 GRC) Revised 01-18-2010 6" xfId="35572"/>
    <cellStyle name="_VC 6.15.06 update on 06GRC power costs.xls Chart 2_04 07E Wild Horse Wind Expansion (C) (2)_Electric Rev Req Model (2009 GRC) Revised 01-18-2010 6 2" xfId="35573"/>
    <cellStyle name="_VC 6.15.06 update on 06GRC power costs.xls Chart 2_04 07E Wild Horse Wind Expansion (C) (2)_Electric Rev Req Model (2009 GRC) Revised 01-18-2010_DEM-WP(C) ENERG10C--ctn Mid-C_042010 2010GRC" xfId="35574"/>
    <cellStyle name="_VC 6.15.06 update on 06GRC power costs.xls Chart 2_04 07E Wild Horse Wind Expansion (C) (2)_Electric Rev Req Model (2009 GRC) Revised 01-18-2010_DEM-WP(C) ENERG10C--ctn Mid-C_042010 2010GRC 2" xfId="35575"/>
    <cellStyle name="_VC 6.15.06 update on 06GRC power costs.xls Chart 2_04 07E Wild Horse Wind Expansion (C) (2)_Electric Rev Req Model (2010 GRC)" xfId="7530"/>
    <cellStyle name="_VC 6.15.06 update on 06GRC power costs.xls Chart 2_04 07E Wild Horse Wind Expansion (C) (2)_Electric Rev Req Model (2010 GRC) 2" xfId="35576"/>
    <cellStyle name="_VC 6.15.06 update on 06GRC power costs.xls Chart 2_04 07E Wild Horse Wind Expansion (C) (2)_Electric Rev Req Model (2010 GRC) SF" xfId="7531"/>
    <cellStyle name="_VC 6.15.06 update on 06GRC power costs.xls Chart 2_04 07E Wild Horse Wind Expansion (C) (2)_Electric Rev Req Model (2010 GRC) SF 2" xfId="35577"/>
    <cellStyle name="_VC 6.15.06 update on 06GRC power costs.xls Chart 2_04 07E Wild Horse Wind Expansion (C) (2)_Final Order Electric EXHIBIT A-1" xfId="7532"/>
    <cellStyle name="_VC 6.15.06 update on 06GRC power costs.xls Chart 2_04 07E Wild Horse Wind Expansion (C) (2)_Final Order Electric EXHIBIT A-1 2" xfId="7533"/>
    <cellStyle name="_VC 6.15.06 update on 06GRC power costs.xls Chart 2_04 07E Wild Horse Wind Expansion (C) (2)_Final Order Electric EXHIBIT A-1 2 2" xfId="7534"/>
    <cellStyle name="_VC 6.15.06 update on 06GRC power costs.xls Chart 2_04 07E Wild Horse Wind Expansion (C) (2)_Final Order Electric EXHIBIT A-1 2 2 2" xfId="35578"/>
    <cellStyle name="_VC 6.15.06 update on 06GRC power costs.xls Chart 2_04 07E Wild Horse Wind Expansion (C) (2)_Final Order Electric EXHIBIT A-1 2 3" xfId="7535"/>
    <cellStyle name="_VC 6.15.06 update on 06GRC power costs.xls Chart 2_04 07E Wild Horse Wind Expansion (C) (2)_Final Order Electric EXHIBIT A-1 3" xfId="7536"/>
    <cellStyle name="_VC 6.15.06 update on 06GRC power costs.xls Chart 2_04 07E Wild Horse Wind Expansion (C) (2)_Final Order Electric EXHIBIT A-1 3 2" xfId="35579"/>
    <cellStyle name="_VC 6.15.06 update on 06GRC power costs.xls Chart 2_04 07E Wild Horse Wind Expansion (C) (2)_Final Order Electric EXHIBIT A-1 3 2 2" xfId="35580"/>
    <cellStyle name="_VC 6.15.06 update on 06GRC power costs.xls Chart 2_04 07E Wild Horse Wind Expansion (C) (2)_Final Order Electric EXHIBIT A-1 3 3" xfId="35581"/>
    <cellStyle name="_VC 6.15.06 update on 06GRC power costs.xls Chart 2_04 07E Wild Horse Wind Expansion (C) (2)_Final Order Electric EXHIBIT A-1 4" xfId="7537"/>
    <cellStyle name="_VC 6.15.06 update on 06GRC power costs.xls Chart 2_04 07E Wild Horse Wind Expansion (C) (2)_Final Order Electric EXHIBIT A-1 4 2" xfId="35582"/>
    <cellStyle name="_VC 6.15.06 update on 06GRC power costs.xls Chart 2_04 07E Wild Horse Wind Expansion (C) (2)_Final Order Electric EXHIBIT A-1 5" xfId="35583"/>
    <cellStyle name="_VC 6.15.06 update on 06GRC power costs.xls Chart 2_04 07E Wild Horse Wind Expansion (C) (2)_Final Order Electric EXHIBIT A-1 6" xfId="35584"/>
    <cellStyle name="_VC 6.15.06 update on 06GRC power costs.xls Chart 2_04 07E Wild Horse Wind Expansion (C) (2)_TENASKA REGULATORY ASSET" xfId="7538"/>
    <cellStyle name="_VC 6.15.06 update on 06GRC power costs.xls Chart 2_04 07E Wild Horse Wind Expansion (C) (2)_TENASKA REGULATORY ASSET 2" xfId="7539"/>
    <cellStyle name="_VC 6.15.06 update on 06GRC power costs.xls Chart 2_04 07E Wild Horse Wind Expansion (C) (2)_TENASKA REGULATORY ASSET 2 2" xfId="7540"/>
    <cellStyle name="_VC 6.15.06 update on 06GRC power costs.xls Chart 2_04 07E Wild Horse Wind Expansion (C) (2)_TENASKA REGULATORY ASSET 2 2 2" xfId="35585"/>
    <cellStyle name="_VC 6.15.06 update on 06GRC power costs.xls Chart 2_04 07E Wild Horse Wind Expansion (C) (2)_TENASKA REGULATORY ASSET 2 3" xfId="7541"/>
    <cellStyle name="_VC 6.15.06 update on 06GRC power costs.xls Chart 2_04 07E Wild Horse Wind Expansion (C) (2)_TENASKA REGULATORY ASSET 3" xfId="7542"/>
    <cellStyle name="_VC 6.15.06 update on 06GRC power costs.xls Chart 2_04 07E Wild Horse Wind Expansion (C) (2)_TENASKA REGULATORY ASSET 3 2" xfId="35586"/>
    <cellStyle name="_VC 6.15.06 update on 06GRC power costs.xls Chart 2_04 07E Wild Horse Wind Expansion (C) (2)_TENASKA REGULATORY ASSET 3 2 2" xfId="35587"/>
    <cellStyle name="_VC 6.15.06 update on 06GRC power costs.xls Chart 2_04 07E Wild Horse Wind Expansion (C) (2)_TENASKA REGULATORY ASSET 3 3" xfId="35588"/>
    <cellStyle name="_VC 6.15.06 update on 06GRC power costs.xls Chart 2_04 07E Wild Horse Wind Expansion (C) (2)_TENASKA REGULATORY ASSET 4" xfId="7543"/>
    <cellStyle name="_VC 6.15.06 update on 06GRC power costs.xls Chart 2_04 07E Wild Horse Wind Expansion (C) (2)_TENASKA REGULATORY ASSET 4 2" xfId="35589"/>
    <cellStyle name="_VC 6.15.06 update on 06GRC power costs.xls Chart 2_04 07E Wild Horse Wind Expansion (C) (2)_TENASKA REGULATORY ASSET 5" xfId="35590"/>
    <cellStyle name="_VC 6.15.06 update on 06GRC power costs.xls Chart 2_04 07E Wild Horse Wind Expansion (C) (2)_TENASKA REGULATORY ASSET 6" xfId="35591"/>
    <cellStyle name="_VC 6.15.06 update on 06GRC power costs.xls Chart 2_16.37E Wild Horse Expansion DeferralRevwrkingfile SF" xfId="7544"/>
    <cellStyle name="_VC 6.15.06 update on 06GRC power costs.xls Chart 2_16.37E Wild Horse Expansion DeferralRevwrkingfile SF 2" xfId="7545"/>
    <cellStyle name="_VC 6.15.06 update on 06GRC power costs.xls Chart 2_16.37E Wild Horse Expansion DeferralRevwrkingfile SF 2 2" xfId="7546"/>
    <cellStyle name="_VC 6.15.06 update on 06GRC power costs.xls Chart 2_16.37E Wild Horse Expansion DeferralRevwrkingfile SF 2 2 2" xfId="35592"/>
    <cellStyle name="_VC 6.15.06 update on 06GRC power costs.xls Chart 2_16.37E Wild Horse Expansion DeferralRevwrkingfile SF 2 2 2 2" xfId="35593"/>
    <cellStyle name="_VC 6.15.06 update on 06GRC power costs.xls Chart 2_16.37E Wild Horse Expansion DeferralRevwrkingfile SF 2 3" xfId="7547"/>
    <cellStyle name="_VC 6.15.06 update on 06GRC power costs.xls Chart 2_16.37E Wild Horse Expansion DeferralRevwrkingfile SF 2 3 2" xfId="35594"/>
    <cellStyle name="_VC 6.15.06 update on 06GRC power costs.xls Chart 2_16.37E Wild Horse Expansion DeferralRevwrkingfile SF 2 4" xfId="35595"/>
    <cellStyle name="_VC 6.15.06 update on 06GRC power costs.xls Chart 2_16.37E Wild Horse Expansion DeferralRevwrkingfile SF 2 4 2" xfId="35596"/>
    <cellStyle name="_VC 6.15.06 update on 06GRC power costs.xls Chart 2_16.37E Wild Horse Expansion DeferralRevwrkingfile SF 3" xfId="7548"/>
    <cellStyle name="_VC 6.15.06 update on 06GRC power costs.xls Chart 2_16.37E Wild Horse Expansion DeferralRevwrkingfile SF 3 2" xfId="35597"/>
    <cellStyle name="_VC 6.15.06 update on 06GRC power costs.xls Chart 2_16.37E Wild Horse Expansion DeferralRevwrkingfile SF 3 2 2" xfId="35598"/>
    <cellStyle name="_VC 6.15.06 update on 06GRC power costs.xls Chart 2_16.37E Wild Horse Expansion DeferralRevwrkingfile SF 3 3" xfId="35599"/>
    <cellStyle name="_VC 6.15.06 update on 06GRC power costs.xls Chart 2_16.37E Wild Horse Expansion DeferralRevwrkingfile SF 4" xfId="7549"/>
    <cellStyle name="_VC 6.15.06 update on 06GRC power costs.xls Chart 2_16.37E Wild Horse Expansion DeferralRevwrkingfile SF 4 2" xfId="35600"/>
    <cellStyle name="_VC 6.15.06 update on 06GRC power costs.xls Chart 2_16.37E Wild Horse Expansion DeferralRevwrkingfile SF 4 2 2" xfId="35601"/>
    <cellStyle name="_VC 6.15.06 update on 06GRC power costs.xls Chart 2_16.37E Wild Horse Expansion DeferralRevwrkingfile SF 4 3" xfId="35602"/>
    <cellStyle name="_VC 6.15.06 update on 06GRC power costs.xls Chart 2_16.37E Wild Horse Expansion DeferralRevwrkingfile SF 5" xfId="35603"/>
    <cellStyle name="_VC 6.15.06 update on 06GRC power costs.xls Chart 2_16.37E Wild Horse Expansion DeferralRevwrkingfile SF 5 2" xfId="35604"/>
    <cellStyle name="_VC 6.15.06 update on 06GRC power costs.xls Chart 2_16.37E Wild Horse Expansion DeferralRevwrkingfile SF 6" xfId="35605"/>
    <cellStyle name="_VC 6.15.06 update on 06GRC power costs.xls Chart 2_16.37E Wild Horse Expansion DeferralRevwrkingfile SF 6 2" xfId="35606"/>
    <cellStyle name="_VC 6.15.06 update on 06GRC power costs.xls Chart 2_16.37E Wild Horse Expansion DeferralRevwrkingfile SF_DEM-WP(C) ENERG10C--ctn Mid-C_042010 2010GRC" xfId="35607"/>
    <cellStyle name="_VC 6.15.06 update on 06GRC power costs.xls Chart 2_16.37E Wild Horse Expansion DeferralRevwrkingfile SF_DEM-WP(C) ENERG10C--ctn Mid-C_042010 2010GRC 2" xfId="35608"/>
    <cellStyle name="_VC 6.15.06 update on 06GRC power costs.xls Chart 2_2009 Compliance Filing PCA Exhibits for GRC" xfId="7550"/>
    <cellStyle name="_VC 6.15.06 update on 06GRC power costs.xls Chart 2_2009 Compliance Filing PCA Exhibits for GRC 2" xfId="7551"/>
    <cellStyle name="_VC 6.15.06 update on 06GRC power costs.xls Chart 2_2009 Compliance Filing PCA Exhibits for GRC 2 2" xfId="35609"/>
    <cellStyle name="_VC 6.15.06 update on 06GRC power costs.xls Chart 2_2009 Compliance Filing PCA Exhibits for GRC 3" xfId="35610"/>
    <cellStyle name="_VC 6.15.06 update on 06GRC power costs.xls Chart 2_2009 GRC Compl Filing - Exhibit D" xfId="7552"/>
    <cellStyle name="_VC 6.15.06 update on 06GRC power costs.xls Chart 2_2009 GRC Compl Filing - Exhibit D 2" xfId="7553"/>
    <cellStyle name="_VC 6.15.06 update on 06GRC power costs.xls Chart 2_2009 GRC Compl Filing - Exhibit D 2 2" xfId="35611"/>
    <cellStyle name="_VC 6.15.06 update on 06GRC power costs.xls Chart 2_2009 GRC Compl Filing - Exhibit D 2 2 2" xfId="35612"/>
    <cellStyle name="_VC 6.15.06 update on 06GRC power costs.xls Chart 2_2009 GRC Compl Filing - Exhibit D 2 2 2 2" xfId="35613"/>
    <cellStyle name="_VC 6.15.06 update on 06GRC power costs.xls Chart 2_2009 GRC Compl Filing - Exhibit D 2 3" xfId="35614"/>
    <cellStyle name="_VC 6.15.06 update on 06GRC power costs.xls Chart 2_2009 GRC Compl Filing - Exhibit D 2 3 2" xfId="35615"/>
    <cellStyle name="_VC 6.15.06 update on 06GRC power costs.xls Chart 2_2009 GRC Compl Filing - Exhibit D 2 4" xfId="35616"/>
    <cellStyle name="_VC 6.15.06 update on 06GRC power costs.xls Chart 2_2009 GRC Compl Filing - Exhibit D 2 4 2" xfId="35617"/>
    <cellStyle name="_VC 6.15.06 update on 06GRC power costs.xls Chart 2_2009 GRC Compl Filing - Exhibit D 3" xfId="7554"/>
    <cellStyle name="_VC 6.15.06 update on 06GRC power costs.xls Chart 2_2009 GRC Compl Filing - Exhibit D 3 2" xfId="35618"/>
    <cellStyle name="_VC 6.15.06 update on 06GRC power costs.xls Chart 2_2009 GRC Compl Filing - Exhibit D 3 2 2" xfId="35619"/>
    <cellStyle name="_VC 6.15.06 update on 06GRC power costs.xls Chart 2_2009 GRC Compl Filing - Exhibit D 3 3" xfId="35620"/>
    <cellStyle name="_VC 6.15.06 update on 06GRC power costs.xls Chart 2_2009 GRC Compl Filing - Exhibit D 4" xfId="35621"/>
    <cellStyle name="_VC 6.15.06 update on 06GRC power costs.xls Chart 2_2009 GRC Compl Filing - Exhibit D 4 2" xfId="35622"/>
    <cellStyle name="_VC 6.15.06 update on 06GRC power costs.xls Chart 2_2009 GRC Compl Filing - Exhibit D 4 2 2" xfId="35623"/>
    <cellStyle name="_VC 6.15.06 update on 06GRC power costs.xls Chart 2_2009 GRC Compl Filing - Exhibit D 4 3" xfId="35624"/>
    <cellStyle name="_VC 6.15.06 update on 06GRC power costs.xls Chart 2_2009 GRC Compl Filing - Exhibit D 5" xfId="35625"/>
    <cellStyle name="_VC 6.15.06 update on 06GRC power costs.xls Chart 2_2009 GRC Compl Filing - Exhibit D 5 2" xfId="35626"/>
    <cellStyle name="_VC 6.15.06 update on 06GRC power costs.xls Chart 2_2009 GRC Compl Filing - Exhibit D 6" xfId="35627"/>
    <cellStyle name="_VC 6.15.06 update on 06GRC power costs.xls Chart 2_2009 GRC Compl Filing - Exhibit D 6 2" xfId="35628"/>
    <cellStyle name="_VC 6.15.06 update on 06GRC power costs.xls Chart 2_2009 GRC Compl Filing - Exhibit D_DEM-WP(C) ENERG10C--ctn Mid-C_042010 2010GRC" xfId="35629"/>
    <cellStyle name="_VC 6.15.06 update on 06GRC power costs.xls Chart 2_2009 GRC Compl Filing - Exhibit D_DEM-WP(C) ENERG10C--ctn Mid-C_042010 2010GRC 2" xfId="35630"/>
    <cellStyle name="_VC 6.15.06 update on 06GRC power costs.xls Chart 2_2010 PTC's July1_Dec31 2010 " xfId="7555"/>
    <cellStyle name="_VC 6.15.06 update on 06GRC power costs.xls Chart 2_2010 PTC's Sept10_Aug11 (Version 4)" xfId="7556"/>
    <cellStyle name="_VC 6.15.06 update on 06GRC power costs.xls Chart 2_3.01 Income Statement" xfId="7557"/>
    <cellStyle name="_VC 6.15.06 update on 06GRC power costs.xls Chart 2_4 31 Regulatory Assets and Liabilities  7 06- Exhibit D" xfId="7558"/>
    <cellStyle name="_VC 6.15.06 update on 06GRC power costs.xls Chart 2_4 31 Regulatory Assets and Liabilities  7 06- Exhibit D 2" xfId="7559"/>
    <cellStyle name="_VC 6.15.06 update on 06GRC power costs.xls Chart 2_4 31 Regulatory Assets and Liabilities  7 06- Exhibit D 2 2" xfId="7560"/>
    <cellStyle name="_VC 6.15.06 update on 06GRC power costs.xls Chart 2_4 31 Regulatory Assets and Liabilities  7 06- Exhibit D 2 2 2" xfId="35631"/>
    <cellStyle name="_VC 6.15.06 update on 06GRC power costs.xls Chart 2_4 31 Regulatory Assets and Liabilities  7 06- Exhibit D 2 2 2 2" xfId="35632"/>
    <cellStyle name="_VC 6.15.06 update on 06GRC power costs.xls Chart 2_4 31 Regulatory Assets and Liabilities  7 06- Exhibit D 2 3" xfId="7561"/>
    <cellStyle name="_VC 6.15.06 update on 06GRC power costs.xls Chart 2_4 31 Regulatory Assets and Liabilities  7 06- Exhibit D 2 3 2" xfId="35633"/>
    <cellStyle name="_VC 6.15.06 update on 06GRC power costs.xls Chart 2_4 31 Regulatory Assets and Liabilities  7 06- Exhibit D 2 4" xfId="35634"/>
    <cellStyle name="_VC 6.15.06 update on 06GRC power costs.xls Chart 2_4 31 Regulatory Assets and Liabilities  7 06- Exhibit D 2 4 2" xfId="35635"/>
    <cellStyle name="_VC 6.15.06 update on 06GRC power costs.xls Chart 2_4 31 Regulatory Assets and Liabilities  7 06- Exhibit D 3" xfId="7562"/>
    <cellStyle name="_VC 6.15.06 update on 06GRC power costs.xls Chart 2_4 31 Regulatory Assets and Liabilities  7 06- Exhibit D 3 2" xfId="35636"/>
    <cellStyle name="_VC 6.15.06 update on 06GRC power costs.xls Chart 2_4 31 Regulatory Assets and Liabilities  7 06- Exhibit D 3 2 2" xfId="35637"/>
    <cellStyle name="_VC 6.15.06 update on 06GRC power costs.xls Chart 2_4 31 Regulatory Assets and Liabilities  7 06- Exhibit D 3 3" xfId="35638"/>
    <cellStyle name="_VC 6.15.06 update on 06GRC power costs.xls Chart 2_4 31 Regulatory Assets and Liabilities  7 06- Exhibit D 4" xfId="7563"/>
    <cellStyle name="_VC 6.15.06 update on 06GRC power costs.xls Chart 2_4 31 Regulatory Assets and Liabilities  7 06- Exhibit D 4 2" xfId="35639"/>
    <cellStyle name="_VC 6.15.06 update on 06GRC power costs.xls Chart 2_4 31 Regulatory Assets and Liabilities  7 06- Exhibit D 4 2 2" xfId="35640"/>
    <cellStyle name="_VC 6.15.06 update on 06GRC power costs.xls Chart 2_4 31 Regulatory Assets and Liabilities  7 06- Exhibit D 4 3" xfId="35641"/>
    <cellStyle name="_VC 6.15.06 update on 06GRC power costs.xls Chart 2_4 31 Regulatory Assets and Liabilities  7 06- Exhibit D 5" xfId="35642"/>
    <cellStyle name="_VC 6.15.06 update on 06GRC power costs.xls Chart 2_4 31 Regulatory Assets and Liabilities  7 06- Exhibit D 5 2" xfId="35643"/>
    <cellStyle name="_VC 6.15.06 update on 06GRC power costs.xls Chart 2_4 31 Regulatory Assets and Liabilities  7 06- Exhibit D 6" xfId="35644"/>
    <cellStyle name="_VC 6.15.06 update on 06GRC power costs.xls Chart 2_4 31 Regulatory Assets and Liabilities  7 06- Exhibit D 6 2" xfId="35645"/>
    <cellStyle name="_VC 6.15.06 update on 06GRC power costs.xls Chart 2_4 31 Regulatory Assets and Liabilities  7 06- Exhibit D_DEM-WP(C) ENERG10C--ctn Mid-C_042010 2010GRC" xfId="35646"/>
    <cellStyle name="_VC 6.15.06 update on 06GRC power costs.xls Chart 2_4 31 Regulatory Assets and Liabilities  7 06- Exhibit D_DEM-WP(C) ENERG10C--ctn Mid-C_042010 2010GRC 2" xfId="35647"/>
    <cellStyle name="_VC 6.15.06 update on 06GRC power costs.xls Chart 2_4 31 Regulatory Assets and Liabilities  7 06- Exhibit D_NIM Summary" xfId="7564"/>
    <cellStyle name="_VC 6.15.06 update on 06GRC power costs.xls Chart 2_4 31 Regulatory Assets and Liabilities  7 06- Exhibit D_NIM Summary 2" xfId="7565"/>
    <cellStyle name="_VC 6.15.06 update on 06GRC power costs.xls Chart 2_4 31 Regulatory Assets and Liabilities  7 06- Exhibit D_NIM Summary 2 2" xfId="35648"/>
    <cellStyle name="_VC 6.15.06 update on 06GRC power costs.xls Chart 2_4 31 Regulatory Assets and Liabilities  7 06- Exhibit D_NIM Summary 2 2 2" xfId="35649"/>
    <cellStyle name="_VC 6.15.06 update on 06GRC power costs.xls Chart 2_4 31 Regulatory Assets and Liabilities  7 06- Exhibit D_NIM Summary 2 2 2 2" xfId="35650"/>
    <cellStyle name="_VC 6.15.06 update on 06GRC power costs.xls Chart 2_4 31 Regulatory Assets and Liabilities  7 06- Exhibit D_NIM Summary 2 3" xfId="35651"/>
    <cellStyle name="_VC 6.15.06 update on 06GRC power costs.xls Chart 2_4 31 Regulatory Assets and Liabilities  7 06- Exhibit D_NIM Summary 2 3 2" xfId="35652"/>
    <cellStyle name="_VC 6.15.06 update on 06GRC power costs.xls Chart 2_4 31 Regulatory Assets and Liabilities  7 06- Exhibit D_NIM Summary 2 4" xfId="35653"/>
    <cellStyle name="_VC 6.15.06 update on 06GRC power costs.xls Chart 2_4 31 Regulatory Assets and Liabilities  7 06- Exhibit D_NIM Summary 2 4 2" xfId="35654"/>
    <cellStyle name="_VC 6.15.06 update on 06GRC power costs.xls Chart 2_4 31 Regulatory Assets and Liabilities  7 06- Exhibit D_NIM Summary 3" xfId="35655"/>
    <cellStyle name="_VC 6.15.06 update on 06GRC power costs.xls Chart 2_4 31 Regulatory Assets and Liabilities  7 06- Exhibit D_NIM Summary 3 2" xfId="35656"/>
    <cellStyle name="_VC 6.15.06 update on 06GRC power costs.xls Chart 2_4 31 Regulatory Assets and Liabilities  7 06- Exhibit D_NIM Summary 3 2 2" xfId="35657"/>
    <cellStyle name="_VC 6.15.06 update on 06GRC power costs.xls Chart 2_4 31 Regulatory Assets and Liabilities  7 06- Exhibit D_NIM Summary 3 3" xfId="35658"/>
    <cellStyle name="_VC 6.15.06 update on 06GRC power costs.xls Chart 2_4 31 Regulatory Assets and Liabilities  7 06- Exhibit D_NIM Summary 4" xfId="35659"/>
    <cellStyle name="_VC 6.15.06 update on 06GRC power costs.xls Chart 2_4 31 Regulatory Assets and Liabilities  7 06- Exhibit D_NIM Summary 4 2" xfId="35660"/>
    <cellStyle name="_VC 6.15.06 update on 06GRC power costs.xls Chart 2_4 31 Regulatory Assets and Liabilities  7 06- Exhibit D_NIM Summary 4 2 2" xfId="35661"/>
    <cellStyle name="_VC 6.15.06 update on 06GRC power costs.xls Chart 2_4 31 Regulatory Assets and Liabilities  7 06- Exhibit D_NIM Summary 4 3" xfId="35662"/>
    <cellStyle name="_VC 6.15.06 update on 06GRC power costs.xls Chart 2_4 31 Regulatory Assets and Liabilities  7 06- Exhibit D_NIM Summary 5" xfId="35663"/>
    <cellStyle name="_VC 6.15.06 update on 06GRC power costs.xls Chart 2_4 31 Regulatory Assets and Liabilities  7 06- Exhibit D_NIM Summary 5 2" xfId="35664"/>
    <cellStyle name="_VC 6.15.06 update on 06GRC power costs.xls Chart 2_4 31 Regulatory Assets and Liabilities  7 06- Exhibit D_NIM Summary 6" xfId="35665"/>
    <cellStyle name="_VC 6.15.06 update on 06GRC power costs.xls Chart 2_4 31 Regulatory Assets and Liabilities  7 06- Exhibit D_NIM Summary 6 2" xfId="35666"/>
    <cellStyle name="_VC 6.15.06 update on 06GRC power costs.xls Chart 2_4 31 Regulatory Assets and Liabilities  7 06- Exhibit D_NIM Summary_DEM-WP(C) ENERG10C--ctn Mid-C_042010 2010GRC" xfId="35667"/>
    <cellStyle name="_VC 6.15.06 update on 06GRC power costs.xls Chart 2_4 31 Regulatory Assets and Liabilities  7 06- Exhibit D_NIM Summary_DEM-WP(C) ENERG10C--ctn Mid-C_042010 2010GRC 2" xfId="35668"/>
    <cellStyle name="_VC 6.15.06 update on 06GRC power costs.xls Chart 2_4 31E Reg Asset  Liab and EXH D" xfId="35669"/>
    <cellStyle name="_VC 6.15.06 update on 06GRC power costs.xls Chart 2_4 31E Reg Asset  Liab and EXH D _ Aug 10 Filing (2)" xfId="35670"/>
    <cellStyle name="_VC 6.15.06 update on 06GRC power costs.xls Chart 2_4 31E Reg Asset  Liab and EXH D _ Aug 10 Filing (2) 2" xfId="35671"/>
    <cellStyle name="_VC 6.15.06 update on 06GRC power costs.xls Chart 2_4 31E Reg Asset  Liab and EXH D _ Aug 10 Filing (2) 2 2" xfId="35672"/>
    <cellStyle name="_VC 6.15.06 update on 06GRC power costs.xls Chart 2_4 31E Reg Asset  Liab and EXH D _ Aug 10 Filing (2) 2 2 2" xfId="35673"/>
    <cellStyle name="_VC 6.15.06 update on 06GRC power costs.xls Chart 2_4 31E Reg Asset  Liab and EXH D _ Aug 10 Filing (2) 2 3" xfId="35674"/>
    <cellStyle name="_VC 6.15.06 update on 06GRC power costs.xls Chart 2_4 31E Reg Asset  Liab and EXH D _ Aug 10 Filing (2) 3" xfId="35675"/>
    <cellStyle name="_VC 6.15.06 update on 06GRC power costs.xls Chart 2_4 31E Reg Asset  Liab and EXH D _ Aug 10 Filing (2) 3 2" xfId="35676"/>
    <cellStyle name="_VC 6.15.06 update on 06GRC power costs.xls Chart 2_4 31E Reg Asset  Liab and EXH D _ Aug 10 Filing (2) 3 2 2" xfId="35677"/>
    <cellStyle name="_VC 6.15.06 update on 06GRC power costs.xls Chart 2_4 31E Reg Asset  Liab and EXH D _ Aug 10 Filing (2) 3 3" xfId="35678"/>
    <cellStyle name="_VC 6.15.06 update on 06GRC power costs.xls Chart 2_4 31E Reg Asset  Liab and EXH D _ Aug 10 Filing (2) 4" xfId="35679"/>
    <cellStyle name="_VC 6.15.06 update on 06GRC power costs.xls Chart 2_4 31E Reg Asset  Liab and EXH D _ Aug 10 Filing (2) 4 2" xfId="35680"/>
    <cellStyle name="_VC 6.15.06 update on 06GRC power costs.xls Chart 2_4 31E Reg Asset  Liab and EXH D _ Aug 10 Filing (2) 5" xfId="35681"/>
    <cellStyle name="_VC 6.15.06 update on 06GRC power costs.xls Chart 2_4 31E Reg Asset  Liab and EXH D _ Aug 10 Filing (2) 5 2" xfId="35682"/>
    <cellStyle name="_VC 6.15.06 update on 06GRC power costs.xls Chart 2_4 31E Reg Asset  Liab and EXH D 10" xfId="35683"/>
    <cellStyle name="_VC 6.15.06 update on 06GRC power costs.xls Chart 2_4 31E Reg Asset  Liab and EXH D 10 2" xfId="35684"/>
    <cellStyle name="_VC 6.15.06 update on 06GRC power costs.xls Chart 2_4 31E Reg Asset  Liab and EXH D 10 2 2" xfId="35685"/>
    <cellStyle name="_VC 6.15.06 update on 06GRC power costs.xls Chart 2_4 31E Reg Asset  Liab and EXH D 10 3" xfId="35686"/>
    <cellStyle name="_VC 6.15.06 update on 06GRC power costs.xls Chart 2_4 31E Reg Asset  Liab and EXH D 11" xfId="35687"/>
    <cellStyle name="_VC 6.15.06 update on 06GRC power costs.xls Chart 2_4 31E Reg Asset  Liab and EXH D 11 2" xfId="35688"/>
    <cellStyle name="_VC 6.15.06 update on 06GRC power costs.xls Chart 2_4 31E Reg Asset  Liab and EXH D 11 2 2" xfId="35689"/>
    <cellStyle name="_VC 6.15.06 update on 06GRC power costs.xls Chart 2_4 31E Reg Asset  Liab and EXH D 11 3" xfId="35690"/>
    <cellStyle name="_VC 6.15.06 update on 06GRC power costs.xls Chart 2_4 31E Reg Asset  Liab and EXH D 12" xfId="35691"/>
    <cellStyle name="_VC 6.15.06 update on 06GRC power costs.xls Chart 2_4 31E Reg Asset  Liab and EXH D 12 2" xfId="35692"/>
    <cellStyle name="_VC 6.15.06 update on 06GRC power costs.xls Chart 2_4 31E Reg Asset  Liab and EXH D 12 2 2" xfId="35693"/>
    <cellStyle name="_VC 6.15.06 update on 06GRC power costs.xls Chart 2_4 31E Reg Asset  Liab and EXH D 12 3" xfId="35694"/>
    <cellStyle name="_VC 6.15.06 update on 06GRC power costs.xls Chart 2_4 31E Reg Asset  Liab and EXH D 13" xfId="35695"/>
    <cellStyle name="_VC 6.15.06 update on 06GRC power costs.xls Chart 2_4 31E Reg Asset  Liab and EXH D 13 2" xfId="35696"/>
    <cellStyle name="_VC 6.15.06 update on 06GRC power costs.xls Chart 2_4 31E Reg Asset  Liab and EXH D 13 2 2" xfId="35697"/>
    <cellStyle name="_VC 6.15.06 update on 06GRC power costs.xls Chart 2_4 31E Reg Asset  Liab and EXH D 13 3" xfId="35698"/>
    <cellStyle name="_VC 6.15.06 update on 06GRC power costs.xls Chart 2_4 31E Reg Asset  Liab and EXH D 14" xfId="35699"/>
    <cellStyle name="_VC 6.15.06 update on 06GRC power costs.xls Chart 2_4 31E Reg Asset  Liab and EXH D 14 2" xfId="35700"/>
    <cellStyle name="_VC 6.15.06 update on 06GRC power costs.xls Chart 2_4 31E Reg Asset  Liab and EXH D 14 2 2" xfId="35701"/>
    <cellStyle name="_VC 6.15.06 update on 06GRC power costs.xls Chart 2_4 31E Reg Asset  Liab and EXH D 14 3" xfId="35702"/>
    <cellStyle name="_VC 6.15.06 update on 06GRC power costs.xls Chart 2_4 31E Reg Asset  Liab and EXH D 15" xfId="35703"/>
    <cellStyle name="_VC 6.15.06 update on 06GRC power costs.xls Chart 2_4 31E Reg Asset  Liab and EXH D 15 2" xfId="35704"/>
    <cellStyle name="_VC 6.15.06 update on 06GRC power costs.xls Chart 2_4 31E Reg Asset  Liab and EXH D 15 2 2" xfId="35705"/>
    <cellStyle name="_VC 6.15.06 update on 06GRC power costs.xls Chart 2_4 31E Reg Asset  Liab and EXH D 15 3" xfId="35706"/>
    <cellStyle name="_VC 6.15.06 update on 06GRC power costs.xls Chart 2_4 31E Reg Asset  Liab and EXH D 16" xfId="35707"/>
    <cellStyle name="_VC 6.15.06 update on 06GRC power costs.xls Chart 2_4 31E Reg Asset  Liab and EXH D 16 2" xfId="35708"/>
    <cellStyle name="_VC 6.15.06 update on 06GRC power costs.xls Chart 2_4 31E Reg Asset  Liab and EXH D 16 2 2" xfId="35709"/>
    <cellStyle name="_VC 6.15.06 update on 06GRC power costs.xls Chart 2_4 31E Reg Asset  Liab and EXH D 16 3" xfId="35710"/>
    <cellStyle name="_VC 6.15.06 update on 06GRC power costs.xls Chart 2_4 31E Reg Asset  Liab and EXH D 17" xfId="35711"/>
    <cellStyle name="_VC 6.15.06 update on 06GRC power costs.xls Chart 2_4 31E Reg Asset  Liab and EXH D 17 2" xfId="35712"/>
    <cellStyle name="_VC 6.15.06 update on 06GRC power costs.xls Chart 2_4 31E Reg Asset  Liab and EXH D 18" xfId="35713"/>
    <cellStyle name="_VC 6.15.06 update on 06GRC power costs.xls Chart 2_4 31E Reg Asset  Liab and EXH D 18 2" xfId="35714"/>
    <cellStyle name="_VC 6.15.06 update on 06GRC power costs.xls Chart 2_4 31E Reg Asset  Liab and EXH D 19" xfId="35715"/>
    <cellStyle name="_VC 6.15.06 update on 06GRC power costs.xls Chart 2_4 31E Reg Asset  Liab and EXH D 19 2" xfId="35716"/>
    <cellStyle name="_VC 6.15.06 update on 06GRC power costs.xls Chart 2_4 31E Reg Asset  Liab and EXH D 2" xfId="35717"/>
    <cellStyle name="_VC 6.15.06 update on 06GRC power costs.xls Chart 2_4 31E Reg Asset  Liab and EXH D 2 2" xfId="35718"/>
    <cellStyle name="_VC 6.15.06 update on 06GRC power costs.xls Chart 2_4 31E Reg Asset  Liab and EXH D 2 2 2" xfId="35719"/>
    <cellStyle name="_VC 6.15.06 update on 06GRC power costs.xls Chart 2_4 31E Reg Asset  Liab and EXH D 2 3" xfId="35720"/>
    <cellStyle name="_VC 6.15.06 update on 06GRC power costs.xls Chart 2_4 31E Reg Asset  Liab and EXH D 20" xfId="35721"/>
    <cellStyle name="_VC 6.15.06 update on 06GRC power costs.xls Chart 2_4 31E Reg Asset  Liab and EXH D 20 2" xfId="35722"/>
    <cellStyle name="_VC 6.15.06 update on 06GRC power costs.xls Chart 2_4 31E Reg Asset  Liab and EXH D 21" xfId="35723"/>
    <cellStyle name="_VC 6.15.06 update on 06GRC power costs.xls Chart 2_4 31E Reg Asset  Liab and EXH D 21 2" xfId="35724"/>
    <cellStyle name="_VC 6.15.06 update on 06GRC power costs.xls Chart 2_4 31E Reg Asset  Liab and EXH D 22" xfId="35725"/>
    <cellStyle name="_VC 6.15.06 update on 06GRC power costs.xls Chart 2_4 31E Reg Asset  Liab and EXH D 22 2" xfId="35726"/>
    <cellStyle name="_VC 6.15.06 update on 06GRC power costs.xls Chart 2_4 31E Reg Asset  Liab and EXH D 23" xfId="35727"/>
    <cellStyle name="_VC 6.15.06 update on 06GRC power costs.xls Chart 2_4 31E Reg Asset  Liab and EXH D 23 2" xfId="35728"/>
    <cellStyle name="_VC 6.15.06 update on 06GRC power costs.xls Chart 2_4 31E Reg Asset  Liab and EXH D 24" xfId="35729"/>
    <cellStyle name="_VC 6.15.06 update on 06GRC power costs.xls Chart 2_4 31E Reg Asset  Liab and EXH D 24 2" xfId="35730"/>
    <cellStyle name="_VC 6.15.06 update on 06GRC power costs.xls Chart 2_4 31E Reg Asset  Liab and EXH D 25" xfId="35731"/>
    <cellStyle name="_VC 6.15.06 update on 06GRC power costs.xls Chart 2_4 31E Reg Asset  Liab and EXH D 25 2" xfId="35732"/>
    <cellStyle name="_VC 6.15.06 update on 06GRC power costs.xls Chart 2_4 31E Reg Asset  Liab and EXH D 26" xfId="35733"/>
    <cellStyle name="_VC 6.15.06 update on 06GRC power costs.xls Chart 2_4 31E Reg Asset  Liab and EXH D 26 2" xfId="35734"/>
    <cellStyle name="_VC 6.15.06 update on 06GRC power costs.xls Chart 2_4 31E Reg Asset  Liab and EXH D 27" xfId="35735"/>
    <cellStyle name="_VC 6.15.06 update on 06GRC power costs.xls Chart 2_4 31E Reg Asset  Liab and EXH D 27 2" xfId="35736"/>
    <cellStyle name="_VC 6.15.06 update on 06GRC power costs.xls Chart 2_4 31E Reg Asset  Liab and EXH D 28" xfId="35737"/>
    <cellStyle name="_VC 6.15.06 update on 06GRC power costs.xls Chart 2_4 31E Reg Asset  Liab and EXH D 28 2" xfId="35738"/>
    <cellStyle name="_VC 6.15.06 update on 06GRC power costs.xls Chart 2_4 31E Reg Asset  Liab and EXH D 29" xfId="35739"/>
    <cellStyle name="_VC 6.15.06 update on 06GRC power costs.xls Chart 2_4 31E Reg Asset  Liab and EXH D 29 2" xfId="35740"/>
    <cellStyle name="_VC 6.15.06 update on 06GRC power costs.xls Chart 2_4 31E Reg Asset  Liab and EXH D 3" xfId="35741"/>
    <cellStyle name="_VC 6.15.06 update on 06GRC power costs.xls Chart 2_4 31E Reg Asset  Liab and EXH D 3 2" xfId="35742"/>
    <cellStyle name="_VC 6.15.06 update on 06GRC power costs.xls Chart 2_4 31E Reg Asset  Liab and EXH D 3 2 2" xfId="35743"/>
    <cellStyle name="_VC 6.15.06 update on 06GRC power costs.xls Chart 2_4 31E Reg Asset  Liab and EXH D 3 3" xfId="35744"/>
    <cellStyle name="_VC 6.15.06 update on 06GRC power costs.xls Chart 2_4 31E Reg Asset  Liab and EXH D 30" xfId="35745"/>
    <cellStyle name="_VC 6.15.06 update on 06GRC power costs.xls Chart 2_4 31E Reg Asset  Liab and EXH D 30 2" xfId="35746"/>
    <cellStyle name="_VC 6.15.06 update on 06GRC power costs.xls Chart 2_4 31E Reg Asset  Liab and EXH D 4" xfId="35747"/>
    <cellStyle name="_VC 6.15.06 update on 06GRC power costs.xls Chart 2_4 31E Reg Asset  Liab and EXH D 4 2" xfId="35748"/>
    <cellStyle name="_VC 6.15.06 update on 06GRC power costs.xls Chart 2_4 31E Reg Asset  Liab and EXH D 4 2 2" xfId="35749"/>
    <cellStyle name="_VC 6.15.06 update on 06GRC power costs.xls Chart 2_4 31E Reg Asset  Liab and EXH D 5" xfId="35750"/>
    <cellStyle name="_VC 6.15.06 update on 06GRC power costs.xls Chart 2_4 31E Reg Asset  Liab and EXH D 5 2" xfId="35751"/>
    <cellStyle name="_VC 6.15.06 update on 06GRC power costs.xls Chart 2_4 31E Reg Asset  Liab and EXH D 5 2 2" xfId="35752"/>
    <cellStyle name="_VC 6.15.06 update on 06GRC power costs.xls Chart 2_4 31E Reg Asset  Liab and EXH D 6" xfId="35753"/>
    <cellStyle name="_VC 6.15.06 update on 06GRC power costs.xls Chart 2_4 31E Reg Asset  Liab and EXH D 6 2" xfId="35754"/>
    <cellStyle name="_VC 6.15.06 update on 06GRC power costs.xls Chart 2_4 31E Reg Asset  Liab and EXH D 6 2 2" xfId="35755"/>
    <cellStyle name="_VC 6.15.06 update on 06GRC power costs.xls Chart 2_4 31E Reg Asset  Liab and EXH D 6 3" xfId="35756"/>
    <cellStyle name="_VC 6.15.06 update on 06GRC power costs.xls Chart 2_4 31E Reg Asset  Liab and EXH D 7" xfId="35757"/>
    <cellStyle name="_VC 6.15.06 update on 06GRC power costs.xls Chart 2_4 31E Reg Asset  Liab and EXH D 7 2" xfId="35758"/>
    <cellStyle name="_VC 6.15.06 update on 06GRC power costs.xls Chart 2_4 31E Reg Asset  Liab and EXH D 7 2 2" xfId="35759"/>
    <cellStyle name="_VC 6.15.06 update on 06GRC power costs.xls Chart 2_4 31E Reg Asset  Liab and EXH D 7 3" xfId="35760"/>
    <cellStyle name="_VC 6.15.06 update on 06GRC power costs.xls Chart 2_4 31E Reg Asset  Liab and EXH D 8" xfId="35761"/>
    <cellStyle name="_VC 6.15.06 update on 06GRC power costs.xls Chart 2_4 31E Reg Asset  Liab and EXH D 8 2" xfId="35762"/>
    <cellStyle name="_VC 6.15.06 update on 06GRC power costs.xls Chart 2_4 31E Reg Asset  Liab and EXH D 8 2 2" xfId="35763"/>
    <cellStyle name="_VC 6.15.06 update on 06GRC power costs.xls Chart 2_4 31E Reg Asset  Liab and EXH D 8 3" xfId="35764"/>
    <cellStyle name="_VC 6.15.06 update on 06GRC power costs.xls Chart 2_4 31E Reg Asset  Liab and EXH D 9" xfId="35765"/>
    <cellStyle name="_VC 6.15.06 update on 06GRC power costs.xls Chart 2_4 31E Reg Asset  Liab and EXH D 9 2" xfId="35766"/>
    <cellStyle name="_VC 6.15.06 update on 06GRC power costs.xls Chart 2_4 31E Reg Asset  Liab and EXH D 9 2 2" xfId="35767"/>
    <cellStyle name="_VC 6.15.06 update on 06GRC power costs.xls Chart 2_4 31E Reg Asset  Liab and EXH D 9 3" xfId="35768"/>
    <cellStyle name="_VC 6.15.06 update on 06GRC power costs.xls Chart 2_4 32 Regulatory Assets and Liabilities  7 06- Exhibit D" xfId="7566"/>
    <cellStyle name="_VC 6.15.06 update on 06GRC power costs.xls Chart 2_4 32 Regulatory Assets and Liabilities  7 06- Exhibit D 2" xfId="7567"/>
    <cellStyle name="_VC 6.15.06 update on 06GRC power costs.xls Chart 2_4 32 Regulatory Assets and Liabilities  7 06- Exhibit D 2 2" xfId="7568"/>
    <cellStyle name="_VC 6.15.06 update on 06GRC power costs.xls Chart 2_4 32 Regulatory Assets and Liabilities  7 06- Exhibit D 2 2 2" xfId="35769"/>
    <cellStyle name="_VC 6.15.06 update on 06GRC power costs.xls Chart 2_4 32 Regulatory Assets and Liabilities  7 06- Exhibit D 2 2 2 2" xfId="35770"/>
    <cellStyle name="_VC 6.15.06 update on 06GRC power costs.xls Chart 2_4 32 Regulatory Assets and Liabilities  7 06- Exhibit D 2 3" xfId="7569"/>
    <cellStyle name="_VC 6.15.06 update on 06GRC power costs.xls Chart 2_4 32 Regulatory Assets and Liabilities  7 06- Exhibit D 2 3 2" xfId="35771"/>
    <cellStyle name="_VC 6.15.06 update on 06GRC power costs.xls Chart 2_4 32 Regulatory Assets and Liabilities  7 06- Exhibit D 2 4" xfId="35772"/>
    <cellStyle name="_VC 6.15.06 update on 06GRC power costs.xls Chart 2_4 32 Regulatory Assets and Liabilities  7 06- Exhibit D 2 4 2" xfId="35773"/>
    <cellStyle name="_VC 6.15.06 update on 06GRC power costs.xls Chart 2_4 32 Regulatory Assets and Liabilities  7 06- Exhibit D 3" xfId="7570"/>
    <cellStyle name="_VC 6.15.06 update on 06GRC power costs.xls Chart 2_4 32 Regulatory Assets and Liabilities  7 06- Exhibit D 3 2" xfId="35774"/>
    <cellStyle name="_VC 6.15.06 update on 06GRC power costs.xls Chart 2_4 32 Regulatory Assets and Liabilities  7 06- Exhibit D 3 2 2" xfId="35775"/>
    <cellStyle name="_VC 6.15.06 update on 06GRC power costs.xls Chart 2_4 32 Regulatory Assets and Liabilities  7 06- Exhibit D 3 3" xfId="35776"/>
    <cellStyle name="_VC 6.15.06 update on 06GRC power costs.xls Chart 2_4 32 Regulatory Assets and Liabilities  7 06- Exhibit D 4" xfId="7571"/>
    <cellStyle name="_VC 6.15.06 update on 06GRC power costs.xls Chart 2_4 32 Regulatory Assets and Liabilities  7 06- Exhibit D 4 2" xfId="35777"/>
    <cellStyle name="_VC 6.15.06 update on 06GRC power costs.xls Chart 2_4 32 Regulatory Assets and Liabilities  7 06- Exhibit D 4 2 2" xfId="35778"/>
    <cellStyle name="_VC 6.15.06 update on 06GRC power costs.xls Chart 2_4 32 Regulatory Assets and Liabilities  7 06- Exhibit D 4 3" xfId="35779"/>
    <cellStyle name="_VC 6.15.06 update on 06GRC power costs.xls Chart 2_4 32 Regulatory Assets and Liabilities  7 06- Exhibit D 5" xfId="35780"/>
    <cellStyle name="_VC 6.15.06 update on 06GRC power costs.xls Chart 2_4 32 Regulatory Assets and Liabilities  7 06- Exhibit D 5 2" xfId="35781"/>
    <cellStyle name="_VC 6.15.06 update on 06GRC power costs.xls Chart 2_4 32 Regulatory Assets and Liabilities  7 06- Exhibit D 6" xfId="35782"/>
    <cellStyle name="_VC 6.15.06 update on 06GRC power costs.xls Chart 2_4 32 Regulatory Assets and Liabilities  7 06- Exhibit D 6 2" xfId="35783"/>
    <cellStyle name="_VC 6.15.06 update on 06GRC power costs.xls Chart 2_4 32 Regulatory Assets and Liabilities  7 06- Exhibit D_DEM-WP(C) ENERG10C--ctn Mid-C_042010 2010GRC" xfId="35784"/>
    <cellStyle name="_VC 6.15.06 update on 06GRC power costs.xls Chart 2_4 32 Regulatory Assets and Liabilities  7 06- Exhibit D_DEM-WP(C) ENERG10C--ctn Mid-C_042010 2010GRC 2" xfId="35785"/>
    <cellStyle name="_VC 6.15.06 update on 06GRC power costs.xls Chart 2_4 32 Regulatory Assets and Liabilities  7 06- Exhibit D_NIM Summary" xfId="7572"/>
    <cellStyle name="_VC 6.15.06 update on 06GRC power costs.xls Chart 2_4 32 Regulatory Assets and Liabilities  7 06- Exhibit D_NIM Summary 2" xfId="7573"/>
    <cellStyle name="_VC 6.15.06 update on 06GRC power costs.xls Chart 2_4 32 Regulatory Assets and Liabilities  7 06- Exhibit D_NIM Summary 2 2" xfId="35786"/>
    <cellStyle name="_VC 6.15.06 update on 06GRC power costs.xls Chart 2_4 32 Regulatory Assets and Liabilities  7 06- Exhibit D_NIM Summary 2 2 2" xfId="35787"/>
    <cellStyle name="_VC 6.15.06 update on 06GRC power costs.xls Chart 2_4 32 Regulatory Assets and Liabilities  7 06- Exhibit D_NIM Summary 2 2 2 2" xfId="35788"/>
    <cellStyle name="_VC 6.15.06 update on 06GRC power costs.xls Chart 2_4 32 Regulatory Assets and Liabilities  7 06- Exhibit D_NIM Summary 2 3" xfId="35789"/>
    <cellStyle name="_VC 6.15.06 update on 06GRC power costs.xls Chart 2_4 32 Regulatory Assets and Liabilities  7 06- Exhibit D_NIM Summary 2 3 2" xfId="35790"/>
    <cellStyle name="_VC 6.15.06 update on 06GRC power costs.xls Chart 2_4 32 Regulatory Assets and Liabilities  7 06- Exhibit D_NIM Summary 2 4" xfId="35791"/>
    <cellStyle name="_VC 6.15.06 update on 06GRC power costs.xls Chart 2_4 32 Regulatory Assets and Liabilities  7 06- Exhibit D_NIM Summary 2 4 2" xfId="35792"/>
    <cellStyle name="_VC 6.15.06 update on 06GRC power costs.xls Chart 2_4 32 Regulatory Assets and Liabilities  7 06- Exhibit D_NIM Summary 3" xfId="35793"/>
    <cellStyle name="_VC 6.15.06 update on 06GRC power costs.xls Chart 2_4 32 Regulatory Assets and Liabilities  7 06- Exhibit D_NIM Summary 3 2" xfId="35794"/>
    <cellStyle name="_VC 6.15.06 update on 06GRC power costs.xls Chart 2_4 32 Regulatory Assets and Liabilities  7 06- Exhibit D_NIM Summary 3 2 2" xfId="35795"/>
    <cellStyle name="_VC 6.15.06 update on 06GRC power costs.xls Chart 2_4 32 Regulatory Assets and Liabilities  7 06- Exhibit D_NIM Summary 3 3" xfId="35796"/>
    <cellStyle name="_VC 6.15.06 update on 06GRC power costs.xls Chart 2_4 32 Regulatory Assets and Liabilities  7 06- Exhibit D_NIM Summary 4" xfId="35797"/>
    <cellStyle name="_VC 6.15.06 update on 06GRC power costs.xls Chart 2_4 32 Regulatory Assets and Liabilities  7 06- Exhibit D_NIM Summary 4 2" xfId="35798"/>
    <cellStyle name="_VC 6.15.06 update on 06GRC power costs.xls Chart 2_4 32 Regulatory Assets and Liabilities  7 06- Exhibit D_NIM Summary 4 2 2" xfId="35799"/>
    <cellStyle name="_VC 6.15.06 update on 06GRC power costs.xls Chart 2_4 32 Regulatory Assets and Liabilities  7 06- Exhibit D_NIM Summary 4 3" xfId="35800"/>
    <cellStyle name="_VC 6.15.06 update on 06GRC power costs.xls Chart 2_4 32 Regulatory Assets and Liabilities  7 06- Exhibit D_NIM Summary 5" xfId="35801"/>
    <cellStyle name="_VC 6.15.06 update on 06GRC power costs.xls Chart 2_4 32 Regulatory Assets and Liabilities  7 06- Exhibit D_NIM Summary 5 2" xfId="35802"/>
    <cellStyle name="_VC 6.15.06 update on 06GRC power costs.xls Chart 2_4 32 Regulatory Assets and Liabilities  7 06- Exhibit D_NIM Summary 6" xfId="35803"/>
    <cellStyle name="_VC 6.15.06 update on 06GRC power costs.xls Chart 2_4 32 Regulatory Assets and Liabilities  7 06- Exhibit D_NIM Summary 6 2" xfId="35804"/>
    <cellStyle name="_VC 6.15.06 update on 06GRC power costs.xls Chart 2_4 32 Regulatory Assets and Liabilities  7 06- Exhibit D_NIM Summary_DEM-WP(C) ENERG10C--ctn Mid-C_042010 2010GRC" xfId="35805"/>
    <cellStyle name="_VC 6.15.06 update on 06GRC power costs.xls Chart 2_4 32 Regulatory Assets and Liabilities  7 06- Exhibit D_NIM Summary_DEM-WP(C) ENERG10C--ctn Mid-C_042010 2010GRC 2" xfId="35806"/>
    <cellStyle name="_VC 6.15.06 update on 06GRC power costs.xls Chart 2_ACCOUNTS" xfId="7574"/>
    <cellStyle name="_VC 6.15.06 update on 06GRC power costs.xls Chart 2_Att B to RECs proceeds proposal" xfId="7575"/>
    <cellStyle name="_VC 6.15.06 update on 06GRC power costs.xls Chart 2_AURORA Total New" xfId="7576"/>
    <cellStyle name="_VC 6.15.06 update on 06GRC power costs.xls Chart 2_AURORA Total New 2" xfId="7577"/>
    <cellStyle name="_VC 6.15.06 update on 06GRC power costs.xls Chart 2_AURORA Total New 2 2" xfId="35807"/>
    <cellStyle name="_VC 6.15.06 update on 06GRC power costs.xls Chart 2_AURORA Total New 2 2 2" xfId="35808"/>
    <cellStyle name="_VC 6.15.06 update on 06GRC power costs.xls Chart 2_AURORA Total New 2 2 2 2" xfId="35809"/>
    <cellStyle name="_VC 6.15.06 update on 06GRC power costs.xls Chart 2_AURORA Total New 2 3" xfId="35810"/>
    <cellStyle name="_VC 6.15.06 update on 06GRC power costs.xls Chart 2_AURORA Total New 2 3 2" xfId="35811"/>
    <cellStyle name="_VC 6.15.06 update on 06GRC power costs.xls Chart 2_AURORA Total New 2 4" xfId="35812"/>
    <cellStyle name="_VC 6.15.06 update on 06GRC power costs.xls Chart 2_AURORA Total New 2 4 2" xfId="35813"/>
    <cellStyle name="_VC 6.15.06 update on 06GRC power costs.xls Chart 2_AURORA Total New 3" xfId="35814"/>
    <cellStyle name="_VC 6.15.06 update on 06GRC power costs.xls Chart 2_AURORA Total New 3 2" xfId="35815"/>
    <cellStyle name="_VC 6.15.06 update on 06GRC power costs.xls Chart 2_AURORA Total New 3 2 2" xfId="35816"/>
    <cellStyle name="_VC 6.15.06 update on 06GRC power costs.xls Chart 2_AURORA Total New 4" xfId="35817"/>
    <cellStyle name="_VC 6.15.06 update on 06GRC power costs.xls Chart 2_AURORA Total New 4 2" xfId="35818"/>
    <cellStyle name="_VC 6.15.06 update on 06GRC power costs.xls Chart 2_AURORA Total New 5" xfId="35819"/>
    <cellStyle name="_VC 6.15.06 update on 06GRC power costs.xls Chart 2_AURORA Total New 5 2" xfId="35820"/>
    <cellStyle name="_VC 6.15.06 update on 06GRC power costs.xls Chart 2_Backup for Attachment B 2010-09-09" xfId="7578"/>
    <cellStyle name="_VC 6.15.06 update on 06GRC power costs.xls Chart 2_Bench Request - Attachment B" xfId="7579"/>
    <cellStyle name="_VC 6.15.06 update on 06GRC power costs.xls Chart 2_Book2" xfId="7580"/>
    <cellStyle name="_VC 6.15.06 update on 06GRC power costs.xls Chart 2_Book2 2" xfId="7581"/>
    <cellStyle name="_VC 6.15.06 update on 06GRC power costs.xls Chart 2_Book2 2 2" xfId="7582"/>
    <cellStyle name="_VC 6.15.06 update on 06GRC power costs.xls Chart 2_Book2 2 2 2" xfId="35821"/>
    <cellStyle name="_VC 6.15.06 update on 06GRC power costs.xls Chart 2_Book2 2 2 2 2" xfId="35822"/>
    <cellStyle name="_VC 6.15.06 update on 06GRC power costs.xls Chart 2_Book2 2 3" xfId="7583"/>
    <cellStyle name="_VC 6.15.06 update on 06GRC power costs.xls Chart 2_Book2 2 3 2" xfId="35823"/>
    <cellStyle name="_VC 6.15.06 update on 06GRC power costs.xls Chart 2_Book2 2 4" xfId="35824"/>
    <cellStyle name="_VC 6.15.06 update on 06GRC power costs.xls Chart 2_Book2 2 4 2" xfId="35825"/>
    <cellStyle name="_VC 6.15.06 update on 06GRC power costs.xls Chart 2_Book2 3" xfId="7584"/>
    <cellStyle name="_VC 6.15.06 update on 06GRC power costs.xls Chart 2_Book2 3 2" xfId="35826"/>
    <cellStyle name="_VC 6.15.06 update on 06GRC power costs.xls Chart 2_Book2 3 2 2" xfId="35827"/>
    <cellStyle name="_VC 6.15.06 update on 06GRC power costs.xls Chart 2_Book2 3 3" xfId="35828"/>
    <cellStyle name="_VC 6.15.06 update on 06GRC power costs.xls Chart 2_Book2 4" xfId="7585"/>
    <cellStyle name="_VC 6.15.06 update on 06GRC power costs.xls Chart 2_Book2 4 2" xfId="35829"/>
    <cellStyle name="_VC 6.15.06 update on 06GRC power costs.xls Chart 2_Book2 4 2 2" xfId="35830"/>
    <cellStyle name="_VC 6.15.06 update on 06GRC power costs.xls Chart 2_Book2 4 3" xfId="35831"/>
    <cellStyle name="_VC 6.15.06 update on 06GRC power costs.xls Chart 2_Book2 5" xfId="35832"/>
    <cellStyle name="_VC 6.15.06 update on 06GRC power costs.xls Chart 2_Book2 5 2" xfId="35833"/>
    <cellStyle name="_VC 6.15.06 update on 06GRC power costs.xls Chart 2_Book2 6" xfId="35834"/>
    <cellStyle name="_VC 6.15.06 update on 06GRC power costs.xls Chart 2_Book2 6 2" xfId="35835"/>
    <cellStyle name="_VC 6.15.06 update on 06GRC power costs.xls Chart 2_Book2_Adj Bench DR 3 for Initial Briefs (Electric)" xfId="7586"/>
    <cellStyle name="_VC 6.15.06 update on 06GRC power costs.xls Chart 2_Book2_Adj Bench DR 3 for Initial Briefs (Electric) 2" xfId="7587"/>
    <cellStyle name="_VC 6.15.06 update on 06GRC power costs.xls Chart 2_Book2_Adj Bench DR 3 for Initial Briefs (Electric) 2 2" xfId="7588"/>
    <cellStyle name="_VC 6.15.06 update on 06GRC power costs.xls Chart 2_Book2_Adj Bench DR 3 for Initial Briefs (Electric) 2 2 2" xfId="35836"/>
    <cellStyle name="_VC 6.15.06 update on 06GRC power costs.xls Chart 2_Book2_Adj Bench DR 3 for Initial Briefs (Electric) 2 2 2 2" xfId="35837"/>
    <cellStyle name="_VC 6.15.06 update on 06GRC power costs.xls Chart 2_Book2_Adj Bench DR 3 for Initial Briefs (Electric) 2 3" xfId="7589"/>
    <cellStyle name="_VC 6.15.06 update on 06GRC power costs.xls Chart 2_Book2_Adj Bench DR 3 for Initial Briefs (Electric) 2 3 2" xfId="35838"/>
    <cellStyle name="_VC 6.15.06 update on 06GRC power costs.xls Chart 2_Book2_Adj Bench DR 3 for Initial Briefs (Electric) 2 4" xfId="35839"/>
    <cellStyle name="_VC 6.15.06 update on 06GRC power costs.xls Chart 2_Book2_Adj Bench DR 3 for Initial Briefs (Electric) 2 4 2" xfId="35840"/>
    <cellStyle name="_VC 6.15.06 update on 06GRC power costs.xls Chart 2_Book2_Adj Bench DR 3 for Initial Briefs (Electric) 3" xfId="7590"/>
    <cellStyle name="_VC 6.15.06 update on 06GRC power costs.xls Chart 2_Book2_Adj Bench DR 3 for Initial Briefs (Electric) 3 2" xfId="35841"/>
    <cellStyle name="_VC 6.15.06 update on 06GRC power costs.xls Chart 2_Book2_Adj Bench DR 3 for Initial Briefs (Electric) 3 2 2" xfId="35842"/>
    <cellStyle name="_VC 6.15.06 update on 06GRC power costs.xls Chart 2_Book2_Adj Bench DR 3 for Initial Briefs (Electric) 3 3" xfId="35843"/>
    <cellStyle name="_VC 6.15.06 update on 06GRC power costs.xls Chart 2_Book2_Adj Bench DR 3 for Initial Briefs (Electric) 4" xfId="7591"/>
    <cellStyle name="_VC 6.15.06 update on 06GRC power costs.xls Chart 2_Book2_Adj Bench DR 3 for Initial Briefs (Electric) 4 2" xfId="35844"/>
    <cellStyle name="_VC 6.15.06 update on 06GRC power costs.xls Chart 2_Book2_Adj Bench DR 3 for Initial Briefs (Electric) 4 2 2" xfId="35845"/>
    <cellStyle name="_VC 6.15.06 update on 06GRC power costs.xls Chart 2_Book2_Adj Bench DR 3 for Initial Briefs (Electric) 4 3" xfId="35846"/>
    <cellStyle name="_VC 6.15.06 update on 06GRC power costs.xls Chart 2_Book2_Adj Bench DR 3 for Initial Briefs (Electric) 5" xfId="35847"/>
    <cellStyle name="_VC 6.15.06 update on 06GRC power costs.xls Chart 2_Book2_Adj Bench DR 3 for Initial Briefs (Electric) 5 2" xfId="35848"/>
    <cellStyle name="_VC 6.15.06 update on 06GRC power costs.xls Chart 2_Book2_Adj Bench DR 3 for Initial Briefs (Electric) 6" xfId="35849"/>
    <cellStyle name="_VC 6.15.06 update on 06GRC power costs.xls Chart 2_Book2_Adj Bench DR 3 for Initial Briefs (Electric) 6 2" xfId="35850"/>
    <cellStyle name="_VC 6.15.06 update on 06GRC power costs.xls Chart 2_Book2_Adj Bench DR 3 for Initial Briefs (Electric)_DEM-WP(C) ENERG10C--ctn Mid-C_042010 2010GRC" xfId="35851"/>
    <cellStyle name="_VC 6.15.06 update on 06GRC power costs.xls Chart 2_Book2_Adj Bench DR 3 for Initial Briefs (Electric)_DEM-WP(C) ENERG10C--ctn Mid-C_042010 2010GRC 2" xfId="35852"/>
    <cellStyle name="_VC 6.15.06 update on 06GRC power costs.xls Chart 2_Book2_DEM-WP(C) ENERG10C--ctn Mid-C_042010 2010GRC" xfId="35853"/>
    <cellStyle name="_VC 6.15.06 update on 06GRC power costs.xls Chart 2_Book2_DEM-WP(C) ENERG10C--ctn Mid-C_042010 2010GRC 2" xfId="35854"/>
    <cellStyle name="_VC 6.15.06 update on 06GRC power costs.xls Chart 2_Book2_Electric Rev Req Model (2009 GRC) Rebuttal" xfId="7592"/>
    <cellStyle name="_VC 6.15.06 update on 06GRC power costs.xls Chart 2_Book2_Electric Rev Req Model (2009 GRC) Rebuttal 2" xfId="7593"/>
    <cellStyle name="_VC 6.15.06 update on 06GRC power costs.xls Chart 2_Book2_Electric Rev Req Model (2009 GRC) Rebuttal 2 2" xfId="7594"/>
    <cellStyle name="_VC 6.15.06 update on 06GRC power costs.xls Chart 2_Book2_Electric Rev Req Model (2009 GRC) Rebuttal 2 2 2" xfId="35855"/>
    <cellStyle name="_VC 6.15.06 update on 06GRC power costs.xls Chart 2_Book2_Electric Rev Req Model (2009 GRC) Rebuttal 2 3" xfId="7595"/>
    <cellStyle name="_VC 6.15.06 update on 06GRC power costs.xls Chart 2_Book2_Electric Rev Req Model (2009 GRC) Rebuttal 3" xfId="7596"/>
    <cellStyle name="_VC 6.15.06 update on 06GRC power costs.xls Chart 2_Book2_Electric Rev Req Model (2009 GRC) Rebuttal 3 2" xfId="35856"/>
    <cellStyle name="_VC 6.15.06 update on 06GRC power costs.xls Chart 2_Book2_Electric Rev Req Model (2009 GRC) Rebuttal 4" xfId="7597"/>
    <cellStyle name="_VC 6.15.06 update on 06GRC power costs.xls Chart 2_Book2_Electric Rev Req Model (2009 GRC) Rebuttal REmoval of New  WH Solar AdjustMI" xfId="7598"/>
    <cellStyle name="_VC 6.15.06 update on 06GRC power costs.xls Chart 2_Book2_Electric Rev Req Model (2009 GRC) Rebuttal REmoval of New  WH Solar AdjustMI 2" xfId="7599"/>
    <cellStyle name="_VC 6.15.06 update on 06GRC power costs.xls Chart 2_Book2_Electric Rev Req Model (2009 GRC) Rebuttal REmoval of New  WH Solar AdjustMI 2 2" xfId="7600"/>
    <cellStyle name="_VC 6.15.06 update on 06GRC power costs.xls Chart 2_Book2_Electric Rev Req Model (2009 GRC) Rebuttal REmoval of New  WH Solar AdjustMI 2 2 2" xfId="35857"/>
    <cellStyle name="_VC 6.15.06 update on 06GRC power costs.xls Chart 2_Book2_Electric Rev Req Model (2009 GRC) Rebuttal REmoval of New  WH Solar AdjustMI 2 2 2 2" xfId="35858"/>
    <cellStyle name="_VC 6.15.06 update on 06GRC power costs.xls Chart 2_Book2_Electric Rev Req Model (2009 GRC) Rebuttal REmoval of New  WH Solar AdjustMI 2 3" xfId="7601"/>
    <cellStyle name="_VC 6.15.06 update on 06GRC power costs.xls Chart 2_Book2_Electric Rev Req Model (2009 GRC) Rebuttal REmoval of New  WH Solar AdjustMI 2 3 2" xfId="35859"/>
    <cellStyle name="_VC 6.15.06 update on 06GRC power costs.xls Chart 2_Book2_Electric Rev Req Model (2009 GRC) Rebuttal REmoval of New  WH Solar AdjustMI 2 4" xfId="35860"/>
    <cellStyle name="_VC 6.15.06 update on 06GRC power costs.xls Chart 2_Book2_Electric Rev Req Model (2009 GRC) Rebuttal REmoval of New  WH Solar AdjustMI 2 4 2" xfId="35861"/>
    <cellStyle name="_VC 6.15.06 update on 06GRC power costs.xls Chart 2_Book2_Electric Rev Req Model (2009 GRC) Rebuttal REmoval of New  WH Solar AdjustMI 3" xfId="7602"/>
    <cellStyle name="_VC 6.15.06 update on 06GRC power costs.xls Chart 2_Book2_Electric Rev Req Model (2009 GRC) Rebuttal REmoval of New  WH Solar AdjustMI 3 2" xfId="35862"/>
    <cellStyle name="_VC 6.15.06 update on 06GRC power costs.xls Chart 2_Book2_Electric Rev Req Model (2009 GRC) Rebuttal REmoval of New  WH Solar AdjustMI 3 2 2" xfId="35863"/>
    <cellStyle name="_VC 6.15.06 update on 06GRC power costs.xls Chart 2_Book2_Electric Rev Req Model (2009 GRC) Rebuttal REmoval of New  WH Solar AdjustMI 3 3" xfId="35864"/>
    <cellStyle name="_VC 6.15.06 update on 06GRC power costs.xls Chart 2_Book2_Electric Rev Req Model (2009 GRC) Rebuttal REmoval of New  WH Solar AdjustMI 4" xfId="7603"/>
    <cellStyle name="_VC 6.15.06 update on 06GRC power costs.xls Chart 2_Book2_Electric Rev Req Model (2009 GRC) Rebuttal REmoval of New  WH Solar AdjustMI 4 2" xfId="35865"/>
    <cellStyle name="_VC 6.15.06 update on 06GRC power costs.xls Chart 2_Book2_Electric Rev Req Model (2009 GRC) Rebuttal REmoval of New  WH Solar AdjustMI 4 2 2" xfId="35866"/>
    <cellStyle name="_VC 6.15.06 update on 06GRC power costs.xls Chart 2_Book2_Electric Rev Req Model (2009 GRC) Rebuttal REmoval of New  WH Solar AdjustMI 4 3" xfId="35867"/>
    <cellStyle name="_VC 6.15.06 update on 06GRC power costs.xls Chart 2_Book2_Electric Rev Req Model (2009 GRC) Rebuttal REmoval of New  WH Solar AdjustMI 5" xfId="35868"/>
    <cellStyle name="_VC 6.15.06 update on 06GRC power costs.xls Chart 2_Book2_Electric Rev Req Model (2009 GRC) Rebuttal REmoval of New  WH Solar AdjustMI 5 2" xfId="35869"/>
    <cellStyle name="_VC 6.15.06 update on 06GRC power costs.xls Chart 2_Book2_Electric Rev Req Model (2009 GRC) Rebuttal REmoval of New  WH Solar AdjustMI 6" xfId="35870"/>
    <cellStyle name="_VC 6.15.06 update on 06GRC power costs.xls Chart 2_Book2_Electric Rev Req Model (2009 GRC) Rebuttal REmoval of New  WH Solar AdjustMI 6 2" xfId="35871"/>
    <cellStyle name="_VC 6.15.06 update on 06GRC power costs.xls Chart 2_Book2_Electric Rev Req Model (2009 GRC) Rebuttal REmoval of New  WH Solar AdjustMI_DEM-WP(C) ENERG10C--ctn Mid-C_042010 2010GRC" xfId="35872"/>
    <cellStyle name="_VC 6.15.06 update on 06GRC power costs.xls Chart 2_Book2_Electric Rev Req Model (2009 GRC) Rebuttal REmoval of New  WH Solar AdjustMI_DEM-WP(C) ENERG10C--ctn Mid-C_042010 2010GRC 2" xfId="35873"/>
    <cellStyle name="_VC 6.15.06 update on 06GRC power costs.xls Chart 2_Book2_Electric Rev Req Model (2009 GRC) Revised 01-18-2010" xfId="7604"/>
    <cellStyle name="_VC 6.15.06 update on 06GRC power costs.xls Chart 2_Book2_Electric Rev Req Model (2009 GRC) Revised 01-18-2010 2" xfId="7605"/>
    <cellStyle name="_VC 6.15.06 update on 06GRC power costs.xls Chart 2_Book2_Electric Rev Req Model (2009 GRC) Revised 01-18-2010 2 2" xfId="7606"/>
    <cellStyle name="_VC 6.15.06 update on 06GRC power costs.xls Chart 2_Book2_Electric Rev Req Model (2009 GRC) Revised 01-18-2010 2 2 2" xfId="35874"/>
    <cellStyle name="_VC 6.15.06 update on 06GRC power costs.xls Chart 2_Book2_Electric Rev Req Model (2009 GRC) Revised 01-18-2010 2 2 2 2" xfId="35875"/>
    <cellStyle name="_VC 6.15.06 update on 06GRC power costs.xls Chart 2_Book2_Electric Rev Req Model (2009 GRC) Revised 01-18-2010 2 3" xfId="7607"/>
    <cellStyle name="_VC 6.15.06 update on 06GRC power costs.xls Chart 2_Book2_Electric Rev Req Model (2009 GRC) Revised 01-18-2010 2 3 2" xfId="35876"/>
    <cellStyle name="_VC 6.15.06 update on 06GRC power costs.xls Chart 2_Book2_Electric Rev Req Model (2009 GRC) Revised 01-18-2010 2 4" xfId="35877"/>
    <cellStyle name="_VC 6.15.06 update on 06GRC power costs.xls Chart 2_Book2_Electric Rev Req Model (2009 GRC) Revised 01-18-2010 2 4 2" xfId="35878"/>
    <cellStyle name="_VC 6.15.06 update on 06GRC power costs.xls Chart 2_Book2_Electric Rev Req Model (2009 GRC) Revised 01-18-2010 3" xfId="7608"/>
    <cellStyle name="_VC 6.15.06 update on 06GRC power costs.xls Chart 2_Book2_Electric Rev Req Model (2009 GRC) Revised 01-18-2010 3 2" xfId="35879"/>
    <cellStyle name="_VC 6.15.06 update on 06GRC power costs.xls Chart 2_Book2_Electric Rev Req Model (2009 GRC) Revised 01-18-2010 3 2 2" xfId="35880"/>
    <cellStyle name="_VC 6.15.06 update on 06GRC power costs.xls Chart 2_Book2_Electric Rev Req Model (2009 GRC) Revised 01-18-2010 3 3" xfId="35881"/>
    <cellStyle name="_VC 6.15.06 update on 06GRC power costs.xls Chart 2_Book2_Electric Rev Req Model (2009 GRC) Revised 01-18-2010 4" xfId="7609"/>
    <cellStyle name="_VC 6.15.06 update on 06GRC power costs.xls Chart 2_Book2_Electric Rev Req Model (2009 GRC) Revised 01-18-2010 4 2" xfId="35882"/>
    <cellStyle name="_VC 6.15.06 update on 06GRC power costs.xls Chart 2_Book2_Electric Rev Req Model (2009 GRC) Revised 01-18-2010 4 2 2" xfId="35883"/>
    <cellStyle name="_VC 6.15.06 update on 06GRC power costs.xls Chart 2_Book2_Electric Rev Req Model (2009 GRC) Revised 01-18-2010 4 3" xfId="35884"/>
    <cellStyle name="_VC 6.15.06 update on 06GRC power costs.xls Chart 2_Book2_Electric Rev Req Model (2009 GRC) Revised 01-18-2010 5" xfId="35885"/>
    <cellStyle name="_VC 6.15.06 update on 06GRC power costs.xls Chart 2_Book2_Electric Rev Req Model (2009 GRC) Revised 01-18-2010 5 2" xfId="35886"/>
    <cellStyle name="_VC 6.15.06 update on 06GRC power costs.xls Chart 2_Book2_Electric Rev Req Model (2009 GRC) Revised 01-18-2010 6" xfId="35887"/>
    <cellStyle name="_VC 6.15.06 update on 06GRC power costs.xls Chart 2_Book2_Electric Rev Req Model (2009 GRC) Revised 01-18-2010 6 2" xfId="35888"/>
    <cellStyle name="_VC 6.15.06 update on 06GRC power costs.xls Chart 2_Book2_Electric Rev Req Model (2009 GRC) Revised 01-18-2010_DEM-WP(C) ENERG10C--ctn Mid-C_042010 2010GRC" xfId="35889"/>
    <cellStyle name="_VC 6.15.06 update on 06GRC power costs.xls Chart 2_Book2_Electric Rev Req Model (2009 GRC) Revised 01-18-2010_DEM-WP(C) ENERG10C--ctn Mid-C_042010 2010GRC 2" xfId="35890"/>
    <cellStyle name="_VC 6.15.06 update on 06GRC power costs.xls Chart 2_Book2_Final Order Electric EXHIBIT A-1" xfId="7610"/>
    <cellStyle name="_VC 6.15.06 update on 06GRC power costs.xls Chart 2_Book2_Final Order Electric EXHIBIT A-1 2" xfId="7611"/>
    <cellStyle name="_VC 6.15.06 update on 06GRC power costs.xls Chart 2_Book2_Final Order Electric EXHIBIT A-1 2 2" xfId="7612"/>
    <cellStyle name="_VC 6.15.06 update on 06GRC power costs.xls Chart 2_Book2_Final Order Electric EXHIBIT A-1 2 2 2" xfId="35891"/>
    <cellStyle name="_VC 6.15.06 update on 06GRC power costs.xls Chart 2_Book2_Final Order Electric EXHIBIT A-1 2 3" xfId="7613"/>
    <cellStyle name="_VC 6.15.06 update on 06GRC power costs.xls Chart 2_Book2_Final Order Electric EXHIBIT A-1 3" xfId="7614"/>
    <cellStyle name="_VC 6.15.06 update on 06GRC power costs.xls Chart 2_Book2_Final Order Electric EXHIBIT A-1 3 2" xfId="35892"/>
    <cellStyle name="_VC 6.15.06 update on 06GRC power costs.xls Chart 2_Book2_Final Order Electric EXHIBIT A-1 3 2 2" xfId="35893"/>
    <cellStyle name="_VC 6.15.06 update on 06GRC power costs.xls Chart 2_Book2_Final Order Electric EXHIBIT A-1 3 3" xfId="35894"/>
    <cellStyle name="_VC 6.15.06 update on 06GRC power costs.xls Chart 2_Book2_Final Order Electric EXHIBIT A-1 4" xfId="7615"/>
    <cellStyle name="_VC 6.15.06 update on 06GRC power costs.xls Chart 2_Book2_Final Order Electric EXHIBIT A-1 4 2" xfId="35895"/>
    <cellStyle name="_VC 6.15.06 update on 06GRC power costs.xls Chart 2_Book2_Final Order Electric EXHIBIT A-1 5" xfId="35896"/>
    <cellStyle name="_VC 6.15.06 update on 06GRC power costs.xls Chart 2_Book2_Final Order Electric EXHIBIT A-1 6" xfId="35897"/>
    <cellStyle name="_VC 6.15.06 update on 06GRC power costs.xls Chart 2_Book4" xfId="7616"/>
    <cellStyle name="_VC 6.15.06 update on 06GRC power costs.xls Chart 2_Book4 2" xfId="7617"/>
    <cellStyle name="_VC 6.15.06 update on 06GRC power costs.xls Chart 2_Book4 2 2" xfId="7618"/>
    <cellStyle name="_VC 6.15.06 update on 06GRC power costs.xls Chart 2_Book4 2 2 2" xfId="35898"/>
    <cellStyle name="_VC 6.15.06 update on 06GRC power costs.xls Chart 2_Book4 2 2 2 2" xfId="35899"/>
    <cellStyle name="_VC 6.15.06 update on 06GRC power costs.xls Chart 2_Book4 2 3" xfId="7619"/>
    <cellStyle name="_VC 6.15.06 update on 06GRC power costs.xls Chart 2_Book4 2 3 2" xfId="35900"/>
    <cellStyle name="_VC 6.15.06 update on 06GRC power costs.xls Chart 2_Book4 2 4" xfId="35901"/>
    <cellStyle name="_VC 6.15.06 update on 06GRC power costs.xls Chart 2_Book4 2 4 2" xfId="35902"/>
    <cellStyle name="_VC 6.15.06 update on 06GRC power costs.xls Chart 2_Book4 3" xfId="7620"/>
    <cellStyle name="_VC 6.15.06 update on 06GRC power costs.xls Chart 2_Book4 3 2" xfId="35903"/>
    <cellStyle name="_VC 6.15.06 update on 06GRC power costs.xls Chart 2_Book4 3 2 2" xfId="35904"/>
    <cellStyle name="_VC 6.15.06 update on 06GRC power costs.xls Chart 2_Book4 3 3" xfId="35905"/>
    <cellStyle name="_VC 6.15.06 update on 06GRC power costs.xls Chart 2_Book4 4" xfId="7621"/>
    <cellStyle name="_VC 6.15.06 update on 06GRC power costs.xls Chart 2_Book4 4 2" xfId="35906"/>
    <cellStyle name="_VC 6.15.06 update on 06GRC power costs.xls Chart 2_Book4 4 2 2" xfId="35907"/>
    <cellStyle name="_VC 6.15.06 update on 06GRC power costs.xls Chart 2_Book4 4 3" xfId="35908"/>
    <cellStyle name="_VC 6.15.06 update on 06GRC power costs.xls Chart 2_Book4 5" xfId="35909"/>
    <cellStyle name="_VC 6.15.06 update on 06GRC power costs.xls Chart 2_Book4 5 2" xfId="35910"/>
    <cellStyle name="_VC 6.15.06 update on 06GRC power costs.xls Chart 2_Book4 6" xfId="35911"/>
    <cellStyle name="_VC 6.15.06 update on 06GRC power costs.xls Chart 2_Book4 6 2" xfId="35912"/>
    <cellStyle name="_VC 6.15.06 update on 06GRC power costs.xls Chart 2_Book4_DEM-WP(C) ENERG10C--ctn Mid-C_042010 2010GRC" xfId="35913"/>
    <cellStyle name="_VC 6.15.06 update on 06GRC power costs.xls Chart 2_Book4_DEM-WP(C) ENERG10C--ctn Mid-C_042010 2010GRC 2" xfId="35914"/>
    <cellStyle name="_VC 6.15.06 update on 06GRC power costs.xls Chart 2_Book9" xfId="7622"/>
    <cellStyle name="_VC 6.15.06 update on 06GRC power costs.xls Chart 2_Book9 2" xfId="7623"/>
    <cellStyle name="_VC 6.15.06 update on 06GRC power costs.xls Chart 2_Book9 2 2" xfId="7624"/>
    <cellStyle name="_VC 6.15.06 update on 06GRC power costs.xls Chart 2_Book9 2 2 2" xfId="35915"/>
    <cellStyle name="_VC 6.15.06 update on 06GRC power costs.xls Chart 2_Book9 2 2 2 2" xfId="35916"/>
    <cellStyle name="_VC 6.15.06 update on 06GRC power costs.xls Chart 2_Book9 2 3" xfId="7625"/>
    <cellStyle name="_VC 6.15.06 update on 06GRC power costs.xls Chart 2_Book9 2 3 2" xfId="35917"/>
    <cellStyle name="_VC 6.15.06 update on 06GRC power costs.xls Chart 2_Book9 2 4" xfId="35918"/>
    <cellStyle name="_VC 6.15.06 update on 06GRC power costs.xls Chart 2_Book9 2 4 2" xfId="35919"/>
    <cellStyle name="_VC 6.15.06 update on 06GRC power costs.xls Chart 2_Book9 3" xfId="7626"/>
    <cellStyle name="_VC 6.15.06 update on 06GRC power costs.xls Chart 2_Book9 3 2" xfId="35920"/>
    <cellStyle name="_VC 6.15.06 update on 06GRC power costs.xls Chart 2_Book9 3 2 2" xfId="35921"/>
    <cellStyle name="_VC 6.15.06 update on 06GRC power costs.xls Chart 2_Book9 3 3" xfId="35922"/>
    <cellStyle name="_VC 6.15.06 update on 06GRC power costs.xls Chart 2_Book9 4" xfId="7627"/>
    <cellStyle name="_VC 6.15.06 update on 06GRC power costs.xls Chart 2_Book9 4 2" xfId="35923"/>
    <cellStyle name="_VC 6.15.06 update on 06GRC power costs.xls Chart 2_Book9 4 2 2" xfId="35924"/>
    <cellStyle name="_VC 6.15.06 update on 06GRC power costs.xls Chart 2_Book9 4 3" xfId="35925"/>
    <cellStyle name="_VC 6.15.06 update on 06GRC power costs.xls Chart 2_Book9 5" xfId="35926"/>
    <cellStyle name="_VC 6.15.06 update on 06GRC power costs.xls Chart 2_Book9 5 2" xfId="35927"/>
    <cellStyle name="_VC 6.15.06 update on 06GRC power costs.xls Chart 2_Book9 6" xfId="35928"/>
    <cellStyle name="_VC 6.15.06 update on 06GRC power costs.xls Chart 2_Book9 6 2" xfId="35929"/>
    <cellStyle name="_VC 6.15.06 update on 06GRC power costs.xls Chart 2_Book9_DEM-WP(C) ENERG10C--ctn Mid-C_042010 2010GRC" xfId="35930"/>
    <cellStyle name="_VC 6.15.06 update on 06GRC power costs.xls Chart 2_Book9_DEM-WP(C) ENERG10C--ctn Mid-C_042010 2010GRC 2" xfId="35931"/>
    <cellStyle name="_VC 6.15.06 update on 06GRC power costs.xls Chart 2_Chelan PUD Power Costs (8-10)" xfId="7628"/>
    <cellStyle name="_VC 6.15.06 update on 06GRC power costs.xls Chart 2_Chelan PUD Power Costs (8-10) 2" xfId="35932"/>
    <cellStyle name="_VC 6.15.06 update on 06GRC power costs.xls Chart 2_DEM-WP(C) Chelan Power Costs" xfId="35933"/>
    <cellStyle name="_VC 6.15.06 update on 06GRC power costs.xls Chart 2_DEM-WP(C) Chelan Power Costs 2" xfId="35934"/>
    <cellStyle name="_VC 6.15.06 update on 06GRC power costs.xls Chart 2_DEM-WP(C) Chelan Power Costs 2 2" xfId="35935"/>
    <cellStyle name="_VC 6.15.06 update on 06GRC power costs.xls Chart 2_DEM-WP(C) Chelan Power Costs 2 2 2" xfId="35936"/>
    <cellStyle name="_VC 6.15.06 update on 06GRC power costs.xls Chart 2_DEM-WP(C) Chelan Power Costs 2 3" xfId="35937"/>
    <cellStyle name="_VC 6.15.06 update on 06GRC power costs.xls Chart 2_DEM-WP(C) Chelan Power Costs 3" xfId="35938"/>
    <cellStyle name="_VC 6.15.06 update on 06GRC power costs.xls Chart 2_DEM-WP(C) Chelan Power Costs 3 2" xfId="35939"/>
    <cellStyle name="_VC 6.15.06 update on 06GRC power costs.xls Chart 2_DEM-WP(C) Chelan Power Costs 3 2 2" xfId="35940"/>
    <cellStyle name="_VC 6.15.06 update on 06GRC power costs.xls Chart 2_DEM-WP(C) Chelan Power Costs 3 3" xfId="35941"/>
    <cellStyle name="_VC 6.15.06 update on 06GRC power costs.xls Chart 2_DEM-WP(C) Chelan Power Costs 4" xfId="35942"/>
    <cellStyle name="_VC 6.15.06 update on 06GRC power costs.xls Chart 2_DEM-WP(C) Chelan Power Costs 4 2" xfId="35943"/>
    <cellStyle name="_VC 6.15.06 update on 06GRC power costs.xls Chart 2_DEM-WP(C) Chelan Power Costs 5" xfId="35944"/>
    <cellStyle name="_VC 6.15.06 update on 06GRC power costs.xls Chart 2_DEM-WP(C) Chelan Power Costs 5 2" xfId="35945"/>
    <cellStyle name="_VC 6.15.06 update on 06GRC power costs.xls Chart 2_DEM-WP(C) ENERG10C--ctn Mid-C_042010 2010GRC" xfId="35946"/>
    <cellStyle name="_VC 6.15.06 update on 06GRC power costs.xls Chart 2_DEM-WP(C) ENERG10C--ctn Mid-C_042010 2010GRC 2" xfId="35947"/>
    <cellStyle name="_VC 6.15.06 update on 06GRC power costs.xls Chart 2_DEM-WP(C) Gas Transport 2010GRC" xfId="35948"/>
    <cellStyle name="_VC 6.15.06 update on 06GRC power costs.xls Chart 2_DEM-WP(C) Gas Transport 2010GRC 2" xfId="35949"/>
    <cellStyle name="_VC 6.15.06 update on 06GRC power costs.xls Chart 2_DEM-WP(C) Gas Transport 2010GRC 2 2" xfId="35950"/>
    <cellStyle name="_VC 6.15.06 update on 06GRC power costs.xls Chart 2_DEM-WP(C) Gas Transport 2010GRC 2 2 2" xfId="35951"/>
    <cellStyle name="_VC 6.15.06 update on 06GRC power costs.xls Chart 2_DEM-WP(C) Gas Transport 2010GRC 2 3" xfId="35952"/>
    <cellStyle name="_VC 6.15.06 update on 06GRC power costs.xls Chart 2_DEM-WP(C) Gas Transport 2010GRC 3" xfId="35953"/>
    <cellStyle name="_VC 6.15.06 update on 06GRC power costs.xls Chart 2_DEM-WP(C) Gas Transport 2010GRC 3 2" xfId="35954"/>
    <cellStyle name="_VC 6.15.06 update on 06GRC power costs.xls Chart 2_DEM-WP(C) Gas Transport 2010GRC 3 2 2" xfId="35955"/>
    <cellStyle name="_VC 6.15.06 update on 06GRC power costs.xls Chart 2_DEM-WP(C) Gas Transport 2010GRC 3 3" xfId="35956"/>
    <cellStyle name="_VC 6.15.06 update on 06GRC power costs.xls Chart 2_DEM-WP(C) Gas Transport 2010GRC 4" xfId="35957"/>
    <cellStyle name="_VC 6.15.06 update on 06GRC power costs.xls Chart 2_DEM-WP(C) Gas Transport 2010GRC 4 2" xfId="35958"/>
    <cellStyle name="_VC 6.15.06 update on 06GRC power costs.xls Chart 2_DEM-WP(C) Gas Transport 2010GRC 5" xfId="35959"/>
    <cellStyle name="_VC 6.15.06 update on 06GRC power costs.xls Chart 2_DEM-WP(C) Gas Transport 2010GRC 5 2" xfId="35960"/>
    <cellStyle name="_VC 6.15.06 update on 06GRC power costs.xls Chart 2_DWH-08 (Rate Spread &amp; Design Workpapers)" xfId="7629"/>
    <cellStyle name="_VC 6.15.06 update on 06GRC power costs.xls Chart 2_Exh A-1 resulting from UE-112050 effective Jan 1 2012" xfId="35961"/>
    <cellStyle name="_VC 6.15.06 update on 06GRC power costs.xls Chart 2_Exh A-1 resulting from UE-112050 effective Jan 1 2012 2" xfId="35962"/>
    <cellStyle name="_VC 6.15.06 update on 06GRC power costs.xls Chart 2_Exhibit A-1 effective 4-1-11 fr S Free 12-11" xfId="35963"/>
    <cellStyle name="_VC 6.15.06 update on 06GRC power costs.xls Chart 2_Exhibit A-1 effective 4-1-11 fr S Free 12-11 2" xfId="35964"/>
    <cellStyle name="_VC 6.15.06 update on 06GRC power costs.xls Chart 2_Final 2008 PTC Rate Design Workpapers 10.27.08" xfId="7630"/>
    <cellStyle name="_VC 6.15.06 update on 06GRC power costs.xls Chart 2_Gas Rev Req Model (2010 GRC)" xfId="7631"/>
    <cellStyle name="_VC 6.15.06 update on 06GRC power costs.xls Chart 2_INPUTS" xfId="7632"/>
    <cellStyle name="_VC 6.15.06 update on 06GRC power costs.xls Chart 2_INPUTS 2" xfId="7633"/>
    <cellStyle name="_VC 6.15.06 update on 06GRC power costs.xls Chart 2_INPUTS 2 2" xfId="7634"/>
    <cellStyle name="_VC 6.15.06 update on 06GRC power costs.xls Chart 2_INPUTS 2 2 2" xfId="35965"/>
    <cellStyle name="_VC 6.15.06 update on 06GRC power costs.xls Chart 2_INPUTS 2 3" xfId="7635"/>
    <cellStyle name="_VC 6.15.06 update on 06GRC power costs.xls Chart 2_INPUTS 3" xfId="7636"/>
    <cellStyle name="_VC 6.15.06 update on 06GRC power costs.xls Chart 2_INPUTS 3 2" xfId="35966"/>
    <cellStyle name="_VC 6.15.06 update on 06GRC power costs.xls Chart 2_INPUTS 4" xfId="7637"/>
    <cellStyle name="_VC 6.15.06 update on 06GRC power costs.xls Chart 2_Mint Farm Generation BPA" xfId="35967"/>
    <cellStyle name="_VC 6.15.06 update on 06GRC power costs.xls Chart 2_NIM Summary" xfId="7638"/>
    <cellStyle name="_VC 6.15.06 update on 06GRC power costs.xls Chart 2_NIM Summary 09GRC" xfId="7639"/>
    <cellStyle name="_VC 6.15.06 update on 06GRC power costs.xls Chart 2_NIM Summary 09GRC 2" xfId="7640"/>
    <cellStyle name="_VC 6.15.06 update on 06GRC power costs.xls Chart 2_NIM Summary 09GRC 2 2" xfId="35968"/>
    <cellStyle name="_VC 6.15.06 update on 06GRC power costs.xls Chart 2_NIM Summary 09GRC 2 2 2" xfId="35969"/>
    <cellStyle name="_VC 6.15.06 update on 06GRC power costs.xls Chart 2_NIM Summary 09GRC 2 2 2 2" xfId="35970"/>
    <cellStyle name="_VC 6.15.06 update on 06GRC power costs.xls Chart 2_NIM Summary 09GRC 2 3" xfId="35971"/>
    <cellStyle name="_VC 6.15.06 update on 06GRC power costs.xls Chart 2_NIM Summary 09GRC 2 3 2" xfId="35972"/>
    <cellStyle name="_VC 6.15.06 update on 06GRC power costs.xls Chart 2_NIM Summary 09GRC 2 4" xfId="35973"/>
    <cellStyle name="_VC 6.15.06 update on 06GRC power costs.xls Chart 2_NIM Summary 09GRC 2 4 2" xfId="35974"/>
    <cellStyle name="_VC 6.15.06 update on 06GRC power costs.xls Chart 2_NIM Summary 09GRC 3" xfId="35975"/>
    <cellStyle name="_VC 6.15.06 update on 06GRC power costs.xls Chart 2_NIM Summary 09GRC 3 2" xfId="35976"/>
    <cellStyle name="_VC 6.15.06 update on 06GRC power costs.xls Chart 2_NIM Summary 09GRC 3 2 2" xfId="35977"/>
    <cellStyle name="_VC 6.15.06 update on 06GRC power costs.xls Chart 2_NIM Summary 09GRC 3 3" xfId="35978"/>
    <cellStyle name="_VC 6.15.06 update on 06GRC power costs.xls Chart 2_NIM Summary 09GRC 4" xfId="35979"/>
    <cellStyle name="_VC 6.15.06 update on 06GRC power costs.xls Chart 2_NIM Summary 09GRC 4 2" xfId="35980"/>
    <cellStyle name="_VC 6.15.06 update on 06GRC power costs.xls Chart 2_NIM Summary 09GRC 4 2 2" xfId="35981"/>
    <cellStyle name="_VC 6.15.06 update on 06GRC power costs.xls Chart 2_NIM Summary 09GRC 4 3" xfId="35982"/>
    <cellStyle name="_VC 6.15.06 update on 06GRC power costs.xls Chart 2_NIM Summary 09GRC 5" xfId="35983"/>
    <cellStyle name="_VC 6.15.06 update on 06GRC power costs.xls Chart 2_NIM Summary 09GRC 5 2" xfId="35984"/>
    <cellStyle name="_VC 6.15.06 update on 06GRC power costs.xls Chart 2_NIM Summary 09GRC 6" xfId="35985"/>
    <cellStyle name="_VC 6.15.06 update on 06GRC power costs.xls Chart 2_NIM Summary 09GRC 6 2" xfId="35986"/>
    <cellStyle name="_VC 6.15.06 update on 06GRC power costs.xls Chart 2_NIM Summary 09GRC_DEM-WP(C) ENERG10C--ctn Mid-C_042010 2010GRC" xfId="35987"/>
    <cellStyle name="_VC 6.15.06 update on 06GRC power costs.xls Chart 2_NIM Summary 09GRC_DEM-WP(C) ENERG10C--ctn Mid-C_042010 2010GRC 2" xfId="35988"/>
    <cellStyle name="_VC 6.15.06 update on 06GRC power costs.xls Chart 2_NIM Summary 10" xfId="35989"/>
    <cellStyle name="_VC 6.15.06 update on 06GRC power costs.xls Chart 2_NIM Summary 10 2" xfId="35990"/>
    <cellStyle name="_VC 6.15.06 update on 06GRC power costs.xls Chart 2_NIM Summary 10 2 2" xfId="35991"/>
    <cellStyle name="_VC 6.15.06 update on 06GRC power costs.xls Chart 2_NIM Summary 10 3" xfId="35992"/>
    <cellStyle name="_VC 6.15.06 update on 06GRC power costs.xls Chart 2_NIM Summary 10 4" xfId="35993"/>
    <cellStyle name="_VC 6.15.06 update on 06GRC power costs.xls Chart 2_NIM Summary 11" xfId="35994"/>
    <cellStyle name="_VC 6.15.06 update on 06GRC power costs.xls Chart 2_NIM Summary 11 2" xfId="35995"/>
    <cellStyle name="_VC 6.15.06 update on 06GRC power costs.xls Chart 2_NIM Summary 11 2 2" xfId="35996"/>
    <cellStyle name="_VC 6.15.06 update on 06GRC power costs.xls Chart 2_NIM Summary 11 3" xfId="35997"/>
    <cellStyle name="_VC 6.15.06 update on 06GRC power costs.xls Chart 2_NIM Summary 11 4" xfId="35998"/>
    <cellStyle name="_VC 6.15.06 update on 06GRC power costs.xls Chart 2_NIM Summary 12" xfId="35999"/>
    <cellStyle name="_VC 6.15.06 update on 06GRC power costs.xls Chart 2_NIM Summary 12 2" xfId="36000"/>
    <cellStyle name="_VC 6.15.06 update on 06GRC power costs.xls Chart 2_NIM Summary 12 2 2" xfId="36001"/>
    <cellStyle name="_VC 6.15.06 update on 06GRC power costs.xls Chart 2_NIM Summary 12 3" xfId="36002"/>
    <cellStyle name="_VC 6.15.06 update on 06GRC power costs.xls Chart 2_NIM Summary 12 4" xfId="36003"/>
    <cellStyle name="_VC 6.15.06 update on 06GRC power costs.xls Chart 2_NIM Summary 13" xfId="36004"/>
    <cellStyle name="_VC 6.15.06 update on 06GRC power costs.xls Chart 2_NIM Summary 13 2" xfId="36005"/>
    <cellStyle name="_VC 6.15.06 update on 06GRC power costs.xls Chart 2_NIM Summary 13 2 2" xfId="36006"/>
    <cellStyle name="_VC 6.15.06 update on 06GRC power costs.xls Chart 2_NIM Summary 13 3" xfId="36007"/>
    <cellStyle name="_VC 6.15.06 update on 06GRC power costs.xls Chart 2_NIM Summary 13 4" xfId="36008"/>
    <cellStyle name="_VC 6.15.06 update on 06GRC power costs.xls Chart 2_NIM Summary 14" xfId="36009"/>
    <cellStyle name="_VC 6.15.06 update on 06GRC power costs.xls Chart 2_NIM Summary 14 2" xfId="36010"/>
    <cellStyle name="_VC 6.15.06 update on 06GRC power costs.xls Chart 2_NIM Summary 14 2 2" xfId="36011"/>
    <cellStyle name="_VC 6.15.06 update on 06GRC power costs.xls Chart 2_NIM Summary 14 3" xfId="36012"/>
    <cellStyle name="_VC 6.15.06 update on 06GRC power costs.xls Chart 2_NIM Summary 14 4" xfId="36013"/>
    <cellStyle name="_VC 6.15.06 update on 06GRC power costs.xls Chart 2_NIM Summary 15" xfId="36014"/>
    <cellStyle name="_VC 6.15.06 update on 06GRC power costs.xls Chart 2_NIM Summary 15 2" xfId="36015"/>
    <cellStyle name="_VC 6.15.06 update on 06GRC power costs.xls Chart 2_NIM Summary 15 2 2" xfId="36016"/>
    <cellStyle name="_VC 6.15.06 update on 06GRC power costs.xls Chart 2_NIM Summary 15 3" xfId="36017"/>
    <cellStyle name="_VC 6.15.06 update on 06GRC power costs.xls Chart 2_NIM Summary 15 4" xfId="36018"/>
    <cellStyle name="_VC 6.15.06 update on 06GRC power costs.xls Chart 2_NIM Summary 16" xfId="36019"/>
    <cellStyle name="_VC 6.15.06 update on 06GRC power costs.xls Chart 2_NIM Summary 16 2" xfId="36020"/>
    <cellStyle name="_VC 6.15.06 update on 06GRC power costs.xls Chart 2_NIM Summary 16 2 2" xfId="36021"/>
    <cellStyle name="_VC 6.15.06 update on 06GRC power costs.xls Chart 2_NIM Summary 16 3" xfId="36022"/>
    <cellStyle name="_VC 6.15.06 update on 06GRC power costs.xls Chart 2_NIM Summary 16 4" xfId="36023"/>
    <cellStyle name="_VC 6.15.06 update on 06GRC power costs.xls Chart 2_NIM Summary 17" xfId="36024"/>
    <cellStyle name="_VC 6.15.06 update on 06GRC power costs.xls Chart 2_NIM Summary 17 2" xfId="36025"/>
    <cellStyle name="_VC 6.15.06 update on 06GRC power costs.xls Chart 2_NIM Summary 17 2 2" xfId="36026"/>
    <cellStyle name="_VC 6.15.06 update on 06GRC power costs.xls Chart 2_NIM Summary 17 3" xfId="36027"/>
    <cellStyle name="_VC 6.15.06 update on 06GRC power costs.xls Chart 2_NIM Summary 17 4" xfId="36028"/>
    <cellStyle name="_VC 6.15.06 update on 06GRC power costs.xls Chart 2_NIM Summary 18" xfId="36029"/>
    <cellStyle name="_VC 6.15.06 update on 06GRC power costs.xls Chart 2_NIM Summary 18 2" xfId="36030"/>
    <cellStyle name="_VC 6.15.06 update on 06GRC power costs.xls Chart 2_NIM Summary 18 3" xfId="36031"/>
    <cellStyle name="_VC 6.15.06 update on 06GRC power costs.xls Chart 2_NIM Summary 19" xfId="36032"/>
    <cellStyle name="_VC 6.15.06 update on 06GRC power costs.xls Chart 2_NIM Summary 19 2" xfId="36033"/>
    <cellStyle name="_VC 6.15.06 update on 06GRC power costs.xls Chart 2_NIM Summary 19 3" xfId="36034"/>
    <cellStyle name="_VC 6.15.06 update on 06GRC power costs.xls Chart 2_NIM Summary 2" xfId="7641"/>
    <cellStyle name="_VC 6.15.06 update on 06GRC power costs.xls Chart 2_NIM Summary 2 2" xfId="36035"/>
    <cellStyle name="_VC 6.15.06 update on 06GRC power costs.xls Chart 2_NIM Summary 2 2 2" xfId="36036"/>
    <cellStyle name="_VC 6.15.06 update on 06GRC power costs.xls Chart 2_NIM Summary 2 2 2 2" xfId="36037"/>
    <cellStyle name="_VC 6.15.06 update on 06GRC power costs.xls Chart 2_NIM Summary 2 3" xfId="36038"/>
    <cellStyle name="_VC 6.15.06 update on 06GRC power costs.xls Chart 2_NIM Summary 2 3 2" xfId="36039"/>
    <cellStyle name="_VC 6.15.06 update on 06GRC power costs.xls Chart 2_NIM Summary 2 4" xfId="36040"/>
    <cellStyle name="_VC 6.15.06 update on 06GRC power costs.xls Chart 2_NIM Summary 2 4 2" xfId="36041"/>
    <cellStyle name="_VC 6.15.06 update on 06GRC power costs.xls Chart 2_NIM Summary 20" xfId="36042"/>
    <cellStyle name="_VC 6.15.06 update on 06GRC power costs.xls Chart 2_NIM Summary 20 2" xfId="36043"/>
    <cellStyle name="_VC 6.15.06 update on 06GRC power costs.xls Chart 2_NIM Summary 20 3" xfId="36044"/>
    <cellStyle name="_VC 6.15.06 update on 06GRC power costs.xls Chart 2_NIM Summary 21" xfId="36045"/>
    <cellStyle name="_VC 6.15.06 update on 06GRC power costs.xls Chart 2_NIM Summary 21 2" xfId="36046"/>
    <cellStyle name="_VC 6.15.06 update on 06GRC power costs.xls Chart 2_NIM Summary 21 3" xfId="36047"/>
    <cellStyle name="_VC 6.15.06 update on 06GRC power costs.xls Chart 2_NIM Summary 22" xfId="36048"/>
    <cellStyle name="_VC 6.15.06 update on 06GRC power costs.xls Chart 2_NIM Summary 22 2" xfId="36049"/>
    <cellStyle name="_VC 6.15.06 update on 06GRC power costs.xls Chart 2_NIM Summary 22 3" xfId="36050"/>
    <cellStyle name="_VC 6.15.06 update on 06GRC power costs.xls Chart 2_NIM Summary 23" xfId="36051"/>
    <cellStyle name="_VC 6.15.06 update on 06GRC power costs.xls Chart 2_NIM Summary 23 2" xfId="36052"/>
    <cellStyle name="_VC 6.15.06 update on 06GRC power costs.xls Chart 2_NIM Summary 23 3" xfId="36053"/>
    <cellStyle name="_VC 6.15.06 update on 06GRC power costs.xls Chart 2_NIM Summary 24" xfId="36054"/>
    <cellStyle name="_VC 6.15.06 update on 06GRC power costs.xls Chart 2_NIM Summary 24 2" xfId="36055"/>
    <cellStyle name="_VC 6.15.06 update on 06GRC power costs.xls Chart 2_NIM Summary 24 3" xfId="36056"/>
    <cellStyle name="_VC 6.15.06 update on 06GRC power costs.xls Chart 2_NIM Summary 25" xfId="36057"/>
    <cellStyle name="_VC 6.15.06 update on 06GRC power costs.xls Chart 2_NIM Summary 25 2" xfId="36058"/>
    <cellStyle name="_VC 6.15.06 update on 06GRC power costs.xls Chart 2_NIM Summary 25 3" xfId="36059"/>
    <cellStyle name="_VC 6.15.06 update on 06GRC power costs.xls Chart 2_NIM Summary 26" xfId="36060"/>
    <cellStyle name="_VC 6.15.06 update on 06GRC power costs.xls Chart 2_NIM Summary 26 2" xfId="36061"/>
    <cellStyle name="_VC 6.15.06 update on 06GRC power costs.xls Chart 2_NIM Summary 26 3" xfId="36062"/>
    <cellStyle name="_VC 6.15.06 update on 06GRC power costs.xls Chart 2_NIM Summary 27" xfId="36063"/>
    <cellStyle name="_VC 6.15.06 update on 06GRC power costs.xls Chart 2_NIM Summary 27 2" xfId="36064"/>
    <cellStyle name="_VC 6.15.06 update on 06GRC power costs.xls Chart 2_NIM Summary 27 3" xfId="36065"/>
    <cellStyle name="_VC 6.15.06 update on 06GRC power costs.xls Chart 2_NIM Summary 28" xfId="36066"/>
    <cellStyle name="_VC 6.15.06 update on 06GRC power costs.xls Chart 2_NIM Summary 28 2" xfId="36067"/>
    <cellStyle name="_VC 6.15.06 update on 06GRC power costs.xls Chart 2_NIM Summary 28 3" xfId="36068"/>
    <cellStyle name="_VC 6.15.06 update on 06GRC power costs.xls Chart 2_NIM Summary 29" xfId="36069"/>
    <cellStyle name="_VC 6.15.06 update on 06GRC power costs.xls Chart 2_NIM Summary 29 2" xfId="36070"/>
    <cellStyle name="_VC 6.15.06 update on 06GRC power costs.xls Chart 2_NIM Summary 29 3" xfId="36071"/>
    <cellStyle name="_VC 6.15.06 update on 06GRC power costs.xls Chart 2_NIM Summary 3" xfId="7642"/>
    <cellStyle name="_VC 6.15.06 update on 06GRC power costs.xls Chart 2_NIM Summary 3 2" xfId="36072"/>
    <cellStyle name="_VC 6.15.06 update on 06GRC power costs.xls Chart 2_NIM Summary 3 2 2" xfId="36073"/>
    <cellStyle name="_VC 6.15.06 update on 06GRC power costs.xls Chart 2_NIM Summary 3 3" xfId="36074"/>
    <cellStyle name="_VC 6.15.06 update on 06GRC power costs.xls Chart 2_NIM Summary 30" xfId="36075"/>
    <cellStyle name="_VC 6.15.06 update on 06GRC power costs.xls Chart 2_NIM Summary 30 2" xfId="36076"/>
    <cellStyle name="_VC 6.15.06 update on 06GRC power costs.xls Chart 2_NIM Summary 30 3" xfId="36077"/>
    <cellStyle name="_VC 6.15.06 update on 06GRC power costs.xls Chart 2_NIM Summary 31" xfId="36078"/>
    <cellStyle name="_VC 6.15.06 update on 06GRC power costs.xls Chart 2_NIM Summary 31 2" xfId="36079"/>
    <cellStyle name="_VC 6.15.06 update on 06GRC power costs.xls Chart 2_NIM Summary 31 3" xfId="36080"/>
    <cellStyle name="_VC 6.15.06 update on 06GRC power costs.xls Chart 2_NIM Summary 32" xfId="36081"/>
    <cellStyle name="_VC 6.15.06 update on 06GRC power costs.xls Chart 2_NIM Summary 32 2" xfId="36082"/>
    <cellStyle name="_VC 6.15.06 update on 06GRC power costs.xls Chart 2_NIM Summary 33" xfId="36083"/>
    <cellStyle name="_VC 6.15.06 update on 06GRC power costs.xls Chart 2_NIM Summary 33 2" xfId="36084"/>
    <cellStyle name="_VC 6.15.06 update on 06GRC power costs.xls Chart 2_NIM Summary 34" xfId="36085"/>
    <cellStyle name="_VC 6.15.06 update on 06GRC power costs.xls Chart 2_NIM Summary 34 2" xfId="36086"/>
    <cellStyle name="_VC 6.15.06 update on 06GRC power costs.xls Chart 2_NIM Summary 35" xfId="36087"/>
    <cellStyle name="_VC 6.15.06 update on 06GRC power costs.xls Chart 2_NIM Summary 35 2" xfId="36088"/>
    <cellStyle name="_VC 6.15.06 update on 06GRC power costs.xls Chart 2_NIM Summary 36" xfId="36089"/>
    <cellStyle name="_VC 6.15.06 update on 06GRC power costs.xls Chart 2_NIM Summary 36 2" xfId="36090"/>
    <cellStyle name="_VC 6.15.06 update on 06GRC power costs.xls Chart 2_NIM Summary 37" xfId="36091"/>
    <cellStyle name="_VC 6.15.06 update on 06GRC power costs.xls Chart 2_NIM Summary 37 2" xfId="36092"/>
    <cellStyle name="_VC 6.15.06 update on 06GRC power costs.xls Chart 2_NIM Summary 38" xfId="36093"/>
    <cellStyle name="_VC 6.15.06 update on 06GRC power costs.xls Chart 2_NIM Summary 38 2" xfId="36094"/>
    <cellStyle name="_VC 6.15.06 update on 06GRC power costs.xls Chart 2_NIM Summary 39" xfId="36095"/>
    <cellStyle name="_VC 6.15.06 update on 06GRC power costs.xls Chart 2_NIM Summary 39 2" xfId="36096"/>
    <cellStyle name="_VC 6.15.06 update on 06GRC power costs.xls Chart 2_NIM Summary 4" xfId="7643"/>
    <cellStyle name="_VC 6.15.06 update on 06GRC power costs.xls Chart 2_NIM Summary 4 2" xfId="36097"/>
    <cellStyle name="_VC 6.15.06 update on 06GRC power costs.xls Chart 2_NIM Summary 4 2 2" xfId="36098"/>
    <cellStyle name="_VC 6.15.06 update on 06GRC power costs.xls Chart 2_NIM Summary 4 3" xfId="36099"/>
    <cellStyle name="_VC 6.15.06 update on 06GRC power costs.xls Chart 2_NIM Summary 40" xfId="36100"/>
    <cellStyle name="_VC 6.15.06 update on 06GRC power costs.xls Chart 2_NIM Summary 40 2" xfId="36101"/>
    <cellStyle name="_VC 6.15.06 update on 06GRC power costs.xls Chart 2_NIM Summary 41" xfId="36102"/>
    <cellStyle name="_VC 6.15.06 update on 06GRC power costs.xls Chart 2_NIM Summary 41 2" xfId="36103"/>
    <cellStyle name="_VC 6.15.06 update on 06GRC power costs.xls Chart 2_NIM Summary 42" xfId="36104"/>
    <cellStyle name="_VC 6.15.06 update on 06GRC power costs.xls Chart 2_NIM Summary 42 2" xfId="36105"/>
    <cellStyle name="_VC 6.15.06 update on 06GRC power costs.xls Chart 2_NIM Summary 43" xfId="36106"/>
    <cellStyle name="_VC 6.15.06 update on 06GRC power costs.xls Chart 2_NIM Summary 43 2" xfId="36107"/>
    <cellStyle name="_VC 6.15.06 update on 06GRC power costs.xls Chart 2_NIM Summary 44" xfId="36108"/>
    <cellStyle name="_VC 6.15.06 update on 06GRC power costs.xls Chart 2_NIM Summary 44 2" xfId="36109"/>
    <cellStyle name="_VC 6.15.06 update on 06GRC power costs.xls Chart 2_NIM Summary 45" xfId="36110"/>
    <cellStyle name="_VC 6.15.06 update on 06GRC power costs.xls Chart 2_NIM Summary 45 2" xfId="36111"/>
    <cellStyle name="_VC 6.15.06 update on 06GRC power costs.xls Chart 2_NIM Summary 46" xfId="36112"/>
    <cellStyle name="_VC 6.15.06 update on 06GRC power costs.xls Chart 2_NIM Summary 46 2" xfId="36113"/>
    <cellStyle name="_VC 6.15.06 update on 06GRC power costs.xls Chart 2_NIM Summary 47" xfId="36114"/>
    <cellStyle name="_VC 6.15.06 update on 06GRC power costs.xls Chart 2_NIM Summary 47 2" xfId="36115"/>
    <cellStyle name="_VC 6.15.06 update on 06GRC power costs.xls Chart 2_NIM Summary 48" xfId="36116"/>
    <cellStyle name="_VC 6.15.06 update on 06GRC power costs.xls Chart 2_NIM Summary 49" xfId="36117"/>
    <cellStyle name="_VC 6.15.06 update on 06GRC power costs.xls Chart 2_NIM Summary 5" xfId="7644"/>
    <cellStyle name="_VC 6.15.06 update on 06GRC power costs.xls Chart 2_NIM Summary 5 2" xfId="36118"/>
    <cellStyle name="_VC 6.15.06 update on 06GRC power costs.xls Chart 2_NIM Summary 5 2 2" xfId="36119"/>
    <cellStyle name="_VC 6.15.06 update on 06GRC power costs.xls Chart 2_NIM Summary 5 3" xfId="36120"/>
    <cellStyle name="_VC 6.15.06 update on 06GRC power costs.xls Chart 2_NIM Summary 50" xfId="36121"/>
    <cellStyle name="_VC 6.15.06 update on 06GRC power costs.xls Chart 2_NIM Summary 51" xfId="36122"/>
    <cellStyle name="_VC 6.15.06 update on 06GRC power costs.xls Chart 2_NIM Summary 52" xfId="36123"/>
    <cellStyle name="_VC 6.15.06 update on 06GRC power costs.xls Chart 2_NIM Summary 6" xfId="7645"/>
    <cellStyle name="_VC 6.15.06 update on 06GRC power costs.xls Chart 2_NIM Summary 6 2" xfId="36124"/>
    <cellStyle name="_VC 6.15.06 update on 06GRC power costs.xls Chart 2_NIM Summary 6 2 2" xfId="36125"/>
    <cellStyle name="_VC 6.15.06 update on 06GRC power costs.xls Chart 2_NIM Summary 6 3" xfId="36126"/>
    <cellStyle name="_VC 6.15.06 update on 06GRC power costs.xls Chart 2_NIM Summary 7" xfId="7646"/>
    <cellStyle name="_VC 6.15.06 update on 06GRC power costs.xls Chart 2_NIM Summary 7 2" xfId="36127"/>
    <cellStyle name="_VC 6.15.06 update on 06GRC power costs.xls Chart 2_NIM Summary 7 2 2" xfId="36128"/>
    <cellStyle name="_VC 6.15.06 update on 06GRC power costs.xls Chart 2_NIM Summary 7 3" xfId="36129"/>
    <cellStyle name="_VC 6.15.06 update on 06GRC power costs.xls Chart 2_NIM Summary 7 4" xfId="36130"/>
    <cellStyle name="_VC 6.15.06 update on 06GRC power costs.xls Chart 2_NIM Summary 8" xfId="7647"/>
    <cellStyle name="_VC 6.15.06 update on 06GRC power costs.xls Chart 2_NIM Summary 8 2" xfId="36131"/>
    <cellStyle name="_VC 6.15.06 update on 06GRC power costs.xls Chart 2_NIM Summary 8 2 2" xfId="36132"/>
    <cellStyle name="_VC 6.15.06 update on 06GRC power costs.xls Chart 2_NIM Summary 8 3" xfId="36133"/>
    <cellStyle name="_VC 6.15.06 update on 06GRC power costs.xls Chart 2_NIM Summary 8 4" xfId="36134"/>
    <cellStyle name="_VC 6.15.06 update on 06GRC power costs.xls Chart 2_NIM Summary 9" xfId="7648"/>
    <cellStyle name="_VC 6.15.06 update on 06GRC power costs.xls Chart 2_NIM Summary 9 2" xfId="36135"/>
    <cellStyle name="_VC 6.15.06 update on 06GRC power costs.xls Chart 2_NIM Summary 9 2 2" xfId="36136"/>
    <cellStyle name="_VC 6.15.06 update on 06GRC power costs.xls Chart 2_NIM Summary 9 3" xfId="36137"/>
    <cellStyle name="_VC 6.15.06 update on 06GRC power costs.xls Chart 2_NIM Summary 9 4" xfId="36138"/>
    <cellStyle name="_VC 6.15.06 update on 06GRC power costs.xls Chart 2_NIM Summary_DEM-WP(C) ENERG10C--ctn Mid-C_042010 2010GRC" xfId="36139"/>
    <cellStyle name="_VC 6.15.06 update on 06GRC power costs.xls Chart 2_NIM Summary_DEM-WP(C) ENERG10C--ctn Mid-C_042010 2010GRC 2" xfId="36140"/>
    <cellStyle name="_VC 6.15.06 update on 06GRC power costs.xls Chart 2_PCA 10 -  Exhibit D Dec 2011" xfId="36141"/>
    <cellStyle name="_VC 6.15.06 update on 06GRC power costs.xls Chart 2_PCA 10 -  Exhibit D Dec 2011 2" xfId="36142"/>
    <cellStyle name="_VC 6.15.06 update on 06GRC power costs.xls Chart 2_PCA 10 -  Exhibit D from A Kellogg Jan 2011" xfId="7649"/>
    <cellStyle name="_VC 6.15.06 update on 06GRC power costs.xls Chart 2_PCA 10 -  Exhibit D from A Kellogg Jan 2011 2" xfId="36143"/>
    <cellStyle name="_VC 6.15.06 update on 06GRC power costs.xls Chart 2_PCA 10 -  Exhibit D from A Kellogg July 2011" xfId="7650"/>
    <cellStyle name="_VC 6.15.06 update on 06GRC power costs.xls Chart 2_PCA 10 -  Exhibit D from A Kellogg July 2011 2" xfId="36144"/>
    <cellStyle name="_VC 6.15.06 update on 06GRC power costs.xls Chart 2_PCA 10 -  Exhibit D from S Free Rcv'd 12-11" xfId="7651"/>
    <cellStyle name="_VC 6.15.06 update on 06GRC power costs.xls Chart 2_PCA 10 -  Exhibit D from S Free Rcv'd 12-11 2" xfId="36145"/>
    <cellStyle name="_VC 6.15.06 update on 06GRC power costs.xls Chart 2_PCA 11 -  Exhibit D Jan 2012 fr A Kellogg" xfId="36146"/>
    <cellStyle name="_VC 6.15.06 update on 06GRC power costs.xls Chart 2_PCA 11 -  Exhibit D Jan 2012 fr A Kellogg 2" xfId="36147"/>
    <cellStyle name="_VC 6.15.06 update on 06GRC power costs.xls Chart 2_PCA 11 -  Exhibit D Jan 2012 WF" xfId="36148"/>
    <cellStyle name="_VC 6.15.06 update on 06GRC power costs.xls Chart 2_PCA 11 -  Exhibit D Jan 2012 WF 2" xfId="36149"/>
    <cellStyle name="_VC 6.15.06 update on 06GRC power costs.xls Chart 2_PCA 9 -  Exhibit D April 2010" xfId="7652"/>
    <cellStyle name="_VC 6.15.06 update on 06GRC power costs.xls Chart 2_PCA 9 -  Exhibit D April 2010 (3)" xfId="7653"/>
    <cellStyle name="_VC 6.15.06 update on 06GRC power costs.xls Chart 2_PCA 9 -  Exhibit D April 2010 (3) 2" xfId="7654"/>
    <cellStyle name="_VC 6.15.06 update on 06GRC power costs.xls Chart 2_PCA 9 -  Exhibit D April 2010 (3) 2 2" xfId="36150"/>
    <cellStyle name="_VC 6.15.06 update on 06GRC power costs.xls Chart 2_PCA 9 -  Exhibit D April 2010 (3) 2 2 2" xfId="36151"/>
    <cellStyle name="_VC 6.15.06 update on 06GRC power costs.xls Chart 2_PCA 9 -  Exhibit D April 2010 (3) 2 2 2 2" xfId="36152"/>
    <cellStyle name="_VC 6.15.06 update on 06GRC power costs.xls Chart 2_PCA 9 -  Exhibit D April 2010 (3) 2 3" xfId="36153"/>
    <cellStyle name="_VC 6.15.06 update on 06GRC power costs.xls Chart 2_PCA 9 -  Exhibit D April 2010 (3) 2 3 2" xfId="36154"/>
    <cellStyle name="_VC 6.15.06 update on 06GRC power costs.xls Chart 2_PCA 9 -  Exhibit D April 2010 (3) 2 4" xfId="36155"/>
    <cellStyle name="_VC 6.15.06 update on 06GRC power costs.xls Chart 2_PCA 9 -  Exhibit D April 2010 (3) 2 4 2" xfId="36156"/>
    <cellStyle name="_VC 6.15.06 update on 06GRC power costs.xls Chart 2_PCA 9 -  Exhibit D April 2010 (3) 3" xfId="36157"/>
    <cellStyle name="_VC 6.15.06 update on 06GRC power costs.xls Chart 2_PCA 9 -  Exhibit D April 2010 (3) 3 2" xfId="36158"/>
    <cellStyle name="_VC 6.15.06 update on 06GRC power costs.xls Chart 2_PCA 9 -  Exhibit D April 2010 (3) 3 2 2" xfId="36159"/>
    <cellStyle name="_VC 6.15.06 update on 06GRC power costs.xls Chart 2_PCA 9 -  Exhibit D April 2010 (3) 3 3" xfId="36160"/>
    <cellStyle name="_VC 6.15.06 update on 06GRC power costs.xls Chart 2_PCA 9 -  Exhibit D April 2010 (3) 4" xfId="36161"/>
    <cellStyle name="_VC 6.15.06 update on 06GRC power costs.xls Chart 2_PCA 9 -  Exhibit D April 2010 (3) 4 2" xfId="36162"/>
    <cellStyle name="_VC 6.15.06 update on 06GRC power costs.xls Chart 2_PCA 9 -  Exhibit D April 2010 (3) 4 2 2" xfId="36163"/>
    <cellStyle name="_VC 6.15.06 update on 06GRC power costs.xls Chart 2_PCA 9 -  Exhibit D April 2010 (3) 4 3" xfId="36164"/>
    <cellStyle name="_VC 6.15.06 update on 06GRC power costs.xls Chart 2_PCA 9 -  Exhibit D April 2010 (3) 5" xfId="36165"/>
    <cellStyle name="_VC 6.15.06 update on 06GRC power costs.xls Chart 2_PCA 9 -  Exhibit D April 2010 (3) 5 2" xfId="36166"/>
    <cellStyle name="_VC 6.15.06 update on 06GRC power costs.xls Chart 2_PCA 9 -  Exhibit D April 2010 (3) 6" xfId="36167"/>
    <cellStyle name="_VC 6.15.06 update on 06GRC power costs.xls Chart 2_PCA 9 -  Exhibit D April 2010 (3) 6 2" xfId="36168"/>
    <cellStyle name="_VC 6.15.06 update on 06GRC power costs.xls Chart 2_PCA 9 -  Exhibit D April 2010 (3)_DEM-WP(C) ENERG10C--ctn Mid-C_042010 2010GRC" xfId="36169"/>
    <cellStyle name="_VC 6.15.06 update on 06GRC power costs.xls Chart 2_PCA 9 -  Exhibit D April 2010 (3)_DEM-WP(C) ENERG10C--ctn Mid-C_042010 2010GRC 2" xfId="36170"/>
    <cellStyle name="_VC 6.15.06 update on 06GRC power costs.xls Chart 2_PCA 9 -  Exhibit D April 2010 2" xfId="7655"/>
    <cellStyle name="_VC 6.15.06 update on 06GRC power costs.xls Chart 2_PCA 9 -  Exhibit D April 2010 2 2" xfId="36171"/>
    <cellStyle name="_VC 6.15.06 update on 06GRC power costs.xls Chart 2_PCA 9 -  Exhibit D April 2010 3" xfId="7656"/>
    <cellStyle name="_VC 6.15.06 update on 06GRC power costs.xls Chart 2_PCA 9 -  Exhibit D April 2010 3 2" xfId="36172"/>
    <cellStyle name="_VC 6.15.06 update on 06GRC power costs.xls Chart 2_PCA 9 -  Exhibit D April 2010 4" xfId="36173"/>
    <cellStyle name="_VC 6.15.06 update on 06GRC power costs.xls Chart 2_PCA 9 -  Exhibit D April 2010 4 2" xfId="36174"/>
    <cellStyle name="_VC 6.15.06 update on 06GRC power costs.xls Chart 2_PCA 9 -  Exhibit D April 2010 5" xfId="36175"/>
    <cellStyle name="_VC 6.15.06 update on 06GRC power costs.xls Chart 2_PCA 9 -  Exhibit D April 2010 5 2" xfId="36176"/>
    <cellStyle name="_VC 6.15.06 update on 06GRC power costs.xls Chart 2_PCA 9 -  Exhibit D April 2010 6" xfId="36177"/>
    <cellStyle name="_VC 6.15.06 update on 06GRC power costs.xls Chart 2_PCA 9 -  Exhibit D April 2010 6 2" xfId="36178"/>
    <cellStyle name="_VC 6.15.06 update on 06GRC power costs.xls Chart 2_PCA 9 -  Exhibit D April 2010 7" xfId="36179"/>
    <cellStyle name="_VC 6.15.06 update on 06GRC power costs.xls Chart 2_PCA 9 -  Exhibit D Nov 2010" xfId="7657"/>
    <cellStyle name="_VC 6.15.06 update on 06GRC power costs.xls Chart 2_PCA 9 -  Exhibit D Nov 2010 2" xfId="7658"/>
    <cellStyle name="_VC 6.15.06 update on 06GRC power costs.xls Chart 2_PCA 9 -  Exhibit D Nov 2010 2 2" xfId="36180"/>
    <cellStyle name="_VC 6.15.06 update on 06GRC power costs.xls Chart 2_PCA 9 -  Exhibit D Nov 2010 3" xfId="36181"/>
    <cellStyle name="_VC 6.15.06 update on 06GRC power costs.xls Chart 2_PCA 9 - Exhibit D at August 2010" xfId="7659"/>
    <cellStyle name="_VC 6.15.06 update on 06GRC power costs.xls Chart 2_PCA 9 - Exhibit D at August 2010 2" xfId="7660"/>
    <cellStyle name="_VC 6.15.06 update on 06GRC power costs.xls Chart 2_PCA 9 - Exhibit D at August 2010 2 2" xfId="36182"/>
    <cellStyle name="_VC 6.15.06 update on 06GRC power costs.xls Chart 2_PCA 9 - Exhibit D at August 2010 3" xfId="36183"/>
    <cellStyle name="_VC 6.15.06 update on 06GRC power costs.xls Chart 2_PCA 9 - Exhibit D June 2010 GRC" xfId="7661"/>
    <cellStyle name="_VC 6.15.06 update on 06GRC power costs.xls Chart 2_PCA 9 - Exhibit D June 2010 GRC 2" xfId="7662"/>
    <cellStyle name="_VC 6.15.06 update on 06GRC power costs.xls Chart 2_PCA 9 - Exhibit D June 2010 GRC 2 2" xfId="36184"/>
    <cellStyle name="_VC 6.15.06 update on 06GRC power costs.xls Chart 2_PCA 9 - Exhibit D June 2010 GRC 3" xfId="36185"/>
    <cellStyle name="_VC 6.15.06 update on 06GRC power costs.xls Chart 2_Power Costs - Comparison bx Rbtl-Staff-Jt-PC" xfId="7663"/>
    <cellStyle name="_VC 6.15.06 update on 06GRC power costs.xls Chart 2_Power Costs - Comparison bx Rbtl-Staff-Jt-PC 2" xfId="7664"/>
    <cellStyle name="_VC 6.15.06 update on 06GRC power costs.xls Chart 2_Power Costs - Comparison bx Rbtl-Staff-Jt-PC 2 2" xfId="7665"/>
    <cellStyle name="_VC 6.15.06 update on 06GRC power costs.xls Chart 2_Power Costs - Comparison bx Rbtl-Staff-Jt-PC 2 2 2" xfId="36186"/>
    <cellStyle name="_VC 6.15.06 update on 06GRC power costs.xls Chart 2_Power Costs - Comparison bx Rbtl-Staff-Jt-PC 2 2 2 2" xfId="36187"/>
    <cellStyle name="_VC 6.15.06 update on 06GRC power costs.xls Chart 2_Power Costs - Comparison bx Rbtl-Staff-Jt-PC 2 3" xfId="7666"/>
    <cellStyle name="_VC 6.15.06 update on 06GRC power costs.xls Chart 2_Power Costs - Comparison bx Rbtl-Staff-Jt-PC 2 3 2" xfId="36188"/>
    <cellStyle name="_VC 6.15.06 update on 06GRC power costs.xls Chart 2_Power Costs - Comparison bx Rbtl-Staff-Jt-PC 2 4" xfId="36189"/>
    <cellStyle name="_VC 6.15.06 update on 06GRC power costs.xls Chart 2_Power Costs - Comparison bx Rbtl-Staff-Jt-PC 2 4 2" xfId="36190"/>
    <cellStyle name="_VC 6.15.06 update on 06GRC power costs.xls Chart 2_Power Costs - Comparison bx Rbtl-Staff-Jt-PC 3" xfId="7667"/>
    <cellStyle name="_VC 6.15.06 update on 06GRC power costs.xls Chart 2_Power Costs - Comparison bx Rbtl-Staff-Jt-PC 3 2" xfId="36191"/>
    <cellStyle name="_VC 6.15.06 update on 06GRC power costs.xls Chart 2_Power Costs - Comparison bx Rbtl-Staff-Jt-PC 3 2 2" xfId="36192"/>
    <cellStyle name="_VC 6.15.06 update on 06GRC power costs.xls Chart 2_Power Costs - Comparison bx Rbtl-Staff-Jt-PC 3 3" xfId="36193"/>
    <cellStyle name="_VC 6.15.06 update on 06GRC power costs.xls Chart 2_Power Costs - Comparison bx Rbtl-Staff-Jt-PC 4" xfId="7668"/>
    <cellStyle name="_VC 6.15.06 update on 06GRC power costs.xls Chart 2_Power Costs - Comparison bx Rbtl-Staff-Jt-PC 4 2" xfId="36194"/>
    <cellStyle name="_VC 6.15.06 update on 06GRC power costs.xls Chart 2_Power Costs - Comparison bx Rbtl-Staff-Jt-PC 4 2 2" xfId="36195"/>
    <cellStyle name="_VC 6.15.06 update on 06GRC power costs.xls Chart 2_Power Costs - Comparison bx Rbtl-Staff-Jt-PC 4 3" xfId="36196"/>
    <cellStyle name="_VC 6.15.06 update on 06GRC power costs.xls Chart 2_Power Costs - Comparison bx Rbtl-Staff-Jt-PC 5" xfId="36197"/>
    <cellStyle name="_VC 6.15.06 update on 06GRC power costs.xls Chart 2_Power Costs - Comparison bx Rbtl-Staff-Jt-PC 5 2" xfId="36198"/>
    <cellStyle name="_VC 6.15.06 update on 06GRC power costs.xls Chart 2_Power Costs - Comparison bx Rbtl-Staff-Jt-PC 6" xfId="36199"/>
    <cellStyle name="_VC 6.15.06 update on 06GRC power costs.xls Chart 2_Power Costs - Comparison bx Rbtl-Staff-Jt-PC 6 2" xfId="36200"/>
    <cellStyle name="_VC 6.15.06 update on 06GRC power costs.xls Chart 2_Power Costs - Comparison bx Rbtl-Staff-Jt-PC_Adj Bench DR 3 for Initial Briefs (Electric)" xfId="7669"/>
    <cellStyle name="_VC 6.15.06 update on 06GRC power costs.xls Chart 2_Power Costs - Comparison bx Rbtl-Staff-Jt-PC_Adj Bench DR 3 for Initial Briefs (Electric) 2" xfId="7670"/>
    <cellStyle name="_VC 6.15.06 update on 06GRC power costs.xls Chart 2_Power Costs - Comparison bx Rbtl-Staff-Jt-PC_Adj Bench DR 3 for Initial Briefs (Electric) 2 2" xfId="7671"/>
    <cellStyle name="_VC 6.15.06 update on 06GRC power costs.xls Chart 2_Power Costs - Comparison bx Rbtl-Staff-Jt-PC_Adj Bench DR 3 for Initial Briefs (Electric) 2 2 2" xfId="36201"/>
    <cellStyle name="_VC 6.15.06 update on 06GRC power costs.xls Chart 2_Power Costs - Comparison bx Rbtl-Staff-Jt-PC_Adj Bench DR 3 for Initial Briefs (Electric) 2 2 2 2" xfId="36202"/>
    <cellStyle name="_VC 6.15.06 update on 06GRC power costs.xls Chart 2_Power Costs - Comparison bx Rbtl-Staff-Jt-PC_Adj Bench DR 3 for Initial Briefs (Electric) 2 3" xfId="7672"/>
    <cellStyle name="_VC 6.15.06 update on 06GRC power costs.xls Chart 2_Power Costs - Comparison bx Rbtl-Staff-Jt-PC_Adj Bench DR 3 for Initial Briefs (Electric) 2 3 2" xfId="36203"/>
    <cellStyle name="_VC 6.15.06 update on 06GRC power costs.xls Chart 2_Power Costs - Comparison bx Rbtl-Staff-Jt-PC_Adj Bench DR 3 for Initial Briefs (Electric) 2 4" xfId="36204"/>
    <cellStyle name="_VC 6.15.06 update on 06GRC power costs.xls Chart 2_Power Costs - Comparison bx Rbtl-Staff-Jt-PC_Adj Bench DR 3 for Initial Briefs (Electric) 2 4 2" xfId="36205"/>
    <cellStyle name="_VC 6.15.06 update on 06GRC power costs.xls Chart 2_Power Costs - Comparison bx Rbtl-Staff-Jt-PC_Adj Bench DR 3 for Initial Briefs (Electric) 3" xfId="7673"/>
    <cellStyle name="_VC 6.15.06 update on 06GRC power costs.xls Chart 2_Power Costs - Comparison bx Rbtl-Staff-Jt-PC_Adj Bench DR 3 for Initial Briefs (Electric) 3 2" xfId="36206"/>
    <cellStyle name="_VC 6.15.06 update on 06GRC power costs.xls Chart 2_Power Costs - Comparison bx Rbtl-Staff-Jt-PC_Adj Bench DR 3 for Initial Briefs (Electric) 3 2 2" xfId="36207"/>
    <cellStyle name="_VC 6.15.06 update on 06GRC power costs.xls Chart 2_Power Costs - Comparison bx Rbtl-Staff-Jt-PC_Adj Bench DR 3 for Initial Briefs (Electric) 3 3" xfId="36208"/>
    <cellStyle name="_VC 6.15.06 update on 06GRC power costs.xls Chart 2_Power Costs - Comparison bx Rbtl-Staff-Jt-PC_Adj Bench DR 3 for Initial Briefs (Electric) 4" xfId="7674"/>
    <cellStyle name="_VC 6.15.06 update on 06GRC power costs.xls Chart 2_Power Costs - Comparison bx Rbtl-Staff-Jt-PC_Adj Bench DR 3 for Initial Briefs (Electric) 4 2" xfId="36209"/>
    <cellStyle name="_VC 6.15.06 update on 06GRC power costs.xls Chart 2_Power Costs - Comparison bx Rbtl-Staff-Jt-PC_Adj Bench DR 3 for Initial Briefs (Electric) 4 2 2" xfId="36210"/>
    <cellStyle name="_VC 6.15.06 update on 06GRC power costs.xls Chart 2_Power Costs - Comparison bx Rbtl-Staff-Jt-PC_Adj Bench DR 3 for Initial Briefs (Electric) 4 3" xfId="36211"/>
    <cellStyle name="_VC 6.15.06 update on 06GRC power costs.xls Chart 2_Power Costs - Comparison bx Rbtl-Staff-Jt-PC_Adj Bench DR 3 for Initial Briefs (Electric) 5" xfId="36212"/>
    <cellStyle name="_VC 6.15.06 update on 06GRC power costs.xls Chart 2_Power Costs - Comparison bx Rbtl-Staff-Jt-PC_Adj Bench DR 3 for Initial Briefs (Electric) 5 2" xfId="36213"/>
    <cellStyle name="_VC 6.15.06 update on 06GRC power costs.xls Chart 2_Power Costs - Comparison bx Rbtl-Staff-Jt-PC_Adj Bench DR 3 for Initial Briefs (Electric) 6" xfId="36214"/>
    <cellStyle name="_VC 6.15.06 update on 06GRC power costs.xls Chart 2_Power Costs - Comparison bx Rbtl-Staff-Jt-PC_Adj Bench DR 3 for Initial Briefs (Electric) 6 2" xfId="36215"/>
    <cellStyle name="_VC 6.15.06 update on 06GRC power costs.xls Chart 2_Power Costs - Comparison bx Rbtl-Staff-Jt-PC_Adj Bench DR 3 for Initial Briefs (Electric)_DEM-WP(C) ENERG10C--ctn Mid-C_042010 2010GRC" xfId="36216"/>
    <cellStyle name="_VC 6.15.06 update on 06GRC power costs.xls Chart 2_Power Costs - Comparison bx Rbtl-Staff-Jt-PC_Adj Bench DR 3 for Initial Briefs (Electric)_DEM-WP(C) ENERG10C--ctn Mid-C_042010 2010GRC 2" xfId="36217"/>
    <cellStyle name="_VC 6.15.06 update on 06GRC power costs.xls Chart 2_Power Costs - Comparison bx Rbtl-Staff-Jt-PC_DEM-WP(C) ENERG10C--ctn Mid-C_042010 2010GRC" xfId="36218"/>
    <cellStyle name="_VC 6.15.06 update on 06GRC power costs.xls Chart 2_Power Costs - Comparison bx Rbtl-Staff-Jt-PC_DEM-WP(C) ENERG10C--ctn Mid-C_042010 2010GRC 2" xfId="36219"/>
    <cellStyle name="_VC 6.15.06 update on 06GRC power costs.xls Chart 2_Power Costs - Comparison bx Rbtl-Staff-Jt-PC_Electric Rev Req Model (2009 GRC) Rebuttal" xfId="7675"/>
    <cellStyle name="_VC 6.15.06 update on 06GRC power costs.xls Chart 2_Power Costs - Comparison bx Rbtl-Staff-Jt-PC_Electric Rev Req Model (2009 GRC) Rebuttal 2" xfId="7676"/>
    <cellStyle name="_VC 6.15.06 update on 06GRC power costs.xls Chart 2_Power Costs - Comparison bx Rbtl-Staff-Jt-PC_Electric Rev Req Model (2009 GRC) Rebuttal 2 2" xfId="7677"/>
    <cellStyle name="_VC 6.15.06 update on 06GRC power costs.xls Chart 2_Power Costs - Comparison bx Rbtl-Staff-Jt-PC_Electric Rev Req Model (2009 GRC) Rebuttal 2 2 2" xfId="36220"/>
    <cellStyle name="_VC 6.15.06 update on 06GRC power costs.xls Chart 2_Power Costs - Comparison bx Rbtl-Staff-Jt-PC_Electric Rev Req Model (2009 GRC) Rebuttal 2 3" xfId="7678"/>
    <cellStyle name="_VC 6.15.06 update on 06GRC power costs.xls Chart 2_Power Costs - Comparison bx Rbtl-Staff-Jt-PC_Electric Rev Req Model (2009 GRC) Rebuttal 3" xfId="7679"/>
    <cellStyle name="_VC 6.15.06 update on 06GRC power costs.xls Chart 2_Power Costs - Comparison bx Rbtl-Staff-Jt-PC_Electric Rev Req Model (2009 GRC) Rebuttal 3 2" xfId="36221"/>
    <cellStyle name="_VC 6.15.06 update on 06GRC power costs.xls Chart 2_Power Costs - Comparison bx Rbtl-Staff-Jt-PC_Electric Rev Req Model (2009 GRC) Rebuttal 4" xfId="7680"/>
    <cellStyle name="_VC 6.15.06 update on 06GRC power costs.xls Chart 2_Power Costs - Comparison bx Rbtl-Staff-Jt-PC_Electric Rev Req Model (2009 GRC) Rebuttal REmoval of New  WH Solar AdjustMI" xfId="7681"/>
    <cellStyle name="_VC 6.15.06 update on 06GRC power costs.xls Chart 2_Power Costs - Comparison bx Rbtl-Staff-Jt-PC_Electric Rev Req Model (2009 GRC) Rebuttal REmoval of New  WH Solar AdjustMI 2" xfId="7682"/>
    <cellStyle name="_VC 6.15.06 update on 06GRC power costs.xls Chart 2_Power Costs - Comparison bx Rbtl-Staff-Jt-PC_Electric Rev Req Model (2009 GRC) Rebuttal REmoval of New  WH Solar AdjustMI 2 2" xfId="7683"/>
    <cellStyle name="_VC 6.15.06 update on 06GRC power costs.xls Chart 2_Power Costs - Comparison bx Rbtl-Staff-Jt-PC_Electric Rev Req Model (2009 GRC) Rebuttal REmoval of New  WH Solar AdjustMI 2 2 2" xfId="36222"/>
    <cellStyle name="_VC 6.15.06 update on 06GRC power costs.xls Chart 2_Power Costs - Comparison bx Rbtl-Staff-Jt-PC_Electric Rev Req Model (2009 GRC) Rebuttal REmoval of New  WH Solar AdjustMI 2 2 2 2" xfId="36223"/>
    <cellStyle name="_VC 6.15.06 update on 06GRC power costs.xls Chart 2_Power Costs - Comparison bx Rbtl-Staff-Jt-PC_Electric Rev Req Model (2009 GRC) Rebuttal REmoval of New  WH Solar AdjustMI 2 3" xfId="7684"/>
    <cellStyle name="_VC 6.15.06 update on 06GRC power costs.xls Chart 2_Power Costs - Comparison bx Rbtl-Staff-Jt-PC_Electric Rev Req Model (2009 GRC) Rebuttal REmoval of New  WH Solar AdjustMI 2 3 2" xfId="36224"/>
    <cellStyle name="_VC 6.15.06 update on 06GRC power costs.xls Chart 2_Power Costs - Comparison bx Rbtl-Staff-Jt-PC_Electric Rev Req Model (2009 GRC) Rebuttal REmoval of New  WH Solar AdjustMI 2 4" xfId="36225"/>
    <cellStyle name="_VC 6.15.06 update on 06GRC power costs.xls Chart 2_Power Costs - Comparison bx Rbtl-Staff-Jt-PC_Electric Rev Req Model (2009 GRC) Rebuttal REmoval of New  WH Solar AdjustMI 2 4 2" xfId="36226"/>
    <cellStyle name="_VC 6.15.06 update on 06GRC power costs.xls Chart 2_Power Costs - Comparison bx Rbtl-Staff-Jt-PC_Electric Rev Req Model (2009 GRC) Rebuttal REmoval of New  WH Solar AdjustMI 3" xfId="7685"/>
    <cellStyle name="_VC 6.15.06 update on 06GRC power costs.xls Chart 2_Power Costs - Comparison bx Rbtl-Staff-Jt-PC_Electric Rev Req Model (2009 GRC) Rebuttal REmoval of New  WH Solar AdjustMI 3 2" xfId="36227"/>
    <cellStyle name="_VC 6.15.06 update on 06GRC power costs.xls Chart 2_Power Costs - Comparison bx Rbtl-Staff-Jt-PC_Electric Rev Req Model (2009 GRC) Rebuttal REmoval of New  WH Solar AdjustMI 3 2 2" xfId="36228"/>
    <cellStyle name="_VC 6.15.06 update on 06GRC power costs.xls Chart 2_Power Costs - Comparison bx Rbtl-Staff-Jt-PC_Electric Rev Req Model (2009 GRC) Rebuttal REmoval of New  WH Solar AdjustMI 3 3" xfId="36229"/>
    <cellStyle name="_VC 6.15.06 update on 06GRC power costs.xls Chart 2_Power Costs - Comparison bx Rbtl-Staff-Jt-PC_Electric Rev Req Model (2009 GRC) Rebuttal REmoval of New  WH Solar AdjustMI 4" xfId="7686"/>
    <cellStyle name="_VC 6.15.06 update on 06GRC power costs.xls Chart 2_Power Costs - Comparison bx Rbtl-Staff-Jt-PC_Electric Rev Req Model (2009 GRC) Rebuttal REmoval of New  WH Solar AdjustMI 4 2" xfId="36230"/>
    <cellStyle name="_VC 6.15.06 update on 06GRC power costs.xls Chart 2_Power Costs - Comparison bx Rbtl-Staff-Jt-PC_Electric Rev Req Model (2009 GRC) Rebuttal REmoval of New  WH Solar AdjustMI 4 2 2" xfId="36231"/>
    <cellStyle name="_VC 6.15.06 update on 06GRC power costs.xls Chart 2_Power Costs - Comparison bx Rbtl-Staff-Jt-PC_Electric Rev Req Model (2009 GRC) Rebuttal REmoval of New  WH Solar AdjustMI 4 3" xfId="36232"/>
    <cellStyle name="_VC 6.15.06 update on 06GRC power costs.xls Chart 2_Power Costs - Comparison bx Rbtl-Staff-Jt-PC_Electric Rev Req Model (2009 GRC) Rebuttal REmoval of New  WH Solar AdjustMI 5" xfId="36233"/>
    <cellStyle name="_VC 6.15.06 update on 06GRC power costs.xls Chart 2_Power Costs - Comparison bx Rbtl-Staff-Jt-PC_Electric Rev Req Model (2009 GRC) Rebuttal REmoval of New  WH Solar AdjustMI 5 2" xfId="36234"/>
    <cellStyle name="_VC 6.15.06 update on 06GRC power costs.xls Chart 2_Power Costs - Comparison bx Rbtl-Staff-Jt-PC_Electric Rev Req Model (2009 GRC) Rebuttal REmoval of New  WH Solar AdjustMI 6" xfId="36235"/>
    <cellStyle name="_VC 6.15.06 update on 06GRC power costs.xls Chart 2_Power Costs - Comparison bx Rbtl-Staff-Jt-PC_Electric Rev Req Model (2009 GRC) Rebuttal REmoval of New  WH Solar AdjustMI 6 2" xfId="36236"/>
    <cellStyle name="_VC 6.15.06 update on 06GRC power costs.xls Chart 2_Power Costs - Comparison bx Rbtl-Staff-Jt-PC_Electric Rev Req Model (2009 GRC) Rebuttal REmoval of New  WH Solar AdjustMI_DEM-WP(C) ENERG10C--ctn Mid-C_042010 2010GRC" xfId="36237"/>
    <cellStyle name="_VC 6.15.06 update on 06GRC power costs.xls Chart 2_Power Costs - Comparison bx Rbtl-Staff-Jt-PC_Electric Rev Req Model (2009 GRC) Rebuttal REmoval of New  WH Solar AdjustMI_DEM-WP(C) ENERG10C--ctn Mid-C_042010 2010GRC 2" xfId="36238"/>
    <cellStyle name="_VC 6.15.06 update on 06GRC power costs.xls Chart 2_Power Costs - Comparison bx Rbtl-Staff-Jt-PC_Electric Rev Req Model (2009 GRC) Revised 01-18-2010" xfId="7687"/>
    <cellStyle name="_VC 6.15.06 update on 06GRC power costs.xls Chart 2_Power Costs - Comparison bx Rbtl-Staff-Jt-PC_Electric Rev Req Model (2009 GRC) Revised 01-18-2010 2" xfId="7688"/>
    <cellStyle name="_VC 6.15.06 update on 06GRC power costs.xls Chart 2_Power Costs - Comparison bx Rbtl-Staff-Jt-PC_Electric Rev Req Model (2009 GRC) Revised 01-18-2010 2 2" xfId="7689"/>
    <cellStyle name="_VC 6.15.06 update on 06GRC power costs.xls Chart 2_Power Costs - Comparison bx Rbtl-Staff-Jt-PC_Electric Rev Req Model (2009 GRC) Revised 01-18-2010 2 2 2" xfId="36239"/>
    <cellStyle name="_VC 6.15.06 update on 06GRC power costs.xls Chart 2_Power Costs - Comparison bx Rbtl-Staff-Jt-PC_Electric Rev Req Model (2009 GRC) Revised 01-18-2010 2 2 2 2" xfId="36240"/>
    <cellStyle name="_VC 6.15.06 update on 06GRC power costs.xls Chart 2_Power Costs - Comparison bx Rbtl-Staff-Jt-PC_Electric Rev Req Model (2009 GRC) Revised 01-18-2010 2 3" xfId="7690"/>
    <cellStyle name="_VC 6.15.06 update on 06GRC power costs.xls Chart 2_Power Costs - Comparison bx Rbtl-Staff-Jt-PC_Electric Rev Req Model (2009 GRC) Revised 01-18-2010 2 3 2" xfId="36241"/>
    <cellStyle name="_VC 6.15.06 update on 06GRC power costs.xls Chart 2_Power Costs - Comparison bx Rbtl-Staff-Jt-PC_Electric Rev Req Model (2009 GRC) Revised 01-18-2010 2 4" xfId="36242"/>
    <cellStyle name="_VC 6.15.06 update on 06GRC power costs.xls Chart 2_Power Costs - Comparison bx Rbtl-Staff-Jt-PC_Electric Rev Req Model (2009 GRC) Revised 01-18-2010 2 4 2" xfId="36243"/>
    <cellStyle name="_VC 6.15.06 update on 06GRC power costs.xls Chart 2_Power Costs - Comparison bx Rbtl-Staff-Jt-PC_Electric Rev Req Model (2009 GRC) Revised 01-18-2010 3" xfId="7691"/>
    <cellStyle name="_VC 6.15.06 update on 06GRC power costs.xls Chart 2_Power Costs - Comparison bx Rbtl-Staff-Jt-PC_Electric Rev Req Model (2009 GRC) Revised 01-18-2010 3 2" xfId="36244"/>
    <cellStyle name="_VC 6.15.06 update on 06GRC power costs.xls Chart 2_Power Costs - Comparison bx Rbtl-Staff-Jt-PC_Electric Rev Req Model (2009 GRC) Revised 01-18-2010 3 2 2" xfId="36245"/>
    <cellStyle name="_VC 6.15.06 update on 06GRC power costs.xls Chart 2_Power Costs - Comparison bx Rbtl-Staff-Jt-PC_Electric Rev Req Model (2009 GRC) Revised 01-18-2010 3 3" xfId="36246"/>
    <cellStyle name="_VC 6.15.06 update on 06GRC power costs.xls Chart 2_Power Costs - Comparison bx Rbtl-Staff-Jt-PC_Electric Rev Req Model (2009 GRC) Revised 01-18-2010 4" xfId="7692"/>
    <cellStyle name="_VC 6.15.06 update on 06GRC power costs.xls Chart 2_Power Costs - Comparison bx Rbtl-Staff-Jt-PC_Electric Rev Req Model (2009 GRC) Revised 01-18-2010 4 2" xfId="36247"/>
    <cellStyle name="_VC 6.15.06 update on 06GRC power costs.xls Chart 2_Power Costs - Comparison bx Rbtl-Staff-Jt-PC_Electric Rev Req Model (2009 GRC) Revised 01-18-2010 4 2 2" xfId="36248"/>
    <cellStyle name="_VC 6.15.06 update on 06GRC power costs.xls Chart 2_Power Costs - Comparison bx Rbtl-Staff-Jt-PC_Electric Rev Req Model (2009 GRC) Revised 01-18-2010 4 3" xfId="36249"/>
    <cellStyle name="_VC 6.15.06 update on 06GRC power costs.xls Chart 2_Power Costs - Comparison bx Rbtl-Staff-Jt-PC_Electric Rev Req Model (2009 GRC) Revised 01-18-2010 5" xfId="36250"/>
    <cellStyle name="_VC 6.15.06 update on 06GRC power costs.xls Chart 2_Power Costs - Comparison bx Rbtl-Staff-Jt-PC_Electric Rev Req Model (2009 GRC) Revised 01-18-2010 5 2" xfId="36251"/>
    <cellStyle name="_VC 6.15.06 update on 06GRC power costs.xls Chart 2_Power Costs - Comparison bx Rbtl-Staff-Jt-PC_Electric Rev Req Model (2009 GRC) Revised 01-18-2010 6" xfId="36252"/>
    <cellStyle name="_VC 6.15.06 update on 06GRC power costs.xls Chart 2_Power Costs - Comparison bx Rbtl-Staff-Jt-PC_Electric Rev Req Model (2009 GRC) Revised 01-18-2010 6 2" xfId="36253"/>
    <cellStyle name="_VC 6.15.06 update on 06GRC power costs.xls Chart 2_Power Costs - Comparison bx Rbtl-Staff-Jt-PC_Electric Rev Req Model (2009 GRC) Revised 01-18-2010_DEM-WP(C) ENERG10C--ctn Mid-C_042010 2010GRC" xfId="36254"/>
    <cellStyle name="_VC 6.15.06 update on 06GRC power costs.xls Chart 2_Power Costs - Comparison bx Rbtl-Staff-Jt-PC_Electric Rev Req Model (2009 GRC) Revised 01-18-2010_DEM-WP(C) ENERG10C--ctn Mid-C_042010 2010GRC 2" xfId="36255"/>
    <cellStyle name="_VC 6.15.06 update on 06GRC power costs.xls Chart 2_Power Costs - Comparison bx Rbtl-Staff-Jt-PC_Final Order Electric EXHIBIT A-1" xfId="7693"/>
    <cellStyle name="_VC 6.15.06 update on 06GRC power costs.xls Chart 2_Power Costs - Comparison bx Rbtl-Staff-Jt-PC_Final Order Electric EXHIBIT A-1 2" xfId="7694"/>
    <cellStyle name="_VC 6.15.06 update on 06GRC power costs.xls Chart 2_Power Costs - Comparison bx Rbtl-Staff-Jt-PC_Final Order Electric EXHIBIT A-1 2 2" xfId="7695"/>
    <cellStyle name="_VC 6.15.06 update on 06GRC power costs.xls Chart 2_Power Costs - Comparison bx Rbtl-Staff-Jt-PC_Final Order Electric EXHIBIT A-1 2 2 2" xfId="36256"/>
    <cellStyle name="_VC 6.15.06 update on 06GRC power costs.xls Chart 2_Power Costs - Comparison bx Rbtl-Staff-Jt-PC_Final Order Electric EXHIBIT A-1 2 3" xfId="7696"/>
    <cellStyle name="_VC 6.15.06 update on 06GRC power costs.xls Chart 2_Power Costs - Comparison bx Rbtl-Staff-Jt-PC_Final Order Electric EXHIBIT A-1 3" xfId="7697"/>
    <cellStyle name="_VC 6.15.06 update on 06GRC power costs.xls Chart 2_Power Costs - Comparison bx Rbtl-Staff-Jt-PC_Final Order Electric EXHIBIT A-1 3 2" xfId="36257"/>
    <cellStyle name="_VC 6.15.06 update on 06GRC power costs.xls Chart 2_Power Costs - Comparison bx Rbtl-Staff-Jt-PC_Final Order Electric EXHIBIT A-1 3 2 2" xfId="36258"/>
    <cellStyle name="_VC 6.15.06 update on 06GRC power costs.xls Chart 2_Power Costs - Comparison bx Rbtl-Staff-Jt-PC_Final Order Electric EXHIBIT A-1 3 3" xfId="36259"/>
    <cellStyle name="_VC 6.15.06 update on 06GRC power costs.xls Chart 2_Power Costs - Comparison bx Rbtl-Staff-Jt-PC_Final Order Electric EXHIBIT A-1 4" xfId="7698"/>
    <cellStyle name="_VC 6.15.06 update on 06GRC power costs.xls Chart 2_Power Costs - Comparison bx Rbtl-Staff-Jt-PC_Final Order Electric EXHIBIT A-1 4 2" xfId="36260"/>
    <cellStyle name="_VC 6.15.06 update on 06GRC power costs.xls Chart 2_Power Costs - Comparison bx Rbtl-Staff-Jt-PC_Final Order Electric EXHIBIT A-1 5" xfId="36261"/>
    <cellStyle name="_VC 6.15.06 update on 06GRC power costs.xls Chart 2_Power Costs - Comparison bx Rbtl-Staff-Jt-PC_Final Order Electric EXHIBIT A-1 6" xfId="36262"/>
    <cellStyle name="_VC 6.15.06 update on 06GRC power costs.xls Chart 2_Production Adj 4.37" xfId="7699"/>
    <cellStyle name="_VC 6.15.06 update on 06GRC power costs.xls Chart 2_Production Adj 4.37 2" xfId="7700"/>
    <cellStyle name="_VC 6.15.06 update on 06GRC power costs.xls Chart 2_Production Adj 4.37 2 2" xfId="7701"/>
    <cellStyle name="_VC 6.15.06 update on 06GRC power costs.xls Chart 2_Production Adj 4.37 2 2 2" xfId="36263"/>
    <cellStyle name="_VC 6.15.06 update on 06GRC power costs.xls Chart 2_Production Adj 4.37 2 3" xfId="7702"/>
    <cellStyle name="_VC 6.15.06 update on 06GRC power costs.xls Chart 2_Production Adj 4.37 3" xfId="7703"/>
    <cellStyle name="_VC 6.15.06 update on 06GRC power costs.xls Chart 2_Production Adj 4.37 3 2" xfId="36264"/>
    <cellStyle name="_VC 6.15.06 update on 06GRC power costs.xls Chart 2_Production Adj 4.37 4" xfId="36265"/>
    <cellStyle name="_VC 6.15.06 update on 06GRC power costs.xls Chart 2_Purchased Power Adj 4.03" xfId="7704"/>
    <cellStyle name="_VC 6.15.06 update on 06GRC power costs.xls Chart 2_Purchased Power Adj 4.03 2" xfId="7705"/>
    <cellStyle name="_VC 6.15.06 update on 06GRC power costs.xls Chart 2_Purchased Power Adj 4.03 2 2" xfId="7706"/>
    <cellStyle name="_VC 6.15.06 update on 06GRC power costs.xls Chart 2_Purchased Power Adj 4.03 2 2 2" xfId="36266"/>
    <cellStyle name="_VC 6.15.06 update on 06GRC power costs.xls Chart 2_Purchased Power Adj 4.03 2 3" xfId="7707"/>
    <cellStyle name="_VC 6.15.06 update on 06GRC power costs.xls Chart 2_Purchased Power Adj 4.03 3" xfId="7708"/>
    <cellStyle name="_VC 6.15.06 update on 06GRC power costs.xls Chart 2_Purchased Power Adj 4.03 3 2" xfId="36267"/>
    <cellStyle name="_VC 6.15.06 update on 06GRC power costs.xls Chart 2_Purchased Power Adj 4.03 4" xfId="36268"/>
    <cellStyle name="_VC 6.15.06 update on 06GRC power costs.xls Chart 2_Rebuttal Power Costs" xfId="7709"/>
    <cellStyle name="_VC 6.15.06 update on 06GRC power costs.xls Chart 2_Rebuttal Power Costs 2" xfId="7710"/>
    <cellStyle name="_VC 6.15.06 update on 06GRC power costs.xls Chart 2_Rebuttal Power Costs 2 2" xfId="7711"/>
    <cellStyle name="_VC 6.15.06 update on 06GRC power costs.xls Chart 2_Rebuttal Power Costs 2 2 2" xfId="36269"/>
    <cellStyle name="_VC 6.15.06 update on 06GRC power costs.xls Chart 2_Rebuttal Power Costs 2 2 2 2" xfId="36270"/>
    <cellStyle name="_VC 6.15.06 update on 06GRC power costs.xls Chart 2_Rebuttal Power Costs 2 3" xfId="7712"/>
    <cellStyle name="_VC 6.15.06 update on 06GRC power costs.xls Chart 2_Rebuttal Power Costs 2 3 2" xfId="36271"/>
    <cellStyle name="_VC 6.15.06 update on 06GRC power costs.xls Chart 2_Rebuttal Power Costs 2 4" xfId="36272"/>
    <cellStyle name="_VC 6.15.06 update on 06GRC power costs.xls Chart 2_Rebuttal Power Costs 2 4 2" xfId="36273"/>
    <cellStyle name="_VC 6.15.06 update on 06GRC power costs.xls Chart 2_Rebuttal Power Costs 3" xfId="7713"/>
    <cellStyle name="_VC 6.15.06 update on 06GRC power costs.xls Chart 2_Rebuttal Power Costs 3 2" xfId="36274"/>
    <cellStyle name="_VC 6.15.06 update on 06GRC power costs.xls Chart 2_Rebuttal Power Costs 3 2 2" xfId="36275"/>
    <cellStyle name="_VC 6.15.06 update on 06GRC power costs.xls Chart 2_Rebuttal Power Costs 3 3" xfId="36276"/>
    <cellStyle name="_VC 6.15.06 update on 06GRC power costs.xls Chart 2_Rebuttal Power Costs 4" xfId="7714"/>
    <cellStyle name="_VC 6.15.06 update on 06GRC power costs.xls Chart 2_Rebuttal Power Costs 4 2" xfId="36277"/>
    <cellStyle name="_VC 6.15.06 update on 06GRC power costs.xls Chart 2_Rebuttal Power Costs 4 2 2" xfId="36278"/>
    <cellStyle name="_VC 6.15.06 update on 06GRC power costs.xls Chart 2_Rebuttal Power Costs 4 3" xfId="36279"/>
    <cellStyle name="_VC 6.15.06 update on 06GRC power costs.xls Chart 2_Rebuttal Power Costs 5" xfId="36280"/>
    <cellStyle name="_VC 6.15.06 update on 06GRC power costs.xls Chart 2_Rebuttal Power Costs 5 2" xfId="36281"/>
    <cellStyle name="_VC 6.15.06 update on 06GRC power costs.xls Chart 2_Rebuttal Power Costs 6" xfId="36282"/>
    <cellStyle name="_VC 6.15.06 update on 06GRC power costs.xls Chart 2_Rebuttal Power Costs 6 2" xfId="36283"/>
    <cellStyle name="_VC 6.15.06 update on 06GRC power costs.xls Chart 2_Rebuttal Power Costs_Adj Bench DR 3 for Initial Briefs (Electric)" xfId="7715"/>
    <cellStyle name="_VC 6.15.06 update on 06GRC power costs.xls Chart 2_Rebuttal Power Costs_Adj Bench DR 3 for Initial Briefs (Electric) 2" xfId="7716"/>
    <cellStyle name="_VC 6.15.06 update on 06GRC power costs.xls Chart 2_Rebuttal Power Costs_Adj Bench DR 3 for Initial Briefs (Electric) 2 2" xfId="7717"/>
    <cellStyle name="_VC 6.15.06 update on 06GRC power costs.xls Chart 2_Rebuttal Power Costs_Adj Bench DR 3 for Initial Briefs (Electric) 2 2 2" xfId="36284"/>
    <cellStyle name="_VC 6.15.06 update on 06GRC power costs.xls Chart 2_Rebuttal Power Costs_Adj Bench DR 3 for Initial Briefs (Electric) 2 2 2 2" xfId="36285"/>
    <cellStyle name="_VC 6.15.06 update on 06GRC power costs.xls Chart 2_Rebuttal Power Costs_Adj Bench DR 3 for Initial Briefs (Electric) 2 3" xfId="7718"/>
    <cellStyle name="_VC 6.15.06 update on 06GRC power costs.xls Chart 2_Rebuttal Power Costs_Adj Bench DR 3 for Initial Briefs (Electric) 2 3 2" xfId="36286"/>
    <cellStyle name="_VC 6.15.06 update on 06GRC power costs.xls Chart 2_Rebuttal Power Costs_Adj Bench DR 3 for Initial Briefs (Electric) 2 4" xfId="36287"/>
    <cellStyle name="_VC 6.15.06 update on 06GRC power costs.xls Chart 2_Rebuttal Power Costs_Adj Bench DR 3 for Initial Briefs (Electric) 2 4 2" xfId="36288"/>
    <cellStyle name="_VC 6.15.06 update on 06GRC power costs.xls Chart 2_Rebuttal Power Costs_Adj Bench DR 3 for Initial Briefs (Electric) 3" xfId="7719"/>
    <cellStyle name="_VC 6.15.06 update on 06GRC power costs.xls Chart 2_Rebuttal Power Costs_Adj Bench DR 3 for Initial Briefs (Electric) 3 2" xfId="36289"/>
    <cellStyle name="_VC 6.15.06 update on 06GRC power costs.xls Chart 2_Rebuttal Power Costs_Adj Bench DR 3 for Initial Briefs (Electric) 3 2 2" xfId="36290"/>
    <cellStyle name="_VC 6.15.06 update on 06GRC power costs.xls Chart 2_Rebuttal Power Costs_Adj Bench DR 3 for Initial Briefs (Electric) 3 3" xfId="36291"/>
    <cellStyle name="_VC 6.15.06 update on 06GRC power costs.xls Chart 2_Rebuttal Power Costs_Adj Bench DR 3 for Initial Briefs (Electric) 4" xfId="7720"/>
    <cellStyle name="_VC 6.15.06 update on 06GRC power costs.xls Chart 2_Rebuttal Power Costs_Adj Bench DR 3 for Initial Briefs (Electric) 4 2" xfId="36292"/>
    <cellStyle name="_VC 6.15.06 update on 06GRC power costs.xls Chart 2_Rebuttal Power Costs_Adj Bench DR 3 for Initial Briefs (Electric) 4 2 2" xfId="36293"/>
    <cellStyle name="_VC 6.15.06 update on 06GRC power costs.xls Chart 2_Rebuttal Power Costs_Adj Bench DR 3 for Initial Briefs (Electric) 4 3" xfId="36294"/>
    <cellStyle name="_VC 6.15.06 update on 06GRC power costs.xls Chart 2_Rebuttal Power Costs_Adj Bench DR 3 for Initial Briefs (Electric) 5" xfId="36295"/>
    <cellStyle name="_VC 6.15.06 update on 06GRC power costs.xls Chart 2_Rebuttal Power Costs_Adj Bench DR 3 for Initial Briefs (Electric) 5 2" xfId="36296"/>
    <cellStyle name="_VC 6.15.06 update on 06GRC power costs.xls Chart 2_Rebuttal Power Costs_Adj Bench DR 3 for Initial Briefs (Electric) 6" xfId="36297"/>
    <cellStyle name="_VC 6.15.06 update on 06GRC power costs.xls Chart 2_Rebuttal Power Costs_Adj Bench DR 3 for Initial Briefs (Electric) 6 2" xfId="36298"/>
    <cellStyle name="_VC 6.15.06 update on 06GRC power costs.xls Chart 2_Rebuttal Power Costs_Adj Bench DR 3 for Initial Briefs (Electric)_DEM-WP(C) ENERG10C--ctn Mid-C_042010 2010GRC" xfId="36299"/>
    <cellStyle name="_VC 6.15.06 update on 06GRC power costs.xls Chart 2_Rebuttal Power Costs_Adj Bench DR 3 for Initial Briefs (Electric)_DEM-WP(C) ENERG10C--ctn Mid-C_042010 2010GRC 2" xfId="36300"/>
    <cellStyle name="_VC 6.15.06 update on 06GRC power costs.xls Chart 2_Rebuttal Power Costs_DEM-WP(C) ENERG10C--ctn Mid-C_042010 2010GRC" xfId="36301"/>
    <cellStyle name="_VC 6.15.06 update on 06GRC power costs.xls Chart 2_Rebuttal Power Costs_DEM-WP(C) ENERG10C--ctn Mid-C_042010 2010GRC 2" xfId="36302"/>
    <cellStyle name="_VC 6.15.06 update on 06GRC power costs.xls Chart 2_Rebuttal Power Costs_Electric Rev Req Model (2009 GRC) Rebuttal" xfId="7721"/>
    <cellStyle name="_VC 6.15.06 update on 06GRC power costs.xls Chart 2_Rebuttal Power Costs_Electric Rev Req Model (2009 GRC) Rebuttal 2" xfId="7722"/>
    <cellStyle name="_VC 6.15.06 update on 06GRC power costs.xls Chart 2_Rebuttal Power Costs_Electric Rev Req Model (2009 GRC) Rebuttal 2 2" xfId="7723"/>
    <cellStyle name="_VC 6.15.06 update on 06GRC power costs.xls Chart 2_Rebuttal Power Costs_Electric Rev Req Model (2009 GRC) Rebuttal 2 2 2" xfId="36303"/>
    <cellStyle name="_VC 6.15.06 update on 06GRC power costs.xls Chart 2_Rebuttal Power Costs_Electric Rev Req Model (2009 GRC) Rebuttal 2 3" xfId="7724"/>
    <cellStyle name="_VC 6.15.06 update on 06GRC power costs.xls Chart 2_Rebuttal Power Costs_Electric Rev Req Model (2009 GRC) Rebuttal 3" xfId="7725"/>
    <cellStyle name="_VC 6.15.06 update on 06GRC power costs.xls Chart 2_Rebuttal Power Costs_Electric Rev Req Model (2009 GRC) Rebuttal 3 2" xfId="36304"/>
    <cellStyle name="_VC 6.15.06 update on 06GRC power costs.xls Chart 2_Rebuttal Power Costs_Electric Rev Req Model (2009 GRC) Rebuttal 4" xfId="7726"/>
    <cellStyle name="_VC 6.15.06 update on 06GRC power costs.xls Chart 2_Rebuttal Power Costs_Electric Rev Req Model (2009 GRC) Rebuttal REmoval of New  WH Solar AdjustMI" xfId="7727"/>
    <cellStyle name="_VC 6.15.06 update on 06GRC power costs.xls Chart 2_Rebuttal Power Costs_Electric Rev Req Model (2009 GRC) Rebuttal REmoval of New  WH Solar AdjustMI 2" xfId="7728"/>
    <cellStyle name="_VC 6.15.06 update on 06GRC power costs.xls Chart 2_Rebuttal Power Costs_Electric Rev Req Model (2009 GRC) Rebuttal REmoval of New  WH Solar AdjustMI 2 2" xfId="7729"/>
    <cellStyle name="_VC 6.15.06 update on 06GRC power costs.xls Chart 2_Rebuttal Power Costs_Electric Rev Req Model (2009 GRC) Rebuttal REmoval of New  WH Solar AdjustMI 2 2 2" xfId="36305"/>
    <cellStyle name="_VC 6.15.06 update on 06GRC power costs.xls Chart 2_Rebuttal Power Costs_Electric Rev Req Model (2009 GRC) Rebuttal REmoval of New  WH Solar AdjustMI 2 2 2 2" xfId="36306"/>
    <cellStyle name="_VC 6.15.06 update on 06GRC power costs.xls Chart 2_Rebuttal Power Costs_Electric Rev Req Model (2009 GRC) Rebuttal REmoval of New  WH Solar AdjustMI 2 3" xfId="7730"/>
    <cellStyle name="_VC 6.15.06 update on 06GRC power costs.xls Chart 2_Rebuttal Power Costs_Electric Rev Req Model (2009 GRC) Rebuttal REmoval of New  WH Solar AdjustMI 2 3 2" xfId="36307"/>
    <cellStyle name="_VC 6.15.06 update on 06GRC power costs.xls Chart 2_Rebuttal Power Costs_Electric Rev Req Model (2009 GRC) Rebuttal REmoval of New  WH Solar AdjustMI 2 4" xfId="36308"/>
    <cellStyle name="_VC 6.15.06 update on 06GRC power costs.xls Chart 2_Rebuttal Power Costs_Electric Rev Req Model (2009 GRC) Rebuttal REmoval of New  WH Solar AdjustMI 2 4 2" xfId="36309"/>
    <cellStyle name="_VC 6.15.06 update on 06GRC power costs.xls Chart 2_Rebuttal Power Costs_Electric Rev Req Model (2009 GRC) Rebuttal REmoval of New  WH Solar AdjustMI 3" xfId="7731"/>
    <cellStyle name="_VC 6.15.06 update on 06GRC power costs.xls Chart 2_Rebuttal Power Costs_Electric Rev Req Model (2009 GRC) Rebuttal REmoval of New  WH Solar AdjustMI 3 2" xfId="36310"/>
    <cellStyle name="_VC 6.15.06 update on 06GRC power costs.xls Chart 2_Rebuttal Power Costs_Electric Rev Req Model (2009 GRC) Rebuttal REmoval of New  WH Solar AdjustMI 3 2 2" xfId="36311"/>
    <cellStyle name="_VC 6.15.06 update on 06GRC power costs.xls Chart 2_Rebuttal Power Costs_Electric Rev Req Model (2009 GRC) Rebuttal REmoval of New  WH Solar AdjustMI 3 3" xfId="36312"/>
    <cellStyle name="_VC 6.15.06 update on 06GRC power costs.xls Chart 2_Rebuttal Power Costs_Electric Rev Req Model (2009 GRC) Rebuttal REmoval of New  WH Solar AdjustMI 4" xfId="7732"/>
    <cellStyle name="_VC 6.15.06 update on 06GRC power costs.xls Chart 2_Rebuttal Power Costs_Electric Rev Req Model (2009 GRC) Rebuttal REmoval of New  WH Solar AdjustMI 4 2" xfId="36313"/>
    <cellStyle name="_VC 6.15.06 update on 06GRC power costs.xls Chart 2_Rebuttal Power Costs_Electric Rev Req Model (2009 GRC) Rebuttal REmoval of New  WH Solar AdjustMI 4 2 2" xfId="36314"/>
    <cellStyle name="_VC 6.15.06 update on 06GRC power costs.xls Chart 2_Rebuttal Power Costs_Electric Rev Req Model (2009 GRC) Rebuttal REmoval of New  WH Solar AdjustMI 4 3" xfId="36315"/>
    <cellStyle name="_VC 6.15.06 update on 06GRC power costs.xls Chart 2_Rebuttal Power Costs_Electric Rev Req Model (2009 GRC) Rebuttal REmoval of New  WH Solar AdjustMI 5" xfId="36316"/>
    <cellStyle name="_VC 6.15.06 update on 06GRC power costs.xls Chart 2_Rebuttal Power Costs_Electric Rev Req Model (2009 GRC) Rebuttal REmoval of New  WH Solar AdjustMI 5 2" xfId="36317"/>
    <cellStyle name="_VC 6.15.06 update on 06GRC power costs.xls Chart 2_Rebuttal Power Costs_Electric Rev Req Model (2009 GRC) Rebuttal REmoval of New  WH Solar AdjustMI 6" xfId="36318"/>
    <cellStyle name="_VC 6.15.06 update on 06GRC power costs.xls Chart 2_Rebuttal Power Costs_Electric Rev Req Model (2009 GRC) Rebuttal REmoval of New  WH Solar AdjustMI 6 2" xfId="36319"/>
    <cellStyle name="_VC 6.15.06 update on 06GRC power costs.xls Chart 2_Rebuttal Power Costs_Electric Rev Req Model (2009 GRC) Rebuttal REmoval of New  WH Solar AdjustMI_DEM-WP(C) ENERG10C--ctn Mid-C_042010 2010GRC" xfId="36320"/>
    <cellStyle name="_VC 6.15.06 update on 06GRC power costs.xls Chart 2_Rebuttal Power Costs_Electric Rev Req Model (2009 GRC) Rebuttal REmoval of New  WH Solar AdjustMI_DEM-WP(C) ENERG10C--ctn Mid-C_042010 2010GRC 2" xfId="36321"/>
    <cellStyle name="_VC 6.15.06 update on 06GRC power costs.xls Chart 2_Rebuttal Power Costs_Electric Rev Req Model (2009 GRC) Revised 01-18-2010" xfId="7733"/>
    <cellStyle name="_VC 6.15.06 update on 06GRC power costs.xls Chart 2_Rebuttal Power Costs_Electric Rev Req Model (2009 GRC) Revised 01-18-2010 2" xfId="7734"/>
    <cellStyle name="_VC 6.15.06 update on 06GRC power costs.xls Chart 2_Rebuttal Power Costs_Electric Rev Req Model (2009 GRC) Revised 01-18-2010 2 2" xfId="7735"/>
    <cellStyle name="_VC 6.15.06 update on 06GRC power costs.xls Chart 2_Rebuttal Power Costs_Electric Rev Req Model (2009 GRC) Revised 01-18-2010 2 2 2" xfId="36322"/>
    <cellStyle name="_VC 6.15.06 update on 06GRC power costs.xls Chart 2_Rebuttal Power Costs_Electric Rev Req Model (2009 GRC) Revised 01-18-2010 2 2 2 2" xfId="36323"/>
    <cellStyle name="_VC 6.15.06 update on 06GRC power costs.xls Chart 2_Rebuttal Power Costs_Electric Rev Req Model (2009 GRC) Revised 01-18-2010 2 3" xfId="7736"/>
    <cellStyle name="_VC 6.15.06 update on 06GRC power costs.xls Chart 2_Rebuttal Power Costs_Electric Rev Req Model (2009 GRC) Revised 01-18-2010 2 3 2" xfId="36324"/>
    <cellStyle name="_VC 6.15.06 update on 06GRC power costs.xls Chart 2_Rebuttal Power Costs_Electric Rev Req Model (2009 GRC) Revised 01-18-2010 2 4" xfId="36325"/>
    <cellStyle name="_VC 6.15.06 update on 06GRC power costs.xls Chart 2_Rebuttal Power Costs_Electric Rev Req Model (2009 GRC) Revised 01-18-2010 2 4 2" xfId="36326"/>
    <cellStyle name="_VC 6.15.06 update on 06GRC power costs.xls Chart 2_Rebuttal Power Costs_Electric Rev Req Model (2009 GRC) Revised 01-18-2010 3" xfId="7737"/>
    <cellStyle name="_VC 6.15.06 update on 06GRC power costs.xls Chart 2_Rebuttal Power Costs_Electric Rev Req Model (2009 GRC) Revised 01-18-2010 3 2" xfId="36327"/>
    <cellStyle name="_VC 6.15.06 update on 06GRC power costs.xls Chart 2_Rebuttal Power Costs_Electric Rev Req Model (2009 GRC) Revised 01-18-2010 3 2 2" xfId="36328"/>
    <cellStyle name="_VC 6.15.06 update on 06GRC power costs.xls Chart 2_Rebuttal Power Costs_Electric Rev Req Model (2009 GRC) Revised 01-18-2010 3 3" xfId="36329"/>
    <cellStyle name="_VC 6.15.06 update on 06GRC power costs.xls Chart 2_Rebuttal Power Costs_Electric Rev Req Model (2009 GRC) Revised 01-18-2010 4" xfId="7738"/>
    <cellStyle name="_VC 6.15.06 update on 06GRC power costs.xls Chart 2_Rebuttal Power Costs_Electric Rev Req Model (2009 GRC) Revised 01-18-2010 4 2" xfId="36330"/>
    <cellStyle name="_VC 6.15.06 update on 06GRC power costs.xls Chart 2_Rebuttal Power Costs_Electric Rev Req Model (2009 GRC) Revised 01-18-2010 4 2 2" xfId="36331"/>
    <cellStyle name="_VC 6.15.06 update on 06GRC power costs.xls Chart 2_Rebuttal Power Costs_Electric Rev Req Model (2009 GRC) Revised 01-18-2010 4 3" xfId="36332"/>
    <cellStyle name="_VC 6.15.06 update on 06GRC power costs.xls Chart 2_Rebuttal Power Costs_Electric Rev Req Model (2009 GRC) Revised 01-18-2010 5" xfId="36333"/>
    <cellStyle name="_VC 6.15.06 update on 06GRC power costs.xls Chart 2_Rebuttal Power Costs_Electric Rev Req Model (2009 GRC) Revised 01-18-2010 5 2" xfId="36334"/>
    <cellStyle name="_VC 6.15.06 update on 06GRC power costs.xls Chart 2_Rebuttal Power Costs_Electric Rev Req Model (2009 GRC) Revised 01-18-2010 6" xfId="36335"/>
    <cellStyle name="_VC 6.15.06 update on 06GRC power costs.xls Chart 2_Rebuttal Power Costs_Electric Rev Req Model (2009 GRC) Revised 01-18-2010 6 2" xfId="36336"/>
    <cellStyle name="_VC 6.15.06 update on 06GRC power costs.xls Chart 2_Rebuttal Power Costs_Electric Rev Req Model (2009 GRC) Revised 01-18-2010_DEM-WP(C) ENERG10C--ctn Mid-C_042010 2010GRC" xfId="36337"/>
    <cellStyle name="_VC 6.15.06 update on 06GRC power costs.xls Chart 2_Rebuttal Power Costs_Electric Rev Req Model (2009 GRC) Revised 01-18-2010_DEM-WP(C) ENERG10C--ctn Mid-C_042010 2010GRC 2" xfId="36338"/>
    <cellStyle name="_VC 6.15.06 update on 06GRC power costs.xls Chart 2_Rebuttal Power Costs_Final Order Electric EXHIBIT A-1" xfId="7739"/>
    <cellStyle name="_VC 6.15.06 update on 06GRC power costs.xls Chart 2_Rebuttal Power Costs_Final Order Electric EXHIBIT A-1 2" xfId="7740"/>
    <cellStyle name="_VC 6.15.06 update on 06GRC power costs.xls Chart 2_Rebuttal Power Costs_Final Order Electric EXHIBIT A-1 2 2" xfId="7741"/>
    <cellStyle name="_VC 6.15.06 update on 06GRC power costs.xls Chart 2_Rebuttal Power Costs_Final Order Electric EXHIBIT A-1 2 2 2" xfId="36339"/>
    <cellStyle name="_VC 6.15.06 update on 06GRC power costs.xls Chart 2_Rebuttal Power Costs_Final Order Electric EXHIBIT A-1 2 3" xfId="7742"/>
    <cellStyle name="_VC 6.15.06 update on 06GRC power costs.xls Chart 2_Rebuttal Power Costs_Final Order Electric EXHIBIT A-1 3" xfId="7743"/>
    <cellStyle name="_VC 6.15.06 update on 06GRC power costs.xls Chart 2_Rebuttal Power Costs_Final Order Electric EXHIBIT A-1 3 2" xfId="36340"/>
    <cellStyle name="_VC 6.15.06 update on 06GRC power costs.xls Chart 2_Rebuttal Power Costs_Final Order Electric EXHIBIT A-1 3 2 2" xfId="36341"/>
    <cellStyle name="_VC 6.15.06 update on 06GRC power costs.xls Chart 2_Rebuttal Power Costs_Final Order Electric EXHIBIT A-1 3 3" xfId="36342"/>
    <cellStyle name="_VC 6.15.06 update on 06GRC power costs.xls Chart 2_Rebuttal Power Costs_Final Order Electric EXHIBIT A-1 4" xfId="7744"/>
    <cellStyle name="_VC 6.15.06 update on 06GRC power costs.xls Chart 2_Rebuttal Power Costs_Final Order Electric EXHIBIT A-1 4 2" xfId="36343"/>
    <cellStyle name="_VC 6.15.06 update on 06GRC power costs.xls Chart 2_Rebuttal Power Costs_Final Order Electric EXHIBIT A-1 5" xfId="36344"/>
    <cellStyle name="_VC 6.15.06 update on 06GRC power costs.xls Chart 2_Rebuttal Power Costs_Final Order Electric EXHIBIT A-1 6" xfId="36345"/>
    <cellStyle name="_VC 6.15.06 update on 06GRC power costs.xls Chart 2_RECS vs PTC's w Interest 6-28-10" xfId="7745"/>
    <cellStyle name="_VC 6.15.06 update on 06GRC power costs.xls Chart 2_ROR &amp; CONV FACTOR" xfId="7746"/>
    <cellStyle name="_VC 6.15.06 update on 06GRC power costs.xls Chart 2_ROR &amp; CONV FACTOR 2" xfId="7747"/>
    <cellStyle name="_VC 6.15.06 update on 06GRC power costs.xls Chart 2_ROR &amp; CONV FACTOR 2 2" xfId="7748"/>
    <cellStyle name="_VC 6.15.06 update on 06GRC power costs.xls Chart 2_ROR &amp; CONV FACTOR 2 2 2" xfId="36346"/>
    <cellStyle name="_VC 6.15.06 update on 06GRC power costs.xls Chart 2_ROR &amp; CONV FACTOR 2 3" xfId="7749"/>
    <cellStyle name="_VC 6.15.06 update on 06GRC power costs.xls Chart 2_ROR &amp; CONV FACTOR 3" xfId="7750"/>
    <cellStyle name="_VC 6.15.06 update on 06GRC power costs.xls Chart 2_ROR &amp; CONV FACTOR 3 2" xfId="36347"/>
    <cellStyle name="_VC 6.15.06 update on 06GRC power costs.xls Chart 2_ROR &amp; CONV FACTOR 4" xfId="7751"/>
    <cellStyle name="_VC 6.15.06 update on 06GRC power costs.xls Chart 2_ROR 5.02" xfId="7752"/>
    <cellStyle name="_VC 6.15.06 update on 06GRC power costs.xls Chart 2_ROR 5.02 2" xfId="7753"/>
    <cellStyle name="_VC 6.15.06 update on 06GRC power costs.xls Chart 2_ROR 5.02 2 2" xfId="7754"/>
    <cellStyle name="_VC 6.15.06 update on 06GRC power costs.xls Chart 2_ROR 5.02 2 2 2" xfId="36348"/>
    <cellStyle name="_VC 6.15.06 update on 06GRC power costs.xls Chart 2_ROR 5.02 2 3" xfId="7755"/>
    <cellStyle name="_VC 6.15.06 update on 06GRC power costs.xls Chart 2_ROR 5.02 3" xfId="7756"/>
    <cellStyle name="_VC 6.15.06 update on 06GRC power costs.xls Chart 2_ROR 5.02 3 2" xfId="36349"/>
    <cellStyle name="_VC 6.15.06 update on 06GRC power costs.xls Chart 2_ROR 5.02 4" xfId="36350"/>
    <cellStyle name="_VC 6.15.06 update on 06GRC power costs.xls Chart 2_Wind Integration 10GRC" xfId="7757"/>
    <cellStyle name="_VC 6.15.06 update on 06GRC power costs.xls Chart 2_Wind Integration 10GRC 2" xfId="7758"/>
    <cellStyle name="_VC 6.15.06 update on 06GRC power costs.xls Chart 2_Wind Integration 10GRC 2 2" xfId="36351"/>
    <cellStyle name="_VC 6.15.06 update on 06GRC power costs.xls Chart 2_Wind Integration 10GRC 2 2 2" xfId="36352"/>
    <cellStyle name="_VC 6.15.06 update on 06GRC power costs.xls Chart 2_Wind Integration 10GRC 2 2 2 2" xfId="36353"/>
    <cellStyle name="_VC 6.15.06 update on 06GRC power costs.xls Chart 2_Wind Integration 10GRC 2 3" xfId="36354"/>
    <cellStyle name="_VC 6.15.06 update on 06GRC power costs.xls Chart 2_Wind Integration 10GRC 2 3 2" xfId="36355"/>
    <cellStyle name="_VC 6.15.06 update on 06GRC power costs.xls Chart 2_Wind Integration 10GRC 2 4" xfId="36356"/>
    <cellStyle name="_VC 6.15.06 update on 06GRC power costs.xls Chart 2_Wind Integration 10GRC 2 4 2" xfId="36357"/>
    <cellStyle name="_VC 6.15.06 update on 06GRC power costs.xls Chart 2_Wind Integration 10GRC 3" xfId="36358"/>
    <cellStyle name="_VC 6.15.06 update on 06GRC power costs.xls Chart 2_Wind Integration 10GRC 3 2" xfId="36359"/>
    <cellStyle name="_VC 6.15.06 update on 06GRC power costs.xls Chart 2_Wind Integration 10GRC 3 2 2" xfId="36360"/>
    <cellStyle name="_VC 6.15.06 update on 06GRC power costs.xls Chart 2_Wind Integration 10GRC 3 3" xfId="36361"/>
    <cellStyle name="_VC 6.15.06 update on 06GRC power costs.xls Chart 2_Wind Integration 10GRC 4" xfId="36362"/>
    <cellStyle name="_VC 6.15.06 update on 06GRC power costs.xls Chart 2_Wind Integration 10GRC 4 2" xfId="36363"/>
    <cellStyle name="_VC 6.15.06 update on 06GRC power costs.xls Chart 2_Wind Integration 10GRC 4 2 2" xfId="36364"/>
    <cellStyle name="_VC 6.15.06 update on 06GRC power costs.xls Chart 2_Wind Integration 10GRC 4 3" xfId="36365"/>
    <cellStyle name="_VC 6.15.06 update on 06GRC power costs.xls Chart 2_Wind Integration 10GRC 5" xfId="36366"/>
    <cellStyle name="_VC 6.15.06 update on 06GRC power costs.xls Chart 2_Wind Integration 10GRC 5 2" xfId="36367"/>
    <cellStyle name="_VC 6.15.06 update on 06GRC power costs.xls Chart 2_Wind Integration 10GRC 6" xfId="36368"/>
    <cellStyle name="_VC 6.15.06 update on 06GRC power costs.xls Chart 2_Wind Integration 10GRC 6 2" xfId="36369"/>
    <cellStyle name="_VC 6.15.06 update on 06GRC power costs.xls Chart 2_Wind Integration 10GRC_DEM-WP(C) ENERG10C--ctn Mid-C_042010 2010GRC" xfId="36370"/>
    <cellStyle name="_VC 6.15.06 update on 06GRC power costs.xls Chart 2_Wind Integration 10GRC_DEM-WP(C) ENERG10C--ctn Mid-C_042010 2010GRC 2" xfId="36371"/>
    <cellStyle name="_VC 6.15.06 update on 06GRC power costs.xls Chart 3" xfId="7759"/>
    <cellStyle name="_VC 6.15.06 update on 06GRC power costs.xls Chart 3 10" xfId="36372"/>
    <cellStyle name="_VC 6.15.06 update on 06GRC power costs.xls Chart 3 10 2" xfId="36373"/>
    <cellStyle name="_VC 6.15.06 update on 06GRC power costs.xls Chart 3 11" xfId="36374"/>
    <cellStyle name="_VC 6.15.06 update on 06GRC power costs.xls Chart 3 11 2" xfId="36375"/>
    <cellStyle name="_VC 6.15.06 update on 06GRC power costs.xls Chart 3 11 3" xfId="36376"/>
    <cellStyle name="_VC 6.15.06 update on 06GRC power costs.xls Chart 3 2" xfId="7760"/>
    <cellStyle name="_VC 6.15.06 update on 06GRC power costs.xls Chart 3 2 2" xfId="7761"/>
    <cellStyle name="_VC 6.15.06 update on 06GRC power costs.xls Chart 3 2 2 2" xfId="7762"/>
    <cellStyle name="_VC 6.15.06 update on 06GRC power costs.xls Chart 3 2 2 2 2" xfId="36377"/>
    <cellStyle name="_VC 6.15.06 update on 06GRC power costs.xls Chart 3 2 2 2 2 2" xfId="36378"/>
    <cellStyle name="_VC 6.15.06 update on 06GRC power costs.xls Chart 3 2 2 3" xfId="7763"/>
    <cellStyle name="_VC 6.15.06 update on 06GRC power costs.xls Chart 3 2 2 3 2" xfId="36379"/>
    <cellStyle name="_VC 6.15.06 update on 06GRC power costs.xls Chart 3 2 2 4" xfId="36380"/>
    <cellStyle name="_VC 6.15.06 update on 06GRC power costs.xls Chart 3 2 2 4 2" xfId="36381"/>
    <cellStyle name="_VC 6.15.06 update on 06GRC power costs.xls Chart 3 2 3" xfId="7764"/>
    <cellStyle name="_VC 6.15.06 update on 06GRC power costs.xls Chart 3 2 3 2" xfId="36382"/>
    <cellStyle name="_VC 6.15.06 update on 06GRC power costs.xls Chart 3 2 3 2 2" xfId="36383"/>
    <cellStyle name="_VC 6.15.06 update on 06GRC power costs.xls Chart 3 2 3 3" xfId="36384"/>
    <cellStyle name="_VC 6.15.06 update on 06GRC power costs.xls Chart 3 2 4" xfId="7765"/>
    <cellStyle name="_VC 6.15.06 update on 06GRC power costs.xls Chart 3 2 4 2" xfId="36385"/>
    <cellStyle name="_VC 6.15.06 update on 06GRC power costs.xls Chart 3 2 4 2 2" xfId="36386"/>
    <cellStyle name="_VC 6.15.06 update on 06GRC power costs.xls Chart 3 2 4 3" xfId="36387"/>
    <cellStyle name="_VC 6.15.06 update on 06GRC power costs.xls Chart 3 2 5" xfId="36388"/>
    <cellStyle name="_VC 6.15.06 update on 06GRC power costs.xls Chart 3 2 5 2" xfId="36389"/>
    <cellStyle name="_VC 6.15.06 update on 06GRC power costs.xls Chart 3 2 6" xfId="36390"/>
    <cellStyle name="_VC 6.15.06 update on 06GRC power costs.xls Chart 3 2 6 2" xfId="36391"/>
    <cellStyle name="_VC 6.15.06 update on 06GRC power costs.xls Chart 3 3" xfId="7766"/>
    <cellStyle name="_VC 6.15.06 update on 06GRC power costs.xls Chart 3 3 2" xfId="7767"/>
    <cellStyle name="_VC 6.15.06 update on 06GRC power costs.xls Chart 3 3 2 2" xfId="7768"/>
    <cellStyle name="_VC 6.15.06 update on 06GRC power costs.xls Chart 3 3 2 2 2" xfId="36392"/>
    <cellStyle name="_VC 6.15.06 update on 06GRC power costs.xls Chart 3 3 2 3" xfId="7769"/>
    <cellStyle name="_VC 6.15.06 update on 06GRC power costs.xls Chart 3 3 3" xfId="7770"/>
    <cellStyle name="_VC 6.15.06 update on 06GRC power costs.xls Chart 3 3 3 2" xfId="7771"/>
    <cellStyle name="_VC 6.15.06 update on 06GRC power costs.xls Chart 3 3 3 2 2" xfId="36393"/>
    <cellStyle name="_VC 6.15.06 update on 06GRC power costs.xls Chart 3 3 3 3" xfId="7772"/>
    <cellStyle name="_VC 6.15.06 update on 06GRC power costs.xls Chart 3 3 4" xfId="7773"/>
    <cellStyle name="_VC 6.15.06 update on 06GRC power costs.xls Chart 3 3 4 2" xfId="7774"/>
    <cellStyle name="_VC 6.15.06 update on 06GRC power costs.xls Chart 3 3 4 2 2" xfId="36394"/>
    <cellStyle name="_VC 6.15.06 update on 06GRC power costs.xls Chart 3 3 4 3" xfId="7775"/>
    <cellStyle name="_VC 6.15.06 update on 06GRC power costs.xls Chart 3 3 5" xfId="36395"/>
    <cellStyle name="_VC 6.15.06 update on 06GRC power costs.xls Chart 3 3 5 2" xfId="36396"/>
    <cellStyle name="_VC 6.15.06 update on 06GRC power costs.xls Chart 3 4" xfId="7776"/>
    <cellStyle name="_VC 6.15.06 update on 06GRC power costs.xls Chart 3 4 2" xfId="7777"/>
    <cellStyle name="_VC 6.15.06 update on 06GRC power costs.xls Chart 3 4 2 2" xfId="36397"/>
    <cellStyle name="_VC 6.15.06 update on 06GRC power costs.xls Chart 3 4 2 2 2" xfId="36398"/>
    <cellStyle name="_VC 6.15.06 update on 06GRC power costs.xls Chart 3 4 2 2 2 2" xfId="36399"/>
    <cellStyle name="_VC 6.15.06 update on 06GRC power costs.xls Chart 3 4 2 3" xfId="36400"/>
    <cellStyle name="_VC 6.15.06 update on 06GRC power costs.xls Chart 3 4 2 3 2" xfId="36401"/>
    <cellStyle name="_VC 6.15.06 update on 06GRC power costs.xls Chart 3 4 2 4" xfId="36402"/>
    <cellStyle name="_VC 6.15.06 update on 06GRC power costs.xls Chart 3 4 2 4 2" xfId="36403"/>
    <cellStyle name="_VC 6.15.06 update on 06GRC power costs.xls Chart 3 4 3" xfId="7778"/>
    <cellStyle name="_VC 6.15.06 update on 06GRC power costs.xls Chart 3 4 3 2" xfId="36404"/>
    <cellStyle name="_VC 6.15.06 update on 06GRC power costs.xls Chart 3 4 3 2 2" xfId="36405"/>
    <cellStyle name="_VC 6.15.06 update on 06GRC power costs.xls Chart 3 4 3 3" xfId="36406"/>
    <cellStyle name="_VC 6.15.06 update on 06GRC power costs.xls Chart 3 4 4" xfId="36407"/>
    <cellStyle name="_VC 6.15.06 update on 06GRC power costs.xls Chart 3 4 4 2" xfId="36408"/>
    <cellStyle name="_VC 6.15.06 update on 06GRC power costs.xls Chart 3 4 4 2 2" xfId="36409"/>
    <cellStyle name="_VC 6.15.06 update on 06GRC power costs.xls Chart 3 4 4 3" xfId="36410"/>
    <cellStyle name="_VC 6.15.06 update on 06GRC power costs.xls Chart 3 4 5" xfId="36411"/>
    <cellStyle name="_VC 6.15.06 update on 06GRC power costs.xls Chart 3 4 5 2" xfId="36412"/>
    <cellStyle name="_VC 6.15.06 update on 06GRC power costs.xls Chart 3 4 6" xfId="36413"/>
    <cellStyle name="_VC 6.15.06 update on 06GRC power costs.xls Chart 3 4 6 2" xfId="36414"/>
    <cellStyle name="_VC 6.15.06 update on 06GRC power costs.xls Chart 3 5" xfId="7779"/>
    <cellStyle name="_VC 6.15.06 update on 06GRC power costs.xls Chart 3 5 2" xfId="36415"/>
    <cellStyle name="_VC 6.15.06 update on 06GRC power costs.xls Chart 3 5 2 2" xfId="36416"/>
    <cellStyle name="_VC 6.15.06 update on 06GRC power costs.xls Chart 3 5 2 2 2" xfId="36417"/>
    <cellStyle name="_VC 6.15.06 update on 06GRC power costs.xls Chart 3 5 2 2 2 2" xfId="36418"/>
    <cellStyle name="_VC 6.15.06 update on 06GRC power costs.xls Chart 3 5 2 3" xfId="36419"/>
    <cellStyle name="_VC 6.15.06 update on 06GRC power costs.xls Chart 3 5 2 3 2" xfId="36420"/>
    <cellStyle name="_VC 6.15.06 update on 06GRC power costs.xls Chart 3 5 2 4" xfId="36421"/>
    <cellStyle name="_VC 6.15.06 update on 06GRC power costs.xls Chart 3 5 2 4 2" xfId="36422"/>
    <cellStyle name="_VC 6.15.06 update on 06GRC power costs.xls Chart 3 5 2 5" xfId="36423"/>
    <cellStyle name="_VC 6.15.06 update on 06GRC power costs.xls Chart 3 5 3" xfId="36424"/>
    <cellStyle name="_VC 6.15.06 update on 06GRC power costs.xls Chart 3 5 3 2" xfId="36425"/>
    <cellStyle name="_VC 6.15.06 update on 06GRC power costs.xls Chart 3 5 3 2 2" xfId="36426"/>
    <cellStyle name="_VC 6.15.06 update on 06GRC power costs.xls Chart 3 5 4" xfId="36427"/>
    <cellStyle name="_VC 6.15.06 update on 06GRC power costs.xls Chart 3 5 4 2" xfId="36428"/>
    <cellStyle name="_VC 6.15.06 update on 06GRC power costs.xls Chart 3 5 5" xfId="36429"/>
    <cellStyle name="_VC 6.15.06 update on 06GRC power costs.xls Chart 3 5 5 2" xfId="36430"/>
    <cellStyle name="_VC 6.15.06 update on 06GRC power costs.xls Chart 3 6" xfId="7780"/>
    <cellStyle name="_VC 6.15.06 update on 06GRC power costs.xls Chart 3 6 2" xfId="36431"/>
    <cellStyle name="_VC 6.15.06 update on 06GRC power costs.xls Chart 3 6 2 2" xfId="36432"/>
    <cellStyle name="_VC 6.15.06 update on 06GRC power costs.xls Chart 3 6 2 2 2" xfId="36433"/>
    <cellStyle name="_VC 6.15.06 update on 06GRC power costs.xls Chart 3 6 3" xfId="36434"/>
    <cellStyle name="_VC 6.15.06 update on 06GRC power costs.xls Chart 3 6 3 2" xfId="36435"/>
    <cellStyle name="_VC 6.15.06 update on 06GRC power costs.xls Chart 3 6 4" xfId="36436"/>
    <cellStyle name="_VC 6.15.06 update on 06GRC power costs.xls Chart 3 6 4 2" xfId="36437"/>
    <cellStyle name="_VC 6.15.06 update on 06GRC power costs.xls Chart 3 7" xfId="7781"/>
    <cellStyle name="_VC 6.15.06 update on 06GRC power costs.xls Chart 3 7 2" xfId="36438"/>
    <cellStyle name="_VC 6.15.06 update on 06GRC power costs.xls Chart 3 7 2 2" xfId="36439"/>
    <cellStyle name="_VC 6.15.06 update on 06GRC power costs.xls Chart 3 7 3" xfId="36440"/>
    <cellStyle name="_VC 6.15.06 update on 06GRC power costs.xls Chart 3 8" xfId="36441"/>
    <cellStyle name="_VC 6.15.06 update on 06GRC power costs.xls Chart 3 8 2" xfId="36442"/>
    <cellStyle name="_VC 6.15.06 update on 06GRC power costs.xls Chart 3 8 2 2" xfId="36443"/>
    <cellStyle name="_VC 6.15.06 update on 06GRC power costs.xls Chart 3 8 3" xfId="36444"/>
    <cellStyle name="_VC 6.15.06 update on 06GRC power costs.xls Chart 3 9" xfId="36445"/>
    <cellStyle name="_VC 6.15.06 update on 06GRC power costs.xls Chart 3 9 2" xfId="36446"/>
    <cellStyle name="_VC 6.15.06 update on 06GRC power costs.xls Chart 3 9 2 2" xfId="36447"/>
    <cellStyle name="_VC 6.15.06 update on 06GRC power costs.xls Chart 3 9 2 2 2" xfId="36448"/>
    <cellStyle name="_VC 6.15.06 update on 06GRC power costs.xls Chart 3 9 2 3" xfId="36449"/>
    <cellStyle name="_VC 6.15.06 update on 06GRC power costs.xls Chart 3 9 3" xfId="36450"/>
    <cellStyle name="_VC 6.15.06 update on 06GRC power costs.xls Chart 3 9 3 2" xfId="36451"/>
    <cellStyle name="_VC 6.15.06 update on 06GRC power costs.xls Chart 3 9 4" xfId="36452"/>
    <cellStyle name="_VC 6.15.06 update on 06GRC power costs.xls Chart 3_04 07E Wild Horse Wind Expansion (C) (2)" xfId="7782"/>
    <cellStyle name="_VC 6.15.06 update on 06GRC power costs.xls Chart 3_04 07E Wild Horse Wind Expansion (C) (2) 2" xfId="7783"/>
    <cellStyle name="_VC 6.15.06 update on 06GRC power costs.xls Chart 3_04 07E Wild Horse Wind Expansion (C) (2) 2 2" xfId="7784"/>
    <cellStyle name="_VC 6.15.06 update on 06GRC power costs.xls Chart 3_04 07E Wild Horse Wind Expansion (C) (2) 2 2 2" xfId="36453"/>
    <cellStyle name="_VC 6.15.06 update on 06GRC power costs.xls Chart 3_04 07E Wild Horse Wind Expansion (C) (2) 2 2 2 2" xfId="36454"/>
    <cellStyle name="_VC 6.15.06 update on 06GRC power costs.xls Chart 3_04 07E Wild Horse Wind Expansion (C) (2) 2 3" xfId="7785"/>
    <cellStyle name="_VC 6.15.06 update on 06GRC power costs.xls Chart 3_04 07E Wild Horse Wind Expansion (C) (2) 2 3 2" xfId="36455"/>
    <cellStyle name="_VC 6.15.06 update on 06GRC power costs.xls Chart 3_04 07E Wild Horse Wind Expansion (C) (2) 2 4" xfId="36456"/>
    <cellStyle name="_VC 6.15.06 update on 06GRC power costs.xls Chart 3_04 07E Wild Horse Wind Expansion (C) (2) 2 4 2" xfId="36457"/>
    <cellStyle name="_VC 6.15.06 update on 06GRC power costs.xls Chart 3_04 07E Wild Horse Wind Expansion (C) (2) 3" xfId="7786"/>
    <cellStyle name="_VC 6.15.06 update on 06GRC power costs.xls Chart 3_04 07E Wild Horse Wind Expansion (C) (2) 3 2" xfId="36458"/>
    <cellStyle name="_VC 6.15.06 update on 06GRC power costs.xls Chart 3_04 07E Wild Horse Wind Expansion (C) (2) 3 2 2" xfId="36459"/>
    <cellStyle name="_VC 6.15.06 update on 06GRC power costs.xls Chart 3_04 07E Wild Horse Wind Expansion (C) (2) 3 3" xfId="36460"/>
    <cellStyle name="_VC 6.15.06 update on 06GRC power costs.xls Chart 3_04 07E Wild Horse Wind Expansion (C) (2) 4" xfId="7787"/>
    <cellStyle name="_VC 6.15.06 update on 06GRC power costs.xls Chart 3_04 07E Wild Horse Wind Expansion (C) (2) 4 2" xfId="36461"/>
    <cellStyle name="_VC 6.15.06 update on 06GRC power costs.xls Chart 3_04 07E Wild Horse Wind Expansion (C) (2) 4 2 2" xfId="36462"/>
    <cellStyle name="_VC 6.15.06 update on 06GRC power costs.xls Chart 3_04 07E Wild Horse Wind Expansion (C) (2) 4 3" xfId="36463"/>
    <cellStyle name="_VC 6.15.06 update on 06GRC power costs.xls Chart 3_04 07E Wild Horse Wind Expansion (C) (2) 5" xfId="36464"/>
    <cellStyle name="_VC 6.15.06 update on 06GRC power costs.xls Chart 3_04 07E Wild Horse Wind Expansion (C) (2) 5 2" xfId="36465"/>
    <cellStyle name="_VC 6.15.06 update on 06GRC power costs.xls Chart 3_04 07E Wild Horse Wind Expansion (C) (2) 6" xfId="36466"/>
    <cellStyle name="_VC 6.15.06 update on 06GRC power costs.xls Chart 3_04 07E Wild Horse Wind Expansion (C) (2) 6 2" xfId="36467"/>
    <cellStyle name="_VC 6.15.06 update on 06GRC power costs.xls Chart 3_04 07E Wild Horse Wind Expansion (C) (2)_Adj Bench DR 3 for Initial Briefs (Electric)" xfId="7788"/>
    <cellStyle name="_VC 6.15.06 update on 06GRC power costs.xls Chart 3_04 07E Wild Horse Wind Expansion (C) (2)_Adj Bench DR 3 for Initial Briefs (Electric) 2" xfId="7789"/>
    <cellStyle name="_VC 6.15.06 update on 06GRC power costs.xls Chart 3_04 07E Wild Horse Wind Expansion (C) (2)_Adj Bench DR 3 for Initial Briefs (Electric) 2 2" xfId="7790"/>
    <cellStyle name="_VC 6.15.06 update on 06GRC power costs.xls Chart 3_04 07E Wild Horse Wind Expansion (C) (2)_Adj Bench DR 3 for Initial Briefs (Electric) 2 2 2" xfId="36468"/>
    <cellStyle name="_VC 6.15.06 update on 06GRC power costs.xls Chart 3_04 07E Wild Horse Wind Expansion (C) (2)_Adj Bench DR 3 for Initial Briefs (Electric) 2 2 2 2" xfId="36469"/>
    <cellStyle name="_VC 6.15.06 update on 06GRC power costs.xls Chart 3_04 07E Wild Horse Wind Expansion (C) (2)_Adj Bench DR 3 for Initial Briefs (Electric) 2 3" xfId="7791"/>
    <cellStyle name="_VC 6.15.06 update on 06GRC power costs.xls Chart 3_04 07E Wild Horse Wind Expansion (C) (2)_Adj Bench DR 3 for Initial Briefs (Electric) 2 3 2" xfId="36470"/>
    <cellStyle name="_VC 6.15.06 update on 06GRC power costs.xls Chart 3_04 07E Wild Horse Wind Expansion (C) (2)_Adj Bench DR 3 for Initial Briefs (Electric) 2 4" xfId="36471"/>
    <cellStyle name="_VC 6.15.06 update on 06GRC power costs.xls Chart 3_04 07E Wild Horse Wind Expansion (C) (2)_Adj Bench DR 3 for Initial Briefs (Electric) 2 4 2" xfId="36472"/>
    <cellStyle name="_VC 6.15.06 update on 06GRC power costs.xls Chart 3_04 07E Wild Horse Wind Expansion (C) (2)_Adj Bench DR 3 for Initial Briefs (Electric) 3" xfId="7792"/>
    <cellStyle name="_VC 6.15.06 update on 06GRC power costs.xls Chart 3_04 07E Wild Horse Wind Expansion (C) (2)_Adj Bench DR 3 for Initial Briefs (Electric) 3 2" xfId="36473"/>
    <cellStyle name="_VC 6.15.06 update on 06GRC power costs.xls Chart 3_04 07E Wild Horse Wind Expansion (C) (2)_Adj Bench DR 3 for Initial Briefs (Electric) 3 2 2" xfId="36474"/>
    <cellStyle name="_VC 6.15.06 update on 06GRC power costs.xls Chart 3_04 07E Wild Horse Wind Expansion (C) (2)_Adj Bench DR 3 for Initial Briefs (Electric) 3 3" xfId="36475"/>
    <cellStyle name="_VC 6.15.06 update on 06GRC power costs.xls Chart 3_04 07E Wild Horse Wind Expansion (C) (2)_Adj Bench DR 3 for Initial Briefs (Electric) 4" xfId="7793"/>
    <cellStyle name="_VC 6.15.06 update on 06GRC power costs.xls Chart 3_04 07E Wild Horse Wind Expansion (C) (2)_Adj Bench DR 3 for Initial Briefs (Electric) 4 2" xfId="36476"/>
    <cellStyle name="_VC 6.15.06 update on 06GRC power costs.xls Chart 3_04 07E Wild Horse Wind Expansion (C) (2)_Adj Bench DR 3 for Initial Briefs (Electric) 4 2 2" xfId="36477"/>
    <cellStyle name="_VC 6.15.06 update on 06GRC power costs.xls Chart 3_04 07E Wild Horse Wind Expansion (C) (2)_Adj Bench DR 3 for Initial Briefs (Electric) 4 3" xfId="36478"/>
    <cellStyle name="_VC 6.15.06 update on 06GRC power costs.xls Chart 3_04 07E Wild Horse Wind Expansion (C) (2)_Adj Bench DR 3 for Initial Briefs (Electric) 5" xfId="36479"/>
    <cellStyle name="_VC 6.15.06 update on 06GRC power costs.xls Chart 3_04 07E Wild Horse Wind Expansion (C) (2)_Adj Bench DR 3 for Initial Briefs (Electric) 5 2" xfId="36480"/>
    <cellStyle name="_VC 6.15.06 update on 06GRC power costs.xls Chart 3_04 07E Wild Horse Wind Expansion (C) (2)_Adj Bench DR 3 for Initial Briefs (Electric) 6" xfId="36481"/>
    <cellStyle name="_VC 6.15.06 update on 06GRC power costs.xls Chart 3_04 07E Wild Horse Wind Expansion (C) (2)_Adj Bench DR 3 for Initial Briefs (Electric) 6 2" xfId="36482"/>
    <cellStyle name="_VC 6.15.06 update on 06GRC power costs.xls Chart 3_04 07E Wild Horse Wind Expansion (C) (2)_Adj Bench DR 3 for Initial Briefs (Electric)_DEM-WP(C) ENERG10C--ctn Mid-C_042010 2010GRC" xfId="36483"/>
    <cellStyle name="_VC 6.15.06 update on 06GRC power costs.xls Chart 3_04 07E Wild Horse Wind Expansion (C) (2)_Adj Bench DR 3 for Initial Briefs (Electric)_DEM-WP(C) ENERG10C--ctn Mid-C_042010 2010GRC 2" xfId="36484"/>
    <cellStyle name="_VC 6.15.06 update on 06GRC power costs.xls Chart 3_04 07E Wild Horse Wind Expansion (C) (2)_Book1" xfId="7794"/>
    <cellStyle name="_VC 6.15.06 update on 06GRC power costs.xls Chart 3_04 07E Wild Horse Wind Expansion (C) (2)_Book1 2" xfId="36485"/>
    <cellStyle name="_VC 6.15.06 update on 06GRC power costs.xls Chart 3_04 07E Wild Horse Wind Expansion (C) (2)_DEM-WP(C) ENERG10C--ctn Mid-C_042010 2010GRC" xfId="36486"/>
    <cellStyle name="_VC 6.15.06 update on 06GRC power costs.xls Chart 3_04 07E Wild Horse Wind Expansion (C) (2)_DEM-WP(C) ENERG10C--ctn Mid-C_042010 2010GRC 2" xfId="36487"/>
    <cellStyle name="_VC 6.15.06 update on 06GRC power costs.xls Chart 3_04 07E Wild Horse Wind Expansion (C) (2)_Electric Rev Req Model (2009 GRC) " xfId="7795"/>
    <cellStyle name="_VC 6.15.06 update on 06GRC power costs.xls Chart 3_04 07E Wild Horse Wind Expansion (C) (2)_Electric Rev Req Model (2009 GRC)  2" xfId="7796"/>
    <cellStyle name="_VC 6.15.06 update on 06GRC power costs.xls Chart 3_04 07E Wild Horse Wind Expansion (C) (2)_Electric Rev Req Model (2009 GRC)  2 2" xfId="7797"/>
    <cellStyle name="_VC 6.15.06 update on 06GRC power costs.xls Chart 3_04 07E Wild Horse Wind Expansion (C) (2)_Electric Rev Req Model (2009 GRC)  2 2 2" xfId="36488"/>
    <cellStyle name="_VC 6.15.06 update on 06GRC power costs.xls Chart 3_04 07E Wild Horse Wind Expansion (C) (2)_Electric Rev Req Model (2009 GRC)  2 2 2 2" xfId="36489"/>
    <cellStyle name="_VC 6.15.06 update on 06GRC power costs.xls Chart 3_04 07E Wild Horse Wind Expansion (C) (2)_Electric Rev Req Model (2009 GRC)  2 3" xfId="7798"/>
    <cellStyle name="_VC 6.15.06 update on 06GRC power costs.xls Chart 3_04 07E Wild Horse Wind Expansion (C) (2)_Electric Rev Req Model (2009 GRC)  2 3 2" xfId="36490"/>
    <cellStyle name="_VC 6.15.06 update on 06GRC power costs.xls Chart 3_04 07E Wild Horse Wind Expansion (C) (2)_Electric Rev Req Model (2009 GRC)  2 4" xfId="36491"/>
    <cellStyle name="_VC 6.15.06 update on 06GRC power costs.xls Chart 3_04 07E Wild Horse Wind Expansion (C) (2)_Electric Rev Req Model (2009 GRC)  2 4 2" xfId="36492"/>
    <cellStyle name="_VC 6.15.06 update on 06GRC power costs.xls Chart 3_04 07E Wild Horse Wind Expansion (C) (2)_Electric Rev Req Model (2009 GRC)  3" xfId="7799"/>
    <cellStyle name="_VC 6.15.06 update on 06GRC power costs.xls Chart 3_04 07E Wild Horse Wind Expansion (C) (2)_Electric Rev Req Model (2009 GRC)  3 2" xfId="36493"/>
    <cellStyle name="_VC 6.15.06 update on 06GRC power costs.xls Chart 3_04 07E Wild Horse Wind Expansion (C) (2)_Electric Rev Req Model (2009 GRC)  3 2 2" xfId="36494"/>
    <cellStyle name="_VC 6.15.06 update on 06GRC power costs.xls Chart 3_04 07E Wild Horse Wind Expansion (C) (2)_Electric Rev Req Model (2009 GRC)  3 3" xfId="36495"/>
    <cellStyle name="_VC 6.15.06 update on 06GRC power costs.xls Chart 3_04 07E Wild Horse Wind Expansion (C) (2)_Electric Rev Req Model (2009 GRC)  4" xfId="7800"/>
    <cellStyle name="_VC 6.15.06 update on 06GRC power costs.xls Chart 3_04 07E Wild Horse Wind Expansion (C) (2)_Electric Rev Req Model (2009 GRC)  4 2" xfId="36496"/>
    <cellStyle name="_VC 6.15.06 update on 06GRC power costs.xls Chart 3_04 07E Wild Horse Wind Expansion (C) (2)_Electric Rev Req Model (2009 GRC)  4 2 2" xfId="36497"/>
    <cellStyle name="_VC 6.15.06 update on 06GRC power costs.xls Chart 3_04 07E Wild Horse Wind Expansion (C) (2)_Electric Rev Req Model (2009 GRC)  4 3" xfId="36498"/>
    <cellStyle name="_VC 6.15.06 update on 06GRC power costs.xls Chart 3_04 07E Wild Horse Wind Expansion (C) (2)_Electric Rev Req Model (2009 GRC)  5" xfId="36499"/>
    <cellStyle name="_VC 6.15.06 update on 06GRC power costs.xls Chart 3_04 07E Wild Horse Wind Expansion (C) (2)_Electric Rev Req Model (2009 GRC)  5 2" xfId="36500"/>
    <cellStyle name="_VC 6.15.06 update on 06GRC power costs.xls Chart 3_04 07E Wild Horse Wind Expansion (C) (2)_Electric Rev Req Model (2009 GRC)  6" xfId="36501"/>
    <cellStyle name="_VC 6.15.06 update on 06GRC power costs.xls Chart 3_04 07E Wild Horse Wind Expansion (C) (2)_Electric Rev Req Model (2009 GRC)  6 2" xfId="36502"/>
    <cellStyle name="_VC 6.15.06 update on 06GRC power costs.xls Chart 3_04 07E Wild Horse Wind Expansion (C) (2)_Electric Rev Req Model (2009 GRC) _DEM-WP(C) ENERG10C--ctn Mid-C_042010 2010GRC" xfId="36503"/>
    <cellStyle name="_VC 6.15.06 update on 06GRC power costs.xls Chart 3_04 07E Wild Horse Wind Expansion (C) (2)_Electric Rev Req Model (2009 GRC) _DEM-WP(C) ENERG10C--ctn Mid-C_042010 2010GRC 2" xfId="36504"/>
    <cellStyle name="_VC 6.15.06 update on 06GRC power costs.xls Chart 3_04 07E Wild Horse Wind Expansion (C) (2)_Electric Rev Req Model (2009 GRC) Rebuttal" xfId="7801"/>
    <cellStyle name="_VC 6.15.06 update on 06GRC power costs.xls Chart 3_04 07E Wild Horse Wind Expansion (C) (2)_Electric Rev Req Model (2009 GRC) Rebuttal 2" xfId="7802"/>
    <cellStyle name="_VC 6.15.06 update on 06GRC power costs.xls Chart 3_04 07E Wild Horse Wind Expansion (C) (2)_Electric Rev Req Model (2009 GRC) Rebuttal 2 2" xfId="7803"/>
    <cellStyle name="_VC 6.15.06 update on 06GRC power costs.xls Chart 3_04 07E Wild Horse Wind Expansion (C) (2)_Electric Rev Req Model (2009 GRC) Rebuttal 2 2 2" xfId="36505"/>
    <cellStyle name="_VC 6.15.06 update on 06GRC power costs.xls Chart 3_04 07E Wild Horse Wind Expansion (C) (2)_Electric Rev Req Model (2009 GRC) Rebuttal 2 3" xfId="7804"/>
    <cellStyle name="_VC 6.15.06 update on 06GRC power costs.xls Chart 3_04 07E Wild Horse Wind Expansion (C) (2)_Electric Rev Req Model (2009 GRC) Rebuttal 3" xfId="7805"/>
    <cellStyle name="_VC 6.15.06 update on 06GRC power costs.xls Chart 3_04 07E Wild Horse Wind Expansion (C) (2)_Electric Rev Req Model (2009 GRC) Rebuttal 3 2" xfId="36506"/>
    <cellStyle name="_VC 6.15.06 update on 06GRC power costs.xls Chart 3_04 07E Wild Horse Wind Expansion (C) (2)_Electric Rev Req Model (2009 GRC) Rebuttal 4" xfId="7806"/>
    <cellStyle name="_VC 6.15.06 update on 06GRC power costs.xls Chart 3_04 07E Wild Horse Wind Expansion (C) (2)_Electric Rev Req Model (2009 GRC) Rebuttal REmoval of New  WH Solar AdjustMI" xfId="7807"/>
    <cellStyle name="_VC 6.15.06 update on 06GRC power costs.xls Chart 3_04 07E Wild Horse Wind Expansion (C) (2)_Electric Rev Req Model (2009 GRC) Rebuttal REmoval of New  WH Solar AdjustMI 2" xfId="7808"/>
    <cellStyle name="_VC 6.15.06 update on 06GRC power costs.xls Chart 3_04 07E Wild Horse Wind Expansion (C) (2)_Electric Rev Req Model (2009 GRC) Rebuttal REmoval of New  WH Solar AdjustMI 2 2" xfId="7809"/>
    <cellStyle name="_VC 6.15.06 update on 06GRC power costs.xls Chart 3_04 07E Wild Horse Wind Expansion (C) (2)_Electric Rev Req Model (2009 GRC) Rebuttal REmoval of New  WH Solar AdjustMI 2 2 2" xfId="36507"/>
    <cellStyle name="_VC 6.15.06 update on 06GRC power costs.xls Chart 3_04 07E Wild Horse Wind Expansion (C) (2)_Electric Rev Req Model (2009 GRC) Rebuttal REmoval of New  WH Solar AdjustMI 2 2 2 2" xfId="36508"/>
    <cellStyle name="_VC 6.15.06 update on 06GRC power costs.xls Chart 3_04 07E Wild Horse Wind Expansion (C) (2)_Electric Rev Req Model (2009 GRC) Rebuttal REmoval of New  WH Solar AdjustMI 2 3" xfId="7810"/>
    <cellStyle name="_VC 6.15.06 update on 06GRC power costs.xls Chart 3_04 07E Wild Horse Wind Expansion (C) (2)_Electric Rev Req Model (2009 GRC) Rebuttal REmoval of New  WH Solar AdjustMI 2 3 2" xfId="36509"/>
    <cellStyle name="_VC 6.15.06 update on 06GRC power costs.xls Chart 3_04 07E Wild Horse Wind Expansion (C) (2)_Electric Rev Req Model (2009 GRC) Rebuttal REmoval of New  WH Solar AdjustMI 2 4" xfId="36510"/>
    <cellStyle name="_VC 6.15.06 update on 06GRC power costs.xls Chart 3_04 07E Wild Horse Wind Expansion (C) (2)_Electric Rev Req Model (2009 GRC) Rebuttal REmoval of New  WH Solar AdjustMI 2 4 2" xfId="36511"/>
    <cellStyle name="_VC 6.15.06 update on 06GRC power costs.xls Chart 3_04 07E Wild Horse Wind Expansion (C) (2)_Electric Rev Req Model (2009 GRC) Rebuttal REmoval of New  WH Solar AdjustMI 3" xfId="7811"/>
    <cellStyle name="_VC 6.15.06 update on 06GRC power costs.xls Chart 3_04 07E Wild Horse Wind Expansion (C) (2)_Electric Rev Req Model (2009 GRC) Rebuttal REmoval of New  WH Solar AdjustMI 3 2" xfId="36512"/>
    <cellStyle name="_VC 6.15.06 update on 06GRC power costs.xls Chart 3_04 07E Wild Horse Wind Expansion (C) (2)_Electric Rev Req Model (2009 GRC) Rebuttal REmoval of New  WH Solar AdjustMI 3 2 2" xfId="36513"/>
    <cellStyle name="_VC 6.15.06 update on 06GRC power costs.xls Chart 3_04 07E Wild Horse Wind Expansion (C) (2)_Electric Rev Req Model (2009 GRC) Rebuttal REmoval of New  WH Solar AdjustMI 3 3" xfId="36514"/>
    <cellStyle name="_VC 6.15.06 update on 06GRC power costs.xls Chart 3_04 07E Wild Horse Wind Expansion (C) (2)_Electric Rev Req Model (2009 GRC) Rebuttal REmoval of New  WH Solar AdjustMI 4" xfId="7812"/>
    <cellStyle name="_VC 6.15.06 update on 06GRC power costs.xls Chart 3_04 07E Wild Horse Wind Expansion (C) (2)_Electric Rev Req Model (2009 GRC) Rebuttal REmoval of New  WH Solar AdjustMI 4 2" xfId="36515"/>
    <cellStyle name="_VC 6.15.06 update on 06GRC power costs.xls Chart 3_04 07E Wild Horse Wind Expansion (C) (2)_Electric Rev Req Model (2009 GRC) Rebuttal REmoval of New  WH Solar AdjustMI 4 2 2" xfId="36516"/>
    <cellStyle name="_VC 6.15.06 update on 06GRC power costs.xls Chart 3_04 07E Wild Horse Wind Expansion (C) (2)_Electric Rev Req Model (2009 GRC) Rebuttal REmoval of New  WH Solar AdjustMI 4 3" xfId="36517"/>
    <cellStyle name="_VC 6.15.06 update on 06GRC power costs.xls Chart 3_04 07E Wild Horse Wind Expansion (C) (2)_Electric Rev Req Model (2009 GRC) Rebuttal REmoval of New  WH Solar AdjustMI 5" xfId="36518"/>
    <cellStyle name="_VC 6.15.06 update on 06GRC power costs.xls Chart 3_04 07E Wild Horse Wind Expansion (C) (2)_Electric Rev Req Model (2009 GRC) Rebuttal REmoval of New  WH Solar AdjustMI 5 2" xfId="36519"/>
    <cellStyle name="_VC 6.15.06 update on 06GRC power costs.xls Chart 3_04 07E Wild Horse Wind Expansion (C) (2)_Electric Rev Req Model (2009 GRC) Rebuttal REmoval of New  WH Solar AdjustMI 6" xfId="36520"/>
    <cellStyle name="_VC 6.15.06 update on 06GRC power costs.xls Chart 3_04 07E Wild Horse Wind Expansion (C) (2)_Electric Rev Req Model (2009 GRC) Rebuttal REmoval of New  WH Solar AdjustMI 6 2" xfId="36521"/>
    <cellStyle name="_VC 6.15.06 update on 06GRC power costs.xls Chart 3_04 07E Wild Horse Wind Expansion (C) (2)_Electric Rev Req Model (2009 GRC) Rebuttal REmoval of New  WH Solar AdjustMI_DEM-WP(C) ENERG10C--ctn Mid-C_042010 2010GRC" xfId="36522"/>
    <cellStyle name="_VC 6.15.06 update on 06GRC power costs.xls Chart 3_04 07E Wild Horse Wind Expansion (C) (2)_Electric Rev Req Model (2009 GRC) Rebuttal REmoval of New  WH Solar AdjustMI_DEM-WP(C) ENERG10C--ctn Mid-C_042010 2010GRC 2" xfId="36523"/>
    <cellStyle name="_VC 6.15.06 update on 06GRC power costs.xls Chart 3_04 07E Wild Horse Wind Expansion (C) (2)_Electric Rev Req Model (2009 GRC) Revised 01-18-2010" xfId="7813"/>
    <cellStyle name="_VC 6.15.06 update on 06GRC power costs.xls Chart 3_04 07E Wild Horse Wind Expansion (C) (2)_Electric Rev Req Model (2009 GRC) Revised 01-18-2010 2" xfId="7814"/>
    <cellStyle name="_VC 6.15.06 update on 06GRC power costs.xls Chart 3_04 07E Wild Horse Wind Expansion (C) (2)_Electric Rev Req Model (2009 GRC) Revised 01-18-2010 2 2" xfId="7815"/>
    <cellStyle name="_VC 6.15.06 update on 06GRC power costs.xls Chart 3_04 07E Wild Horse Wind Expansion (C) (2)_Electric Rev Req Model (2009 GRC) Revised 01-18-2010 2 2 2" xfId="36524"/>
    <cellStyle name="_VC 6.15.06 update on 06GRC power costs.xls Chart 3_04 07E Wild Horse Wind Expansion (C) (2)_Electric Rev Req Model (2009 GRC) Revised 01-18-2010 2 2 2 2" xfId="36525"/>
    <cellStyle name="_VC 6.15.06 update on 06GRC power costs.xls Chart 3_04 07E Wild Horse Wind Expansion (C) (2)_Electric Rev Req Model (2009 GRC) Revised 01-18-2010 2 3" xfId="7816"/>
    <cellStyle name="_VC 6.15.06 update on 06GRC power costs.xls Chart 3_04 07E Wild Horse Wind Expansion (C) (2)_Electric Rev Req Model (2009 GRC) Revised 01-18-2010 2 3 2" xfId="36526"/>
    <cellStyle name="_VC 6.15.06 update on 06GRC power costs.xls Chart 3_04 07E Wild Horse Wind Expansion (C) (2)_Electric Rev Req Model (2009 GRC) Revised 01-18-2010 2 4" xfId="36527"/>
    <cellStyle name="_VC 6.15.06 update on 06GRC power costs.xls Chart 3_04 07E Wild Horse Wind Expansion (C) (2)_Electric Rev Req Model (2009 GRC) Revised 01-18-2010 2 4 2" xfId="36528"/>
    <cellStyle name="_VC 6.15.06 update on 06GRC power costs.xls Chart 3_04 07E Wild Horse Wind Expansion (C) (2)_Electric Rev Req Model (2009 GRC) Revised 01-18-2010 3" xfId="7817"/>
    <cellStyle name="_VC 6.15.06 update on 06GRC power costs.xls Chart 3_04 07E Wild Horse Wind Expansion (C) (2)_Electric Rev Req Model (2009 GRC) Revised 01-18-2010 3 2" xfId="36529"/>
    <cellStyle name="_VC 6.15.06 update on 06GRC power costs.xls Chart 3_04 07E Wild Horse Wind Expansion (C) (2)_Electric Rev Req Model (2009 GRC) Revised 01-18-2010 3 2 2" xfId="36530"/>
    <cellStyle name="_VC 6.15.06 update on 06GRC power costs.xls Chart 3_04 07E Wild Horse Wind Expansion (C) (2)_Electric Rev Req Model (2009 GRC) Revised 01-18-2010 3 3" xfId="36531"/>
    <cellStyle name="_VC 6.15.06 update on 06GRC power costs.xls Chart 3_04 07E Wild Horse Wind Expansion (C) (2)_Electric Rev Req Model (2009 GRC) Revised 01-18-2010 4" xfId="7818"/>
    <cellStyle name="_VC 6.15.06 update on 06GRC power costs.xls Chart 3_04 07E Wild Horse Wind Expansion (C) (2)_Electric Rev Req Model (2009 GRC) Revised 01-18-2010 4 2" xfId="36532"/>
    <cellStyle name="_VC 6.15.06 update on 06GRC power costs.xls Chart 3_04 07E Wild Horse Wind Expansion (C) (2)_Electric Rev Req Model (2009 GRC) Revised 01-18-2010 4 2 2" xfId="36533"/>
    <cellStyle name="_VC 6.15.06 update on 06GRC power costs.xls Chart 3_04 07E Wild Horse Wind Expansion (C) (2)_Electric Rev Req Model (2009 GRC) Revised 01-18-2010 4 3" xfId="36534"/>
    <cellStyle name="_VC 6.15.06 update on 06GRC power costs.xls Chart 3_04 07E Wild Horse Wind Expansion (C) (2)_Electric Rev Req Model (2009 GRC) Revised 01-18-2010 5" xfId="36535"/>
    <cellStyle name="_VC 6.15.06 update on 06GRC power costs.xls Chart 3_04 07E Wild Horse Wind Expansion (C) (2)_Electric Rev Req Model (2009 GRC) Revised 01-18-2010 5 2" xfId="36536"/>
    <cellStyle name="_VC 6.15.06 update on 06GRC power costs.xls Chart 3_04 07E Wild Horse Wind Expansion (C) (2)_Electric Rev Req Model (2009 GRC) Revised 01-18-2010 6" xfId="36537"/>
    <cellStyle name="_VC 6.15.06 update on 06GRC power costs.xls Chart 3_04 07E Wild Horse Wind Expansion (C) (2)_Electric Rev Req Model (2009 GRC) Revised 01-18-2010 6 2" xfId="36538"/>
    <cellStyle name="_VC 6.15.06 update on 06GRC power costs.xls Chart 3_04 07E Wild Horse Wind Expansion (C) (2)_Electric Rev Req Model (2009 GRC) Revised 01-18-2010_DEM-WP(C) ENERG10C--ctn Mid-C_042010 2010GRC" xfId="36539"/>
    <cellStyle name="_VC 6.15.06 update on 06GRC power costs.xls Chart 3_04 07E Wild Horse Wind Expansion (C) (2)_Electric Rev Req Model (2009 GRC) Revised 01-18-2010_DEM-WP(C) ENERG10C--ctn Mid-C_042010 2010GRC 2" xfId="36540"/>
    <cellStyle name="_VC 6.15.06 update on 06GRC power costs.xls Chart 3_04 07E Wild Horse Wind Expansion (C) (2)_Electric Rev Req Model (2010 GRC)" xfId="7819"/>
    <cellStyle name="_VC 6.15.06 update on 06GRC power costs.xls Chart 3_04 07E Wild Horse Wind Expansion (C) (2)_Electric Rev Req Model (2010 GRC) 2" xfId="36541"/>
    <cellStyle name="_VC 6.15.06 update on 06GRC power costs.xls Chart 3_04 07E Wild Horse Wind Expansion (C) (2)_Electric Rev Req Model (2010 GRC) SF" xfId="7820"/>
    <cellStyle name="_VC 6.15.06 update on 06GRC power costs.xls Chart 3_04 07E Wild Horse Wind Expansion (C) (2)_Electric Rev Req Model (2010 GRC) SF 2" xfId="36542"/>
    <cellStyle name="_VC 6.15.06 update on 06GRC power costs.xls Chart 3_04 07E Wild Horse Wind Expansion (C) (2)_Final Order Electric EXHIBIT A-1" xfId="7821"/>
    <cellStyle name="_VC 6.15.06 update on 06GRC power costs.xls Chart 3_04 07E Wild Horse Wind Expansion (C) (2)_Final Order Electric EXHIBIT A-1 2" xfId="7822"/>
    <cellStyle name="_VC 6.15.06 update on 06GRC power costs.xls Chart 3_04 07E Wild Horse Wind Expansion (C) (2)_Final Order Electric EXHIBIT A-1 2 2" xfId="7823"/>
    <cellStyle name="_VC 6.15.06 update on 06GRC power costs.xls Chart 3_04 07E Wild Horse Wind Expansion (C) (2)_Final Order Electric EXHIBIT A-1 2 2 2" xfId="36543"/>
    <cellStyle name="_VC 6.15.06 update on 06GRC power costs.xls Chart 3_04 07E Wild Horse Wind Expansion (C) (2)_Final Order Electric EXHIBIT A-1 2 3" xfId="7824"/>
    <cellStyle name="_VC 6.15.06 update on 06GRC power costs.xls Chart 3_04 07E Wild Horse Wind Expansion (C) (2)_Final Order Electric EXHIBIT A-1 3" xfId="7825"/>
    <cellStyle name="_VC 6.15.06 update on 06GRC power costs.xls Chart 3_04 07E Wild Horse Wind Expansion (C) (2)_Final Order Electric EXHIBIT A-1 3 2" xfId="36544"/>
    <cellStyle name="_VC 6.15.06 update on 06GRC power costs.xls Chart 3_04 07E Wild Horse Wind Expansion (C) (2)_Final Order Electric EXHIBIT A-1 3 2 2" xfId="36545"/>
    <cellStyle name="_VC 6.15.06 update on 06GRC power costs.xls Chart 3_04 07E Wild Horse Wind Expansion (C) (2)_Final Order Electric EXHIBIT A-1 3 3" xfId="36546"/>
    <cellStyle name="_VC 6.15.06 update on 06GRC power costs.xls Chart 3_04 07E Wild Horse Wind Expansion (C) (2)_Final Order Electric EXHIBIT A-1 4" xfId="7826"/>
    <cellStyle name="_VC 6.15.06 update on 06GRC power costs.xls Chart 3_04 07E Wild Horse Wind Expansion (C) (2)_Final Order Electric EXHIBIT A-1 4 2" xfId="36547"/>
    <cellStyle name="_VC 6.15.06 update on 06GRC power costs.xls Chart 3_04 07E Wild Horse Wind Expansion (C) (2)_Final Order Electric EXHIBIT A-1 5" xfId="36548"/>
    <cellStyle name="_VC 6.15.06 update on 06GRC power costs.xls Chart 3_04 07E Wild Horse Wind Expansion (C) (2)_Final Order Electric EXHIBIT A-1 6" xfId="36549"/>
    <cellStyle name="_VC 6.15.06 update on 06GRC power costs.xls Chart 3_04 07E Wild Horse Wind Expansion (C) (2)_TENASKA REGULATORY ASSET" xfId="7827"/>
    <cellStyle name="_VC 6.15.06 update on 06GRC power costs.xls Chart 3_04 07E Wild Horse Wind Expansion (C) (2)_TENASKA REGULATORY ASSET 2" xfId="7828"/>
    <cellStyle name="_VC 6.15.06 update on 06GRC power costs.xls Chart 3_04 07E Wild Horse Wind Expansion (C) (2)_TENASKA REGULATORY ASSET 2 2" xfId="7829"/>
    <cellStyle name="_VC 6.15.06 update on 06GRC power costs.xls Chart 3_04 07E Wild Horse Wind Expansion (C) (2)_TENASKA REGULATORY ASSET 2 2 2" xfId="36550"/>
    <cellStyle name="_VC 6.15.06 update on 06GRC power costs.xls Chart 3_04 07E Wild Horse Wind Expansion (C) (2)_TENASKA REGULATORY ASSET 2 3" xfId="7830"/>
    <cellStyle name="_VC 6.15.06 update on 06GRC power costs.xls Chart 3_04 07E Wild Horse Wind Expansion (C) (2)_TENASKA REGULATORY ASSET 3" xfId="7831"/>
    <cellStyle name="_VC 6.15.06 update on 06GRC power costs.xls Chart 3_04 07E Wild Horse Wind Expansion (C) (2)_TENASKA REGULATORY ASSET 3 2" xfId="36551"/>
    <cellStyle name="_VC 6.15.06 update on 06GRC power costs.xls Chart 3_04 07E Wild Horse Wind Expansion (C) (2)_TENASKA REGULATORY ASSET 3 2 2" xfId="36552"/>
    <cellStyle name="_VC 6.15.06 update on 06GRC power costs.xls Chart 3_04 07E Wild Horse Wind Expansion (C) (2)_TENASKA REGULATORY ASSET 3 3" xfId="36553"/>
    <cellStyle name="_VC 6.15.06 update on 06GRC power costs.xls Chart 3_04 07E Wild Horse Wind Expansion (C) (2)_TENASKA REGULATORY ASSET 4" xfId="7832"/>
    <cellStyle name="_VC 6.15.06 update on 06GRC power costs.xls Chart 3_04 07E Wild Horse Wind Expansion (C) (2)_TENASKA REGULATORY ASSET 4 2" xfId="36554"/>
    <cellStyle name="_VC 6.15.06 update on 06GRC power costs.xls Chart 3_04 07E Wild Horse Wind Expansion (C) (2)_TENASKA REGULATORY ASSET 5" xfId="36555"/>
    <cellStyle name="_VC 6.15.06 update on 06GRC power costs.xls Chart 3_04 07E Wild Horse Wind Expansion (C) (2)_TENASKA REGULATORY ASSET 6" xfId="36556"/>
    <cellStyle name="_VC 6.15.06 update on 06GRC power costs.xls Chart 3_16.37E Wild Horse Expansion DeferralRevwrkingfile SF" xfId="7833"/>
    <cellStyle name="_VC 6.15.06 update on 06GRC power costs.xls Chart 3_16.37E Wild Horse Expansion DeferralRevwrkingfile SF 2" xfId="7834"/>
    <cellStyle name="_VC 6.15.06 update on 06GRC power costs.xls Chart 3_16.37E Wild Horse Expansion DeferralRevwrkingfile SF 2 2" xfId="7835"/>
    <cellStyle name="_VC 6.15.06 update on 06GRC power costs.xls Chart 3_16.37E Wild Horse Expansion DeferralRevwrkingfile SF 2 2 2" xfId="36557"/>
    <cellStyle name="_VC 6.15.06 update on 06GRC power costs.xls Chart 3_16.37E Wild Horse Expansion DeferralRevwrkingfile SF 2 2 2 2" xfId="36558"/>
    <cellStyle name="_VC 6.15.06 update on 06GRC power costs.xls Chart 3_16.37E Wild Horse Expansion DeferralRevwrkingfile SF 2 3" xfId="7836"/>
    <cellStyle name="_VC 6.15.06 update on 06GRC power costs.xls Chart 3_16.37E Wild Horse Expansion DeferralRevwrkingfile SF 2 3 2" xfId="36559"/>
    <cellStyle name="_VC 6.15.06 update on 06GRC power costs.xls Chart 3_16.37E Wild Horse Expansion DeferralRevwrkingfile SF 2 4" xfId="36560"/>
    <cellStyle name="_VC 6.15.06 update on 06GRC power costs.xls Chart 3_16.37E Wild Horse Expansion DeferralRevwrkingfile SF 2 4 2" xfId="36561"/>
    <cellStyle name="_VC 6.15.06 update on 06GRC power costs.xls Chart 3_16.37E Wild Horse Expansion DeferralRevwrkingfile SF 3" xfId="7837"/>
    <cellStyle name="_VC 6.15.06 update on 06GRC power costs.xls Chart 3_16.37E Wild Horse Expansion DeferralRevwrkingfile SF 3 2" xfId="36562"/>
    <cellStyle name="_VC 6.15.06 update on 06GRC power costs.xls Chart 3_16.37E Wild Horse Expansion DeferralRevwrkingfile SF 3 2 2" xfId="36563"/>
    <cellStyle name="_VC 6.15.06 update on 06GRC power costs.xls Chart 3_16.37E Wild Horse Expansion DeferralRevwrkingfile SF 3 3" xfId="36564"/>
    <cellStyle name="_VC 6.15.06 update on 06GRC power costs.xls Chart 3_16.37E Wild Horse Expansion DeferralRevwrkingfile SF 4" xfId="7838"/>
    <cellStyle name="_VC 6.15.06 update on 06GRC power costs.xls Chart 3_16.37E Wild Horse Expansion DeferralRevwrkingfile SF 4 2" xfId="36565"/>
    <cellStyle name="_VC 6.15.06 update on 06GRC power costs.xls Chart 3_16.37E Wild Horse Expansion DeferralRevwrkingfile SF 4 2 2" xfId="36566"/>
    <cellStyle name="_VC 6.15.06 update on 06GRC power costs.xls Chart 3_16.37E Wild Horse Expansion DeferralRevwrkingfile SF 4 3" xfId="36567"/>
    <cellStyle name="_VC 6.15.06 update on 06GRC power costs.xls Chart 3_16.37E Wild Horse Expansion DeferralRevwrkingfile SF 5" xfId="36568"/>
    <cellStyle name="_VC 6.15.06 update on 06GRC power costs.xls Chart 3_16.37E Wild Horse Expansion DeferralRevwrkingfile SF 5 2" xfId="36569"/>
    <cellStyle name="_VC 6.15.06 update on 06GRC power costs.xls Chart 3_16.37E Wild Horse Expansion DeferralRevwrkingfile SF 6" xfId="36570"/>
    <cellStyle name="_VC 6.15.06 update on 06GRC power costs.xls Chart 3_16.37E Wild Horse Expansion DeferralRevwrkingfile SF 6 2" xfId="36571"/>
    <cellStyle name="_VC 6.15.06 update on 06GRC power costs.xls Chart 3_16.37E Wild Horse Expansion DeferralRevwrkingfile SF_DEM-WP(C) ENERG10C--ctn Mid-C_042010 2010GRC" xfId="36572"/>
    <cellStyle name="_VC 6.15.06 update on 06GRC power costs.xls Chart 3_16.37E Wild Horse Expansion DeferralRevwrkingfile SF_DEM-WP(C) ENERG10C--ctn Mid-C_042010 2010GRC 2" xfId="36573"/>
    <cellStyle name="_VC 6.15.06 update on 06GRC power costs.xls Chart 3_2009 Compliance Filing PCA Exhibits for GRC" xfId="7839"/>
    <cellStyle name="_VC 6.15.06 update on 06GRC power costs.xls Chart 3_2009 Compliance Filing PCA Exhibits for GRC 2" xfId="7840"/>
    <cellStyle name="_VC 6.15.06 update on 06GRC power costs.xls Chart 3_2009 Compliance Filing PCA Exhibits for GRC 2 2" xfId="36574"/>
    <cellStyle name="_VC 6.15.06 update on 06GRC power costs.xls Chart 3_2009 Compliance Filing PCA Exhibits for GRC 3" xfId="36575"/>
    <cellStyle name="_VC 6.15.06 update on 06GRC power costs.xls Chart 3_2009 GRC Compl Filing - Exhibit D" xfId="7841"/>
    <cellStyle name="_VC 6.15.06 update on 06GRC power costs.xls Chart 3_2009 GRC Compl Filing - Exhibit D 2" xfId="7842"/>
    <cellStyle name="_VC 6.15.06 update on 06GRC power costs.xls Chart 3_2009 GRC Compl Filing - Exhibit D 2 2" xfId="36576"/>
    <cellStyle name="_VC 6.15.06 update on 06GRC power costs.xls Chart 3_2009 GRC Compl Filing - Exhibit D 2 2 2" xfId="36577"/>
    <cellStyle name="_VC 6.15.06 update on 06GRC power costs.xls Chart 3_2009 GRC Compl Filing - Exhibit D 2 2 2 2" xfId="36578"/>
    <cellStyle name="_VC 6.15.06 update on 06GRC power costs.xls Chart 3_2009 GRC Compl Filing - Exhibit D 2 3" xfId="36579"/>
    <cellStyle name="_VC 6.15.06 update on 06GRC power costs.xls Chart 3_2009 GRC Compl Filing - Exhibit D 2 3 2" xfId="36580"/>
    <cellStyle name="_VC 6.15.06 update on 06GRC power costs.xls Chart 3_2009 GRC Compl Filing - Exhibit D 2 4" xfId="36581"/>
    <cellStyle name="_VC 6.15.06 update on 06GRC power costs.xls Chart 3_2009 GRC Compl Filing - Exhibit D 2 4 2" xfId="36582"/>
    <cellStyle name="_VC 6.15.06 update on 06GRC power costs.xls Chart 3_2009 GRC Compl Filing - Exhibit D 3" xfId="7843"/>
    <cellStyle name="_VC 6.15.06 update on 06GRC power costs.xls Chart 3_2009 GRC Compl Filing - Exhibit D 3 2" xfId="36583"/>
    <cellStyle name="_VC 6.15.06 update on 06GRC power costs.xls Chart 3_2009 GRC Compl Filing - Exhibit D 3 2 2" xfId="36584"/>
    <cellStyle name="_VC 6.15.06 update on 06GRC power costs.xls Chart 3_2009 GRC Compl Filing - Exhibit D 3 3" xfId="36585"/>
    <cellStyle name="_VC 6.15.06 update on 06GRC power costs.xls Chart 3_2009 GRC Compl Filing - Exhibit D 4" xfId="36586"/>
    <cellStyle name="_VC 6.15.06 update on 06GRC power costs.xls Chart 3_2009 GRC Compl Filing - Exhibit D 4 2" xfId="36587"/>
    <cellStyle name="_VC 6.15.06 update on 06GRC power costs.xls Chart 3_2009 GRC Compl Filing - Exhibit D 4 2 2" xfId="36588"/>
    <cellStyle name="_VC 6.15.06 update on 06GRC power costs.xls Chart 3_2009 GRC Compl Filing - Exhibit D 4 3" xfId="36589"/>
    <cellStyle name="_VC 6.15.06 update on 06GRC power costs.xls Chart 3_2009 GRC Compl Filing - Exhibit D 5" xfId="36590"/>
    <cellStyle name="_VC 6.15.06 update on 06GRC power costs.xls Chart 3_2009 GRC Compl Filing - Exhibit D 5 2" xfId="36591"/>
    <cellStyle name="_VC 6.15.06 update on 06GRC power costs.xls Chart 3_2009 GRC Compl Filing - Exhibit D 6" xfId="36592"/>
    <cellStyle name="_VC 6.15.06 update on 06GRC power costs.xls Chart 3_2009 GRC Compl Filing - Exhibit D 6 2" xfId="36593"/>
    <cellStyle name="_VC 6.15.06 update on 06GRC power costs.xls Chart 3_2009 GRC Compl Filing - Exhibit D_DEM-WP(C) ENERG10C--ctn Mid-C_042010 2010GRC" xfId="36594"/>
    <cellStyle name="_VC 6.15.06 update on 06GRC power costs.xls Chart 3_2009 GRC Compl Filing - Exhibit D_DEM-WP(C) ENERG10C--ctn Mid-C_042010 2010GRC 2" xfId="36595"/>
    <cellStyle name="_VC 6.15.06 update on 06GRC power costs.xls Chart 3_2010 PTC's July1_Dec31 2010 " xfId="7844"/>
    <cellStyle name="_VC 6.15.06 update on 06GRC power costs.xls Chart 3_2010 PTC's Sept10_Aug11 (Version 4)" xfId="7845"/>
    <cellStyle name="_VC 6.15.06 update on 06GRC power costs.xls Chart 3_3.01 Income Statement" xfId="7846"/>
    <cellStyle name="_VC 6.15.06 update on 06GRC power costs.xls Chart 3_4 31 Regulatory Assets and Liabilities  7 06- Exhibit D" xfId="7847"/>
    <cellStyle name="_VC 6.15.06 update on 06GRC power costs.xls Chart 3_4 31 Regulatory Assets and Liabilities  7 06- Exhibit D 2" xfId="7848"/>
    <cellStyle name="_VC 6.15.06 update on 06GRC power costs.xls Chart 3_4 31 Regulatory Assets and Liabilities  7 06- Exhibit D 2 2" xfId="7849"/>
    <cellStyle name="_VC 6.15.06 update on 06GRC power costs.xls Chart 3_4 31 Regulatory Assets and Liabilities  7 06- Exhibit D 2 2 2" xfId="36596"/>
    <cellStyle name="_VC 6.15.06 update on 06GRC power costs.xls Chart 3_4 31 Regulatory Assets and Liabilities  7 06- Exhibit D 2 2 2 2" xfId="36597"/>
    <cellStyle name="_VC 6.15.06 update on 06GRC power costs.xls Chart 3_4 31 Regulatory Assets and Liabilities  7 06- Exhibit D 2 3" xfId="7850"/>
    <cellStyle name="_VC 6.15.06 update on 06GRC power costs.xls Chart 3_4 31 Regulatory Assets and Liabilities  7 06- Exhibit D 2 3 2" xfId="36598"/>
    <cellStyle name="_VC 6.15.06 update on 06GRC power costs.xls Chart 3_4 31 Regulatory Assets and Liabilities  7 06- Exhibit D 2 4" xfId="36599"/>
    <cellStyle name="_VC 6.15.06 update on 06GRC power costs.xls Chart 3_4 31 Regulatory Assets and Liabilities  7 06- Exhibit D 2 4 2" xfId="36600"/>
    <cellStyle name="_VC 6.15.06 update on 06GRC power costs.xls Chart 3_4 31 Regulatory Assets and Liabilities  7 06- Exhibit D 3" xfId="7851"/>
    <cellStyle name="_VC 6.15.06 update on 06GRC power costs.xls Chart 3_4 31 Regulatory Assets and Liabilities  7 06- Exhibit D 3 2" xfId="36601"/>
    <cellStyle name="_VC 6.15.06 update on 06GRC power costs.xls Chart 3_4 31 Regulatory Assets and Liabilities  7 06- Exhibit D 3 2 2" xfId="36602"/>
    <cellStyle name="_VC 6.15.06 update on 06GRC power costs.xls Chart 3_4 31 Regulatory Assets and Liabilities  7 06- Exhibit D 3 3" xfId="36603"/>
    <cellStyle name="_VC 6.15.06 update on 06GRC power costs.xls Chart 3_4 31 Regulatory Assets and Liabilities  7 06- Exhibit D 4" xfId="7852"/>
    <cellStyle name="_VC 6.15.06 update on 06GRC power costs.xls Chart 3_4 31 Regulatory Assets and Liabilities  7 06- Exhibit D 4 2" xfId="36604"/>
    <cellStyle name="_VC 6.15.06 update on 06GRC power costs.xls Chart 3_4 31 Regulatory Assets and Liabilities  7 06- Exhibit D 4 2 2" xfId="36605"/>
    <cellStyle name="_VC 6.15.06 update on 06GRC power costs.xls Chart 3_4 31 Regulatory Assets and Liabilities  7 06- Exhibit D 4 3" xfId="36606"/>
    <cellStyle name="_VC 6.15.06 update on 06GRC power costs.xls Chart 3_4 31 Regulatory Assets and Liabilities  7 06- Exhibit D 5" xfId="36607"/>
    <cellStyle name="_VC 6.15.06 update on 06GRC power costs.xls Chart 3_4 31 Regulatory Assets and Liabilities  7 06- Exhibit D 5 2" xfId="36608"/>
    <cellStyle name="_VC 6.15.06 update on 06GRC power costs.xls Chart 3_4 31 Regulatory Assets and Liabilities  7 06- Exhibit D 6" xfId="36609"/>
    <cellStyle name="_VC 6.15.06 update on 06GRC power costs.xls Chart 3_4 31 Regulatory Assets and Liabilities  7 06- Exhibit D 6 2" xfId="36610"/>
    <cellStyle name="_VC 6.15.06 update on 06GRC power costs.xls Chart 3_4 31 Regulatory Assets and Liabilities  7 06- Exhibit D_DEM-WP(C) ENERG10C--ctn Mid-C_042010 2010GRC" xfId="36611"/>
    <cellStyle name="_VC 6.15.06 update on 06GRC power costs.xls Chart 3_4 31 Regulatory Assets and Liabilities  7 06- Exhibit D_DEM-WP(C) ENERG10C--ctn Mid-C_042010 2010GRC 2" xfId="36612"/>
    <cellStyle name="_VC 6.15.06 update on 06GRC power costs.xls Chart 3_4 31 Regulatory Assets and Liabilities  7 06- Exhibit D_NIM Summary" xfId="7853"/>
    <cellStyle name="_VC 6.15.06 update on 06GRC power costs.xls Chart 3_4 31 Regulatory Assets and Liabilities  7 06- Exhibit D_NIM Summary 2" xfId="7854"/>
    <cellStyle name="_VC 6.15.06 update on 06GRC power costs.xls Chart 3_4 31 Regulatory Assets and Liabilities  7 06- Exhibit D_NIM Summary 2 2" xfId="36613"/>
    <cellStyle name="_VC 6.15.06 update on 06GRC power costs.xls Chart 3_4 31 Regulatory Assets and Liabilities  7 06- Exhibit D_NIM Summary 2 2 2" xfId="36614"/>
    <cellStyle name="_VC 6.15.06 update on 06GRC power costs.xls Chart 3_4 31 Regulatory Assets and Liabilities  7 06- Exhibit D_NIM Summary 2 2 2 2" xfId="36615"/>
    <cellStyle name="_VC 6.15.06 update on 06GRC power costs.xls Chart 3_4 31 Regulatory Assets and Liabilities  7 06- Exhibit D_NIM Summary 2 3" xfId="36616"/>
    <cellStyle name="_VC 6.15.06 update on 06GRC power costs.xls Chart 3_4 31 Regulatory Assets and Liabilities  7 06- Exhibit D_NIM Summary 2 3 2" xfId="36617"/>
    <cellStyle name="_VC 6.15.06 update on 06GRC power costs.xls Chart 3_4 31 Regulatory Assets and Liabilities  7 06- Exhibit D_NIM Summary 2 4" xfId="36618"/>
    <cellStyle name="_VC 6.15.06 update on 06GRC power costs.xls Chart 3_4 31 Regulatory Assets and Liabilities  7 06- Exhibit D_NIM Summary 2 4 2" xfId="36619"/>
    <cellStyle name="_VC 6.15.06 update on 06GRC power costs.xls Chart 3_4 31 Regulatory Assets and Liabilities  7 06- Exhibit D_NIM Summary 3" xfId="36620"/>
    <cellStyle name="_VC 6.15.06 update on 06GRC power costs.xls Chart 3_4 31 Regulatory Assets and Liabilities  7 06- Exhibit D_NIM Summary 3 2" xfId="36621"/>
    <cellStyle name="_VC 6.15.06 update on 06GRC power costs.xls Chart 3_4 31 Regulatory Assets and Liabilities  7 06- Exhibit D_NIM Summary 3 2 2" xfId="36622"/>
    <cellStyle name="_VC 6.15.06 update on 06GRC power costs.xls Chart 3_4 31 Regulatory Assets and Liabilities  7 06- Exhibit D_NIM Summary 3 3" xfId="36623"/>
    <cellStyle name="_VC 6.15.06 update on 06GRC power costs.xls Chart 3_4 31 Regulatory Assets and Liabilities  7 06- Exhibit D_NIM Summary 4" xfId="36624"/>
    <cellStyle name="_VC 6.15.06 update on 06GRC power costs.xls Chart 3_4 31 Regulatory Assets and Liabilities  7 06- Exhibit D_NIM Summary 4 2" xfId="36625"/>
    <cellStyle name="_VC 6.15.06 update on 06GRC power costs.xls Chart 3_4 31 Regulatory Assets and Liabilities  7 06- Exhibit D_NIM Summary 4 2 2" xfId="36626"/>
    <cellStyle name="_VC 6.15.06 update on 06GRC power costs.xls Chart 3_4 31 Regulatory Assets and Liabilities  7 06- Exhibit D_NIM Summary 4 3" xfId="36627"/>
    <cellStyle name="_VC 6.15.06 update on 06GRC power costs.xls Chart 3_4 31 Regulatory Assets and Liabilities  7 06- Exhibit D_NIM Summary 5" xfId="36628"/>
    <cellStyle name="_VC 6.15.06 update on 06GRC power costs.xls Chart 3_4 31 Regulatory Assets and Liabilities  7 06- Exhibit D_NIM Summary 5 2" xfId="36629"/>
    <cellStyle name="_VC 6.15.06 update on 06GRC power costs.xls Chart 3_4 31 Regulatory Assets and Liabilities  7 06- Exhibit D_NIM Summary 6" xfId="36630"/>
    <cellStyle name="_VC 6.15.06 update on 06GRC power costs.xls Chart 3_4 31 Regulatory Assets and Liabilities  7 06- Exhibit D_NIM Summary 6 2" xfId="36631"/>
    <cellStyle name="_VC 6.15.06 update on 06GRC power costs.xls Chart 3_4 31 Regulatory Assets and Liabilities  7 06- Exhibit D_NIM Summary_DEM-WP(C) ENERG10C--ctn Mid-C_042010 2010GRC" xfId="36632"/>
    <cellStyle name="_VC 6.15.06 update on 06GRC power costs.xls Chart 3_4 31 Regulatory Assets and Liabilities  7 06- Exhibit D_NIM Summary_DEM-WP(C) ENERG10C--ctn Mid-C_042010 2010GRC 2" xfId="36633"/>
    <cellStyle name="_VC 6.15.06 update on 06GRC power costs.xls Chart 3_4 31E Reg Asset  Liab and EXH D" xfId="36634"/>
    <cellStyle name="_VC 6.15.06 update on 06GRC power costs.xls Chart 3_4 31E Reg Asset  Liab and EXH D _ Aug 10 Filing (2)" xfId="36635"/>
    <cellStyle name="_VC 6.15.06 update on 06GRC power costs.xls Chart 3_4 31E Reg Asset  Liab and EXH D _ Aug 10 Filing (2) 2" xfId="36636"/>
    <cellStyle name="_VC 6.15.06 update on 06GRC power costs.xls Chart 3_4 31E Reg Asset  Liab and EXH D _ Aug 10 Filing (2) 2 2" xfId="36637"/>
    <cellStyle name="_VC 6.15.06 update on 06GRC power costs.xls Chart 3_4 31E Reg Asset  Liab and EXH D _ Aug 10 Filing (2) 2 2 2" xfId="36638"/>
    <cellStyle name="_VC 6.15.06 update on 06GRC power costs.xls Chart 3_4 31E Reg Asset  Liab and EXH D _ Aug 10 Filing (2) 2 3" xfId="36639"/>
    <cellStyle name="_VC 6.15.06 update on 06GRC power costs.xls Chart 3_4 31E Reg Asset  Liab and EXH D _ Aug 10 Filing (2) 3" xfId="36640"/>
    <cellStyle name="_VC 6.15.06 update on 06GRC power costs.xls Chart 3_4 31E Reg Asset  Liab and EXH D _ Aug 10 Filing (2) 3 2" xfId="36641"/>
    <cellStyle name="_VC 6.15.06 update on 06GRC power costs.xls Chart 3_4 31E Reg Asset  Liab and EXH D _ Aug 10 Filing (2) 3 2 2" xfId="36642"/>
    <cellStyle name="_VC 6.15.06 update on 06GRC power costs.xls Chart 3_4 31E Reg Asset  Liab and EXH D _ Aug 10 Filing (2) 3 3" xfId="36643"/>
    <cellStyle name="_VC 6.15.06 update on 06GRC power costs.xls Chart 3_4 31E Reg Asset  Liab and EXH D _ Aug 10 Filing (2) 4" xfId="36644"/>
    <cellStyle name="_VC 6.15.06 update on 06GRC power costs.xls Chart 3_4 31E Reg Asset  Liab and EXH D _ Aug 10 Filing (2) 4 2" xfId="36645"/>
    <cellStyle name="_VC 6.15.06 update on 06GRC power costs.xls Chart 3_4 31E Reg Asset  Liab and EXH D _ Aug 10 Filing (2) 5" xfId="36646"/>
    <cellStyle name="_VC 6.15.06 update on 06GRC power costs.xls Chart 3_4 31E Reg Asset  Liab and EXH D _ Aug 10 Filing (2) 5 2" xfId="36647"/>
    <cellStyle name="_VC 6.15.06 update on 06GRC power costs.xls Chart 3_4 31E Reg Asset  Liab and EXH D 10" xfId="36648"/>
    <cellStyle name="_VC 6.15.06 update on 06GRC power costs.xls Chart 3_4 31E Reg Asset  Liab and EXH D 10 2" xfId="36649"/>
    <cellStyle name="_VC 6.15.06 update on 06GRC power costs.xls Chart 3_4 31E Reg Asset  Liab and EXH D 10 2 2" xfId="36650"/>
    <cellStyle name="_VC 6.15.06 update on 06GRC power costs.xls Chart 3_4 31E Reg Asset  Liab and EXH D 10 3" xfId="36651"/>
    <cellStyle name="_VC 6.15.06 update on 06GRC power costs.xls Chart 3_4 31E Reg Asset  Liab and EXH D 11" xfId="36652"/>
    <cellStyle name="_VC 6.15.06 update on 06GRC power costs.xls Chart 3_4 31E Reg Asset  Liab and EXH D 11 2" xfId="36653"/>
    <cellStyle name="_VC 6.15.06 update on 06GRC power costs.xls Chart 3_4 31E Reg Asset  Liab and EXH D 11 2 2" xfId="36654"/>
    <cellStyle name="_VC 6.15.06 update on 06GRC power costs.xls Chart 3_4 31E Reg Asset  Liab and EXH D 11 3" xfId="36655"/>
    <cellStyle name="_VC 6.15.06 update on 06GRC power costs.xls Chart 3_4 31E Reg Asset  Liab and EXH D 12" xfId="36656"/>
    <cellStyle name="_VC 6.15.06 update on 06GRC power costs.xls Chart 3_4 31E Reg Asset  Liab and EXH D 12 2" xfId="36657"/>
    <cellStyle name="_VC 6.15.06 update on 06GRC power costs.xls Chart 3_4 31E Reg Asset  Liab and EXH D 12 2 2" xfId="36658"/>
    <cellStyle name="_VC 6.15.06 update on 06GRC power costs.xls Chart 3_4 31E Reg Asset  Liab and EXH D 12 3" xfId="36659"/>
    <cellStyle name="_VC 6.15.06 update on 06GRC power costs.xls Chart 3_4 31E Reg Asset  Liab and EXH D 13" xfId="36660"/>
    <cellStyle name="_VC 6.15.06 update on 06GRC power costs.xls Chart 3_4 31E Reg Asset  Liab and EXH D 13 2" xfId="36661"/>
    <cellStyle name="_VC 6.15.06 update on 06GRC power costs.xls Chart 3_4 31E Reg Asset  Liab and EXH D 13 2 2" xfId="36662"/>
    <cellStyle name="_VC 6.15.06 update on 06GRC power costs.xls Chart 3_4 31E Reg Asset  Liab and EXH D 13 3" xfId="36663"/>
    <cellStyle name="_VC 6.15.06 update on 06GRC power costs.xls Chart 3_4 31E Reg Asset  Liab and EXH D 14" xfId="36664"/>
    <cellStyle name="_VC 6.15.06 update on 06GRC power costs.xls Chart 3_4 31E Reg Asset  Liab and EXH D 14 2" xfId="36665"/>
    <cellStyle name="_VC 6.15.06 update on 06GRC power costs.xls Chart 3_4 31E Reg Asset  Liab and EXH D 14 2 2" xfId="36666"/>
    <cellStyle name="_VC 6.15.06 update on 06GRC power costs.xls Chart 3_4 31E Reg Asset  Liab and EXH D 14 3" xfId="36667"/>
    <cellStyle name="_VC 6.15.06 update on 06GRC power costs.xls Chart 3_4 31E Reg Asset  Liab and EXH D 15" xfId="36668"/>
    <cellStyle name="_VC 6.15.06 update on 06GRC power costs.xls Chart 3_4 31E Reg Asset  Liab and EXH D 15 2" xfId="36669"/>
    <cellStyle name="_VC 6.15.06 update on 06GRC power costs.xls Chart 3_4 31E Reg Asset  Liab and EXH D 15 2 2" xfId="36670"/>
    <cellStyle name="_VC 6.15.06 update on 06GRC power costs.xls Chart 3_4 31E Reg Asset  Liab and EXH D 15 3" xfId="36671"/>
    <cellStyle name="_VC 6.15.06 update on 06GRC power costs.xls Chart 3_4 31E Reg Asset  Liab and EXH D 16" xfId="36672"/>
    <cellStyle name="_VC 6.15.06 update on 06GRC power costs.xls Chart 3_4 31E Reg Asset  Liab and EXH D 16 2" xfId="36673"/>
    <cellStyle name="_VC 6.15.06 update on 06GRC power costs.xls Chart 3_4 31E Reg Asset  Liab and EXH D 16 2 2" xfId="36674"/>
    <cellStyle name="_VC 6.15.06 update on 06GRC power costs.xls Chart 3_4 31E Reg Asset  Liab and EXH D 16 3" xfId="36675"/>
    <cellStyle name="_VC 6.15.06 update on 06GRC power costs.xls Chart 3_4 31E Reg Asset  Liab and EXH D 17" xfId="36676"/>
    <cellStyle name="_VC 6.15.06 update on 06GRC power costs.xls Chart 3_4 31E Reg Asset  Liab and EXH D 17 2" xfId="36677"/>
    <cellStyle name="_VC 6.15.06 update on 06GRC power costs.xls Chart 3_4 31E Reg Asset  Liab and EXH D 18" xfId="36678"/>
    <cellStyle name="_VC 6.15.06 update on 06GRC power costs.xls Chart 3_4 31E Reg Asset  Liab and EXH D 18 2" xfId="36679"/>
    <cellStyle name="_VC 6.15.06 update on 06GRC power costs.xls Chart 3_4 31E Reg Asset  Liab and EXH D 19" xfId="36680"/>
    <cellStyle name="_VC 6.15.06 update on 06GRC power costs.xls Chart 3_4 31E Reg Asset  Liab and EXH D 19 2" xfId="36681"/>
    <cellStyle name="_VC 6.15.06 update on 06GRC power costs.xls Chart 3_4 31E Reg Asset  Liab and EXH D 2" xfId="36682"/>
    <cellStyle name="_VC 6.15.06 update on 06GRC power costs.xls Chart 3_4 31E Reg Asset  Liab and EXH D 2 2" xfId="36683"/>
    <cellStyle name="_VC 6.15.06 update on 06GRC power costs.xls Chart 3_4 31E Reg Asset  Liab and EXH D 2 2 2" xfId="36684"/>
    <cellStyle name="_VC 6.15.06 update on 06GRC power costs.xls Chart 3_4 31E Reg Asset  Liab and EXH D 2 3" xfId="36685"/>
    <cellStyle name="_VC 6.15.06 update on 06GRC power costs.xls Chart 3_4 31E Reg Asset  Liab and EXH D 20" xfId="36686"/>
    <cellStyle name="_VC 6.15.06 update on 06GRC power costs.xls Chart 3_4 31E Reg Asset  Liab and EXH D 20 2" xfId="36687"/>
    <cellStyle name="_VC 6.15.06 update on 06GRC power costs.xls Chart 3_4 31E Reg Asset  Liab and EXH D 21" xfId="36688"/>
    <cellStyle name="_VC 6.15.06 update on 06GRC power costs.xls Chart 3_4 31E Reg Asset  Liab and EXH D 21 2" xfId="36689"/>
    <cellStyle name="_VC 6.15.06 update on 06GRC power costs.xls Chart 3_4 31E Reg Asset  Liab and EXH D 22" xfId="36690"/>
    <cellStyle name="_VC 6.15.06 update on 06GRC power costs.xls Chart 3_4 31E Reg Asset  Liab and EXH D 22 2" xfId="36691"/>
    <cellStyle name="_VC 6.15.06 update on 06GRC power costs.xls Chart 3_4 31E Reg Asset  Liab and EXH D 23" xfId="36692"/>
    <cellStyle name="_VC 6.15.06 update on 06GRC power costs.xls Chart 3_4 31E Reg Asset  Liab and EXH D 23 2" xfId="36693"/>
    <cellStyle name="_VC 6.15.06 update on 06GRC power costs.xls Chart 3_4 31E Reg Asset  Liab and EXH D 24" xfId="36694"/>
    <cellStyle name="_VC 6.15.06 update on 06GRC power costs.xls Chart 3_4 31E Reg Asset  Liab and EXH D 24 2" xfId="36695"/>
    <cellStyle name="_VC 6.15.06 update on 06GRC power costs.xls Chart 3_4 31E Reg Asset  Liab and EXH D 25" xfId="36696"/>
    <cellStyle name="_VC 6.15.06 update on 06GRC power costs.xls Chart 3_4 31E Reg Asset  Liab and EXH D 25 2" xfId="36697"/>
    <cellStyle name="_VC 6.15.06 update on 06GRC power costs.xls Chart 3_4 31E Reg Asset  Liab and EXH D 26" xfId="36698"/>
    <cellStyle name="_VC 6.15.06 update on 06GRC power costs.xls Chart 3_4 31E Reg Asset  Liab and EXH D 26 2" xfId="36699"/>
    <cellStyle name="_VC 6.15.06 update on 06GRC power costs.xls Chart 3_4 31E Reg Asset  Liab and EXH D 27" xfId="36700"/>
    <cellStyle name="_VC 6.15.06 update on 06GRC power costs.xls Chart 3_4 31E Reg Asset  Liab and EXH D 27 2" xfId="36701"/>
    <cellStyle name="_VC 6.15.06 update on 06GRC power costs.xls Chart 3_4 31E Reg Asset  Liab and EXH D 28" xfId="36702"/>
    <cellStyle name="_VC 6.15.06 update on 06GRC power costs.xls Chart 3_4 31E Reg Asset  Liab and EXH D 28 2" xfId="36703"/>
    <cellStyle name="_VC 6.15.06 update on 06GRC power costs.xls Chart 3_4 31E Reg Asset  Liab and EXH D 29" xfId="36704"/>
    <cellStyle name="_VC 6.15.06 update on 06GRC power costs.xls Chart 3_4 31E Reg Asset  Liab and EXH D 29 2" xfId="36705"/>
    <cellStyle name="_VC 6.15.06 update on 06GRC power costs.xls Chart 3_4 31E Reg Asset  Liab and EXH D 3" xfId="36706"/>
    <cellStyle name="_VC 6.15.06 update on 06GRC power costs.xls Chart 3_4 31E Reg Asset  Liab and EXH D 3 2" xfId="36707"/>
    <cellStyle name="_VC 6.15.06 update on 06GRC power costs.xls Chart 3_4 31E Reg Asset  Liab and EXH D 3 2 2" xfId="36708"/>
    <cellStyle name="_VC 6.15.06 update on 06GRC power costs.xls Chart 3_4 31E Reg Asset  Liab and EXH D 3 3" xfId="36709"/>
    <cellStyle name="_VC 6.15.06 update on 06GRC power costs.xls Chart 3_4 31E Reg Asset  Liab and EXH D 30" xfId="36710"/>
    <cellStyle name="_VC 6.15.06 update on 06GRC power costs.xls Chart 3_4 31E Reg Asset  Liab and EXH D 30 2" xfId="36711"/>
    <cellStyle name="_VC 6.15.06 update on 06GRC power costs.xls Chart 3_4 31E Reg Asset  Liab and EXH D 4" xfId="36712"/>
    <cellStyle name="_VC 6.15.06 update on 06GRC power costs.xls Chart 3_4 31E Reg Asset  Liab and EXH D 4 2" xfId="36713"/>
    <cellStyle name="_VC 6.15.06 update on 06GRC power costs.xls Chart 3_4 31E Reg Asset  Liab and EXH D 4 2 2" xfId="36714"/>
    <cellStyle name="_VC 6.15.06 update on 06GRC power costs.xls Chart 3_4 31E Reg Asset  Liab and EXH D 5" xfId="36715"/>
    <cellStyle name="_VC 6.15.06 update on 06GRC power costs.xls Chart 3_4 31E Reg Asset  Liab and EXH D 5 2" xfId="36716"/>
    <cellStyle name="_VC 6.15.06 update on 06GRC power costs.xls Chart 3_4 31E Reg Asset  Liab and EXH D 5 2 2" xfId="36717"/>
    <cellStyle name="_VC 6.15.06 update on 06GRC power costs.xls Chart 3_4 31E Reg Asset  Liab and EXH D 6" xfId="36718"/>
    <cellStyle name="_VC 6.15.06 update on 06GRC power costs.xls Chart 3_4 31E Reg Asset  Liab and EXH D 6 2" xfId="36719"/>
    <cellStyle name="_VC 6.15.06 update on 06GRC power costs.xls Chart 3_4 31E Reg Asset  Liab and EXH D 6 2 2" xfId="36720"/>
    <cellStyle name="_VC 6.15.06 update on 06GRC power costs.xls Chart 3_4 31E Reg Asset  Liab and EXH D 6 3" xfId="36721"/>
    <cellStyle name="_VC 6.15.06 update on 06GRC power costs.xls Chart 3_4 31E Reg Asset  Liab and EXH D 7" xfId="36722"/>
    <cellStyle name="_VC 6.15.06 update on 06GRC power costs.xls Chart 3_4 31E Reg Asset  Liab and EXH D 7 2" xfId="36723"/>
    <cellStyle name="_VC 6.15.06 update on 06GRC power costs.xls Chart 3_4 31E Reg Asset  Liab and EXH D 7 2 2" xfId="36724"/>
    <cellStyle name="_VC 6.15.06 update on 06GRC power costs.xls Chart 3_4 31E Reg Asset  Liab and EXH D 7 3" xfId="36725"/>
    <cellStyle name="_VC 6.15.06 update on 06GRC power costs.xls Chart 3_4 31E Reg Asset  Liab and EXH D 8" xfId="36726"/>
    <cellStyle name="_VC 6.15.06 update on 06GRC power costs.xls Chart 3_4 31E Reg Asset  Liab and EXH D 8 2" xfId="36727"/>
    <cellStyle name="_VC 6.15.06 update on 06GRC power costs.xls Chart 3_4 31E Reg Asset  Liab and EXH D 8 2 2" xfId="36728"/>
    <cellStyle name="_VC 6.15.06 update on 06GRC power costs.xls Chart 3_4 31E Reg Asset  Liab and EXH D 8 3" xfId="36729"/>
    <cellStyle name="_VC 6.15.06 update on 06GRC power costs.xls Chart 3_4 31E Reg Asset  Liab and EXH D 9" xfId="36730"/>
    <cellStyle name="_VC 6.15.06 update on 06GRC power costs.xls Chart 3_4 31E Reg Asset  Liab and EXH D 9 2" xfId="36731"/>
    <cellStyle name="_VC 6.15.06 update on 06GRC power costs.xls Chart 3_4 31E Reg Asset  Liab and EXH D 9 2 2" xfId="36732"/>
    <cellStyle name="_VC 6.15.06 update on 06GRC power costs.xls Chart 3_4 31E Reg Asset  Liab and EXH D 9 3" xfId="36733"/>
    <cellStyle name="_VC 6.15.06 update on 06GRC power costs.xls Chart 3_4 32 Regulatory Assets and Liabilities  7 06- Exhibit D" xfId="7855"/>
    <cellStyle name="_VC 6.15.06 update on 06GRC power costs.xls Chart 3_4 32 Regulatory Assets and Liabilities  7 06- Exhibit D 2" xfId="7856"/>
    <cellStyle name="_VC 6.15.06 update on 06GRC power costs.xls Chart 3_4 32 Regulatory Assets and Liabilities  7 06- Exhibit D 2 2" xfId="7857"/>
    <cellStyle name="_VC 6.15.06 update on 06GRC power costs.xls Chart 3_4 32 Regulatory Assets and Liabilities  7 06- Exhibit D 2 2 2" xfId="36734"/>
    <cellStyle name="_VC 6.15.06 update on 06GRC power costs.xls Chart 3_4 32 Regulatory Assets and Liabilities  7 06- Exhibit D 2 2 2 2" xfId="36735"/>
    <cellStyle name="_VC 6.15.06 update on 06GRC power costs.xls Chart 3_4 32 Regulatory Assets and Liabilities  7 06- Exhibit D 2 3" xfId="7858"/>
    <cellStyle name="_VC 6.15.06 update on 06GRC power costs.xls Chart 3_4 32 Regulatory Assets and Liabilities  7 06- Exhibit D 2 3 2" xfId="36736"/>
    <cellStyle name="_VC 6.15.06 update on 06GRC power costs.xls Chart 3_4 32 Regulatory Assets and Liabilities  7 06- Exhibit D 2 4" xfId="36737"/>
    <cellStyle name="_VC 6.15.06 update on 06GRC power costs.xls Chart 3_4 32 Regulatory Assets and Liabilities  7 06- Exhibit D 2 4 2" xfId="36738"/>
    <cellStyle name="_VC 6.15.06 update on 06GRC power costs.xls Chart 3_4 32 Regulatory Assets and Liabilities  7 06- Exhibit D 3" xfId="7859"/>
    <cellStyle name="_VC 6.15.06 update on 06GRC power costs.xls Chart 3_4 32 Regulatory Assets and Liabilities  7 06- Exhibit D 3 2" xfId="36739"/>
    <cellStyle name="_VC 6.15.06 update on 06GRC power costs.xls Chart 3_4 32 Regulatory Assets and Liabilities  7 06- Exhibit D 3 2 2" xfId="36740"/>
    <cellStyle name="_VC 6.15.06 update on 06GRC power costs.xls Chart 3_4 32 Regulatory Assets and Liabilities  7 06- Exhibit D 3 3" xfId="36741"/>
    <cellStyle name="_VC 6.15.06 update on 06GRC power costs.xls Chart 3_4 32 Regulatory Assets and Liabilities  7 06- Exhibit D 4" xfId="7860"/>
    <cellStyle name="_VC 6.15.06 update on 06GRC power costs.xls Chart 3_4 32 Regulatory Assets and Liabilities  7 06- Exhibit D 4 2" xfId="36742"/>
    <cellStyle name="_VC 6.15.06 update on 06GRC power costs.xls Chart 3_4 32 Regulatory Assets and Liabilities  7 06- Exhibit D 4 2 2" xfId="36743"/>
    <cellStyle name="_VC 6.15.06 update on 06GRC power costs.xls Chart 3_4 32 Regulatory Assets and Liabilities  7 06- Exhibit D 4 3" xfId="36744"/>
    <cellStyle name="_VC 6.15.06 update on 06GRC power costs.xls Chart 3_4 32 Regulatory Assets and Liabilities  7 06- Exhibit D 5" xfId="36745"/>
    <cellStyle name="_VC 6.15.06 update on 06GRC power costs.xls Chart 3_4 32 Regulatory Assets and Liabilities  7 06- Exhibit D 5 2" xfId="36746"/>
    <cellStyle name="_VC 6.15.06 update on 06GRC power costs.xls Chart 3_4 32 Regulatory Assets and Liabilities  7 06- Exhibit D 6" xfId="36747"/>
    <cellStyle name="_VC 6.15.06 update on 06GRC power costs.xls Chart 3_4 32 Regulatory Assets and Liabilities  7 06- Exhibit D 6 2" xfId="36748"/>
    <cellStyle name="_VC 6.15.06 update on 06GRC power costs.xls Chart 3_4 32 Regulatory Assets and Liabilities  7 06- Exhibit D_DEM-WP(C) ENERG10C--ctn Mid-C_042010 2010GRC" xfId="36749"/>
    <cellStyle name="_VC 6.15.06 update on 06GRC power costs.xls Chart 3_4 32 Regulatory Assets and Liabilities  7 06- Exhibit D_DEM-WP(C) ENERG10C--ctn Mid-C_042010 2010GRC 2" xfId="36750"/>
    <cellStyle name="_VC 6.15.06 update on 06GRC power costs.xls Chart 3_4 32 Regulatory Assets and Liabilities  7 06- Exhibit D_NIM Summary" xfId="7861"/>
    <cellStyle name="_VC 6.15.06 update on 06GRC power costs.xls Chart 3_4 32 Regulatory Assets and Liabilities  7 06- Exhibit D_NIM Summary 2" xfId="7862"/>
    <cellStyle name="_VC 6.15.06 update on 06GRC power costs.xls Chart 3_4 32 Regulatory Assets and Liabilities  7 06- Exhibit D_NIM Summary 2 2" xfId="36751"/>
    <cellStyle name="_VC 6.15.06 update on 06GRC power costs.xls Chart 3_4 32 Regulatory Assets and Liabilities  7 06- Exhibit D_NIM Summary 2 2 2" xfId="36752"/>
    <cellStyle name="_VC 6.15.06 update on 06GRC power costs.xls Chart 3_4 32 Regulatory Assets and Liabilities  7 06- Exhibit D_NIM Summary 2 2 2 2" xfId="36753"/>
    <cellStyle name="_VC 6.15.06 update on 06GRC power costs.xls Chart 3_4 32 Regulatory Assets and Liabilities  7 06- Exhibit D_NIM Summary 2 3" xfId="36754"/>
    <cellStyle name="_VC 6.15.06 update on 06GRC power costs.xls Chart 3_4 32 Regulatory Assets and Liabilities  7 06- Exhibit D_NIM Summary 2 3 2" xfId="36755"/>
    <cellStyle name="_VC 6.15.06 update on 06GRC power costs.xls Chart 3_4 32 Regulatory Assets and Liabilities  7 06- Exhibit D_NIM Summary 2 4" xfId="36756"/>
    <cellStyle name="_VC 6.15.06 update on 06GRC power costs.xls Chart 3_4 32 Regulatory Assets and Liabilities  7 06- Exhibit D_NIM Summary 2 4 2" xfId="36757"/>
    <cellStyle name="_VC 6.15.06 update on 06GRC power costs.xls Chart 3_4 32 Regulatory Assets and Liabilities  7 06- Exhibit D_NIM Summary 3" xfId="36758"/>
    <cellStyle name="_VC 6.15.06 update on 06GRC power costs.xls Chart 3_4 32 Regulatory Assets and Liabilities  7 06- Exhibit D_NIM Summary 3 2" xfId="36759"/>
    <cellStyle name="_VC 6.15.06 update on 06GRC power costs.xls Chart 3_4 32 Regulatory Assets and Liabilities  7 06- Exhibit D_NIM Summary 3 2 2" xfId="36760"/>
    <cellStyle name="_VC 6.15.06 update on 06GRC power costs.xls Chart 3_4 32 Regulatory Assets and Liabilities  7 06- Exhibit D_NIM Summary 3 3" xfId="36761"/>
    <cellStyle name="_VC 6.15.06 update on 06GRC power costs.xls Chart 3_4 32 Regulatory Assets and Liabilities  7 06- Exhibit D_NIM Summary 4" xfId="36762"/>
    <cellStyle name="_VC 6.15.06 update on 06GRC power costs.xls Chart 3_4 32 Regulatory Assets and Liabilities  7 06- Exhibit D_NIM Summary 4 2" xfId="36763"/>
    <cellStyle name="_VC 6.15.06 update on 06GRC power costs.xls Chart 3_4 32 Regulatory Assets and Liabilities  7 06- Exhibit D_NIM Summary 4 2 2" xfId="36764"/>
    <cellStyle name="_VC 6.15.06 update on 06GRC power costs.xls Chart 3_4 32 Regulatory Assets and Liabilities  7 06- Exhibit D_NIM Summary 4 3" xfId="36765"/>
    <cellStyle name="_VC 6.15.06 update on 06GRC power costs.xls Chart 3_4 32 Regulatory Assets and Liabilities  7 06- Exhibit D_NIM Summary 5" xfId="36766"/>
    <cellStyle name="_VC 6.15.06 update on 06GRC power costs.xls Chart 3_4 32 Regulatory Assets and Liabilities  7 06- Exhibit D_NIM Summary 5 2" xfId="36767"/>
    <cellStyle name="_VC 6.15.06 update on 06GRC power costs.xls Chart 3_4 32 Regulatory Assets and Liabilities  7 06- Exhibit D_NIM Summary 6" xfId="36768"/>
    <cellStyle name="_VC 6.15.06 update on 06GRC power costs.xls Chart 3_4 32 Regulatory Assets and Liabilities  7 06- Exhibit D_NIM Summary 6 2" xfId="36769"/>
    <cellStyle name="_VC 6.15.06 update on 06GRC power costs.xls Chart 3_4 32 Regulatory Assets and Liabilities  7 06- Exhibit D_NIM Summary_DEM-WP(C) ENERG10C--ctn Mid-C_042010 2010GRC" xfId="36770"/>
    <cellStyle name="_VC 6.15.06 update on 06GRC power costs.xls Chart 3_4 32 Regulatory Assets and Liabilities  7 06- Exhibit D_NIM Summary_DEM-WP(C) ENERG10C--ctn Mid-C_042010 2010GRC 2" xfId="36771"/>
    <cellStyle name="_VC 6.15.06 update on 06GRC power costs.xls Chart 3_ACCOUNTS" xfId="7863"/>
    <cellStyle name="_VC 6.15.06 update on 06GRC power costs.xls Chart 3_Att B to RECs proceeds proposal" xfId="7864"/>
    <cellStyle name="_VC 6.15.06 update on 06GRC power costs.xls Chart 3_AURORA Total New" xfId="7865"/>
    <cellStyle name="_VC 6.15.06 update on 06GRC power costs.xls Chart 3_AURORA Total New 2" xfId="7866"/>
    <cellStyle name="_VC 6.15.06 update on 06GRC power costs.xls Chart 3_AURORA Total New 2 2" xfId="36772"/>
    <cellStyle name="_VC 6.15.06 update on 06GRC power costs.xls Chart 3_AURORA Total New 2 2 2" xfId="36773"/>
    <cellStyle name="_VC 6.15.06 update on 06GRC power costs.xls Chart 3_AURORA Total New 2 2 2 2" xfId="36774"/>
    <cellStyle name="_VC 6.15.06 update on 06GRC power costs.xls Chart 3_AURORA Total New 2 3" xfId="36775"/>
    <cellStyle name="_VC 6.15.06 update on 06GRC power costs.xls Chart 3_AURORA Total New 2 3 2" xfId="36776"/>
    <cellStyle name="_VC 6.15.06 update on 06GRC power costs.xls Chart 3_AURORA Total New 2 4" xfId="36777"/>
    <cellStyle name="_VC 6.15.06 update on 06GRC power costs.xls Chart 3_AURORA Total New 2 4 2" xfId="36778"/>
    <cellStyle name="_VC 6.15.06 update on 06GRC power costs.xls Chart 3_AURORA Total New 3" xfId="36779"/>
    <cellStyle name="_VC 6.15.06 update on 06GRC power costs.xls Chart 3_AURORA Total New 3 2" xfId="36780"/>
    <cellStyle name="_VC 6.15.06 update on 06GRC power costs.xls Chart 3_AURORA Total New 3 2 2" xfId="36781"/>
    <cellStyle name="_VC 6.15.06 update on 06GRC power costs.xls Chart 3_AURORA Total New 4" xfId="36782"/>
    <cellStyle name="_VC 6.15.06 update on 06GRC power costs.xls Chart 3_AURORA Total New 4 2" xfId="36783"/>
    <cellStyle name="_VC 6.15.06 update on 06GRC power costs.xls Chart 3_AURORA Total New 5" xfId="36784"/>
    <cellStyle name="_VC 6.15.06 update on 06GRC power costs.xls Chart 3_AURORA Total New 5 2" xfId="36785"/>
    <cellStyle name="_VC 6.15.06 update on 06GRC power costs.xls Chart 3_Backup for Attachment B 2010-09-09" xfId="7867"/>
    <cellStyle name="_VC 6.15.06 update on 06GRC power costs.xls Chart 3_Bench Request - Attachment B" xfId="7868"/>
    <cellStyle name="_VC 6.15.06 update on 06GRC power costs.xls Chart 3_Book2" xfId="7869"/>
    <cellStyle name="_VC 6.15.06 update on 06GRC power costs.xls Chart 3_Book2 2" xfId="7870"/>
    <cellStyle name="_VC 6.15.06 update on 06GRC power costs.xls Chart 3_Book2 2 2" xfId="7871"/>
    <cellStyle name="_VC 6.15.06 update on 06GRC power costs.xls Chart 3_Book2 2 2 2" xfId="36786"/>
    <cellStyle name="_VC 6.15.06 update on 06GRC power costs.xls Chart 3_Book2 2 2 2 2" xfId="36787"/>
    <cellStyle name="_VC 6.15.06 update on 06GRC power costs.xls Chart 3_Book2 2 3" xfId="7872"/>
    <cellStyle name="_VC 6.15.06 update on 06GRC power costs.xls Chart 3_Book2 2 3 2" xfId="36788"/>
    <cellStyle name="_VC 6.15.06 update on 06GRC power costs.xls Chart 3_Book2 2 4" xfId="36789"/>
    <cellStyle name="_VC 6.15.06 update on 06GRC power costs.xls Chart 3_Book2 2 4 2" xfId="36790"/>
    <cellStyle name="_VC 6.15.06 update on 06GRC power costs.xls Chart 3_Book2 3" xfId="7873"/>
    <cellStyle name="_VC 6.15.06 update on 06GRC power costs.xls Chart 3_Book2 3 2" xfId="36791"/>
    <cellStyle name="_VC 6.15.06 update on 06GRC power costs.xls Chart 3_Book2 3 2 2" xfId="36792"/>
    <cellStyle name="_VC 6.15.06 update on 06GRC power costs.xls Chart 3_Book2 3 3" xfId="36793"/>
    <cellStyle name="_VC 6.15.06 update on 06GRC power costs.xls Chart 3_Book2 4" xfId="7874"/>
    <cellStyle name="_VC 6.15.06 update on 06GRC power costs.xls Chart 3_Book2 4 2" xfId="36794"/>
    <cellStyle name="_VC 6.15.06 update on 06GRC power costs.xls Chart 3_Book2 4 2 2" xfId="36795"/>
    <cellStyle name="_VC 6.15.06 update on 06GRC power costs.xls Chart 3_Book2 4 3" xfId="36796"/>
    <cellStyle name="_VC 6.15.06 update on 06GRC power costs.xls Chart 3_Book2 5" xfId="36797"/>
    <cellStyle name="_VC 6.15.06 update on 06GRC power costs.xls Chart 3_Book2 5 2" xfId="36798"/>
    <cellStyle name="_VC 6.15.06 update on 06GRC power costs.xls Chart 3_Book2 6" xfId="36799"/>
    <cellStyle name="_VC 6.15.06 update on 06GRC power costs.xls Chart 3_Book2 6 2" xfId="36800"/>
    <cellStyle name="_VC 6.15.06 update on 06GRC power costs.xls Chart 3_Book2_Adj Bench DR 3 for Initial Briefs (Electric)" xfId="7875"/>
    <cellStyle name="_VC 6.15.06 update on 06GRC power costs.xls Chart 3_Book2_Adj Bench DR 3 for Initial Briefs (Electric) 2" xfId="7876"/>
    <cellStyle name="_VC 6.15.06 update on 06GRC power costs.xls Chart 3_Book2_Adj Bench DR 3 for Initial Briefs (Electric) 2 2" xfId="7877"/>
    <cellStyle name="_VC 6.15.06 update on 06GRC power costs.xls Chart 3_Book2_Adj Bench DR 3 for Initial Briefs (Electric) 2 2 2" xfId="36801"/>
    <cellStyle name="_VC 6.15.06 update on 06GRC power costs.xls Chart 3_Book2_Adj Bench DR 3 for Initial Briefs (Electric) 2 2 2 2" xfId="36802"/>
    <cellStyle name="_VC 6.15.06 update on 06GRC power costs.xls Chart 3_Book2_Adj Bench DR 3 for Initial Briefs (Electric) 2 3" xfId="7878"/>
    <cellStyle name="_VC 6.15.06 update on 06GRC power costs.xls Chart 3_Book2_Adj Bench DR 3 for Initial Briefs (Electric) 2 3 2" xfId="36803"/>
    <cellStyle name="_VC 6.15.06 update on 06GRC power costs.xls Chart 3_Book2_Adj Bench DR 3 for Initial Briefs (Electric) 2 4" xfId="36804"/>
    <cellStyle name="_VC 6.15.06 update on 06GRC power costs.xls Chart 3_Book2_Adj Bench DR 3 for Initial Briefs (Electric) 2 4 2" xfId="36805"/>
    <cellStyle name="_VC 6.15.06 update on 06GRC power costs.xls Chart 3_Book2_Adj Bench DR 3 for Initial Briefs (Electric) 3" xfId="7879"/>
    <cellStyle name="_VC 6.15.06 update on 06GRC power costs.xls Chart 3_Book2_Adj Bench DR 3 for Initial Briefs (Electric) 3 2" xfId="36806"/>
    <cellStyle name="_VC 6.15.06 update on 06GRC power costs.xls Chart 3_Book2_Adj Bench DR 3 for Initial Briefs (Electric) 3 2 2" xfId="36807"/>
    <cellStyle name="_VC 6.15.06 update on 06GRC power costs.xls Chart 3_Book2_Adj Bench DR 3 for Initial Briefs (Electric) 3 3" xfId="36808"/>
    <cellStyle name="_VC 6.15.06 update on 06GRC power costs.xls Chart 3_Book2_Adj Bench DR 3 for Initial Briefs (Electric) 4" xfId="7880"/>
    <cellStyle name="_VC 6.15.06 update on 06GRC power costs.xls Chart 3_Book2_Adj Bench DR 3 for Initial Briefs (Electric) 4 2" xfId="36809"/>
    <cellStyle name="_VC 6.15.06 update on 06GRC power costs.xls Chart 3_Book2_Adj Bench DR 3 for Initial Briefs (Electric) 4 2 2" xfId="36810"/>
    <cellStyle name="_VC 6.15.06 update on 06GRC power costs.xls Chart 3_Book2_Adj Bench DR 3 for Initial Briefs (Electric) 4 3" xfId="36811"/>
    <cellStyle name="_VC 6.15.06 update on 06GRC power costs.xls Chart 3_Book2_Adj Bench DR 3 for Initial Briefs (Electric) 5" xfId="36812"/>
    <cellStyle name="_VC 6.15.06 update on 06GRC power costs.xls Chart 3_Book2_Adj Bench DR 3 for Initial Briefs (Electric) 5 2" xfId="36813"/>
    <cellStyle name="_VC 6.15.06 update on 06GRC power costs.xls Chart 3_Book2_Adj Bench DR 3 for Initial Briefs (Electric) 6" xfId="36814"/>
    <cellStyle name="_VC 6.15.06 update on 06GRC power costs.xls Chart 3_Book2_Adj Bench DR 3 for Initial Briefs (Electric) 6 2" xfId="36815"/>
    <cellStyle name="_VC 6.15.06 update on 06GRC power costs.xls Chart 3_Book2_Adj Bench DR 3 for Initial Briefs (Electric)_DEM-WP(C) ENERG10C--ctn Mid-C_042010 2010GRC" xfId="36816"/>
    <cellStyle name="_VC 6.15.06 update on 06GRC power costs.xls Chart 3_Book2_Adj Bench DR 3 for Initial Briefs (Electric)_DEM-WP(C) ENERG10C--ctn Mid-C_042010 2010GRC 2" xfId="36817"/>
    <cellStyle name="_VC 6.15.06 update on 06GRC power costs.xls Chart 3_Book2_DEM-WP(C) ENERG10C--ctn Mid-C_042010 2010GRC" xfId="36818"/>
    <cellStyle name="_VC 6.15.06 update on 06GRC power costs.xls Chart 3_Book2_DEM-WP(C) ENERG10C--ctn Mid-C_042010 2010GRC 2" xfId="36819"/>
    <cellStyle name="_VC 6.15.06 update on 06GRC power costs.xls Chart 3_Book2_Electric Rev Req Model (2009 GRC) Rebuttal" xfId="7881"/>
    <cellStyle name="_VC 6.15.06 update on 06GRC power costs.xls Chart 3_Book2_Electric Rev Req Model (2009 GRC) Rebuttal 2" xfId="7882"/>
    <cellStyle name="_VC 6.15.06 update on 06GRC power costs.xls Chart 3_Book2_Electric Rev Req Model (2009 GRC) Rebuttal 2 2" xfId="7883"/>
    <cellStyle name="_VC 6.15.06 update on 06GRC power costs.xls Chart 3_Book2_Electric Rev Req Model (2009 GRC) Rebuttal 2 2 2" xfId="36820"/>
    <cellStyle name="_VC 6.15.06 update on 06GRC power costs.xls Chart 3_Book2_Electric Rev Req Model (2009 GRC) Rebuttal 2 3" xfId="7884"/>
    <cellStyle name="_VC 6.15.06 update on 06GRC power costs.xls Chart 3_Book2_Electric Rev Req Model (2009 GRC) Rebuttal 3" xfId="7885"/>
    <cellStyle name="_VC 6.15.06 update on 06GRC power costs.xls Chart 3_Book2_Electric Rev Req Model (2009 GRC) Rebuttal 3 2" xfId="36821"/>
    <cellStyle name="_VC 6.15.06 update on 06GRC power costs.xls Chart 3_Book2_Electric Rev Req Model (2009 GRC) Rebuttal 4" xfId="7886"/>
    <cellStyle name="_VC 6.15.06 update on 06GRC power costs.xls Chart 3_Book2_Electric Rev Req Model (2009 GRC) Rebuttal REmoval of New  WH Solar AdjustMI" xfId="7887"/>
    <cellStyle name="_VC 6.15.06 update on 06GRC power costs.xls Chart 3_Book2_Electric Rev Req Model (2009 GRC) Rebuttal REmoval of New  WH Solar AdjustMI 2" xfId="7888"/>
    <cellStyle name="_VC 6.15.06 update on 06GRC power costs.xls Chart 3_Book2_Electric Rev Req Model (2009 GRC) Rebuttal REmoval of New  WH Solar AdjustMI 2 2" xfId="7889"/>
    <cellStyle name="_VC 6.15.06 update on 06GRC power costs.xls Chart 3_Book2_Electric Rev Req Model (2009 GRC) Rebuttal REmoval of New  WH Solar AdjustMI 2 2 2" xfId="36822"/>
    <cellStyle name="_VC 6.15.06 update on 06GRC power costs.xls Chart 3_Book2_Electric Rev Req Model (2009 GRC) Rebuttal REmoval of New  WH Solar AdjustMI 2 2 2 2" xfId="36823"/>
    <cellStyle name="_VC 6.15.06 update on 06GRC power costs.xls Chart 3_Book2_Electric Rev Req Model (2009 GRC) Rebuttal REmoval of New  WH Solar AdjustMI 2 3" xfId="7890"/>
    <cellStyle name="_VC 6.15.06 update on 06GRC power costs.xls Chart 3_Book2_Electric Rev Req Model (2009 GRC) Rebuttal REmoval of New  WH Solar AdjustMI 2 3 2" xfId="36824"/>
    <cellStyle name="_VC 6.15.06 update on 06GRC power costs.xls Chart 3_Book2_Electric Rev Req Model (2009 GRC) Rebuttal REmoval of New  WH Solar AdjustMI 2 4" xfId="36825"/>
    <cellStyle name="_VC 6.15.06 update on 06GRC power costs.xls Chart 3_Book2_Electric Rev Req Model (2009 GRC) Rebuttal REmoval of New  WH Solar AdjustMI 2 4 2" xfId="36826"/>
    <cellStyle name="_VC 6.15.06 update on 06GRC power costs.xls Chart 3_Book2_Electric Rev Req Model (2009 GRC) Rebuttal REmoval of New  WH Solar AdjustMI 3" xfId="7891"/>
    <cellStyle name="_VC 6.15.06 update on 06GRC power costs.xls Chart 3_Book2_Electric Rev Req Model (2009 GRC) Rebuttal REmoval of New  WH Solar AdjustMI 3 2" xfId="36827"/>
    <cellStyle name="_VC 6.15.06 update on 06GRC power costs.xls Chart 3_Book2_Electric Rev Req Model (2009 GRC) Rebuttal REmoval of New  WH Solar AdjustMI 3 2 2" xfId="36828"/>
    <cellStyle name="_VC 6.15.06 update on 06GRC power costs.xls Chart 3_Book2_Electric Rev Req Model (2009 GRC) Rebuttal REmoval of New  WH Solar AdjustMI 3 3" xfId="36829"/>
    <cellStyle name="_VC 6.15.06 update on 06GRC power costs.xls Chart 3_Book2_Electric Rev Req Model (2009 GRC) Rebuttal REmoval of New  WH Solar AdjustMI 4" xfId="7892"/>
    <cellStyle name="_VC 6.15.06 update on 06GRC power costs.xls Chart 3_Book2_Electric Rev Req Model (2009 GRC) Rebuttal REmoval of New  WH Solar AdjustMI 4 2" xfId="36830"/>
    <cellStyle name="_VC 6.15.06 update on 06GRC power costs.xls Chart 3_Book2_Electric Rev Req Model (2009 GRC) Rebuttal REmoval of New  WH Solar AdjustMI 4 2 2" xfId="36831"/>
    <cellStyle name="_VC 6.15.06 update on 06GRC power costs.xls Chart 3_Book2_Electric Rev Req Model (2009 GRC) Rebuttal REmoval of New  WH Solar AdjustMI 4 3" xfId="36832"/>
    <cellStyle name="_VC 6.15.06 update on 06GRC power costs.xls Chart 3_Book2_Electric Rev Req Model (2009 GRC) Rebuttal REmoval of New  WH Solar AdjustMI 5" xfId="36833"/>
    <cellStyle name="_VC 6.15.06 update on 06GRC power costs.xls Chart 3_Book2_Electric Rev Req Model (2009 GRC) Rebuttal REmoval of New  WH Solar AdjustMI 5 2" xfId="36834"/>
    <cellStyle name="_VC 6.15.06 update on 06GRC power costs.xls Chart 3_Book2_Electric Rev Req Model (2009 GRC) Rebuttal REmoval of New  WH Solar AdjustMI 6" xfId="36835"/>
    <cellStyle name="_VC 6.15.06 update on 06GRC power costs.xls Chart 3_Book2_Electric Rev Req Model (2009 GRC) Rebuttal REmoval of New  WH Solar AdjustMI 6 2" xfId="36836"/>
    <cellStyle name="_VC 6.15.06 update on 06GRC power costs.xls Chart 3_Book2_Electric Rev Req Model (2009 GRC) Rebuttal REmoval of New  WH Solar AdjustMI_DEM-WP(C) ENERG10C--ctn Mid-C_042010 2010GRC" xfId="36837"/>
    <cellStyle name="_VC 6.15.06 update on 06GRC power costs.xls Chart 3_Book2_Electric Rev Req Model (2009 GRC) Rebuttal REmoval of New  WH Solar AdjustMI_DEM-WP(C) ENERG10C--ctn Mid-C_042010 2010GRC 2" xfId="36838"/>
    <cellStyle name="_VC 6.15.06 update on 06GRC power costs.xls Chart 3_Book2_Electric Rev Req Model (2009 GRC) Revised 01-18-2010" xfId="7893"/>
    <cellStyle name="_VC 6.15.06 update on 06GRC power costs.xls Chart 3_Book2_Electric Rev Req Model (2009 GRC) Revised 01-18-2010 2" xfId="7894"/>
    <cellStyle name="_VC 6.15.06 update on 06GRC power costs.xls Chart 3_Book2_Electric Rev Req Model (2009 GRC) Revised 01-18-2010 2 2" xfId="7895"/>
    <cellStyle name="_VC 6.15.06 update on 06GRC power costs.xls Chart 3_Book2_Electric Rev Req Model (2009 GRC) Revised 01-18-2010 2 2 2" xfId="36839"/>
    <cellStyle name="_VC 6.15.06 update on 06GRC power costs.xls Chart 3_Book2_Electric Rev Req Model (2009 GRC) Revised 01-18-2010 2 2 2 2" xfId="36840"/>
    <cellStyle name="_VC 6.15.06 update on 06GRC power costs.xls Chart 3_Book2_Electric Rev Req Model (2009 GRC) Revised 01-18-2010 2 3" xfId="7896"/>
    <cellStyle name="_VC 6.15.06 update on 06GRC power costs.xls Chart 3_Book2_Electric Rev Req Model (2009 GRC) Revised 01-18-2010 2 3 2" xfId="36841"/>
    <cellStyle name="_VC 6.15.06 update on 06GRC power costs.xls Chart 3_Book2_Electric Rev Req Model (2009 GRC) Revised 01-18-2010 2 4" xfId="36842"/>
    <cellStyle name="_VC 6.15.06 update on 06GRC power costs.xls Chart 3_Book2_Electric Rev Req Model (2009 GRC) Revised 01-18-2010 2 4 2" xfId="36843"/>
    <cellStyle name="_VC 6.15.06 update on 06GRC power costs.xls Chart 3_Book2_Electric Rev Req Model (2009 GRC) Revised 01-18-2010 3" xfId="7897"/>
    <cellStyle name="_VC 6.15.06 update on 06GRC power costs.xls Chart 3_Book2_Electric Rev Req Model (2009 GRC) Revised 01-18-2010 3 2" xfId="36844"/>
    <cellStyle name="_VC 6.15.06 update on 06GRC power costs.xls Chart 3_Book2_Electric Rev Req Model (2009 GRC) Revised 01-18-2010 3 2 2" xfId="36845"/>
    <cellStyle name="_VC 6.15.06 update on 06GRC power costs.xls Chart 3_Book2_Electric Rev Req Model (2009 GRC) Revised 01-18-2010 3 3" xfId="36846"/>
    <cellStyle name="_VC 6.15.06 update on 06GRC power costs.xls Chart 3_Book2_Electric Rev Req Model (2009 GRC) Revised 01-18-2010 4" xfId="7898"/>
    <cellStyle name="_VC 6.15.06 update on 06GRC power costs.xls Chart 3_Book2_Electric Rev Req Model (2009 GRC) Revised 01-18-2010 4 2" xfId="36847"/>
    <cellStyle name="_VC 6.15.06 update on 06GRC power costs.xls Chart 3_Book2_Electric Rev Req Model (2009 GRC) Revised 01-18-2010 4 2 2" xfId="36848"/>
    <cellStyle name="_VC 6.15.06 update on 06GRC power costs.xls Chart 3_Book2_Electric Rev Req Model (2009 GRC) Revised 01-18-2010 4 3" xfId="36849"/>
    <cellStyle name="_VC 6.15.06 update on 06GRC power costs.xls Chart 3_Book2_Electric Rev Req Model (2009 GRC) Revised 01-18-2010 5" xfId="36850"/>
    <cellStyle name="_VC 6.15.06 update on 06GRC power costs.xls Chart 3_Book2_Electric Rev Req Model (2009 GRC) Revised 01-18-2010 5 2" xfId="36851"/>
    <cellStyle name="_VC 6.15.06 update on 06GRC power costs.xls Chart 3_Book2_Electric Rev Req Model (2009 GRC) Revised 01-18-2010 6" xfId="36852"/>
    <cellStyle name="_VC 6.15.06 update on 06GRC power costs.xls Chart 3_Book2_Electric Rev Req Model (2009 GRC) Revised 01-18-2010 6 2" xfId="36853"/>
    <cellStyle name="_VC 6.15.06 update on 06GRC power costs.xls Chart 3_Book2_Electric Rev Req Model (2009 GRC) Revised 01-18-2010_DEM-WP(C) ENERG10C--ctn Mid-C_042010 2010GRC" xfId="36854"/>
    <cellStyle name="_VC 6.15.06 update on 06GRC power costs.xls Chart 3_Book2_Electric Rev Req Model (2009 GRC) Revised 01-18-2010_DEM-WP(C) ENERG10C--ctn Mid-C_042010 2010GRC 2" xfId="36855"/>
    <cellStyle name="_VC 6.15.06 update on 06GRC power costs.xls Chart 3_Book2_Final Order Electric EXHIBIT A-1" xfId="7899"/>
    <cellStyle name="_VC 6.15.06 update on 06GRC power costs.xls Chart 3_Book2_Final Order Electric EXHIBIT A-1 2" xfId="7900"/>
    <cellStyle name="_VC 6.15.06 update on 06GRC power costs.xls Chart 3_Book2_Final Order Electric EXHIBIT A-1 2 2" xfId="7901"/>
    <cellStyle name="_VC 6.15.06 update on 06GRC power costs.xls Chart 3_Book2_Final Order Electric EXHIBIT A-1 2 2 2" xfId="36856"/>
    <cellStyle name="_VC 6.15.06 update on 06GRC power costs.xls Chart 3_Book2_Final Order Electric EXHIBIT A-1 2 3" xfId="7902"/>
    <cellStyle name="_VC 6.15.06 update on 06GRC power costs.xls Chart 3_Book2_Final Order Electric EXHIBIT A-1 3" xfId="7903"/>
    <cellStyle name="_VC 6.15.06 update on 06GRC power costs.xls Chart 3_Book2_Final Order Electric EXHIBIT A-1 3 2" xfId="36857"/>
    <cellStyle name="_VC 6.15.06 update on 06GRC power costs.xls Chart 3_Book2_Final Order Electric EXHIBIT A-1 3 2 2" xfId="36858"/>
    <cellStyle name="_VC 6.15.06 update on 06GRC power costs.xls Chart 3_Book2_Final Order Electric EXHIBIT A-1 3 3" xfId="36859"/>
    <cellStyle name="_VC 6.15.06 update on 06GRC power costs.xls Chart 3_Book2_Final Order Electric EXHIBIT A-1 4" xfId="7904"/>
    <cellStyle name="_VC 6.15.06 update on 06GRC power costs.xls Chart 3_Book2_Final Order Electric EXHIBIT A-1 4 2" xfId="36860"/>
    <cellStyle name="_VC 6.15.06 update on 06GRC power costs.xls Chart 3_Book2_Final Order Electric EXHIBIT A-1 5" xfId="36861"/>
    <cellStyle name="_VC 6.15.06 update on 06GRC power costs.xls Chart 3_Book2_Final Order Electric EXHIBIT A-1 6" xfId="36862"/>
    <cellStyle name="_VC 6.15.06 update on 06GRC power costs.xls Chart 3_Book4" xfId="7905"/>
    <cellStyle name="_VC 6.15.06 update on 06GRC power costs.xls Chart 3_Book4 2" xfId="7906"/>
    <cellStyle name="_VC 6.15.06 update on 06GRC power costs.xls Chart 3_Book4 2 2" xfId="7907"/>
    <cellStyle name="_VC 6.15.06 update on 06GRC power costs.xls Chart 3_Book4 2 2 2" xfId="36863"/>
    <cellStyle name="_VC 6.15.06 update on 06GRC power costs.xls Chart 3_Book4 2 2 2 2" xfId="36864"/>
    <cellStyle name="_VC 6.15.06 update on 06GRC power costs.xls Chart 3_Book4 2 3" xfId="7908"/>
    <cellStyle name="_VC 6.15.06 update on 06GRC power costs.xls Chart 3_Book4 2 3 2" xfId="36865"/>
    <cellStyle name="_VC 6.15.06 update on 06GRC power costs.xls Chart 3_Book4 2 4" xfId="36866"/>
    <cellStyle name="_VC 6.15.06 update on 06GRC power costs.xls Chart 3_Book4 2 4 2" xfId="36867"/>
    <cellStyle name="_VC 6.15.06 update on 06GRC power costs.xls Chart 3_Book4 3" xfId="7909"/>
    <cellStyle name="_VC 6.15.06 update on 06GRC power costs.xls Chart 3_Book4 3 2" xfId="36868"/>
    <cellStyle name="_VC 6.15.06 update on 06GRC power costs.xls Chart 3_Book4 3 2 2" xfId="36869"/>
    <cellStyle name="_VC 6.15.06 update on 06GRC power costs.xls Chart 3_Book4 3 3" xfId="36870"/>
    <cellStyle name="_VC 6.15.06 update on 06GRC power costs.xls Chart 3_Book4 4" xfId="7910"/>
    <cellStyle name="_VC 6.15.06 update on 06GRC power costs.xls Chart 3_Book4 4 2" xfId="36871"/>
    <cellStyle name="_VC 6.15.06 update on 06GRC power costs.xls Chart 3_Book4 4 2 2" xfId="36872"/>
    <cellStyle name="_VC 6.15.06 update on 06GRC power costs.xls Chart 3_Book4 4 3" xfId="36873"/>
    <cellStyle name="_VC 6.15.06 update on 06GRC power costs.xls Chart 3_Book4 5" xfId="36874"/>
    <cellStyle name="_VC 6.15.06 update on 06GRC power costs.xls Chart 3_Book4 5 2" xfId="36875"/>
    <cellStyle name="_VC 6.15.06 update on 06GRC power costs.xls Chart 3_Book4 6" xfId="36876"/>
    <cellStyle name="_VC 6.15.06 update on 06GRC power costs.xls Chart 3_Book4 6 2" xfId="36877"/>
    <cellStyle name="_VC 6.15.06 update on 06GRC power costs.xls Chart 3_Book4_DEM-WP(C) ENERG10C--ctn Mid-C_042010 2010GRC" xfId="36878"/>
    <cellStyle name="_VC 6.15.06 update on 06GRC power costs.xls Chart 3_Book4_DEM-WP(C) ENERG10C--ctn Mid-C_042010 2010GRC 2" xfId="36879"/>
    <cellStyle name="_VC 6.15.06 update on 06GRC power costs.xls Chart 3_Book9" xfId="7911"/>
    <cellStyle name="_VC 6.15.06 update on 06GRC power costs.xls Chart 3_Book9 2" xfId="7912"/>
    <cellStyle name="_VC 6.15.06 update on 06GRC power costs.xls Chart 3_Book9 2 2" xfId="7913"/>
    <cellStyle name="_VC 6.15.06 update on 06GRC power costs.xls Chart 3_Book9 2 2 2" xfId="36880"/>
    <cellStyle name="_VC 6.15.06 update on 06GRC power costs.xls Chart 3_Book9 2 2 2 2" xfId="36881"/>
    <cellStyle name="_VC 6.15.06 update on 06GRC power costs.xls Chart 3_Book9 2 3" xfId="7914"/>
    <cellStyle name="_VC 6.15.06 update on 06GRC power costs.xls Chart 3_Book9 2 3 2" xfId="36882"/>
    <cellStyle name="_VC 6.15.06 update on 06GRC power costs.xls Chart 3_Book9 2 4" xfId="36883"/>
    <cellStyle name="_VC 6.15.06 update on 06GRC power costs.xls Chart 3_Book9 2 4 2" xfId="36884"/>
    <cellStyle name="_VC 6.15.06 update on 06GRC power costs.xls Chart 3_Book9 3" xfId="7915"/>
    <cellStyle name="_VC 6.15.06 update on 06GRC power costs.xls Chart 3_Book9 3 2" xfId="36885"/>
    <cellStyle name="_VC 6.15.06 update on 06GRC power costs.xls Chart 3_Book9 3 2 2" xfId="36886"/>
    <cellStyle name="_VC 6.15.06 update on 06GRC power costs.xls Chart 3_Book9 3 3" xfId="36887"/>
    <cellStyle name="_VC 6.15.06 update on 06GRC power costs.xls Chart 3_Book9 4" xfId="7916"/>
    <cellStyle name="_VC 6.15.06 update on 06GRC power costs.xls Chart 3_Book9 4 2" xfId="36888"/>
    <cellStyle name="_VC 6.15.06 update on 06GRC power costs.xls Chart 3_Book9 4 2 2" xfId="36889"/>
    <cellStyle name="_VC 6.15.06 update on 06GRC power costs.xls Chart 3_Book9 4 3" xfId="36890"/>
    <cellStyle name="_VC 6.15.06 update on 06GRC power costs.xls Chart 3_Book9 5" xfId="36891"/>
    <cellStyle name="_VC 6.15.06 update on 06GRC power costs.xls Chart 3_Book9 5 2" xfId="36892"/>
    <cellStyle name="_VC 6.15.06 update on 06GRC power costs.xls Chart 3_Book9 6" xfId="36893"/>
    <cellStyle name="_VC 6.15.06 update on 06GRC power costs.xls Chart 3_Book9 6 2" xfId="36894"/>
    <cellStyle name="_VC 6.15.06 update on 06GRC power costs.xls Chart 3_Book9_DEM-WP(C) ENERG10C--ctn Mid-C_042010 2010GRC" xfId="36895"/>
    <cellStyle name="_VC 6.15.06 update on 06GRC power costs.xls Chart 3_Book9_DEM-WP(C) ENERG10C--ctn Mid-C_042010 2010GRC 2" xfId="36896"/>
    <cellStyle name="_VC 6.15.06 update on 06GRC power costs.xls Chart 3_Chelan PUD Power Costs (8-10)" xfId="7917"/>
    <cellStyle name="_VC 6.15.06 update on 06GRC power costs.xls Chart 3_Chelan PUD Power Costs (8-10) 2" xfId="36897"/>
    <cellStyle name="_VC 6.15.06 update on 06GRC power costs.xls Chart 3_DEM-WP(C) Chelan Power Costs" xfId="36898"/>
    <cellStyle name="_VC 6.15.06 update on 06GRC power costs.xls Chart 3_DEM-WP(C) Chelan Power Costs 2" xfId="36899"/>
    <cellStyle name="_VC 6.15.06 update on 06GRC power costs.xls Chart 3_DEM-WP(C) Chelan Power Costs 2 2" xfId="36900"/>
    <cellStyle name="_VC 6.15.06 update on 06GRC power costs.xls Chart 3_DEM-WP(C) Chelan Power Costs 2 2 2" xfId="36901"/>
    <cellStyle name="_VC 6.15.06 update on 06GRC power costs.xls Chart 3_DEM-WP(C) Chelan Power Costs 2 3" xfId="36902"/>
    <cellStyle name="_VC 6.15.06 update on 06GRC power costs.xls Chart 3_DEM-WP(C) Chelan Power Costs 3" xfId="36903"/>
    <cellStyle name="_VC 6.15.06 update on 06GRC power costs.xls Chart 3_DEM-WP(C) Chelan Power Costs 3 2" xfId="36904"/>
    <cellStyle name="_VC 6.15.06 update on 06GRC power costs.xls Chart 3_DEM-WP(C) Chelan Power Costs 3 2 2" xfId="36905"/>
    <cellStyle name="_VC 6.15.06 update on 06GRC power costs.xls Chart 3_DEM-WP(C) Chelan Power Costs 3 3" xfId="36906"/>
    <cellStyle name="_VC 6.15.06 update on 06GRC power costs.xls Chart 3_DEM-WP(C) Chelan Power Costs 4" xfId="36907"/>
    <cellStyle name="_VC 6.15.06 update on 06GRC power costs.xls Chart 3_DEM-WP(C) Chelan Power Costs 4 2" xfId="36908"/>
    <cellStyle name="_VC 6.15.06 update on 06GRC power costs.xls Chart 3_DEM-WP(C) Chelan Power Costs 5" xfId="36909"/>
    <cellStyle name="_VC 6.15.06 update on 06GRC power costs.xls Chart 3_DEM-WP(C) Chelan Power Costs 5 2" xfId="36910"/>
    <cellStyle name="_VC 6.15.06 update on 06GRC power costs.xls Chart 3_DEM-WP(C) ENERG10C--ctn Mid-C_042010 2010GRC" xfId="36911"/>
    <cellStyle name="_VC 6.15.06 update on 06GRC power costs.xls Chart 3_DEM-WP(C) ENERG10C--ctn Mid-C_042010 2010GRC 2" xfId="36912"/>
    <cellStyle name="_VC 6.15.06 update on 06GRC power costs.xls Chart 3_DEM-WP(C) Gas Transport 2010GRC" xfId="36913"/>
    <cellStyle name="_VC 6.15.06 update on 06GRC power costs.xls Chart 3_DEM-WP(C) Gas Transport 2010GRC 2" xfId="36914"/>
    <cellStyle name="_VC 6.15.06 update on 06GRC power costs.xls Chart 3_DEM-WP(C) Gas Transport 2010GRC 2 2" xfId="36915"/>
    <cellStyle name="_VC 6.15.06 update on 06GRC power costs.xls Chart 3_DEM-WP(C) Gas Transport 2010GRC 2 2 2" xfId="36916"/>
    <cellStyle name="_VC 6.15.06 update on 06GRC power costs.xls Chart 3_DEM-WP(C) Gas Transport 2010GRC 2 3" xfId="36917"/>
    <cellStyle name="_VC 6.15.06 update on 06GRC power costs.xls Chart 3_DEM-WP(C) Gas Transport 2010GRC 3" xfId="36918"/>
    <cellStyle name="_VC 6.15.06 update on 06GRC power costs.xls Chart 3_DEM-WP(C) Gas Transport 2010GRC 3 2" xfId="36919"/>
    <cellStyle name="_VC 6.15.06 update on 06GRC power costs.xls Chart 3_DEM-WP(C) Gas Transport 2010GRC 3 2 2" xfId="36920"/>
    <cellStyle name="_VC 6.15.06 update on 06GRC power costs.xls Chart 3_DEM-WP(C) Gas Transport 2010GRC 3 3" xfId="36921"/>
    <cellStyle name="_VC 6.15.06 update on 06GRC power costs.xls Chart 3_DEM-WP(C) Gas Transport 2010GRC 4" xfId="36922"/>
    <cellStyle name="_VC 6.15.06 update on 06GRC power costs.xls Chart 3_DEM-WP(C) Gas Transport 2010GRC 4 2" xfId="36923"/>
    <cellStyle name="_VC 6.15.06 update on 06GRC power costs.xls Chart 3_DEM-WP(C) Gas Transport 2010GRC 5" xfId="36924"/>
    <cellStyle name="_VC 6.15.06 update on 06GRC power costs.xls Chart 3_DEM-WP(C) Gas Transport 2010GRC 5 2" xfId="36925"/>
    <cellStyle name="_VC 6.15.06 update on 06GRC power costs.xls Chart 3_DWH-08 (Rate Spread &amp; Design Workpapers)" xfId="7918"/>
    <cellStyle name="_VC 6.15.06 update on 06GRC power costs.xls Chart 3_Exh A-1 resulting from UE-112050 effective Jan 1 2012" xfId="36926"/>
    <cellStyle name="_VC 6.15.06 update on 06GRC power costs.xls Chart 3_Exh A-1 resulting from UE-112050 effective Jan 1 2012 2" xfId="36927"/>
    <cellStyle name="_VC 6.15.06 update on 06GRC power costs.xls Chart 3_Exhibit A-1 effective 4-1-11 fr S Free 12-11" xfId="36928"/>
    <cellStyle name="_VC 6.15.06 update on 06GRC power costs.xls Chart 3_Exhibit A-1 effective 4-1-11 fr S Free 12-11 2" xfId="36929"/>
    <cellStyle name="_VC 6.15.06 update on 06GRC power costs.xls Chart 3_Final 2008 PTC Rate Design Workpapers 10.27.08" xfId="7919"/>
    <cellStyle name="_VC 6.15.06 update on 06GRC power costs.xls Chart 3_Gas Rev Req Model (2010 GRC)" xfId="7920"/>
    <cellStyle name="_VC 6.15.06 update on 06GRC power costs.xls Chart 3_INPUTS" xfId="7921"/>
    <cellStyle name="_VC 6.15.06 update on 06GRC power costs.xls Chart 3_INPUTS 2" xfId="7922"/>
    <cellStyle name="_VC 6.15.06 update on 06GRC power costs.xls Chart 3_INPUTS 2 2" xfId="7923"/>
    <cellStyle name="_VC 6.15.06 update on 06GRC power costs.xls Chart 3_INPUTS 2 2 2" xfId="36930"/>
    <cellStyle name="_VC 6.15.06 update on 06GRC power costs.xls Chart 3_INPUTS 2 3" xfId="7924"/>
    <cellStyle name="_VC 6.15.06 update on 06GRC power costs.xls Chart 3_INPUTS 3" xfId="7925"/>
    <cellStyle name="_VC 6.15.06 update on 06GRC power costs.xls Chart 3_INPUTS 3 2" xfId="36931"/>
    <cellStyle name="_VC 6.15.06 update on 06GRC power costs.xls Chart 3_INPUTS 4" xfId="7926"/>
    <cellStyle name="_VC 6.15.06 update on 06GRC power costs.xls Chart 3_Mint Farm Generation BPA" xfId="36932"/>
    <cellStyle name="_VC 6.15.06 update on 06GRC power costs.xls Chart 3_NIM Summary" xfId="7927"/>
    <cellStyle name="_VC 6.15.06 update on 06GRC power costs.xls Chart 3_NIM Summary 09GRC" xfId="7928"/>
    <cellStyle name="_VC 6.15.06 update on 06GRC power costs.xls Chart 3_NIM Summary 09GRC 2" xfId="7929"/>
    <cellStyle name="_VC 6.15.06 update on 06GRC power costs.xls Chart 3_NIM Summary 09GRC 2 2" xfId="36933"/>
    <cellStyle name="_VC 6.15.06 update on 06GRC power costs.xls Chart 3_NIM Summary 09GRC 2 2 2" xfId="36934"/>
    <cellStyle name="_VC 6.15.06 update on 06GRC power costs.xls Chart 3_NIM Summary 09GRC 2 2 2 2" xfId="36935"/>
    <cellStyle name="_VC 6.15.06 update on 06GRC power costs.xls Chart 3_NIM Summary 09GRC 2 3" xfId="36936"/>
    <cellStyle name="_VC 6.15.06 update on 06GRC power costs.xls Chart 3_NIM Summary 09GRC 2 3 2" xfId="36937"/>
    <cellStyle name="_VC 6.15.06 update on 06GRC power costs.xls Chart 3_NIM Summary 09GRC 2 4" xfId="36938"/>
    <cellStyle name="_VC 6.15.06 update on 06GRC power costs.xls Chart 3_NIM Summary 09GRC 2 4 2" xfId="36939"/>
    <cellStyle name="_VC 6.15.06 update on 06GRC power costs.xls Chart 3_NIM Summary 09GRC 3" xfId="36940"/>
    <cellStyle name="_VC 6.15.06 update on 06GRC power costs.xls Chart 3_NIM Summary 09GRC 3 2" xfId="36941"/>
    <cellStyle name="_VC 6.15.06 update on 06GRC power costs.xls Chart 3_NIM Summary 09GRC 3 2 2" xfId="36942"/>
    <cellStyle name="_VC 6.15.06 update on 06GRC power costs.xls Chart 3_NIM Summary 09GRC 3 3" xfId="36943"/>
    <cellStyle name="_VC 6.15.06 update on 06GRC power costs.xls Chart 3_NIM Summary 09GRC 4" xfId="36944"/>
    <cellStyle name="_VC 6.15.06 update on 06GRC power costs.xls Chart 3_NIM Summary 09GRC 4 2" xfId="36945"/>
    <cellStyle name="_VC 6.15.06 update on 06GRC power costs.xls Chart 3_NIM Summary 09GRC 4 2 2" xfId="36946"/>
    <cellStyle name="_VC 6.15.06 update on 06GRC power costs.xls Chart 3_NIM Summary 09GRC 4 3" xfId="36947"/>
    <cellStyle name="_VC 6.15.06 update on 06GRC power costs.xls Chart 3_NIM Summary 09GRC 5" xfId="36948"/>
    <cellStyle name="_VC 6.15.06 update on 06GRC power costs.xls Chart 3_NIM Summary 09GRC 5 2" xfId="36949"/>
    <cellStyle name="_VC 6.15.06 update on 06GRC power costs.xls Chart 3_NIM Summary 09GRC 6" xfId="36950"/>
    <cellStyle name="_VC 6.15.06 update on 06GRC power costs.xls Chart 3_NIM Summary 09GRC 6 2" xfId="36951"/>
    <cellStyle name="_VC 6.15.06 update on 06GRC power costs.xls Chart 3_NIM Summary 09GRC_DEM-WP(C) ENERG10C--ctn Mid-C_042010 2010GRC" xfId="36952"/>
    <cellStyle name="_VC 6.15.06 update on 06GRC power costs.xls Chart 3_NIM Summary 09GRC_DEM-WP(C) ENERG10C--ctn Mid-C_042010 2010GRC 2" xfId="36953"/>
    <cellStyle name="_VC 6.15.06 update on 06GRC power costs.xls Chart 3_NIM Summary 10" xfId="36954"/>
    <cellStyle name="_VC 6.15.06 update on 06GRC power costs.xls Chart 3_NIM Summary 10 2" xfId="36955"/>
    <cellStyle name="_VC 6.15.06 update on 06GRC power costs.xls Chart 3_NIM Summary 10 2 2" xfId="36956"/>
    <cellStyle name="_VC 6.15.06 update on 06GRC power costs.xls Chart 3_NIM Summary 10 3" xfId="36957"/>
    <cellStyle name="_VC 6.15.06 update on 06GRC power costs.xls Chart 3_NIM Summary 10 4" xfId="36958"/>
    <cellStyle name="_VC 6.15.06 update on 06GRC power costs.xls Chart 3_NIM Summary 11" xfId="36959"/>
    <cellStyle name="_VC 6.15.06 update on 06GRC power costs.xls Chart 3_NIM Summary 11 2" xfId="36960"/>
    <cellStyle name="_VC 6.15.06 update on 06GRC power costs.xls Chart 3_NIM Summary 11 2 2" xfId="36961"/>
    <cellStyle name="_VC 6.15.06 update on 06GRC power costs.xls Chart 3_NIM Summary 11 3" xfId="36962"/>
    <cellStyle name="_VC 6.15.06 update on 06GRC power costs.xls Chart 3_NIM Summary 11 4" xfId="36963"/>
    <cellStyle name="_VC 6.15.06 update on 06GRC power costs.xls Chart 3_NIM Summary 12" xfId="36964"/>
    <cellStyle name="_VC 6.15.06 update on 06GRC power costs.xls Chart 3_NIM Summary 12 2" xfId="36965"/>
    <cellStyle name="_VC 6.15.06 update on 06GRC power costs.xls Chart 3_NIM Summary 12 2 2" xfId="36966"/>
    <cellStyle name="_VC 6.15.06 update on 06GRC power costs.xls Chart 3_NIM Summary 12 3" xfId="36967"/>
    <cellStyle name="_VC 6.15.06 update on 06GRC power costs.xls Chart 3_NIM Summary 12 4" xfId="36968"/>
    <cellStyle name="_VC 6.15.06 update on 06GRC power costs.xls Chart 3_NIM Summary 13" xfId="36969"/>
    <cellStyle name="_VC 6.15.06 update on 06GRC power costs.xls Chart 3_NIM Summary 13 2" xfId="36970"/>
    <cellStyle name="_VC 6.15.06 update on 06GRC power costs.xls Chart 3_NIM Summary 13 2 2" xfId="36971"/>
    <cellStyle name="_VC 6.15.06 update on 06GRC power costs.xls Chart 3_NIM Summary 13 3" xfId="36972"/>
    <cellStyle name="_VC 6.15.06 update on 06GRC power costs.xls Chart 3_NIM Summary 13 4" xfId="36973"/>
    <cellStyle name="_VC 6.15.06 update on 06GRC power costs.xls Chart 3_NIM Summary 14" xfId="36974"/>
    <cellStyle name="_VC 6.15.06 update on 06GRC power costs.xls Chart 3_NIM Summary 14 2" xfId="36975"/>
    <cellStyle name="_VC 6.15.06 update on 06GRC power costs.xls Chart 3_NIM Summary 14 2 2" xfId="36976"/>
    <cellStyle name="_VC 6.15.06 update on 06GRC power costs.xls Chart 3_NIM Summary 14 3" xfId="36977"/>
    <cellStyle name="_VC 6.15.06 update on 06GRC power costs.xls Chart 3_NIM Summary 14 4" xfId="36978"/>
    <cellStyle name="_VC 6.15.06 update on 06GRC power costs.xls Chart 3_NIM Summary 15" xfId="36979"/>
    <cellStyle name="_VC 6.15.06 update on 06GRC power costs.xls Chart 3_NIM Summary 15 2" xfId="36980"/>
    <cellStyle name="_VC 6.15.06 update on 06GRC power costs.xls Chart 3_NIM Summary 15 2 2" xfId="36981"/>
    <cellStyle name="_VC 6.15.06 update on 06GRC power costs.xls Chart 3_NIM Summary 15 3" xfId="36982"/>
    <cellStyle name="_VC 6.15.06 update on 06GRC power costs.xls Chart 3_NIM Summary 15 4" xfId="36983"/>
    <cellStyle name="_VC 6.15.06 update on 06GRC power costs.xls Chart 3_NIM Summary 16" xfId="36984"/>
    <cellStyle name="_VC 6.15.06 update on 06GRC power costs.xls Chart 3_NIM Summary 16 2" xfId="36985"/>
    <cellStyle name="_VC 6.15.06 update on 06GRC power costs.xls Chart 3_NIM Summary 16 2 2" xfId="36986"/>
    <cellStyle name="_VC 6.15.06 update on 06GRC power costs.xls Chart 3_NIM Summary 16 3" xfId="36987"/>
    <cellStyle name="_VC 6.15.06 update on 06GRC power costs.xls Chart 3_NIM Summary 16 4" xfId="36988"/>
    <cellStyle name="_VC 6.15.06 update on 06GRC power costs.xls Chart 3_NIM Summary 17" xfId="36989"/>
    <cellStyle name="_VC 6.15.06 update on 06GRC power costs.xls Chart 3_NIM Summary 17 2" xfId="36990"/>
    <cellStyle name="_VC 6.15.06 update on 06GRC power costs.xls Chart 3_NIM Summary 17 2 2" xfId="36991"/>
    <cellStyle name="_VC 6.15.06 update on 06GRC power costs.xls Chart 3_NIM Summary 17 3" xfId="36992"/>
    <cellStyle name="_VC 6.15.06 update on 06GRC power costs.xls Chart 3_NIM Summary 17 4" xfId="36993"/>
    <cellStyle name="_VC 6.15.06 update on 06GRC power costs.xls Chart 3_NIM Summary 18" xfId="36994"/>
    <cellStyle name="_VC 6.15.06 update on 06GRC power costs.xls Chart 3_NIM Summary 18 2" xfId="36995"/>
    <cellStyle name="_VC 6.15.06 update on 06GRC power costs.xls Chart 3_NIM Summary 18 3" xfId="36996"/>
    <cellStyle name="_VC 6.15.06 update on 06GRC power costs.xls Chart 3_NIM Summary 19" xfId="36997"/>
    <cellStyle name="_VC 6.15.06 update on 06GRC power costs.xls Chart 3_NIM Summary 19 2" xfId="36998"/>
    <cellStyle name="_VC 6.15.06 update on 06GRC power costs.xls Chart 3_NIM Summary 19 3" xfId="36999"/>
    <cellStyle name="_VC 6.15.06 update on 06GRC power costs.xls Chart 3_NIM Summary 2" xfId="7930"/>
    <cellStyle name="_VC 6.15.06 update on 06GRC power costs.xls Chart 3_NIM Summary 2 2" xfId="37000"/>
    <cellStyle name="_VC 6.15.06 update on 06GRC power costs.xls Chart 3_NIM Summary 2 2 2" xfId="37001"/>
    <cellStyle name="_VC 6.15.06 update on 06GRC power costs.xls Chart 3_NIM Summary 2 2 2 2" xfId="37002"/>
    <cellStyle name="_VC 6.15.06 update on 06GRC power costs.xls Chart 3_NIM Summary 2 3" xfId="37003"/>
    <cellStyle name="_VC 6.15.06 update on 06GRC power costs.xls Chart 3_NIM Summary 2 3 2" xfId="37004"/>
    <cellStyle name="_VC 6.15.06 update on 06GRC power costs.xls Chart 3_NIM Summary 2 4" xfId="37005"/>
    <cellStyle name="_VC 6.15.06 update on 06GRC power costs.xls Chart 3_NIM Summary 2 4 2" xfId="37006"/>
    <cellStyle name="_VC 6.15.06 update on 06GRC power costs.xls Chart 3_NIM Summary 20" xfId="37007"/>
    <cellStyle name="_VC 6.15.06 update on 06GRC power costs.xls Chart 3_NIM Summary 20 2" xfId="37008"/>
    <cellStyle name="_VC 6.15.06 update on 06GRC power costs.xls Chart 3_NIM Summary 20 3" xfId="37009"/>
    <cellStyle name="_VC 6.15.06 update on 06GRC power costs.xls Chart 3_NIM Summary 21" xfId="37010"/>
    <cellStyle name="_VC 6.15.06 update on 06GRC power costs.xls Chart 3_NIM Summary 21 2" xfId="37011"/>
    <cellStyle name="_VC 6.15.06 update on 06GRC power costs.xls Chart 3_NIM Summary 21 3" xfId="37012"/>
    <cellStyle name="_VC 6.15.06 update on 06GRC power costs.xls Chart 3_NIM Summary 22" xfId="37013"/>
    <cellStyle name="_VC 6.15.06 update on 06GRC power costs.xls Chart 3_NIM Summary 22 2" xfId="37014"/>
    <cellStyle name="_VC 6.15.06 update on 06GRC power costs.xls Chart 3_NIM Summary 22 3" xfId="37015"/>
    <cellStyle name="_VC 6.15.06 update on 06GRC power costs.xls Chart 3_NIM Summary 23" xfId="37016"/>
    <cellStyle name="_VC 6.15.06 update on 06GRC power costs.xls Chart 3_NIM Summary 23 2" xfId="37017"/>
    <cellStyle name="_VC 6.15.06 update on 06GRC power costs.xls Chart 3_NIM Summary 23 3" xfId="37018"/>
    <cellStyle name="_VC 6.15.06 update on 06GRC power costs.xls Chart 3_NIM Summary 24" xfId="37019"/>
    <cellStyle name="_VC 6.15.06 update on 06GRC power costs.xls Chart 3_NIM Summary 24 2" xfId="37020"/>
    <cellStyle name="_VC 6.15.06 update on 06GRC power costs.xls Chart 3_NIM Summary 24 3" xfId="37021"/>
    <cellStyle name="_VC 6.15.06 update on 06GRC power costs.xls Chart 3_NIM Summary 25" xfId="37022"/>
    <cellStyle name="_VC 6.15.06 update on 06GRC power costs.xls Chart 3_NIM Summary 25 2" xfId="37023"/>
    <cellStyle name="_VC 6.15.06 update on 06GRC power costs.xls Chart 3_NIM Summary 25 3" xfId="37024"/>
    <cellStyle name="_VC 6.15.06 update on 06GRC power costs.xls Chart 3_NIM Summary 26" xfId="37025"/>
    <cellStyle name="_VC 6.15.06 update on 06GRC power costs.xls Chart 3_NIM Summary 26 2" xfId="37026"/>
    <cellStyle name="_VC 6.15.06 update on 06GRC power costs.xls Chart 3_NIM Summary 26 3" xfId="37027"/>
    <cellStyle name="_VC 6.15.06 update on 06GRC power costs.xls Chart 3_NIM Summary 27" xfId="37028"/>
    <cellStyle name="_VC 6.15.06 update on 06GRC power costs.xls Chart 3_NIM Summary 27 2" xfId="37029"/>
    <cellStyle name="_VC 6.15.06 update on 06GRC power costs.xls Chart 3_NIM Summary 27 3" xfId="37030"/>
    <cellStyle name="_VC 6.15.06 update on 06GRC power costs.xls Chart 3_NIM Summary 28" xfId="37031"/>
    <cellStyle name="_VC 6.15.06 update on 06GRC power costs.xls Chart 3_NIM Summary 28 2" xfId="37032"/>
    <cellStyle name="_VC 6.15.06 update on 06GRC power costs.xls Chart 3_NIM Summary 28 3" xfId="37033"/>
    <cellStyle name="_VC 6.15.06 update on 06GRC power costs.xls Chart 3_NIM Summary 29" xfId="37034"/>
    <cellStyle name="_VC 6.15.06 update on 06GRC power costs.xls Chart 3_NIM Summary 29 2" xfId="37035"/>
    <cellStyle name="_VC 6.15.06 update on 06GRC power costs.xls Chart 3_NIM Summary 29 3" xfId="37036"/>
    <cellStyle name="_VC 6.15.06 update on 06GRC power costs.xls Chart 3_NIM Summary 3" xfId="7931"/>
    <cellStyle name="_VC 6.15.06 update on 06GRC power costs.xls Chart 3_NIM Summary 3 2" xfId="37037"/>
    <cellStyle name="_VC 6.15.06 update on 06GRC power costs.xls Chart 3_NIM Summary 3 2 2" xfId="37038"/>
    <cellStyle name="_VC 6.15.06 update on 06GRC power costs.xls Chart 3_NIM Summary 3 3" xfId="37039"/>
    <cellStyle name="_VC 6.15.06 update on 06GRC power costs.xls Chart 3_NIM Summary 30" xfId="37040"/>
    <cellStyle name="_VC 6.15.06 update on 06GRC power costs.xls Chart 3_NIM Summary 30 2" xfId="37041"/>
    <cellStyle name="_VC 6.15.06 update on 06GRC power costs.xls Chart 3_NIM Summary 30 3" xfId="37042"/>
    <cellStyle name="_VC 6.15.06 update on 06GRC power costs.xls Chart 3_NIM Summary 31" xfId="37043"/>
    <cellStyle name="_VC 6.15.06 update on 06GRC power costs.xls Chart 3_NIM Summary 31 2" xfId="37044"/>
    <cellStyle name="_VC 6.15.06 update on 06GRC power costs.xls Chart 3_NIM Summary 31 3" xfId="37045"/>
    <cellStyle name="_VC 6.15.06 update on 06GRC power costs.xls Chart 3_NIM Summary 32" xfId="37046"/>
    <cellStyle name="_VC 6.15.06 update on 06GRC power costs.xls Chart 3_NIM Summary 32 2" xfId="37047"/>
    <cellStyle name="_VC 6.15.06 update on 06GRC power costs.xls Chart 3_NIM Summary 33" xfId="37048"/>
    <cellStyle name="_VC 6.15.06 update on 06GRC power costs.xls Chart 3_NIM Summary 33 2" xfId="37049"/>
    <cellStyle name="_VC 6.15.06 update on 06GRC power costs.xls Chart 3_NIM Summary 34" xfId="37050"/>
    <cellStyle name="_VC 6.15.06 update on 06GRC power costs.xls Chart 3_NIM Summary 34 2" xfId="37051"/>
    <cellStyle name="_VC 6.15.06 update on 06GRC power costs.xls Chart 3_NIM Summary 35" xfId="37052"/>
    <cellStyle name="_VC 6.15.06 update on 06GRC power costs.xls Chart 3_NIM Summary 35 2" xfId="37053"/>
    <cellStyle name="_VC 6.15.06 update on 06GRC power costs.xls Chart 3_NIM Summary 36" xfId="37054"/>
    <cellStyle name="_VC 6.15.06 update on 06GRC power costs.xls Chart 3_NIM Summary 36 2" xfId="37055"/>
    <cellStyle name="_VC 6.15.06 update on 06GRC power costs.xls Chart 3_NIM Summary 37" xfId="37056"/>
    <cellStyle name="_VC 6.15.06 update on 06GRC power costs.xls Chart 3_NIM Summary 37 2" xfId="37057"/>
    <cellStyle name="_VC 6.15.06 update on 06GRC power costs.xls Chart 3_NIM Summary 38" xfId="37058"/>
    <cellStyle name="_VC 6.15.06 update on 06GRC power costs.xls Chart 3_NIM Summary 38 2" xfId="37059"/>
    <cellStyle name="_VC 6.15.06 update on 06GRC power costs.xls Chart 3_NIM Summary 39" xfId="37060"/>
    <cellStyle name="_VC 6.15.06 update on 06GRC power costs.xls Chart 3_NIM Summary 39 2" xfId="37061"/>
    <cellStyle name="_VC 6.15.06 update on 06GRC power costs.xls Chart 3_NIM Summary 4" xfId="7932"/>
    <cellStyle name="_VC 6.15.06 update on 06GRC power costs.xls Chart 3_NIM Summary 4 2" xfId="37062"/>
    <cellStyle name="_VC 6.15.06 update on 06GRC power costs.xls Chart 3_NIM Summary 4 2 2" xfId="37063"/>
    <cellStyle name="_VC 6.15.06 update on 06GRC power costs.xls Chart 3_NIM Summary 4 3" xfId="37064"/>
    <cellStyle name="_VC 6.15.06 update on 06GRC power costs.xls Chart 3_NIM Summary 40" xfId="37065"/>
    <cellStyle name="_VC 6.15.06 update on 06GRC power costs.xls Chart 3_NIM Summary 40 2" xfId="37066"/>
    <cellStyle name="_VC 6.15.06 update on 06GRC power costs.xls Chart 3_NIM Summary 41" xfId="37067"/>
    <cellStyle name="_VC 6.15.06 update on 06GRC power costs.xls Chart 3_NIM Summary 41 2" xfId="37068"/>
    <cellStyle name="_VC 6.15.06 update on 06GRC power costs.xls Chart 3_NIM Summary 42" xfId="37069"/>
    <cellStyle name="_VC 6.15.06 update on 06GRC power costs.xls Chart 3_NIM Summary 42 2" xfId="37070"/>
    <cellStyle name="_VC 6.15.06 update on 06GRC power costs.xls Chart 3_NIM Summary 43" xfId="37071"/>
    <cellStyle name="_VC 6.15.06 update on 06GRC power costs.xls Chart 3_NIM Summary 43 2" xfId="37072"/>
    <cellStyle name="_VC 6.15.06 update on 06GRC power costs.xls Chart 3_NIM Summary 44" xfId="37073"/>
    <cellStyle name="_VC 6.15.06 update on 06GRC power costs.xls Chart 3_NIM Summary 44 2" xfId="37074"/>
    <cellStyle name="_VC 6.15.06 update on 06GRC power costs.xls Chart 3_NIM Summary 45" xfId="37075"/>
    <cellStyle name="_VC 6.15.06 update on 06GRC power costs.xls Chart 3_NIM Summary 45 2" xfId="37076"/>
    <cellStyle name="_VC 6.15.06 update on 06GRC power costs.xls Chart 3_NIM Summary 46" xfId="37077"/>
    <cellStyle name="_VC 6.15.06 update on 06GRC power costs.xls Chart 3_NIM Summary 46 2" xfId="37078"/>
    <cellStyle name="_VC 6.15.06 update on 06GRC power costs.xls Chart 3_NIM Summary 47" xfId="37079"/>
    <cellStyle name="_VC 6.15.06 update on 06GRC power costs.xls Chart 3_NIM Summary 47 2" xfId="37080"/>
    <cellStyle name="_VC 6.15.06 update on 06GRC power costs.xls Chart 3_NIM Summary 48" xfId="37081"/>
    <cellStyle name="_VC 6.15.06 update on 06GRC power costs.xls Chart 3_NIM Summary 49" xfId="37082"/>
    <cellStyle name="_VC 6.15.06 update on 06GRC power costs.xls Chart 3_NIM Summary 5" xfId="7933"/>
    <cellStyle name="_VC 6.15.06 update on 06GRC power costs.xls Chart 3_NIM Summary 5 2" xfId="37083"/>
    <cellStyle name="_VC 6.15.06 update on 06GRC power costs.xls Chart 3_NIM Summary 5 2 2" xfId="37084"/>
    <cellStyle name="_VC 6.15.06 update on 06GRC power costs.xls Chart 3_NIM Summary 5 3" xfId="37085"/>
    <cellStyle name="_VC 6.15.06 update on 06GRC power costs.xls Chart 3_NIM Summary 50" xfId="37086"/>
    <cellStyle name="_VC 6.15.06 update on 06GRC power costs.xls Chart 3_NIM Summary 51" xfId="37087"/>
    <cellStyle name="_VC 6.15.06 update on 06GRC power costs.xls Chart 3_NIM Summary 52" xfId="37088"/>
    <cellStyle name="_VC 6.15.06 update on 06GRC power costs.xls Chart 3_NIM Summary 6" xfId="7934"/>
    <cellStyle name="_VC 6.15.06 update on 06GRC power costs.xls Chart 3_NIM Summary 6 2" xfId="37089"/>
    <cellStyle name="_VC 6.15.06 update on 06GRC power costs.xls Chart 3_NIM Summary 6 2 2" xfId="37090"/>
    <cellStyle name="_VC 6.15.06 update on 06GRC power costs.xls Chart 3_NIM Summary 6 3" xfId="37091"/>
    <cellStyle name="_VC 6.15.06 update on 06GRC power costs.xls Chart 3_NIM Summary 7" xfId="7935"/>
    <cellStyle name="_VC 6.15.06 update on 06GRC power costs.xls Chart 3_NIM Summary 7 2" xfId="37092"/>
    <cellStyle name="_VC 6.15.06 update on 06GRC power costs.xls Chart 3_NIM Summary 7 2 2" xfId="37093"/>
    <cellStyle name="_VC 6.15.06 update on 06GRC power costs.xls Chart 3_NIM Summary 7 3" xfId="37094"/>
    <cellStyle name="_VC 6.15.06 update on 06GRC power costs.xls Chart 3_NIM Summary 7 4" xfId="37095"/>
    <cellStyle name="_VC 6.15.06 update on 06GRC power costs.xls Chart 3_NIM Summary 8" xfId="7936"/>
    <cellStyle name="_VC 6.15.06 update on 06GRC power costs.xls Chart 3_NIM Summary 8 2" xfId="37096"/>
    <cellStyle name="_VC 6.15.06 update on 06GRC power costs.xls Chart 3_NIM Summary 8 2 2" xfId="37097"/>
    <cellStyle name="_VC 6.15.06 update on 06GRC power costs.xls Chart 3_NIM Summary 8 3" xfId="37098"/>
    <cellStyle name="_VC 6.15.06 update on 06GRC power costs.xls Chart 3_NIM Summary 8 4" xfId="37099"/>
    <cellStyle name="_VC 6.15.06 update on 06GRC power costs.xls Chart 3_NIM Summary 9" xfId="7937"/>
    <cellStyle name="_VC 6.15.06 update on 06GRC power costs.xls Chart 3_NIM Summary 9 2" xfId="37100"/>
    <cellStyle name="_VC 6.15.06 update on 06GRC power costs.xls Chart 3_NIM Summary 9 2 2" xfId="37101"/>
    <cellStyle name="_VC 6.15.06 update on 06GRC power costs.xls Chart 3_NIM Summary 9 3" xfId="37102"/>
    <cellStyle name="_VC 6.15.06 update on 06GRC power costs.xls Chart 3_NIM Summary 9 4" xfId="37103"/>
    <cellStyle name="_VC 6.15.06 update on 06GRC power costs.xls Chart 3_NIM Summary_DEM-WP(C) ENERG10C--ctn Mid-C_042010 2010GRC" xfId="37104"/>
    <cellStyle name="_VC 6.15.06 update on 06GRC power costs.xls Chart 3_NIM Summary_DEM-WP(C) ENERG10C--ctn Mid-C_042010 2010GRC 2" xfId="37105"/>
    <cellStyle name="_VC 6.15.06 update on 06GRC power costs.xls Chart 3_PCA 10 -  Exhibit D Dec 2011" xfId="37106"/>
    <cellStyle name="_VC 6.15.06 update on 06GRC power costs.xls Chart 3_PCA 10 -  Exhibit D Dec 2011 2" xfId="37107"/>
    <cellStyle name="_VC 6.15.06 update on 06GRC power costs.xls Chart 3_PCA 10 -  Exhibit D from A Kellogg Jan 2011" xfId="7938"/>
    <cellStyle name="_VC 6.15.06 update on 06GRC power costs.xls Chart 3_PCA 10 -  Exhibit D from A Kellogg Jan 2011 2" xfId="37108"/>
    <cellStyle name="_VC 6.15.06 update on 06GRC power costs.xls Chart 3_PCA 10 -  Exhibit D from A Kellogg July 2011" xfId="7939"/>
    <cellStyle name="_VC 6.15.06 update on 06GRC power costs.xls Chart 3_PCA 10 -  Exhibit D from A Kellogg July 2011 2" xfId="37109"/>
    <cellStyle name="_VC 6.15.06 update on 06GRC power costs.xls Chart 3_PCA 10 -  Exhibit D from S Free Rcv'd 12-11" xfId="7940"/>
    <cellStyle name="_VC 6.15.06 update on 06GRC power costs.xls Chart 3_PCA 10 -  Exhibit D from S Free Rcv'd 12-11 2" xfId="37110"/>
    <cellStyle name="_VC 6.15.06 update on 06GRC power costs.xls Chart 3_PCA 11 -  Exhibit D Jan 2012 fr A Kellogg" xfId="37111"/>
    <cellStyle name="_VC 6.15.06 update on 06GRC power costs.xls Chart 3_PCA 11 -  Exhibit D Jan 2012 fr A Kellogg 2" xfId="37112"/>
    <cellStyle name="_VC 6.15.06 update on 06GRC power costs.xls Chart 3_PCA 11 -  Exhibit D Jan 2012 WF" xfId="37113"/>
    <cellStyle name="_VC 6.15.06 update on 06GRC power costs.xls Chart 3_PCA 11 -  Exhibit D Jan 2012 WF 2" xfId="37114"/>
    <cellStyle name="_VC 6.15.06 update on 06GRC power costs.xls Chart 3_PCA 9 -  Exhibit D April 2010" xfId="7941"/>
    <cellStyle name="_VC 6.15.06 update on 06GRC power costs.xls Chart 3_PCA 9 -  Exhibit D April 2010 (3)" xfId="7942"/>
    <cellStyle name="_VC 6.15.06 update on 06GRC power costs.xls Chart 3_PCA 9 -  Exhibit D April 2010 (3) 2" xfId="7943"/>
    <cellStyle name="_VC 6.15.06 update on 06GRC power costs.xls Chart 3_PCA 9 -  Exhibit D April 2010 (3) 2 2" xfId="37115"/>
    <cellStyle name="_VC 6.15.06 update on 06GRC power costs.xls Chart 3_PCA 9 -  Exhibit D April 2010 (3) 2 2 2" xfId="37116"/>
    <cellStyle name="_VC 6.15.06 update on 06GRC power costs.xls Chart 3_PCA 9 -  Exhibit D April 2010 (3) 2 2 2 2" xfId="37117"/>
    <cellStyle name="_VC 6.15.06 update on 06GRC power costs.xls Chart 3_PCA 9 -  Exhibit D April 2010 (3) 2 3" xfId="37118"/>
    <cellStyle name="_VC 6.15.06 update on 06GRC power costs.xls Chart 3_PCA 9 -  Exhibit D April 2010 (3) 2 3 2" xfId="37119"/>
    <cellStyle name="_VC 6.15.06 update on 06GRC power costs.xls Chart 3_PCA 9 -  Exhibit D April 2010 (3) 2 4" xfId="37120"/>
    <cellStyle name="_VC 6.15.06 update on 06GRC power costs.xls Chart 3_PCA 9 -  Exhibit D April 2010 (3) 2 4 2" xfId="37121"/>
    <cellStyle name="_VC 6.15.06 update on 06GRC power costs.xls Chart 3_PCA 9 -  Exhibit D April 2010 (3) 3" xfId="37122"/>
    <cellStyle name="_VC 6.15.06 update on 06GRC power costs.xls Chart 3_PCA 9 -  Exhibit D April 2010 (3) 3 2" xfId="37123"/>
    <cellStyle name="_VC 6.15.06 update on 06GRC power costs.xls Chart 3_PCA 9 -  Exhibit D April 2010 (3) 3 2 2" xfId="37124"/>
    <cellStyle name="_VC 6.15.06 update on 06GRC power costs.xls Chart 3_PCA 9 -  Exhibit D April 2010 (3) 3 3" xfId="37125"/>
    <cellStyle name="_VC 6.15.06 update on 06GRC power costs.xls Chart 3_PCA 9 -  Exhibit D April 2010 (3) 4" xfId="37126"/>
    <cellStyle name="_VC 6.15.06 update on 06GRC power costs.xls Chart 3_PCA 9 -  Exhibit D April 2010 (3) 4 2" xfId="37127"/>
    <cellStyle name="_VC 6.15.06 update on 06GRC power costs.xls Chart 3_PCA 9 -  Exhibit D April 2010 (3) 4 2 2" xfId="37128"/>
    <cellStyle name="_VC 6.15.06 update on 06GRC power costs.xls Chart 3_PCA 9 -  Exhibit D April 2010 (3) 4 3" xfId="37129"/>
    <cellStyle name="_VC 6.15.06 update on 06GRC power costs.xls Chart 3_PCA 9 -  Exhibit D April 2010 (3) 5" xfId="37130"/>
    <cellStyle name="_VC 6.15.06 update on 06GRC power costs.xls Chart 3_PCA 9 -  Exhibit D April 2010 (3) 5 2" xfId="37131"/>
    <cellStyle name="_VC 6.15.06 update on 06GRC power costs.xls Chart 3_PCA 9 -  Exhibit D April 2010 (3) 6" xfId="37132"/>
    <cellStyle name="_VC 6.15.06 update on 06GRC power costs.xls Chart 3_PCA 9 -  Exhibit D April 2010 (3) 6 2" xfId="37133"/>
    <cellStyle name="_VC 6.15.06 update on 06GRC power costs.xls Chart 3_PCA 9 -  Exhibit D April 2010 (3)_DEM-WP(C) ENERG10C--ctn Mid-C_042010 2010GRC" xfId="37134"/>
    <cellStyle name="_VC 6.15.06 update on 06GRC power costs.xls Chart 3_PCA 9 -  Exhibit D April 2010 (3)_DEM-WP(C) ENERG10C--ctn Mid-C_042010 2010GRC 2" xfId="37135"/>
    <cellStyle name="_VC 6.15.06 update on 06GRC power costs.xls Chart 3_PCA 9 -  Exhibit D April 2010 2" xfId="7944"/>
    <cellStyle name="_VC 6.15.06 update on 06GRC power costs.xls Chart 3_PCA 9 -  Exhibit D April 2010 2 2" xfId="37136"/>
    <cellStyle name="_VC 6.15.06 update on 06GRC power costs.xls Chart 3_PCA 9 -  Exhibit D April 2010 3" xfId="7945"/>
    <cellStyle name="_VC 6.15.06 update on 06GRC power costs.xls Chart 3_PCA 9 -  Exhibit D April 2010 3 2" xfId="37137"/>
    <cellStyle name="_VC 6.15.06 update on 06GRC power costs.xls Chart 3_PCA 9 -  Exhibit D April 2010 4" xfId="37138"/>
    <cellStyle name="_VC 6.15.06 update on 06GRC power costs.xls Chart 3_PCA 9 -  Exhibit D April 2010 4 2" xfId="37139"/>
    <cellStyle name="_VC 6.15.06 update on 06GRC power costs.xls Chart 3_PCA 9 -  Exhibit D April 2010 5" xfId="37140"/>
    <cellStyle name="_VC 6.15.06 update on 06GRC power costs.xls Chart 3_PCA 9 -  Exhibit D April 2010 5 2" xfId="37141"/>
    <cellStyle name="_VC 6.15.06 update on 06GRC power costs.xls Chart 3_PCA 9 -  Exhibit D April 2010 6" xfId="37142"/>
    <cellStyle name="_VC 6.15.06 update on 06GRC power costs.xls Chart 3_PCA 9 -  Exhibit D April 2010 6 2" xfId="37143"/>
    <cellStyle name="_VC 6.15.06 update on 06GRC power costs.xls Chart 3_PCA 9 -  Exhibit D April 2010 7" xfId="37144"/>
    <cellStyle name="_VC 6.15.06 update on 06GRC power costs.xls Chart 3_PCA 9 -  Exhibit D Nov 2010" xfId="7946"/>
    <cellStyle name="_VC 6.15.06 update on 06GRC power costs.xls Chart 3_PCA 9 -  Exhibit D Nov 2010 2" xfId="7947"/>
    <cellStyle name="_VC 6.15.06 update on 06GRC power costs.xls Chart 3_PCA 9 -  Exhibit D Nov 2010 2 2" xfId="37145"/>
    <cellStyle name="_VC 6.15.06 update on 06GRC power costs.xls Chart 3_PCA 9 -  Exhibit D Nov 2010 3" xfId="37146"/>
    <cellStyle name="_VC 6.15.06 update on 06GRC power costs.xls Chart 3_PCA 9 - Exhibit D at August 2010" xfId="7948"/>
    <cellStyle name="_VC 6.15.06 update on 06GRC power costs.xls Chart 3_PCA 9 - Exhibit D at August 2010 2" xfId="7949"/>
    <cellStyle name="_VC 6.15.06 update on 06GRC power costs.xls Chart 3_PCA 9 - Exhibit D at August 2010 2 2" xfId="37147"/>
    <cellStyle name="_VC 6.15.06 update on 06GRC power costs.xls Chart 3_PCA 9 - Exhibit D at August 2010 3" xfId="37148"/>
    <cellStyle name="_VC 6.15.06 update on 06GRC power costs.xls Chart 3_PCA 9 - Exhibit D June 2010 GRC" xfId="7950"/>
    <cellStyle name="_VC 6.15.06 update on 06GRC power costs.xls Chart 3_PCA 9 - Exhibit D June 2010 GRC 2" xfId="7951"/>
    <cellStyle name="_VC 6.15.06 update on 06GRC power costs.xls Chart 3_PCA 9 - Exhibit D June 2010 GRC 2 2" xfId="37149"/>
    <cellStyle name="_VC 6.15.06 update on 06GRC power costs.xls Chart 3_PCA 9 - Exhibit D June 2010 GRC 3" xfId="37150"/>
    <cellStyle name="_VC 6.15.06 update on 06GRC power costs.xls Chart 3_Power Costs - Comparison bx Rbtl-Staff-Jt-PC" xfId="7952"/>
    <cellStyle name="_VC 6.15.06 update on 06GRC power costs.xls Chart 3_Power Costs - Comparison bx Rbtl-Staff-Jt-PC 2" xfId="7953"/>
    <cellStyle name="_VC 6.15.06 update on 06GRC power costs.xls Chart 3_Power Costs - Comparison bx Rbtl-Staff-Jt-PC 2 2" xfId="7954"/>
    <cellStyle name="_VC 6.15.06 update on 06GRC power costs.xls Chart 3_Power Costs - Comparison bx Rbtl-Staff-Jt-PC 2 2 2" xfId="37151"/>
    <cellStyle name="_VC 6.15.06 update on 06GRC power costs.xls Chart 3_Power Costs - Comparison bx Rbtl-Staff-Jt-PC 2 2 2 2" xfId="37152"/>
    <cellStyle name="_VC 6.15.06 update on 06GRC power costs.xls Chart 3_Power Costs - Comparison bx Rbtl-Staff-Jt-PC 2 3" xfId="7955"/>
    <cellStyle name="_VC 6.15.06 update on 06GRC power costs.xls Chart 3_Power Costs - Comparison bx Rbtl-Staff-Jt-PC 2 3 2" xfId="37153"/>
    <cellStyle name="_VC 6.15.06 update on 06GRC power costs.xls Chart 3_Power Costs - Comparison bx Rbtl-Staff-Jt-PC 2 4" xfId="37154"/>
    <cellStyle name="_VC 6.15.06 update on 06GRC power costs.xls Chart 3_Power Costs - Comparison bx Rbtl-Staff-Jt-PC 2 4 2" xfId="37155"/>
    <cellStyle name="_VC 6.15.06 update on 06GRC power costs.xls Chart 3_Power Costs - Comparison bx Rbtl-Staff-Jt-PC 3" xfId="7956"/>
    <cellStyle name="_VC 6.15.06 update on 06GRC power costs.xls Chart 3_Power Costs - Comparison bx Rbtl-Staff-Jt-PC 3 2" xfId="37156"/>
    <cellStyle name="_VC 6.15.06 update on 06GRC power costs.xls Chart 3_Power Costs - Comparison bx Rbtl-Staff-Jt-PC 3 2 2" xfId="37157"/>
    <cellStyle name="_VC 6.15.06 update on 06GRC power costs.xls Chart 3_Power Costs - Comparison bx Rbtl-Staff-Jt-PC 3 3" xfId="37158"/>
    <cellStyle name="_VC 6.15.06 update on 06GRC power costs.xls Chart 3_Power Costs - Comparison bx Rbtl-Staff-Jt-PC 4" xfId="7957"/>
    <cellStyle name="_VC 6.15.06 update on 06GRC power costs.xls Chart 3_Power Costs - Comparison bx Rbtl-Staff-Jt-PC 4 2" xfId="37159"/>
    <cellStyle name="_VC 6.15.06 update on 06GRC power costs.xls Chart 3_Power Costs - Comparison bx Rbtl-Staff-Jt-PC 4 2 2" xfId="37160"/>
    <cellStyle name="_VC 6.15.06 update on 06GRC power costs.xls Chart 3_Power Costs - Comparison bx Rbtl-Staff-Jt-PC 4 3" xfId="37161"/>
    <cellStyle name="_VC 6.15.06 update on 06GRC power costs.xls Chart 3_Power Costs - Comparison bx Rbtl-Staff-Jt-PC 5" xfId="37162"/>
    <cellStyle name="_VC 6.15.06 update on 06GRC power costs.xls Chart 3_Power Costs - Comparison bx Rbtl-Staff-Jt-PC 5 2" xfId="37163"/>
    <cellStyle name="_VC 6.15.06 update on 06GRC power costs.xls Chart 3_Power Costs - Comparison bx Rbtl-Staff-Jt-PC 6" xfId="37164"/>
    <cellStyle name="_VC 6.15.06 update on 06GRC power costs.xls Chart 3_Power Costs - Comparison bx Rbtl-Staff-Jt-PC 6 2" xfId="37165"/>
    <cellStyle name="_VC 6.15.06 update on 06GRC power costs.xls Chart 3_Power Costs - Comparison bx Rbtl-Staff-Jt-PC_Adj Bench DR 3 for Initial Briefs (Electric)" xfId="7958"/>
    <cellStyle name="_VC 6.15.06 update on 06GRC power costs.xls Chart 3_Power Costs - Comparison bx Rbtl-Staff-Jt-PC_Adj Bench DR 3 for Initial Briefs (Electric) 2" xfId="7959"/>
    <cellStyle name="_VC 6.15.06 update on 06GRC power costs.xls Chart 3_Power Costs - Comparison bx Rbtl-Staff-Jt-PC_Adj Bench DR 3 for Initial Briefs (Electric) 2 2" xfId="7960"/>
    <cellStyle name="_VC 6.15.06 update on 06GRC power costs.xls Chart 3_Power Costs - Comparison bx Rbtl-Staff-Jt-PC_Adj Bench DR 3 for Initial Briefs (Electric) 2 2 2" xfId="37166"/>
    <cellStyle name="_VC 6.15.06 update on 06GRC power costs.xls Chart 3_Power Costs - Comparison bx Rbtl-Staff-Jt-PC_Adj Bench DR 3 for Initial Briefs (Electric) 2 2 2 2" xfId="37167"/>
    <cellStyle name="_VC 6.15.06 update on 06GRC power costs.xls Chart 3_Power Costs - Comparison bx Rbtl-Staff-Jt-PC_Adj Bench DR 3 for Initial Briefs (Electric) 2 3" xfId="7961"/>
    <cellStyle name="_VC 6.15.06 update on 06GRC power costs.xls Chart 3_Power Costs - Comparison bx Rbtl-Staff-Jt-PC_Adj Bench DR 3 for Initial Briefs (Electric) 2 3 2" xfId="37168"/>
    <cellStyle name="_VC 6.15.06 update on 06GRC power costs.xls Chart 3_Power Costs - Comparison bx Rbtl-Staff-Jt-PC_Adj Bench DR 3 for Initial Briefs (Electric) 2 4" xfId="37169"/>
    <cellStyle name="_VC 6.15.06 update on 06GRC power costs.xls Chart 3_Power Costs - Comparison bx Rbtl-Staff-Jt-PC_Adj Bench DR 3 for Initial Briefs (Electric) 2 4 2" xfId="37170"/>
    <cellStyle name="_VC 6.15.06 update on 06GRC power costs.xls Chart 3_Power Costs - Comparison bx Rbtl-Staff-Jt-PC_Adj Bench DR 3 for Initial Briefs (Electric) 3" xfId="7962"/>
    <cellStyle name="_VC 6.15.06 update on 06GRC power costs.xls Chart 3_Power Costs - Comparison bx Rbtl-Staff-Jt-PC_Adj Bench DR 3 for Initial Briefs (Electric) 3 2" xfId="37171"/>
    <cellStyle name="_VC 6.15.06 update on 06GRC power costs.xls Chart 3_Power Costs - Comparison bx Rbtl-Staff-Jt-PC_Adj Bench DR 3 for Initial Briefs (Electric) 3 2 2" xfId="37172"/>
    <cellStyle name="_VC 6.15.06 update on 06GRC power costs.xls Chart 3_Power Costs - Comparison bx Rbtl-Staff-Jt-PC_Adj Bench DR 3 for Initial Briefs (Electric) 3 3" xfId="37173"/>
    <cellStyle name="_VC 6.15.06 update on 06GRC power costs.xls Chart 3_Power Costs - Comparison bx Rbtl-Staff-Jt-PC_Adj Bench DR 3 for Initial Briefs (Electric) 4" xfId="7963"/>
    <cellStyle name="_VC 6.15.06 update on 06GRC power costs.xls Chart 3_Power Costs - Comparison bx Rbtl-Staff-Jt-PC_Adj Bench DR 3 for Initial Briefs (Electric) 4 2" xfId="37174"/>
    <cellStyle name="_VC 6.15.06 update on 06GRC power costs.xls Chart 3_Power Costs - Comparison bx Rbtl-Staff-Jt-PC_Adj Bench DR 3 for Initial Briefs (Electric) 4 2 2" xfId="37175"/>
    <cellStyle name="_VC 6.15.06 update on 06GRC power costs.xls Chart 3_Power Costs - Comparison bx Rbtl-Staff-Jt-PC_Adj Bench DR 3 for Initial Briefs (Electric) 4 3" xfId="37176"/>
    <cellStyle name="_VC 6.15.06 update on 06GRC power costs.xls Chart 3_Power Costs - Comparison bx Rbtl-Staff-Jt-PC_Adj Bench DR 3 for Initial Briefs (Electric) 5" xfId="37177"/>
    <cellStyle name="_VC 6.15.06 update on 06GRC power costs.xls Chart 3_Power Costs - Comparison bx Rbtl-Staff-Jt-PC_Adj Bench DR 3 for Initial Briefs (Electric) 5 2" xfId="37178"/>
    <cellStyle name="_VC 6.15.06 update on 06GRC power costs.xls Chart 3_Power Costs - Comparison bx Rbtl-Staff-Jt-PC_Adj Bench DR 3 for Initial Briefs (Electric) 6" xfId="37179"/>
    <cellStyle name="_VC 6.15.06 update on 06GRC power costs.xls Chart 3_Power Costs - Comparison bx Rbtl-Staff-Jt-PC_Adj Bench DR 3 for Initial Briefs (Electric) 6 2" xfId="37180"/>
    <cellStyle name="_VC 6.15.06 update on 06GRC power costs.xls Chart 3_Power Costs - Comparison bx Rbtl-Staff-Jt-PC_Adj Bench DR 3 for Initial Briefs (Electric)_DEM-WP(C) ENERG10C--ctn Mid-C_042010 2010GRC" xfId="37181"/>
    <cellStyle name="_VC 6.15.06 update on 06GRC power costs.xls Chart 3_Power Costs - Comparison bx Rbtl-Staff-Jt-PC_Adj Bench DR 3 for Initial Briefs (Electric)_DEM-WP(C) ENERG10C--ctn Mid-C_042010 2010GRC 2" xfId="37182"/>
    <cellStyle name="_VC 6.15.06 update on 06GRC power costs.xls Chart 3_Power Costs - Comparison bx Rbtl-Staff-Jt-PC_DEM-WP(C) ENERG10C--ctn Mid-C_042010 2010GRC" xfId="37183"/>
    <cellStyle name="_VC 6.15.06 update on 06GRC power costs.xls Chart 3_Power Costs - Comparison bx Rbtl-Staff-Jt-PC_DEM-WP(C) ENERG10C--ctn Mid-C_042010 2010GRC 2" xfId="37184"/>
    <cellStyle name="_VC 6.15.06 update on 06GRC power costs.xls Chart 3_Power Costs - Comparison bx Rbtl-Staff-Jt-PC_Electric Rev Req Model (2009 GRC) Rebuttal" xfId="7964"/>
    <cellStyle name="_VC 6.15.06 update on 06GRC power costs.xls Chart 3_Power Costs - Comparison bx Rbtl-Staff-Jt-PC_Electric Rev Req Model (2009 GRC) Rebuttal 2" xfId="7965"/>
    <cellStyle name="_VC 6.15.06 update on 06GRC power costs.xls Chart 3_Power Costs - Comparison bx Rbtl-Staff-Jt-PC_Electric Rev Req Model (2009 GRC) Rebuttal 2 2" xfId="7966"/>
    <cellStyle name="_VC 6.15.06 update on 06GRC power costs.xls Chart 3_Power Costs - Comparison bx Rbtl-Staff-Jt-PC_Electric Rev Req Model (2009 GRC) Rebuttal 2 2 2" xfId="37185"/>
    <cellStyle name="_VC 6.15.06 update on 06GRC power costs.xls Chart 3_Power Costs - Comparison bx Rbtl-Staff-Jt-PC_Electric Rev Req Model (2009 GRC) Rebuttal 2 3" xfId="7967"/>
    <cellStyle name="_VC 6.15.06 update on 06GRC power costs.xls Chart 3_Power Costs - Comparison bx Rbtl-Staff-Jt-PC_Electric Rev Req Model (2009 GRC) Rebuttal 3" xfId="7968"/>
    <cellStyle name="_VC 6.15.06 update on 06GRC power costs.xls Chart 3_Power Costs - Comparison bx Rbtl-Staff-Jt-PC_Electric Rev Req Model (2009 GRC) Rebuttal 3 2" xfId="37186"/>
    <cellStyle name="_VC 6.15.06 update on 06GRC power costs.xls Chart 3_Power Costs - Comparison bx Rbtl-Staff-Jt-PC_Electric Rev Req Model (2009 GRC) Rebuttal 4" xfId="7969"/>
    <cellStyle name="_VC 6.15.06 update on 06GRC power costs.xls Chart 3_Power Costs - Comparison bx Rbtl-Staff-Jt-PC_Electric Rev Req Model (2009 GRC) Rebuttal REmoval of New  WH Solar AdjustMI" xfId="7970"/>
    <cellStyle name="_VC 6.15.06 update on 06GRC power costs.xls Chart 3_Power Costs - Comparison bx Rbtl-Staff-Jt-PC_Electric Rev Req Model (2009 GRC) Rebuttal REmoval of New  WH Solar AdjustMI 2" xfId="7971"/>
    <cellStyle name="_VC 6.15.06 update on 06GRC power costs.xls Chart 3_Power Costs - Comparison bx Rbtl-Staff-Jt-PC_Electric Rev Req Model (2009 GRC) Rebuttal REmoval of New  WH Solar AdjustMI 2 2" xfId="7972"/>
    <cellStyle name="_VC 6.15.06 update on 06GRC power costs.xls Chart 3_Power Costs - Comparison bx Rbtl-Staff-Jt-PC_Electric Rev Req Model (2009 GRC) Rebuttal REmoval of New  WH Solar AdjustMI 2 2 2" xfId="37187"/>
    <cellStyle name="_VC 6.15.06 update on 06GRC power costs.xls Chart 3_Power Costs - Comparison bx Rbtl-Staff-Jt-PC_Electric Rev Req Model (2009 GRC) Rebuttal REmoval of New  WH Solar AdjustMI 2 2 2 2" xfId="37188"/>
    <cellStyle name="_VC 6.15.06 update on 06GRC power costs.xls Chart 3_Power Costs - Comparison bx Rbtl-Staff-Jt-PC_Electric Rev Req Model (2009 GRC) Rebuttal REmoval of New  WH Solar AdjustMI 2 3" xfId="7973"/>
    <cellStyle name="_VC 6.15.06 update on 06GRC power costs.xls Chart 3_Power Costs - Comparison bx Rbtl-Staff-Jt-PC_Electric Rev Req Model (2009 GRC) Rebuttal REmoval of New  WH Solar AdjustMI 2 3 2" xfId="37189"/>
    <cellStyle name="_VC 6.15.06 update on 06GRC power costs.xls Chart 3_Power Costs - Comparison bx Rbtl-Staff-Jt-PC_Electric Rev Req Model (2009 GRC) Rebuttal REmoval of New  WH Solar AdjustMI 2 4" xfId="37190"/>
    <cellStyle name="_VC 6.15.06 update on 06GRC power costs.xls Chart 3_Power Costs - Comparison bx Rbtl-Staff-Jt-PC_Electric Rev Req Model (2009 GRC) Rebuttal REmoval of New  WH Solar AdjustMI 2 4 2" xfId="37191"/>
    <cellStyle name="_VC 6.15.06 update on 06GRC power costs.xls Chart 3_Power Costs - Comparison bx Rbtl-Staff-Jt-PC_Electric Rev Req Model (2009 GRC) Rebuttal REmoval of New  WH Solar AdjustMI 3" xfId="7974"/>
    <cellStyle name="_VC 6.15.06 update on 06GRC power costs.xls Chart 3_Power Costs - Comparison bx Rbtl-Staff-Jt-PC_Electric Rev Req Model (2009 GRC) Rebuttal REmoval of New  WH Solar AdjustMI 3 2" xfId="37192"/>
    <cellStyle name="_VC 6.15.06 update on 06GRC power costs.xls Chart 3_Power Costs - Comparison bx Rbtl-Staff-Jt-PC_Electric Rev Req Model (2009 GRC) Rebuttal REmoval of New  WH Solar AdjustMI 3 2 2" xfId="37193"/>
    <cellStyle name="_VC 6.15.06 update on 06GRC power costs.xls Chart 3_Power Costs - Comparison bx Rbtl-Staff-Jt-PC_Electric Rev Req Model (2009 GRC) Rebuttal REmoval of New  WH Solar AdjustMI 3 3" xfId="37194"/>
    <cellStyle name="_VC 6.15.06 update on 06GRC power costs.xls Chart 3_Power Costs - Comparison bx Rbtl-Staff-Jt-PC_Electric Rev Req Model (2009 GRC) Rebuttal REmoval of New  WH Solar AdjustMI 4" xfId="7975"/>
    <cellStyle name="_VC 6.15.06 update on 06GRC power costs.xls Chart 3_Power Costs - Comparison bx Rbtl-Staff-Jt-PC_Electric Rev Req Model (2009 GRC) Rebuttal REmoval of New  WH Solar AdjustMI 4 2" xfId="37195"/>
    <cellStyle name="_VC 6.15.06 update on 06GRC power costs.xls Chart 3_Power Costs - Comparison bx Rbtl-Staff-Jt-PC_Electric Rev Req Model (2009 GRC) Rebuttal REmoval of New  WH Solar AdjustMI 4 2 2" xfId="37196"/>
    <cellStyle name="_VC 6.15.06 update on 06GRC power costs.xls Chart 3_Power Costs - Comparison bx Rbtl-Staff-Jt-PC_Electric Rev Req Model (2009 GRC) Rebuttal REmoval of New  WH Solar AdjustMI 4 3" xfId="37197"/>
    <cellStyle name="_VC 6.15.06 update on 06GRC power costs.xls Chart 3_Power Costs - Comparison bx Rbtl-Staff-Jt-PC_Electric Rev Req Model (2009 GRC) Rebuttal REmoval of New  WH Solar AdjustMI 5" xfId="37198"/>
    <cellStyle name="_VC 6.15.06 update on 06GRC power costs.xls Chart 3_Power Costs - Comparison bx Rbtl-Staff-Jt-PC_Electric Rev Req Model (2009 GRC) Rebuttal REmoval of New  WH Solar AdjustMI 5 2" xfId="37199"/>
    <cellStyle name="_VC 6.15.06 update on 06GRC power costs.xls Chart 3_Power Costs - Comparison bx Rbtl-Staff-Jt-PC_Electric Rev Req Model (2009 GRC) Rebuttal REmoval of New  WH Solar AdjustMI 6" xfId="37200"/>
    <cellStyle name="_VC 6.15.06 update on 06GRC power costs.xls Chart 3_Power Costs - Comparison bx Rbtl-Staff-Jt-PC_Electric Rev Req Model (2009 GRC) Rebuttal REmoval of New  WH Solar AdjustMI 6 2" xfId="37201"/>
    <cellStyle name="_VC 6.15.06 update on 06GRC power costs.xls Chart 3_Power Costs - Comparison bx Rbtl-Staff-Jt-PC_Electric Rev Req Model (2009 GRC) Rebuttal REmoval of New  WH Solar AdjustMI_DEM-WP(C) ENERG10C--ctn Mid-C_042010 2010GRC" xfId="37202"/>
    <cellStyle name="_VC 6.15.06 update on 06GRC power costs.xls Chart 3_Power Costs - Comparison bx Rbtl-Staff-Jt-PC_Electric Rev Req Model (2009 GRC) Rebuttal REmoval of New  WH Solar AdjustMI_DEM-WP(C) ENERG10C--ctn Mid-C_042010 2010GRC 2" xfId="37203"/>
    <cellStyle name="_VC 6.15.06 update on 06GRC power costs.xls Chart 3_Power Costs - Comparison bx Rbtl-Staff-Jt-PC_Electric Rev Req Model (2009 GRC) Revised 01-18-2010" xfId="7976"/>
    <cellStyle name="_VC 6.15.06 update on 06GRC power costs.xls Chart 3_Power Costs - Comparison bx Rbtl-Staff-Jt-PC_Electric Rev Req Model (2009 GRC) Revised 01-18-2010 2" xfId="7977"/>
    <cellStyle name="_VC 6.15.06 update on 06GRC power costs.xls Chart 3_Power Costs - Comparison bx Rbtl-Staff-Jt-PC_Electric Rev Req Model (2009 GRC) Revised 01-18-2010 2 2" xfId="7978"/>
    <cellStyle name="_VC 6.15.06 update on 06GRC power costs.xls Chart 3_Power Costs - Comparison bx Rbtl-Staff-Jt-PC_Electric Rev Req Model (2009 GRC) Revised 01-18-2010 2 2 2" xfId="37204"/>
    <cellStyle name="_VC 6.15.06 update on 06GRC power costs.xls Chart 3_Power Costs - Comparison bx Rbtl-Staff-Jt-PC_Electric Rev Req Model (2009 GRC) Revised 01-18-2010 2 2 2 2" xfId="37205"/>
    <cellStyle name="_VC 6.15.06 update on 06GRC power costs.xls Chart 3_Power Costs - Comparison bx Rbtl-Staff-Jt-PC_Electric Rev Req Model (2009 GRC) Revised 01-18-2010 2 3" xfId="7979"/>
    <cellStyle name="_VC 6.15.06 update on 06GRC power costs.xls Chart 3_Power Costs - Comparison bx Rbtl-Staff-Jt-PC_Electric Rev Req Model (2009 GRC) Revised 01-18-2010 2 3 2" xfId="37206"/>
    <cellStyle name="_VC 6.15.06 update on 06GRC power costs.xls Chart 3_Power Costs - Comparison bx Rbtl-Staff-Jt-PC_Electric Rev Req Model (2009 GRC) Revised 01-18-2010 2 4" xfId="37207"/>
    <cellStyle name="_VC 6.15.06 update on 06GRC power costs.xls Chart 3_Power Costs - Comparison bx Rbtl-Staff-Jt-PC_Electric Rev Req Model (2009 GRC) Revised 01-18-2010 2 4 2" xfId="37208"/>
    <cellStyle name="_VC 6.15.06 update on 06GRC power costs.xls Chart 3_Power Costs - Comparison bx Rbtl-Staff-Jt-PC_Electric Rev Req Model (2009 GRC) Revised 01-18-2010 3" xfId="7980"/>
    <cellStyle name="_VC 6.15.06 update on 06GRC power costs.xls Chart 3_Power Costs - Comparison bx Rbtl-Staff-Jt-PC_Electric Rev Req Model (2009 GRC) Revised 01-18-2010 3 2" xfId="37209"/>
    <cellStyle name="_VC 6.15.06 update on 06GRC power costs.xls Chart 3_Power Costs - Comparison bx Rbtl-Staff-Jt-PC_Electric Rev Req Model (2009 GRC) Revised 01-18-2010 3 2 2" xfId="37210"/>
    <cellStyle name="_VC 6.15.06 update on 06GRC power costs.xls Chart 3_Power Costs - Comparison bx Rbtl-Staff-Jt-PC_Electric Rev Req Model (2009 GRC) Revised 01-18-2010 3 3" xfId="37211"/>
    <cellStyle name="_VC 6.15.06 update on 06GRC power costs.xls Chart 3_Power Costs - Comparison bx Rbtl-Staff-Jt-PC_Electric Rev Req Model (2009 GRC) Revised 01-18-2010 4" xfId="7981"/>
    <cellStyle name="_VC 6.15.06 update on 06GRC power costs.xls Chart 3_Power Costs - Comparison bx Rbtl-Staff-Jt-PC_Electric Rev Req Model (2009 GRC) Revised 01-18-2010 4 2" xfId="37212"/>
    <cellStyle name="_VC 6.15.06 update on 06GRC power costs.xls Chart 3_Power Costs - Comparison bx Rbtl-Staff-Jt-PC_Electric Rev Req Model (2009 GRC) Revised 01-18-2010 4 2 2" xfId="37213"/>
    <cellStyle name="_VC 6.15.06 update on 06GRC power costs.xls Chart 3_Power Costs - Comparison bx Rbtl-Staff-Jt-PC_Electric Rev Req Model (2009 GRC) Revised 01-18-2010 4 3" xfId="37214"/>
    <cellStyle name="_VC 6.15.06 update on 06GRC power costs.xls Chart 3_Power Costs - Comparison bx Rbtl-Staff-Jt-PC_Electric Rev Req Model (2009 GRC) Revised 01-18-2010 5" xfId="37215"/>
    <cellStyle name="_VC 6.15.06 update on 06GRC power costs.xls Chart 3_Power Costs - Comparison bx Rbtl-Staff-Jt-PC_Electric Rev Req Model (2009 GRC) Revised 01-18-2010 5 2" xfId="37216"/>
    <cellStyle name="_VC 6.15.06 update on 06GRC power costs.xls Chart 3_Power Costs - Comparison bx Rbtl-Staff-Jt-PC_Electric Rev Req Model (2009 GRC) Revised 01-18-2010 6" xfId="37217"/>
    <cellStyle name="_VC 6.15.06 update on 06GRC power costs.xls Chart 3_Power Costs - Comparison bx Rbtl-Staff-Jt-PC_Electric Rev Req Model (2009 GRC) Revised 01-18-2010 6 2" xfId="37218"/>
    <cellStyle name="_VC 6.15.06 update on 06GRC power costs.xls Chart 3_Power Costs - Comparison bx Rbtl-Staff-Jt-PC_Electric Rev Req Model (2009 GRC) Revised 01-18-2010_DEM-WP(C) ENERG10C--ctn Mid-C_042010 2010GRC" xfId="37219"/>
    <cellStyle name="_VC 6.15.06 update on 06GRC power costs.xls Chart 3_Power Costs - Comparison bx Rbtl-Staff-Jt-PC_Electric Rev Req Model (2009 GRC) Revised 01-18-2010_DEM-WP(C) ENERG10C--ctn Mid-C_042010 2010GRC 2" xfId="37220"/>
    <cellStyle name="_VC 6.15.06 update on 06GRC power costs.xls Chart 3_Power Costs - Comparison bx Rbtl-Staff-Jt-PC_Final Order Electric EXHIBIT A-1" xfId="7982"/>
    <cellStyle name="_VC 6.15.06 update on 06GRC power costs.xls Chart 3_Power Costs - Comparison bx Rbtl-Staff-Jt-PC_Final Order Electric EXHIBIT A-1 2" xfId="7983"/>
    <cellStyle name="_VC 6.15.06 update on 06GRC power costs.xls Chart 3_Power Costs - Comparison bx Rbtl-Staff-Jt-PC_Final Order Electric EXHIBIT A-1 2 2" xfId="7984"/>
    <cellStyle name="_VC 6.15.06 update on 06GRC power costs.xls Chart 3_Power Costs - Comparison bx Rbtl-Staff-Jt-PC_Final Order Electric EXHIBIT A-1 2 2 2" xfId="37221"/>
    <cellStyle name="_VC 6.15.06 update on 06GRC power costs.xls Chart 3_Power Costs - Comparison bx Rbtl-Staff-Jt-PC_Final Order Electric EXHIBIT A-1 2 3" xfId="7985"/>
    <cellStyle name="_VC 6.15.06 update on 06GRC power costs.xls Chart 3_Power Costs - Comparison bx Rbtl-Staff-Jt-PC_Final Order Electric EXHIBIT A-1 3" xfId="7986"/>
    <cellStyle name="_VC 6.15.06 update on 06GRC power costs.xls Chart 3_Power Costs - Comparison bx Rbtl-Staff-Jt-PC_Final Order Electric EXHIBIT A-1 3 2" xfId="37222"/>
    <cellStyle name="_VC 6.15.06 update on 06GRC power costs.xls Chart 3_Power Costs - Comparison bx Rbtl-Staff-Jt-PC_Final Order Electric EXHIBIT A-1 3 2 2" xfId="37223"/>
    <cellStyle name="_VC 6.15.06 update on 06GRC power costs.xls Chart 3_Power Costs - Comparison bx Rbtl-Staff-Jt-PC_Final Order Electric EXHIBIT A-1 3 3" xfId="37224"/>
    <cellStyle name="_VC 6.15.06 update on 06GRC power costs.xls Chart 3_Power Costs - Comparison bx Rbtl-Staff-Jt-PC_Final Order Electric EXHIBIT A-1 4" xfId="7987"/>
    <cellStyle name="_VC 6.15.06 update on 06GRC power costs.xls Chart 3_Power Costs - Comparison bx Rbtl-Staff-Jt-PC_Final Order Electric EXHIBIT A-1 4 2" xfId="37225"/>
    <cellStyle name="_VC 6.15.06 update on 06GRC power costs.xls Chart 3_Power Costs - Comparison bx Rbtl-Staff-Jt-PC_Final Order Electric EXHIBIT A-1 5" xfId="37226"/>
    <cellStyle name="_VC 6.15.06 update on 06GRC power costs.xls Chart 3_Power Costs - Comparison bx Rbtl-Staff-Jt-PC_Final Order Electric EXHIBIT A-1 6" xfId="37227"/>
    <cellStyle name="_VC 6.15.06 update on 06GRC power costs.xls Chart 3_Production Adj 4.37" xfId="7988"/>
    <cellStyle name="_VC 6.15.06 update on 06GRC power costs.xls Chart 3_Production Adj 4.37 2" xfId="7989"/>
    <cellStyle name="_VC 6.15.06 update on 06GRC power costs.xls Chart 3_Production Adj 4.37 2 2" xfId="7990"/>
    <cellStyle name="_VC 6.15.06 update on 06GRC power costs.xls Chart 3_Production Adj 4.37 2 2 2" xfId="37228"/>
    <cellStyle name="_VC 6.15.06 update on 06GRC power costs.xls Chart 3_Production Adj 4.37 2 3" xfId="7991"/>
    <cellStyle name="_VC 6.15.06 update on 06GRC power costs.xls Chart 3_Production Adj 4.37 3" xfId="7992"/>
    <cellStyle name="_VC 6.15.06 update on 06GRC power costs.xls Chart 3_Production Adj 4.37 3 2" xfId="37229"/>
    <cellStyle name="_VC 6.15.06 update on 06GRC power costs.xls Chart 3_Production Adj 4.37 4" xfId="37230"/>
    <cellStyle name="_VC 6.15.06 update on 06GRC power costs.xls Chart 3_Purchased Power Adj 4.03" xfId="7993"/>
    <cellStyle name="_VC 6.15.06 update on 06GRC power costs.xls Chart 3_Purchased Power Adj 4.03 2" xfId="7994"/>
    <cellStyle name="_VC 6.15.06 update on 06GRC power costs.xls Chart 3_Purchased Power Adj 4.03 2 2" xfId="7995"/>
    <cellStyle name="_VC 6.15.06 update on 06GRC power costs.xls Chart 3_Purchased Power Adj 4.03 2 2 2" xfId="37231"/>
    <cellStyle name="_VC 6.15.06 update on 06GRC power costs.xls Chart 3_Purchased Power Adj 4.03 2 3" xfId="7996"/>
    <cellStyle name="_VC 6.15.06 update on 06GRC power costs.xls Chart 3_Purchased Power Adj 4.03 3" xfId="7997"/>
    <cellStyle name="_VC 6.15.06 update on 06GRC power costs.xls Chart 3_Purchased Power Adj 4.03 3 2" xfId="37232"/>
    <cellStyle name="_VC 6.15.06 update on 06GRC power costs.xls Chart 3_Purchased Power Adj 4.03 4" xfId="37233"/>
    <cellStyle name="_VC 6.15.06 update on 06GRC power costs.xls Chart 3_Rebuttal Power Costs" xfId="7998"/>
    <cellStyle name="_VC 6.15.06 update on 06GRC power costs.xls Chart 3_Rebuttal Power Costs 2" xfId="7999"/>
    <cellStyle name="_VC 6.15.06 update on 06GRC power costs.xls Chart 3_Rebuttal Power Costs 2 2" xfId="8000"/>
    <cellStyle name="_VC 6.15.06 update on 06GRC power costs.xls Chart 3_Rebuttal Power Costs 2 2 2" xfId="37234"/>
    <cellStyle name="_VC 6.15.06 update on 06GRC power costs.xls Chart 3_Rebuttal Power Costs 2 2 2 2" xfId="37235"/>
    <cellStyle name="_VC 6.15.06 update on 06GRC power costs.xls Chart 3_Rebuttal Power Costs 2 3" xfId="8001"/>
    <cellStyle name="_VC 6.15.06 update on 06GRC power costs.xls Chart 3_Rebuttal Power Costs 2 3 2" xfId="37236"/>
    <cellStyle name="_VC 6.15.06 update on 06GRC power costs.xls Chart 3_Rebuttal Power Costs 2 4" xfId="37237"/>
    <cellStyle name="_VC 6.15.06 update on 06GRC power costs.xls Chart 3_Rebuttal Power Costs 2 4 2" xfId="37238"/>
    <cellStyle name="_VC 6.15.06 update on 06GRC power costs.xls Chart 3_Rebuttal Power Costs 3" xfId="8002"/>
    <cellStyle name="_VC 6.15.06 update on 06GRC power costs.xls Chart 3_Rebuttal Power Costs 3 2" xfId="37239"/>
    <cellStyle name="_VC 6.15.06 update on 06GRC power costs.xls Chart 3_Rebuttal Power Costs 3 2 2" xfId="37240"/>
    <cellStyle name="_VC 6.15.06 update on 06GRC power costs.xls Chart 3_Rebuttal Power Costs 3 3" xfId="37241"/>
    <cellStyle name="_VC 6.15.06 update on 06GRC power costs.xls Chart 3_Rebuttal Power Costs 4" xfId="8003"/>
    <cellStyle name="_VC 6.15.06 update on 06GRC power costs.xls Chart 3_Rebuttal Power Costs 4 2" xfId="37242"/>
    <cellStyle name="_VC 6.15.06 update on 06GRC power costs.xls Chart 3_Rebuttal Power Costs 4 2 2" xfId="37243"/>
    <cellStyle name="_VC 6.15.06 update on 06GRC power costs.xls Chart 3_Rebuttal Power Costs 4 3" xfId="37244"/>
    <cellStyle name="_VC 6.15.06 update on 06GRC power costs.xls Chart 3_Rebuttal Power Costs 5" xfId="37245"/>
    <cellStyle name="_VC 6.15.06 update on 06GRC power costs.xls Chart 3_Rebuttal Power Costs 5 2" xfId="37246"/>
    <cellStyle name="_VC 6.15.06 update on 06GRC power costs.xls Chart 3_Rebuttal Power Costs 6" xfId="37247"/>
    <cellStyle name="_VC 6.15.06 update on 06GRC power costs.xls Chart 3_Rebuttal Power Costs 6 2" xfId="37248"/>
    <cellStyle name="_VC 6.15.06 update on 06GRC power costs.xls Chart 3_Rebuttal Power Costs_Adj Bench DR 3 for Initial Briefs (Electric)" xfId="8004"/>
    <cellStyle name="_VC 6.15.06 update on 06GRC power costs.xls Chart 3_Rebuttal Power Costs_Adj Bench DR 3 for Initial Briefs (Electric) 2" xfId="8005"/>
    <cellStyle name="_VC 6.15.06 update on 06GRC power costs.xls Chart 3_Rebuttal Power Costs_Adj Bench DR 3 for Initial Briefs (Electric) 2 2" xfId="8006"/>
    <cellStyle name="_VC 6.15.06 update on 06GRC power costs.xls Chart 3_Rebuttal Power Costs_Adj Bench DR 3 for Initial Briefs (Electric) 2 2 2" xfId="37249"/>
    <cellStyle name="_VC 6.15.06 update on 06GRC power costs.xls Chart 3_Rebuttal Power Costs_Adj Bench DR 3 for Initial Briefs (Electric) 2 2 2 2" xfId="37250"/>
    <cellStyle name="_VC 6.15.06 update on 06GRC power costs.xls Chart 3_Rebuttal Power Costs_Adj Bench DR 3 for Initial Briefs (Electric) 2 3" xfId="8007"/>
    <cellStyle name="_VC 6.15.06 update on 06GRC power costs.xls Chart 3_Rebuttal Power Costs_Adj Bench DR 3 for Initial Briefs (Electric) 2 3 2" xfId="37251"/>
    <cellStyle name="_VC 6.15.06 update on 06GRC power costs.xls Chart 3_Rebuttal Power Costs_Adj Bench DR 3 for Initial Briefs (Electric) 2 4" xfId="37252"/>
    <cellStyle name="_VC 6.15.06 update on 06GRC power costs.xls Chart 3_Rebuttal Power Costs_Adj Bench DR 3 for Initial Briefs (Electric) 2 4 2" xfId="37253"/>
    <cellStyle name="_VC 6.15.06 update on 06GRC power costs.xls Chart 3_Rebuttal Power Costs_Adj Bench DR 3 for Initial Briefs (Electric) 3" xfId="8008"/>
    <cellStyle name="_VC 6.15.06 update on 06GRC power costs.xls Chart 3_Rebuttal Power Costs_Adj Bench DR 3 for Initial Briefs (Electric) 3 2" xfId="37254"/>
    <cellStyle name="_VC 6.15.06 update on 06GRC power costs.xls Chart 3_Rebuttal Power Costs_Adj Bench DR 3 for Initial Briefs (Electric) 3 2 2" xfId="37255"/>
    <cellStyle name="_VC 6.15.06 update on 06GRC power costs.xls Chart 3_Rebuttal Power Costs_Adj Bench DR 3 for Initial Briefs (Electric) 3 3" xfId="37256"/>
    <cellStyle name="_VC 6.15.06 update on 06GRC power costs.xls Chart 3_Rebuttal Power Costs_Adj Bench DR 3 for Initial Briefs (Electric) 4" xfId="8009"/>
    <cellStyle name="_VC 6.15.06 update on 06GRC power costs.xls Chart 3_Rebuttal Power Costs_Adj Bench DR 3 for Initial Briefs (Electric) 4 2" xfId="37257"/>
    <cellStyle name="_VC 6.15.06 update on 06GRC power costs.xls Chart 3_Rebuttal Power Costs_Adj Bench DR 3 for Initial Briefs (Electric) 4 2 2" xfId="37258"/>
    <cellStyle name="_VC 6.15.06 update on 06GRC power costs.xls Chart 3_Rebuttal Power Costs_Adj Bench DR 3 for Initial Briefs (Electric) 4 3" xfId="37259"/>
    <cellStyle name="_VC 6.15.06 update on 06GRC power costs.xls Chart 3_Rebuttal Power Costs_Adj Bench DR 3 for Initial Briefs (Electric) 5" xfId="37260"/>
    <cellStyle name="_VC 6.15.06 update on 06GRC power costs.xls Chart 3_Rebuttal Power Costs_Adj Bench DR 3 for Initial Briefs (Electric) 5 2" xfId="37261"/>
    <cellStyle name="_VC 6.15.06 update on 06GRC power costs.xls Chart 3_Rebuttal Power Costs_Adj Bench DR 3 for Initial Briefs (Electric) 6" xfId="37262"/>
    <cellStyle name="_VC 6.15.06 update on 06GRC power costs.xls Chart 3_Rebuttal Power Costs_Adj Bench DR 3 for Initial Briefs (Electric) 6 2" xfId="37263"/>
    <cellStyle name="_VC 6.15.06 update on 06GRC power costs.xls Chart 3_Rebuttal Power Costs_Adj Bench DR 3 for Initial Briefs (Electric)_DEM-WP(C) ENERG10C--ctn Mid-C_042010 2010GRC" xfId="37264"/>
    <cellStyle name="_VC 6.15.06 update on 06GRC power costs.xls Chart 3_Rebuttal Power Costs_Adj Bench DR 3 for Initial Briefs (Electric)_DEM-WP(C) ENERG10C--ctn Mid-C_042010 2010GRC 2" xfId="37265"/>
    <cellStyle name="_VC 6.15.06 update on 06GRC power costs.xls Chart 3_Rebuttal Power Costs_DEM-WP(C) ENERG10C--ctn Mid-C_042010 2010GRC" xfId="37266"/>
    <cellStyle name="_VC 6.15.06 update on 06GRC power costs.xls Chart 3_Rebuttal Power Costs_DEM-WP(C) ENERG10C--ctn Mid-C_042010 2010GRC 2" xfId="37267"/>
    <cellStyle name="_VC 6.15.06 update on 06GRC power costs.xls Chart 3_Rebuttal Power Costs_Electric Rev Req Model (2009 GRC) Rebuttal" xfId="8010"/>
    <cellStyle name="_VC 6.15.06 update on 06GRC power costs.xls Chart 3_Rebuttal Power Costs_Electric Rev Req Model (2009 GRC) Rebuttal 2" xfId="8011"/>
    <cellStyle name="_VC 6.15.06 update on 06GRC power costs.xls Chart 3_Rebuttal Power Costs_Electric Rev Req Model (2009 GRC) Rebuttal 2 2" xfId="8012"/>
    <cellStyle name="_VC 6.15.06 update on 06GRC power costs.xls Chart 3_Rebuttal Power Costs_Electric Rev Req Model (2009 GRC) Rebuttal 2 2 2" xfId="37268"/>
    <cellStyle name="_VC 6.15.06 update on 06GRC power costs.xls Chart 3_Rebuttal Power Costs_Electric Rev Req Model (2009 GRC) Rebuttal 2 3" xfId="8013"/>
    <cellStyle name="_VC 6.15.06 update on 06GRC power costs.xls Chart 3_Rebuttal Power Costs_Electric Rev Req Model (2009 GRC) Rebuttal 3" xfId="8014"/>
    <cellStyle name="_VC 6.15.06 update on 06GRC power costs.xls Chart 3_Rebuttal Power Costs_Electric Rev Req Model (2009 GRC) Rebuttal 3 2" xfId="37269"/>
    <cellStyle name="_VC 6.15.06 update on 06GRC power costs.xls Chart 3_Rebuttal Power Costs_Electric Rev Req Model (2009 GRC) Rebuttal 4" xfId="8015"/>
    <cellStyle name="_VC 6.15.06 update on 06GRC power costs.xls Chart 3_Rebuttal Power Costs_Electric Rev Req Model (2009 GRC) Rebuttal REmoval of New  WH Solar AdjustMI" xfId="8016"/>
    <cellStyle name="_VC 6.15.06 update on 06GRC power costs.xls Chart 3_Rebuttal Power Costs_Electric Rev Req Model (2009 GRC) Rebuttal REmoval of New  WH Solar AdjustMI 2" xfId="8017"/>
    <cellStyle name="_VC 6.15.06 update on 06GRC power costs.xls Chart 3_Rebuttal Power Costs_Electric Rev Req Model (2009 GRC) Rebuttal REmoval of New  WH Solar AdjustMI 2 2" xfId="8018"/>
    <cellStyle name="_VC 6.15.06 update on 06GRC power costs.xls Chart 3_Rebuttal Power Costs_Electric Rev Req Model (2009 GRC) Rebuttal REmoval of New  WH Solar AdjustMI 2 2 2" xfId="37270"/>
    <cellStyle name="_VC 6.15.06 update on 06GRC power costs.xls Chart 3_Rebuttal Power Costs_Electric Rev Req Model (2009 GRC) Rebuttal REmoval of New  WH Solar AdjustMI 2 2 2 2" xfId="37271"/>
    <cellStyle name="_VC 6.15.06 update on 06GRC power costs.xls Chart 3_Rebuttal Power Costs_Electric Rev Req Model (2009 GRC) Rebuttal REmoval of New  WH Solar AdjustMI 2 3" xfId="8019"/>
    <cellStyle name="_VC 6.15.06 update on 06GRC power costs.xls Chart 3_Rebuttal Power Costs_Electric Rev Req Model (2009 GRC) Rebuttal REmoval of New  WH Solar AdjustMI 2 3 2" xfId="37272"/>
    <cellStyle name="_VC 6.15.06 update on 06GRC power costs.xls Chart 3_Rebuttal Power Costs_Electric Rev Req Model (2009 GRC) Rebuttal REmoval of New  WH Solar AdjustMI 2 4" xfId="37273"/>
    <cellStyle name="_VC 6.15.06 update on 06GRC power costs.xls Chart 3_Rebuttal Power Costs_Electric Rev Req Model (2009 GRC) Rebuttal REmoval of New  WH Solar AdjustMI 2 4 2" xfId="37274"/>
    <cellStyle name="_VC 6.15.06 update on 06GRC power costs.xls Chart 3_Rebuttal Power Costs_Electric Rev Req Model (2009 GRC) Rebuttal REmoval of New  WH Solar AdjustMI 3" xfId="8020"/>
    <cellStyle name="_VC 6.15.06 update on 06GRC power costs.xls Chart 3_Rebuttal Power Costs_Electric Rev Req Model (2009 GRC) Rebuttal REmoval of New  WH Solar AdjustMI 3 2" xfId="37275"/>
    <cellStyle name="_VC 6.15.06 update on 06GRC power costs.xls Chart 3_Rebuttal Power Costs_Electric Rev Req Model (2009 GRC) Rebuttal REmoval of New  WH Solar AdjustMI 3 2 2" xfId="37276"/>
    <cellStyle name="_VC 6.15.06 update on 06GRC power costs.xls Chart 3_Rebuttal Power Costs_Electric Rev Req Model (2009 GRC) Rebuttal REmoval of New  WH Solar AdjustMI 3 3" xfId="37277"/>
    <cellStyle name="_VC 6.15.06 update on 06GRC power costs.xls Chart 3_Rebuttal Power Costs_Electric Rev Req Model (2009 GRC) Rebuttal REmoval of New  WH Solar AdjustMI 4" xfId="8021"/>
    <cellStyle name="_VC 6.15.06 update on 06GRC power costs.xls Chart 3_Rebuttal Power Costs_Electric Rev Req Model (2009 GRC) Rebuttal REmoval of New  WH Solar AdjustMI 4 2" xfId="37278"/>
    <cellStyle name="_VC 6.15.06 update on 06GRC power costs.xls Chart 3_Rebuttal Power Costs_Electric Rev Req Model (2009 GRC) Rebuttal REmoval of New  WH Solar AdjustMI 4 2 2" xfId="37279"/>
    <cellStyle name="_VC 6.15.06 update on 06GRC power costs.xls Chart 3_Rebuttal Power Costs_Electric Rev Req Model (2009 GRC) Rebuttal REmoval of New  WH Solar AdjustMI 4 3" xfId="37280"/>
    <cellStyle name="_VC 6.15.06 update on 06GRC power costs.xls Chart 3_Rebuttal Power Costs_Electric Rev Req Model (2009 GRC) Rebuttal REmoval of New  WH Solar AdjustMI 5" xfId="37281"/>
    <cellStyle name="_VC 6.15.06 update on 06GRC power costs.xls Chart 3_Rebuttal Power Costs_Electric Rev Req Model (2009 GRC) Rebuttal REmoval of New  WH Solar AdjustMI 5 2" xfId="37282"/>
    <cellStyle name="_VC 6.15.06 update on 06GRC power costs.xls Chart 3_Rebuttal Power Costs_Electric Rev Req Model (2009 GRC) Rebuttal REmoval of New  WH Solar AdjustMI 6" xfId="37283"/>
    <cellStyle name="_VC 6.15.06 update on 06GRC power costs.xls Chart 3_Rebuttal Power Costs_Electric Rev Req Model (2009 GRC) Rebuttal REmoval of New  WH Solar AdjustMI 6 2" xfId="37284"/>
    <cellStyle name="_VC 6.15.06 update on 06GRC power costs.xls Chart 3_Rebuttal Power Costs_Electric Rev Req Model (2009 GRC) Rebuttal REmoval of New  WH Solar AdjustMI_DEM-WP(C) ENERG10C--ctn Mid-C_042010 2010GRC" xfId="37285"/>
    <cellStyle name="_VC 6.15.06 update on 06GRC power costs.xls Chart 3_Rebuttal Power Costs_Electric Rev Req Model (2009 GRC) Rebuttal REmoval of New  WH Solar AdjustMI_DEM-WP(C) ENERG10C--ctn Mid-C_042010 2010GRC 2" xfId="37286"/>
    <cellStyle name="_VC 6.15.06 update on 06GRC power costs.xls Chart 3_Rebuttal Power Costs_Electric Rev Req Model (2009 GRC) Revised 01-18-2010" xfId="8022"/>
    <cellStyle name="_VC 6.15.06 update on 06GRC power costs.xls Chart 3_Rebuttal Power Costs_Electric Rev Req Model (2009 GRC) Revised 01-18-2010 2" xfId="8023"/>
    <cellStyle name="_VC 6.15.06 update on 06GRC power costs.xls Chart 3_Rebuttal Power Costs_Electric Rev Req Model (2009 GRC) Revised 01-18-2010 2 2" xfId="8024"/>
    <cellStyle name="_VC 6.15.06 update on 06GRC power costs.xls Chart 3_Rebuttal Power Costs_Electric Rev Req Model (2009 GRC) Revised 01-18-2010 2 2 2" xfId="37287"/>
    <cellStyle name="_VC 6.15.06 update on 06GRC power costs.xls Chart 3_Rebuttal Power Costs_Electric Rev Req Model (2009 GRC) Revised 01-18-2010 2 2 2 2" xfId="37288"/>
    <cellStyle name="_VC 6.15.06 update on 06GRC power costs.xls Chart 3_Rebuttal Power Costs_Electric Rev Req Model (2009 GRC) Revised 01-18-2010 2 3" xfId="8025"/>
    <cellStyle name="_VC 6.15.06 update on 06GRC power costs.xls Chart 3_Rebuttal Power Costs_Electric Rev Req Model (2009 GRC) Revised 01-18-2010 2 3 2" xfId="37289"/>
    <cellStyle name="_VC 6.15.06 update on 06GRC power costs.xls Chart 3_Rebuttal Power Costs_Electric Rev Req Model (2009 GRC) Revised 01-18-2010 2 4" xfId="37290"/>
    <cellStyle name="_VC 6.15.06 update on 06GRC power costs.xls Chart 3_Rebuttal Power Costs_Electric Rev Req Model (2009 GRC) Revised 01-18-2010 2 4 2" xfId="37291"/>
    <cellStyle name="_VC 6.15.06 update on 06GRC power costs.xls Chart 3_Rebuttal Power Costs_Electric Rev Req Model (2009 GRC) Revised 01-18-2010 3" xfId="8026"/>
    <cellStyle name="_VC 6.15.06 update on 06GRC power costs.xls Chart 3_Rebuttal Power Costs_Electric Rev Req Model (2009 GRC) Revised 01-18-2010 3 2" xfId="37292"/>
    <cellStyle name="_VC 6.15.06 update on 06GRC power costs.xls Chart 3_Rebuttal Power Costs_Electric Rev Req Model (2009 GRC) Revised 01-18-2010 3 2 2" xfId="37293"/>
    <cellStyle name="_VC 6.15.06 update on 06GRC power costs.xls Chart 3_Rebuttal Power Costs_Electric Rev Req Model (2009 GRC) Revised 01-18-2010 3 3" xfId="37294"/>
    <cellStyle name="_VC 6.15.06 update on 06GRC power costs.xls Chart 3_Rebuttal Power Costs_Electric Rev Req Model (2009 GRC) Revised 01-18-2010 4" xfId="8027"/>
    <cellStyle name="_VC 6.15.06 update on 06GRC power costs.xls Chart 3_Rebuttal Power Costs_Electric Rev Req Model (2009 GRC) Revised 01-18-2010 4 2" xfId="37295"/>
    <cellStyle name="_VC 6.15.06 update on 06GRC power costs.xls Chart 3_Rebuttal Power Costs_Electric Rev Req Model (2009 GRC) Revised 01-18-2010 4 2 2" xfId="37296"/>
    <cellStyle name="_VC 6.15.06 update on 06GRC power costs.xls Chart 3_Rebuttal Power Costs_Electric Rev Req Model (2009 GRC) Revised 01-18-2010 4 3" xfId="37297"/>
    <cellStyle name="_VC 6.15.06 update on 06GRC power costs.xls Chart 3_Rebuttal Power Costs_Electric Rev Req Model (2009 GRC) Revised 01-18-2010 5" xfId="37298"/>
    <cellStyle name="_VC 6.15.06 update on 06GRC power costs.xls Chart 3_Rebuttal Power Costs_Electric Rev Req Model (2009 GRC) Revised 01-18-2010 5 2" xfId="37299"/>
    <cellStyle name="_VC 6.15.06 update on 06GRC power costs.xls Chart 3_Rebuttal Power Costs_Electric Rev Req Model (2009 GRC) Revised 01-18-2010 6" xfId="37300"/>
    <cellStyle name="_VC 6.15.06 update on 06GRC power costs.xls Chart 3_Rebuttal Power Costs_Electric Rev Req Model (2009 GRC) Revised 01-18-2010 6 2" xfId="37301"/>
    <cellStyle name="_VC 6.15.06 update on 06GRC power costs.xls Chart 3_Rebuttal Power Costs_Electric Rev Req Model (2009 GRC) Revised 01-18-2010_DEM-WP(C) ENERG10C--ctn Mid-C_042010 2010GRC" xfId="37302"/>
    <cellStyle name="_VC 6.15.06 update on 06GRC power costs.xls Chart 3_Rebuttal Power Costs_Electric Rev Req Model (2009 GRC) Revised 01-18-2010_DEM-WP(C) ENERG10C--ctn Mid-C_042010 2010GRC 2" xfId="37303"/>
    <cellStyle name="_VC 6.15.06 update on 06GRC power costs.xls Chart 3_Rebuttal Power Costs_Final Order Electric EXHIBIT A-1" xfId="8028"/>
    <cellStyle name="_VC 6.15.06 update on 06GRC power costs.xls Chart 3_Rebuttal Power Costs_Final Order Electric EXHIBIT A-1 2" xfId="8029"/>
    <cellStyle name="_VC 6.15.06 update on 06GRC power costs.xls Chart 3_Rebuttal Power Costs_Final Order Electric EXHIBIT A-1 2 2" xfId="8030"/>
    <cellStyle name="_VC 6.15.06 update on 06GRC power costs.xls Chart 3_Rebuttal Power Costs_Final Order Electric EXHIBIT A-1 2 2 2" xfId="37304"/>
    <cellStyle name="_VC 6.15.06 update on 06GRC power costs.xls Chart 3_Rebuttal Power Costs_Final Order Electric EXHIBIT A-1 2 3" xfId="8031"/>
    <cellStyle name="_VC 6.15.06 update on 06GRC power costs.xls Chart 3_Rebuttal Power Costs_Final Order Electric EXHIBIT A-1 3" xfId="8032"/>
    <cellStyle name="_VC 6.15.06 update on 06GRC power costs.xls Chart 3_Rebuttal Power Costs_Final Order Electric EXHIBIT A-1 3 2" xfId="37305"/>
    <cellStyle name="_VC 6.15.06 update on 06GRC power costs.xls Chart 3_Rebuttal Power Costs_Final Order Electric EXHIBIT A-1 3 2 2" xfId="37306"/>
    <cellStyle name="_VC 6.15.06 update on 06GRC power costs.xls Chart 3_Rebuttal Power Costs_Final Order Electric EXHIBIT A-1 3 3" xfId="37307"/>
    <cellStyle name="_VC 6.15.06 update on 06GRC power costs.xls Chart 3_Rebuttal Power Costs_Final Order Electric EXHIBIT A-1 4" xfId="8033"/>
    <cellStyle name="_VC 6.15.06 update on 06GRC power costs.xls Chart 3_Rebuttal Power Costs_Final Order Electric EXHIBIT A-1 4 2" xfId="37308"/>
    <cellStyle name="_VC 6.15.06 update on 06GRC power costs.xls Chart 3_Rebuttal Power Costs_Final Order Electric EXHIBIT A-1 5" xfId="37309"/>
    <cellStyle name="_VC 6.15.06 update on 06GRC power costs.xls Chart 3_Rebuttal Power Costs_Final Order Electric EXHIBIT A-1 6" xfId="37310"/>
    <cellStyle name="_VC 6.15.06 update on 06GRC power costs.xls Chart 3_RECS vs PTC's w Interest 6-28-10" xfId="8034"/>
    <cellStyle name="_VC 6.15.06 update on 06GRC power costs.xls Chart 3_ROR &amp; CONV FACTOR" xfId="8035"/>
    <cellStyle name="_VC 6.15.06 update on 06GRC power costs.xls Chart 3_ROR &amp; CONV FACTOR 2" xfId="8036"/>
    <cellStyle name="_VC 6.15.06 update on 06GRC power costs.xls Chart 3_ROR &amp; CONV FACTOR 2 2" xfId="8037"/>
    <cellStyle name="_VC 6.15.06 update on 06GRC power costs.xls Chart 3_ROR &amp; CONV FACTOR 2 2 2" xfId="37311"/>
    <cellStyle name="_VC 6.15.06 update on 06GRC power costs.xls Chart 3_ROR &amp; CONV FACTOR 2 3" xfId="8038"/>
    <cellStyle name="_VC 6.15.06 update on 06GRC power costs.xls Chart 3_ROR &amp; CONV FACTOR 3" xfId="8039"/>
    <cellStyle name="_VC 6.15.06 update on 06GRC power costs.xls Chart 3_ROR &amp; CONV FACTOR 3 2" xfId="37312"/>
    <cellStyle name="_VC 6.15.06 update on 06GRC power costs.xls Chart 3_ROR &amp; CONV FACTOR 4" xfId="8040"/>
    <cellStyle name="_VC 6.15.06 update on 06GRC power costs.xls Chart 3_ROR 5.02" xfId="8041"/>
    <cellStyle name="_VC 6.15.06 update on 06GRC power costs.xls Chart 3_ROR 5.02 2" xfId="8042"/>
    <cellStyle name="_VC 6.15.06 update on 06GRC power costs.xls Chart 3_ROR 5.02 2 2" xfId="8043"/>
    <cellStyle name="_VC 6.15.06 update on 06GRC power costs.xls Chart 3_ROR 5.02 2 2 2" xfId="37313"/>
    <cellStyle name="_VC 6.15.06 update on 06GRC power costs.xls Chart 3_ROR 5.02 2 3" xfId="8044"/>
    <cellStyle name="_VC 6.15.06 update on 06GRC power costs.xls Chart 3_ROR 5.02 3" xfId="8045"/>
    <cellStyle name="_VC 6.15.06 update on 06GRC power costs.xls Chart 3_ROR 5.02 3 2" xfId="37314"/>
    <cellStyle name="_VC 6.15.06 update on 06GRC power costs.xls Chart 3_ROR 5.02 4" xfId="37315"/>
    <cellStyle name="_VC 6.15.06 update on 06GRC power costs.xls Chart 3_Wind Integration 10GRC" xfId="8046"/>
    <cellStyle name="_VC 6.15.06 update on 06GRC power costs.xls Chart 3_Wind Integration 10GRC 2" xfId="8047"/>
    <cellStyle name="_VC 6.15.06 update on 06GRC power costs.xls Chart 3_Wind Integration 10GRC 2 2" xfId="37316"/>
    <cellStyle name="_VC 6.15.06 update on 06GRC power costs.xls Chart 3_Wind Integration 10GRC 2 2 2" xfId="37317"/>
    <cellStyle name="_VC 6.15.06 update on 06GRC power costs.xls Chart 3_Wind Integration 10GRC 2 2 2 2" xfId="37318"/>
    <cellStyle name="_VC 6.15.06 update on 06GRC power costs.xls Chart 3_Wind Integration 10GRC 2 3" xfId="37319"/>
    <cellStyle name="_VC 6.15.06 update on 06GRC power costs.xls Chart 3_Wind Integration 10GRC 2 3 2" xfId="37320"/>
    <cellStyle name="_VC 6.15.06 update on 06GRC power costs.xls Chart 3_Wind Integration 10GRC 2 4" xfId="37321"/>
    <cellStyle name="_VC 6.15.06 update on 06GRC power costs.xls Chart 3_Wind Integration 10GRC 2 4 2" xfId="37322"/>
    <cellStyle name="_VC 6.15.06 update on 06GRC power costs.xls Chart 3_Wind Integration 10GRC 3" xfId="37323"/>
    <cellStyle name="_VC 6.15.06 update on 06GRC power costs.xls Chart 3_Wind Integration 10GRC 3 2" xfId="37324"/>
    <cellStyle name="_VC 6.15.06 update on 06GRC power costs.xls Chart 3_Wind Integration 10GRC 3 2 2" xfId="37325"/>
    <cellStyle name="_VC 6.15.06 update on 06GRC power costs.xls Chart 3_Wind Integration 10GRC 3 3" xfId="37326"/>
    <cellStyle name="_VC 6.15.06 update on 06GRC power costs.xls Chart 3_Wind Integration 10GRC 4" xfId="37327"/>
    <cellStyle name="_VC 6.15.06 update on 06GRC power costs.xls Chart 3_Wind Integration 10GRC 4 2" xfId="37328"/>
    <cellStyle name="_VC 6.15.06 update on 06GRC power costs.xls Chart 3_Wind Integration 10GRC 4 2 2" xfId="37329"/>
    <cellStyle name="_VC 6.15.06 update on 06GRC power costs.xls Chart 3_Wind Integration 10GRC 4 3" xfId="37330"/>
    <cellStyle name="_VC 6.15.06 update on 06GRC power costs.xls Chart 3_Wind Integration 10GRC 5" xfId="37331"/>
    <cellStyle name="_VC 6.15.06 update on 06GRC power costs.xls Chart 3_Wind Integration 10GRC 5 2" xfId="37332"/>
    <cellStyle name="_VC 6.15.06 update on 06GRC power costs.xls Chart 3_Wind Integration 10GRC 6" xfId="37333"/>
    <cellStyle name="_VC 6.15.06 update on 06GRC power costs.xls Chart 3_Wind Integration 10GRC 6 2" xfId="37334"/>
    <cellStyle name="_VC 6.15.06 update on 06GRC power costs.xls Chart 3_Wind Integration 10GRC_DEM-WP(C) ENERG10C--ctn Mid-C_042010 2010GRC" xfId="37335"/>
    <cellStyle name="_VC 6.15.06 update on 06GRC power costs.xls Chart 3_Wind Integration 10GRC_DEM-WP(C) ENERG10C--ctn Mid-C_042010 2010GRC 2" xfId="37336"/>
    <cellStyle name="_VC Mid C Generation-ctn Mid-C_011209" xfId="37337"/>
    <cellStyle name="_VC Mid C Generation-ctn Mid-C_011209 2" xfId="37338"/>
    <cellStyle name="_VC Mid C Generation-ctn Mid-C_011209 2 2" xfId="37339"/>
    <cellStyle name="_VC Mid C Generation-ctn Mid-C_011209 2 2 2" xfId="37340"/>
    <cellStyle name="_VC Mid C Generation-ctn Mid-C_011209 2 3" xfId="37341"/>
    <cellStyle name="_VC Mid C Generation-ctn Mid-C_011209 3" xfId="37342"/>
    <cellStyle name="_VC Mid C Generation-ctn Mid-C_011209 3 2" xfId="37343"/>
    <cellStyle name="_Worksheet" xfId="8048"/>
    <cellStyle name="_Worksheet 2" xfId="8049"/>
    <cellStyle name="_Worksheet 2 2" xfId="37344"/>
    <cellStyle name="_Worksheet 2 2 2" xfId="37345"/>
    <cellStyle name="_Worksheet 2 2 2 2" xfId="37346"/>
    <cellStyle name="_Worksheet 2 2 2 2 2" xfId="37347"/>
    <cellStyle name="_Worksheet 2 2 3" xfId="37348"/>
    <cellStyle name="_Worksheet 2 2 3 2" xfId="37349"/>
    <cellStyle name="_Worksheet 2 2 4" xfId="37350"/>
    <cellStyle name="_Worksheet 2 2 4 2" xfId="37351"/>
    <cellStyle name="_Worksheet 2 3" xfId="37352"/>
    <cellStyle name="_Worksheet 2 3 2" xfId="37353"/>
    <cellStyle name="_Worksheet 2 3 2 2" xfId="37354"/>
    <cellStyle name="_Worksheet 2 4" xfId="37355"/>
    <cellStyle name="_Worksheet 2 4 2" xfId="37356"/>
    <cellStyle name="_Worksheet 2 4 2 2" xfId="37357"/>
    <cellStyle name="_Worksheet 2 4 3" xfId="37358"/>
    <cellStyle name="_Worksheet 2 5" xfId="37359"/>
    <cellStyle name="_Worksheet 2 5 2" xfId="37360"/>
    <cellStyle name="_Worksheet 2 6" xfId="37361"/>
    <cellStyle name="_Worksheet 2 6 2" xfId="37362"/>
    <cellStyle name="_Worksheet 3" xfId="37363"/>
    <cellStyle name="_Worksheet 3 2" xfId="37364"/>
    <cellStyle name="_Worksheet 3 2 2" xfId="37365"/>
    <cellStyle name="_Worksheet 3 2 2 2" xfId="37366"/>
    <cellStyle name="_Worksheet 3 2 2 2 2" xfId="37367"/>
    <cellStyle name="_Worksheet 3 2 3" xfId="37368"/>
    <cellStyle name="_Worksheet 3 2 3 2" xfId="37369"/>
    <cellStyle name="_Worksheet 3 2 4" xfId="37370"/>
    <cellStyle name="_Worksheet 3 2 4 2" xfId="37371"/>
    <cellStyle name="_Worksheet 3 2 5" xfId="37372"/>
    <cellStyle name="_Worksheet 3 3" xfId="37373"/>
    <cellStyle name="_Worksheet 3 3 2" xfId="37374"/>
    <cellStyle name="_Worksheet 3 3 2 2" xfId="37375"/>
    <cellStyle name="_Worksheet 3 4" xfId="37376"/>
    <cellStyle name="_Worksheet 3 4 2" xfId="37377"/>
    <cellStyle name="_Worksheet 3 5" xfId="37378"/>
    <cellStyle name="_Worksheet 3 5 2" xfId="37379"/>
    <cellStyle name="_Worksheet 4" xfId="37380"/>
    <cellStyle name="_Worksheet 4 2" xfId="37381"/>
    <cellStyle name="_Worksheet 4 2 2" xfId="37382"/>
    <cellStyle name="_Worksheet 4 2 2 2" xfId="37383"/>
    <cellStyle name="_Worksheet 4 3" xfId="37384"/>
    <cellStyle name="_Worksheet 4 3 2" xfId="37385"/>
    <cellStyle name="_Worksheet 4 4" xfId="37386"/>
    <cellStyle name="_Worksheet 4 4 2" xfId="37387"/>
    <cellStyle name="_Worksheet 5" xfId="37388"/>
    <cellStyle name="_Worksheet 5 2" xfId="37389"/>
    <cellStyle name="_Worksheet 5 2 2" xfId="37390"/>
    <cellStyle name="_Worksheet 5 2 3" xfId="37391"/>
    <cellStyle name="_Worksheet 5 3" xfId="37392"/>
    <cellStyle name="_Worksheet 6" xfId="37393"/>
    <cellStyle name="_Worksheet 6 2" xfId="37394"/>
    <cellStyle name="_Worksheet 6 2 2" xfId="37395"/>
    <cellStyle name="_Worksheet 6 2 3" xfId="37396"/>
    <cellStyle name="_Worksheet 6 3" xfId="37397"/>
    <cellStyle name="_Worksheet 6 4" xfId="37398"/>
    <cellStyle name="_Worksheet 7" xfId="37399"/>
    <cellStyle name="_Worksheet 7 2" xfId="37400"/>
    <cellStyle name="_Worksheet 7 2 2" xfId="37401"/>
    <cellStyle name="_Worksheet 7 2 2 2" xfId="37402"/>
    <cellStyle name="_Worksheet 7 2 3" xfId="37403"/>
    <cellStyle name="_Worksheet 7 3" xfId="37404"/>
    <cellStyle name="_Worksheet 7 3 2" xfId="37405"/>
    <cellStyle name="_Worksheet 7 4" xfId="37406"/>
    <cellStyle name="_Worksheet 8" xfId="37407"/>
    <cellStyle name="_Worksheet 8 2" xfId="37408"/>
    <cellStyle name="_Worksheet 9" xfId="37409"/>
    <cellStyle name="_Worksheet 9 2" xfId="37410"/>
    <cellStyle name="_Worksheet_Chelan PUD Power Costs (8-10)" xfId="8050"/>
    <cellStyle name="_Worksheet_Chelan PUD Power Costs (8-10) 2" xfId="37411"/>
    <cellStyle name="_Worksheet_DEM-WP(C) Chelan Power Costs" xfId="37412"/>
    <cellStyle name="_Worksheet_DEM-WP(C) Chelan Power Costs 2" xfId="37413"/>
    <cellStyle name="_Worksheet_DEM-WP(C) Chelan Power Costs 2 2" xfId="37414"/>
    <cellStyle name="_Worksheet_DEM-WP(C) Chelan Power Costs 2 2 2" xfId="37415"/>
    <cellStyle name="_Worksheet_DEM-WP(C) Chelan Power Costs 2 3" xfId="37416"/>
    <cellStyle name="_Worksheet_DEM-WP(C) Chelan Power Costs 3" xfId="37417"/>
    <cellStyle name="_Worksheet_DEM-WP(C) Chelan Power Costs 3 2" xfId="37418"/>
    <cellStyle name="_Worksheet_DEM-WP(C) Chelan Power Costs 3 2 2" xfId="37419"/>
    <cellStyle name="_Worksheet_DEM-WP(C) Chelan Power Costs 3 3" xfId="37420"/>
    <cellStyle name="_Worksheet_DEM-WP(C) Chelan Power Costs 4" xfId="37421"/>
    <cellStyle name="_Worksheet_DEM-WP(C) Chelan Power Costs 4 2" xfId="37422"/>
    <cellStyle name="_Worksheet_DEM-WP(C) Chelan Power Costs 5" xfId="37423"/>
    <cellStyle name="_Worksheet_DEM-WP(C) Chelan Power Costs 5 2" xfId="37424"/>
    <cellStyle name="_Worksheet_DEM-WP(C) ENERG10C--ctn Mid-C_042010 2010GRC" xfId="37425"/>
    <cellStyle name="_Worksheet_DEM-WP(C) ENERG10C--ctn Mid-C_042010 2010GRC 2" xfId="37426"/>
    <cellStyle name="_Worksheet_DEM-WP(C) Gas Transport 2010GRC" xfId="37427"/>
    <cellStyle name="_Worksheet_DEM-WP(C) Gas Transport 2010GRC 2" xfId="37428"/>
    <cellStyle name="_Worksheet_DEM-WP(C) Gas Transport 2010GRC 2 2" xfId="37429"/>
    <cellStyle name="_Worksheet_DEM-WP(C) Gas Transport 2010GRC 2 2 2" xfId="37430"/>
    <cellStyle name="_Worksheet_DEM-WP(C) Gas Transport 2010GRC 2 3" xfId="37431"/>
    <cellStyle name="_Worksheet_DEM-WP(C) Gas Transport 2010GRC 3" xfId="37432"/>
    <cellStyle name="_Worksheet_DEM-WP(C) Gas Transport 2010GRC 3 2" xfId="37433"/>
    <cellStyle name="_Worksheet_DEM-WP(C) Gas Transport 2010GRC 3 2 2" xfId="37434"/>
    <cellStyle name="_Worksheet_DEM-WP(C) Gas Transport 2010GRC 3 3" xfId="37435"/>
    <cellStyle name="_Worksheet_DEM-WP(C) Gas Transport 2010GRC 4" xfId="37436"/>
    <cellStyle name="_Worksheet_DEM-WP(C) Gas Transport 2010GRC 4 2" xfId="37437"/>
    <cellStyle name="_Worksheet_DEM-WP(C) Gas Transport 2010GRC 5" xfId="37438"/>
    <cellStyle name="_Worksheet_DEM-WP(C) Gas Transport 2010GRC 5 2" xfId="37439"/>
    <cellStyle name="_Worksheet_NIM Summary" xfId="8051"/>
    <cellStyle name="_Worksheet_NIM Summary 2" xfId="8052"/>
    <cellStyle name="_Worksheet_NIM Summary 2 2" xfId="37440"/>
    <cellStyle name="_Worksheet_NIM Summary 2 2 2" xfId="37441"/>
    <cellStyle name="_Worksheet_NIM Summary 2 2 2 2" xfId="37442"/>
    <cellStyle name="_Worksheet_NIM Summary 2 3" xfId="37443"/>
    <cellStyle name="_Worksheet_NIM Summary 2 3 2" xfId="37444"/>
    <cellStyle name="_Worksheet_NIM Summary 2 4" xfId="37445"/>
    <cellStyle name="_Worksheet_NIM Summary 2 4 2" xfId="37446"/>
    <cellStyle name="_Worksheet_NIM Summary 3" xfId="37447"/>
    <cellStyle name="_Worksheet_NIM Summary 3 2" xfId="37448"/>
    <cellStyle name="_Worksheet_NIM Summary 3 2 2" xfId="37449"/>
    <cellStyle name="_Worksheet_NIM Summary 3 3" xfId="37450"/>
    <cellStyle name="_Worksheet_NIM Summary 4" xfId="37451"/>
    <cellStyle name="_Worksheet_NIM Summary 4 2" xfId="37452"/>
    <cellStyle name="_Worksheet_NIM Summary 4 2 2" xfId="37453"/>
    <cellStyle name="_Worksheet_NIM Summary 4 3" xfId="37454"/>
    <cellStyle name="_Worksheet_NIM Summary 5" xfId="37455"/>
    <cellStyle name="_Worksheet_NIM Summary 5 2" xfId="37456"/>
    <cellStyle name="_Worksheet_NIM Summary 6" xfId="37457"/>
    <cellStyle name="_Worksheet_NIM Summary 6 2" xfId="37458"/>
    <cellStyle name="_Worksheet_NIM Summary_DEM-WP(C) ENERG10C--ctn Mid-C_042010 2010GRC" xfId="37459"/>
    <cellStyle name="_Worksheet_NIM Summary_DEM-WP(C) ENERG10C--ctn Mid-C_042010 2010GRC 2" xfId="37460"/>
    <cellStyle name="_Worksheet_Transmission Workbook for May BOD" xfId="8053"/>
    <cellStyle name="_Worksheet_Transmission Workbook for May BOD 2" xfId="8054"/>
    <cellStyle name="_Worksheet_Transmission Workbook for May BOD 2 2" xfId="37461"/>
    <cellStyle name="_Worksheet_Transmission Workbook for May BOD 2 2 2" xfId="37462"/>
    <cellStyle name="_Worksheet_Transmission Workbook for May BOD 2 2 2 2" xfId="37463"/>
    <cellStyle name="_Worksheet_Transmission Workbook for May BOD 2 3" xfId="37464"/>
    <cellStyle name="_Worksheet_Transmission Workbook for May BOD 2 3 2" xfId="37465"/>
    <cellStyle name="_Worksheet_Transmission Workbook for May BOD 2 4" xfId="37466"/>
    <cellStyle name="_Worksheet_Transmission Workbook for May BOD 2 4 2" xfId="37467"/>
    <cellStyle name="_Worksheet_Transmission Workbook for May BOD 3" xfId="37468"/>
    <cellStyle name="_Worksheet_Transmission Workbook for May BOD 3 2" xfId="37469"/>
    <cellStyle name="_Worksheet_Transmission Workbook for May BOD 3 2 2" xfId="37470"/>
    <cellStyle name="_Worksheet_Transmission Workbook for May BOD 3 3" xfId="37471"/>
    <cellStyle name="_Worksheet_Transmission Workbook for May BOD 4" xfId="37472"/>
    <cellStyle name="_Worksheet_Transmission Workbook for May BOD 4 2" xfId="37473"/>
    <cellStyle name="_Worksheet_Transmission Workbook for May BOD 4 2 2" xfId="37474"/>
    <cellStyle name="_Worksheet_Transmission Workbook for May BOD 4 3" xfId="37475"/>
    <cellStyle name="_Worksheet_Transmission Workbook for May BOD 5" xfId="37476"/>
    <cellStyle name="_Worksheet_Transmission Workbook for May BOD 5 2" xfId="37477"/>
    <cellStyle name="_Worksheet_Transmission Workbook for May BOD 6" xfId="37478"/>
    <cellStyle name="_Worksheet_Transmission Workbook for May BOD 6 2" xfId="37479"/>
    <cellStyle name="_Worksheet_Transmission Workbook for May BOD_DEM-WP(C) ENERG10C--ctn Mid-C_042010 2010GRC" xfId="37480"/>
    <cellStyle name="_Worksheet_Transmission Workbook for May BOD_DEM-WP(C) ENERG10C--ctn Mid-C_042010 2010GRC 2" xfId="37481"/>
    <cellStyle name="_Worksheet_Wind Integration 10GRC" xfId="8055"/>
    <cellStyle name="_Worksheet_Wind Integration 10GRC 2" xfId="8056"/>
    <cellStyle name="_Worksheet_Wind Integration 10GRC 2 2" xfId="37482"/>
    <cellStyle name="_Worksheet_Wind Integration 10GRC 2 2 2" xfId="37483"/>
    <cellStyle name="_Worksheet_Wind Integration 10GRC 2 2 2 2" xfId="37484"/>
    <cellStyle name="_Worksheet_Wind Integration 10GRC 2 3" xfId="37485"/>
    <cellStyle name="_Worksheet_Wind Integration 10GRC 2 3 2" xfId="37486"/>
    <cellStyle name="_Worksheet_Wind Integration 10GRC 2 4" xfId="37487"/>
    <cellStyle name="_Worksheet_Wind Integration 10GRC 2 4 2" xfId="37488"/>
    <cellStyle name="_Worksheet_Wind Integration 10GRC 3" xfId="37489"/>
    <cellStyle name="_Worksheet_Wind Integration 10GRC 3 2" xfId="37490"/>
    <cellStyle name="_Worksheet_Wind Integration 10GRC 3 2 2" xfId="37491"/>
    <cellStyle name="_Worksheet_Wind Integration 10GRC 3 3" xfId="37492"/>
    <cellStyle name="_Worksheet_Wind Integration 10GRC 4" xfId="37493"/>
    <cellStyle name="_Worksheet_Wind Integration 10GRC 4 2" xfId="37494"/>
    <cellStyle name="_Worksheet_Wind Integration 10GRC 4 2 2" xfId="37495"/>
    <cellStyle name="_Worksheet_Wind Integration 10GRC 4 3" xfId="37496"/>
    <cellStyle name="_Worksheet_Wind Integration 10GRC 5" xfId="37497"/>
    <cellStyle name="_Worksheet_Wind Integration 10GRC 5 2" xfId="37498"/>
    <cellStyle name="_Worksheet_Wind Integration 10GRC 6" xfId="37499"/>
    <cellStyle name="_Worksheet_Wind Integration 10GRC 6 2" xfId="37500"/>
    <cellStyle name="_Worksheet_Wind Integration 10GRC_DEM-WP(C) ENERG10C--ctn Mid-C_042010 2010GRC" xfId="37501"/>
    <cellStyle name="_Worksheet_Wind Integration 10GRC_DEM-WP(C) ENERG10C--ctn Mid-C_042010 2010GRC 2" xfId="37502"/>
    <cellStyle name="£ BP" xfId="8057"/>
    <cellStyle name="£ BP 2" xfId="8058"/>
    <cellStyle name="¥ JY" xfId="8059"/>
    <cellStyle name="¥ JY 2" xfId="8060"/>
    <cellStyle name="=C:\WINNT35\SYSTEM32\COMMAND.COM" xfId="8061"/>
    <cellStyle name="=C:\WINNT35\SYSTEM32\COMMAND.COM 2" xfId="8062"/>
    <cellStyle name="0,0_x000d__x000a_NA_x000d__x000a_" xfId="8063"/>
    <cellStyle name="0,0_x000d__x000a_NA_x000d__x000a_ 2" xfId="8064"/>
    <cellStyle name="0,0_x000d__x000a_NA_x000d__x000a_ 2 2" xfId="37503"/>
    <cellStyle name="0,0_x000d__x000a_NA_x000d__x000a_ 2 2 2" xfId="37504"/>
    <cellStyle name="0,0_x000d__x000a_NA_x000d__x000a_ 2 3" xfId="37505"/>
    <cellStyle name="0,0_x000d__x000a_NA_x000d__x000a_ 3" xfId="37506"/>
    <cellStyle name="0,0_x000d__x000a_NA_x000d__x000a_ 3 2" xfId="37507"/>
    <cellStyle name="0,0_x000d__x000a_NA_x000d__x000a_ 4" xfId="37508"/>
    <cellStyle name="0,0_x000d__x000a_NA_x000d__x000a_ 4 2" xfId="37509"/>
    <cellStyle name="0000" xfId="8065"/>
    <cellStyle name="000000" xfId="8066"/>
    <cellStyle name="14BLIN - Style8" xfId="8067"/>
    <cellStyle name="14BLIN - Style8 2" xfId="37510"/>
    <cellStyle name="14BLIN - Style8 2 2" xfId="37511"/>
    <cellStyle name="14BLIN - Style8 2 2 2" xfId="37512"/>
    <cellStyle name="14BLIN - Style8 2 3" xfId="37513"/>
    <cellStyle name="14BLIN - Style8 2 3 2" xfId="37514"/>
    <cellStyle name="14BLIN - Style8 2 4" xfId="37515"/>
    <cellStyle name="14BLIN - Style8 2 4 2" xfId="37516"/>
    <cellStyle name="14BLIN - Style8 3" xfId="37517"/>
    <cellStyle name="14BLIN - Style8 3 2" xfId="37518"/>
    <cellStyle name="14BLIN - Style8 4" xfId="37519"/>
    <cellStyle name="14BLIN - Style8 4 2" xfId="37520"/>
    <cellStyle name="14BLIN - Style8 5" xfId="37521"/>
    <cellStyle name="14BLIN - Style8 5 2" xfId="37522"/>
    <cellStyle name="14-BT - Style1" xfId="8068"/>
    <cellStyle name="20% - Accent1 10" xfId="8069"/>
    <cellStyle name="20% - Accent1 10 2" xfId="37523"/>
    <cellStyle name="20% - Accent1 10 2 2" xfId="37524"/>
    <cellStyle name="20% - Accent1 10 2 3" xfId="37525"/>
    <cellStyle name="20% - Accent1 10 3" xfId="37526"/>
    <cellStyle name="20% - Accent1 10 4" xfId="37527"/>
    <cellStyle name="20% - Accent1 11" xfId="8070"/>
    <cellStyle name="20% - Accent1 11 2" xfId="37528"/>
    <cellStyle name="20% - Accent1 11 2 2" xfId="37529"/>
    <cellStyle name="20% - Accent1 11 3" xfId="37530"/>
    <cellStyle name="20% - Accent1 12" xfId="8071"/>
    <cellStyle name="20% - Accent1 12 2" xfId="37531"/>
    <cellStyle name="20% - Accent1 13" xfId="8072"/>
    <cellStyle name="20% - Accent1 14" xfId="8073"/>
    <cellStyle name="20% - Accent1 15" xfId="8074"/>
    <cellStyle name="20% - Accent1 16" xfId="8075"/>
    <cellStyle name="20% - Accent1 17" xfId="8076"/>
    <cellStyle name="20% - Accent1 18" xfId="8077"/>
    <cellStyle name="20% - Accent1 19" xfId="8078"/>
    <cellStyle name="20% - Accent1 2" xfId="8079"/>
    <cellStyle name="20% - Accent1 2 10" xfId="37532"/>
    <cellStyle name="20% - Accent1 2 11" xfId="37533"/>
    <cellStyle name="20% - Accent1 2 12" xfId="37534"/>
    <cellStyle name="20% - Accent1 2 12 2" xfId="37535"/>
    <cellStyle name="20% - Accent1 2 2" xfId="8080"/>
    <cellStyle name="20% - Accent1 2 2 2" xfId="8081"/>
    <cellStyle name="20% - Accent1 2 2 2 2" xfId="37536"/>
    <cellStyle name="20% - Accent1 2 2 2 2 2" xfId="37537"/>
    <cellStyle name="20% - Accent1 2 2 2 2 3" xfId="37538"/>
    <cellStyle name="20% - Accent1 2 2 2 3" xfId="37539"/>
    <cellStyle name="20% - Accent1 2 2 2 3 2" xfId="37540"/>
    <cellStyle name="20% - Accent1 2 2 2 4" xfId="37541"/>
    <cellStyle name="20% - Accent1 2 2 2 5" xfId="37542"/>
    <cellStyle name="20% - Accent1 2 2 3" xfId="8082"/>
    <cellStyle name="20% - Accent1 2 2 3 2" xfId="37543"/>
    <cellStyle name="20% - Accent1 2 2 3 2 2" xfId="37544"/>
    <cellStyle name="20% - Accent1 2 2 3 2 3" xfId="37545"/>
    <cellStyle name="20% - Accent1 2 2 3 3" xfId="37546"/>
    <cellStyle name="20% - Accent1 2 2 3 4" xfId="37547"/>
    <cellStyle name="20% - Accent1 2 2 3 5" xfId="37548"/>
    <cellStyle name="20% - Accent1 2 2 4" xfId="37549"/>
    <cellStyle name="20% - Accent1 2 2 4 2" xfId="37550"/>
    <cellStyle name="20% - Accent1 2 2 4 3" xfId="37551"/>
    <cellStyle name="20% - Accent1 2 2 4 4" xfId="37552"/>
    <cellStyle name="20% - Accent1 2 2 5" xfId="37553"/>
    <cellStyle name="20% - Accent1 2 2 5 2" xfId="37554"/>
    <cellStyle name="20% - Accent1 2 2 6" xfId="37555"/>
    <cellStyle name="20% - Accent1 2 2 7" xfId="37556"/>
    <cellStyle name="20% - Accent1 2 2 8" xfId="37557"/>
    <cellStyle name="20% - Accent1 2 3" xfId="8083"/>
    <cellStyle name="20% - Accent1 2 3 2" xfId="8084"/>
    <cellStyle name="20% - Accent1 2 3 2 2" xfId="37558"/>
    <cellStyle name="20% - Accent1 2 3 2 2 2" xfId="37559"/>
    <cellStyle name="20% - Accent1 2 3 2 2 3" xfId="37560"/>
    <cellStyle name="20% - Accent1 2 3 2 3" xfId="37561"/>
    <cellStyle name="20% - Accent1 2 3 2 4" xfId="37562"/>
    <cellStyle name="20% - Accent1 2 3 2 5" xfId="37563"/>
    <cellStyle name="20% - Accent1 2 3 3" xfId="37564"/>
    <cellStyle name="20% - Accent1 2 3 3 2" xfId="37565"/>
    <cellStyle name="20% - Accent1 2 3 3 3" xfId="37566"/>
    <cellStyle name="20% - Accent1 2 3 3 4" xfId="37567"/>
    <cellStyle name="20% - Accent1 2 3 4" xfId="37568"/>
    <cellStyle name="20% - Accent1 2 3 4 2" xfId="37569"/>
    <cellStyle name="20% - Accent1 2 3 5" xfId="37570"/>
    <cellStyle name="20% - Accent1 2 3 6" xfId="37571"/>
    <cellStyle name="20% - Accent1 2 3 7" xfId="37572"/>
    <cellStyle name="20% - Accent1 2 4" xfId="8085"/>
    <cellStyle name="20% - Accent1 2 4 2" xfId="8086"/>
    <cellStyle name="20% - Accent1 2 4 2 2" xfId="37573"/>
    <cellStyle name="20% - Accent1 2 4 2 2 2" xfId="37574"/>
    <cellStyle name="20% - Accent1 2 4 2 3" xfId="37575"/>
    <cellStyle name="20% - Accent1 2 4 2 3 2" xfId="37576"/>
    <cellStyle name="20% - Accent1 2 4 2 4" xfId="37577"/>
    <cellStyle name="20% - Accent1 2 4 3" xfId="37578"/>
    <cellStyle name="20% - Accent1 2 4 3 2" xfId="37579"/>
    <cellStyle name="20% - Accent1 2 4 3 2 2" xfId="37580"/>
    <cellStyle name="20% - Accent1 2 4 3 3" xfId="37581"/>
    <cellStyle name="20% - Accent1 2 4 4" xfId="37582"/>
    <cellStyle name="20% - Accent1 2 4 4 2" xfId="37583"/>
    <cellStyle name="20% - Accent1 2 4 5" xfId="37584"/>
    <cellStyle name="20% - Accent1 2 4 5 2" xfId="37585"/>
    <cellStyle name="20% - Accent1 2 4 6" xfId="37586"/>
    <cellStyle name="20% - Accent1 2 5" xfId="8087"/>
    <cellStyle name="20% - Accent1 2 5 2" xfId="37587"/>
    <cellStyle name="20% - Accent1 2 5 2 2" xfId="37588"/>
    <cellStyle name="20% - Accent1 2 5 3" xfId="37589"/>
    <cellStyle name="20% - Accent1 2 5 4" xfId="37590"/>
    <cellStyle name="20% - Accent1 2 6" xfId="37591"/>
    <cellStyle name="20% - Accent1 2 6 2" xfId="37592"/>
    <cellStyle name="20% - Accent1 2 6 2 2" xfId="37593"/>
    <cellStyle name="20% - Accent1 2 6 2 3" xfId="37594"/>
    <cellStyle name="20% - Accent1 2 6 2 4" xfId="37595"/>
    <cellStyle name="20% - Accent1 2 6 3" xfId="37596"/>
    <cellStyle name="20% - Accent1 2 6 3 2" xfId="37597"/>
    <cellStyle name="20% - Accent1 2 6 3 3" xfId="37598"/>
    <cellStyle name="20% - Accent1 2 6 4" xfId="37599"/>
    <cellStyle name="20% - Accent1 2 6 4 2" xfId="37600"/>
    <cellStyle name="20% - Accent1 2 6 5" xfId="37601"/>
    <cellStyle name="20% - Accent1 2 6 6" xfId="37602"/>
    <cellStyle name="20% - Accent1 2 6 7" xfId="37603"/>
    <cellStyle name="20% - Accent1 2 6 8" xfId="37604"/>
    <cellStyle name="20% - Accent1 2 7" xfId="37605"/>
    <cellStyle name="20% - Accent1 2 7 2" xfId="37606"/>
    <cellStyle name="20% - Accent1 2 7 3" xfId="37607"/>
    <cellStyle name="20% - Accent1 2 7 4" xfId="37608"/>
    <cellStyle name="20% - Accent1 2 8" xfId="37609"/>
    <cellStyle name="20% - Accent1 2 8 2" xfId="37610"/>
    <cellStyle name="20% - Accent1 2 9" xfId="37611"/>
    <cellStyle name="20% - Accent1 2 9 2" xfId="37612"/>
    <cellStyle name="20% - Accent1 2_12PCORC Wind Vestas and Royalties" xfId="37613"/>
    <cellStyle name="20% - Accent1 20" xfId="8088"/>
    <cellStyle name="20% - Accent1 21" xfId="8089"/>
    <cellStyle name="20% - Accent1 22" xfId="8090"/>
    <cellStyle name="20% - Accent1 23" xfId="8091"/>
    <cellStyle name="20% - Accent1 24" xfId="8092"/>
    <cellStyle name="20% - Accent1 25" xfId="8093"/>
    <cellStyle name="20% - Accent1 26" xfId="8094"/>
    <cellStyle name="20% - Accent1 27" xfId="8095"/>
    <cellStyle name="20% - Accent1 28" xfId="8096"/>
    <cellStyle name="20% - Accent1 29" xfId="8097"/>
    <cellStyle name="20% - Accent1 3" xfId="8098"/>
    <cellStyle name="20% - Accent1 3 2" xfId="8099"/>
    <cellStyle name="20% - Accent1 3 2 2" xfId="37614"/>
    <cellStyle name="20% - Accent1 3 2 2 2" xfId="37615"/>
    <cellStyle name="20% - Accent1 3 2 2 3" xfId="37616"/>
    <cellStyle name="20% - Accent1 3 2 2 4" xfId="37617"/>
    <cellStyle name="20% - Accent1 3 2 3" xfId="37618"/>
    <cellStyle name="20% - Accent1 3 2 3 2" xfId="37619"/>
    <cellStyle name="20% - Accent1 3 2 3 3" xfId="37620"/>
    <cellStyle name="20% - Accent1 3 2 3 4" xfId="37621"/>
    <cellStyle name="20% - Accent1 3 2 4" xfId="37622"/>
    <cellStyle name="20% - Accent1 3 2 4 2" xfId="37623"/>
    <cellStyle name="20% - Accent1 3 2 5" xfId="37624"/>
    <cellStyle name="20% - Accent1 3 2 6" xfId="37625"/>
    <cellStyle name="20% - Accent1 3 2 7" xfId="37626"/>
    <cellStyle name="20% - Accent1 3 3" xfId="8100"/>
    <cellStyle name="20% - Accent1 3 3 2" xfId="37627"/>
    <cellStyle name="20% - Accent1 3 3 2 2" xfId="37628"/>
    <cellStyle name="20% - Accent1 3 3 2 2 2" xfId="37629"/>
    <cellStyle name="20% - Accent1 3 3 2 3" xfId="37630"/>
    <cellStyle name="20% - Accent1 3 3 2 3 2" xfId="37631"/>
    <cellStyle name="20% - Accent1 3 3 2 4" xfId="37632"/>
    <cellStyle name="20% - Accent1 3 3 3" xfId="37633"/>
    <cellStyle name="20% - Accent1 3 3 3 2" xfId="37634"/>
    <cellStyle name="20% - Accent1 3 3 4" xfId="37635"/>
    <cellStyle name="20% - Accent1 3 3 4 2" xfId="37636"/>
    <cellStyle name="20% - Accent1 3 3 5" xfId="37637"/>
    <cellStyle name="20% - Accent1 3 3 6" xfId="37638"/>
    <cellStyle name="20% - Accent1 3 4" xfId="8101"/>
    <cellStyle name="20% - Accent1 3 4 2" xfId="37639"/>
    <cellStyle name="20% - Accent1 3 4 2 2" xfId="37640"/>
    <cellStyle name="20% - Accent1 3 4 3" xfId="37641"/>
    <cellStyle name="20% - Accent1 3 4 4" xfId="37642"/>
    <cellStyle name="20% - Accent1 3 5" xfId="37643"/>
    <cellStyle name="20% - Accent1 3 5 2" xfId="37644"/>
    <cellStyle name="20% - Accent1 3 6" xfId="37645"/>
    <cellStyle name="20% - Accent1 3 7" xfId="37646"/>
    <cellStyle name="20% - Accent1 3 8" xfId="37647"/>
    <cellStyle name="20% - Accent1 30" xfId="8102"/>
    <cellStyle name="20% - Accent1 31" xfId="8103"/>
    <cellStyle name="20% - Accent1 32" xfId="8104"/>
    <cellStyle name="20% - Accent1 33" xfId="8105"/>
    <cellStyle name="20% - Accent1 34" xfId="8106"/>
    <cellStyle name="20% - Accent1 35" xfId="8107"/>
    <cellStyle name="20% - Accent1 36" xfId="8108"/>
    <cellStyle name="20% - Accent1 37" xfId="8109"/>
    <cellStyle name="20% - Accent1 38" xfId="8110"/>
    <cellStyle name="20% - Accent1 39" xfId="8111"/>
    <cellStyle name="20% - Accent1 4" xfId="8112"/>
    <cellStyle name="20% - Accent1 4 2" xfId="8113"/>
    <cellStyle name="20% - Accent1 4 2 2" xfId="8114"/>
    <cellStyle name="20% - Accent1 4 2 2 2" xfId="8115"/>
    <cellStyle name="20% - Accent1 4 2 2 3" xfId="37648"/>
    <cellStyle name="20% - Accent1 4 2 2 4" xfId="37649"/>
    <cellStyle name="20% - Accent1 4 2 3" xfId="8116"/>
    <cellStyle name="20% - Accent1 4 2 3 2" xfId="8117"/>
    <cellStyle name="20% - Accent1 4 2 4" xfId="8118"/>
    <cellStyle name="20% - Accent1 4 2 4 2" xfId="37650"/>
    <cellStyle name="20% - Accent1 4 2 5" xfId="8119"/>
    <cellStyle name="20% - Accent1 4 2 6" xfId="37651"/>
    <cellStyle name="20% - Accent1 4 3" xfId="8120"/>
    <cellStyle name="20% - Accent1 4 3 2" xfId="8121"/>
    <cellStyle name="20% - Accent1 4 3 2 2" xfId="8122"/>
    <cellStyle name="20% - Accent1 4 3 3" xfId="8123"/>
    <cellStyle name="20% - Accent1 4 3 4" xfId="37652"/>
    <cellStyle name="20% - Accent1 4 4" xfId="8124"/>
    <cellStyle name="20% - Accent1 4 4 2" xfId="8125"/>
    <cellStyle name="20% - Accent1 4 4 3" xfId="37653"/>
    <cellStyle name="20% - Accent1 4 4 4" xfId="37654"/>
    <cellStyle name="20% - Accent1 4 5" xfId="8126"/>
    <cellStyle name="20% - Accent1 4 5 2" xfId="8127"/>
    <cellStyle name="20% - Accent1 4 6" xfId="8128"/>
    <cellStyle name="20% - Accent1 4 6 2" xfId="37655"/>
    <cellStyle name="20% - Accent1 4 7" xfId="8129"/>
    <cellStyle name="20% - Accent1 4 7 2" xfId="37656"/>
    <cellStyle name="20% - Accent1 4 8" xfId="8130"/>
    <cellStyle name="20% - Accent1 4 9" xfId="8131"/>
    <cellStyle name="20% - Accent1 40" xfId="8132"/>
    <cellStyle name="20% - Accent1 41" xfId="8133"/>
    <cellStyle name="20% - Accent1 42" xfId="8134"/>
    <cellStyle name="20% - Accent1 43" xfId="8135"/>
    <cellStyle name="20% - Accent1 44" xfId="8136"/>
    <cellStyle name="20% - Accent1 45" xfId="8137"/>
    <cellStyle name="20% - Accent1 46" xfId="8138"/>
    <cellStyle name="20% - Accent1 47" xfId="8139"/>
    <cellStyle name="20% - Accent1 48" xfId="8140"/>
    <cellStyle name="20% - Accent1 49" xfId="8141"/>
    <cellStyle name="20% - Accent1 5" xfId="8142"/>
    <cellStyle name="20% - Accent1 5 2" xfId="8143"/>
    <cellStyle name="20% - Accent1 5 2 2" xfId="37657"/>
    <cellStyle name="20% - Accent1 5 2 2 2" xfId="37658"/>
    <cellStyle name="20% - Accent1 5 2 2 2 2" xfId="37659"/>
    <cellStyle name="20% - Accent1 5 2 2 2 3" xfId="37660"/>
    <cellStyle name="20% - Accent1 5 2 2 3" xfId="37661"/>
    <cellStyle name="20% - Accent1 5 2 2 3 2" xfId="37662"/>
    <cellStyle name="20% - Accent1 5 2 2 4" xfId="37663"/>
    <cellStyle name="20% - Accent1 5 2 2 5" xfId="37664"/>
    <cellStyle name="20% - Accent1 5 2 3" xfId="37665"/>
    <cellStyle name="20% - Accent1 5 2 4" xfId="37666"/>
    <cellStyle name="20% - Accent1 5 3" xfId="37667"/>
    <cellStyle name="20% - Accent1 5 3 2" xfId="37668"/>
    <cellStyle name="20% - Accent1 5 3 3" xfId="37669"/>
    <cellStyle name="20% - Accent1 5 3 4" xfId="37670"/>
    <cellStyle name="20% - Accent1 5 4" xfId="37671"/>
    <cellStyle name="20% - Accent1 5 4 2" xfId="37672"/>
    <cellStyle name="20% - Accent1 5 4 3" xfId="37673"/>
    <cellStyle name="20% - Accent1 5 5" xfId="37674"/>
    <cellStyle name="20% - Accent1 5 5 2" xfId="37675"/>
    <cellStyle name="20% - Accent1 5 5 2 2" xfId="37676"/>
    <cellStyle name="20% - Accent1 5 5 2 3" xfId="37677"/>
    <cellStyle name="20% - Accent1 5 5 3" xfId="37678"/>
    <cellStyle name="20% - Accent1 5 5 3 2" xfId="37679"/>
    <cellStyle name="20% - Accent1 5 5 4" xfId="37680"/>
    <cellStyle name="20% - Accent1 5 5 5" xfId="37681"/>
    <cellStyle name="20% - Accent1 5 6" xfId="37682"/>
    <cellStyle name="20% - Accent1 5 6 2" xfId="37683"/>
    <cellStyle name="20% - Accent1 5 6 2 2" xfId="37684"/>
    <cellStyle name="20% - Accent1 5 6 2 3" xfId="37685"/>
    <cellStyle name="20% - Accent1 5 6 3" xfId="37686"/>
    <cellStyle name="20% - Accent1 5 6 3 2" xfId="37687"/>
    <cellStyle name="20% - Accent1 5 6 4" xfId="37688"/>
    <cellStyle name="20% - Accent1 5 6 5" xfId="37689"/>
    <cellStyle name="20% - Accent1 5 6 6" xfId="37690"/>
    <cellStyle name="20% - Accent1 5 6 7" xfId="37691"/>
    <cellStyle name="20% - Accent1 5 7" xfId="37692"/>
    <cellStyle name="20% - Accent1 5 7 2" xfId="37693"/>
    <cellStyle name="20% - Accent1 5 7 2 2" xfId="37694"/>
    <cellStyle name="20% - Accent1 5 7 3" xfId="37695"/>
    <cellStyle name="20% - Accent1 5 7 4" xfId="37696"/>
    <cellStyle name="20% - Accent1 5 8" xfId="37697"/>
    <cellStyle name="20% - Accent1 5 8 2" xfId="37698"/>
    <cellStyle name="20% - Accent1 5 9" xfId="37699"/>
    <cellStyle name="20% - Accent1 50" xfId="8144"/>
    <cellStyle name="20% - Accent1 51" xfId="8145"/>
    <cellStyle name="20% - Accent1 52" xfId="8146"/>
    <cellStyle name="20% - Accent1 53" xfId="8147"/>
    <cellStyle name="20% - Accent1 54" xfId="8148"/>
    <cellStyle name="20% - Accent1 55" xfId="8149"/>
    <cellStyle name="20% - Accent1 56" xfId="8150"/>
    <cellStyle name="20% - Accent1 57" xfId="8151"/>
    <cellStyle name="20% - Accent1 58" xfId="8152"/>
    <cellStyle name="20% - Accent1 59" xfId="8153"/>
    <cellStyle name="20% - Accent1 6" xfId="8154"/>
    <cellStyle name="20% - Accent1 6 2" xfId="8155"/>
    <cellStyle name="20% - Accent1 6 2 2" xfId="37700"/>
    <cellStyle name="20% - Accent1 6 2 2 2" xfId="37701"/>
    <cellStyle name="20% - Accent1 6 2 3" xfId="37702"/>
    <cellStyle name="20% - Accent1 6 2 3 2" xfId="37703"/>
    <cellStyle name="20% - Accent1 6 2 4" xfId="37704"/>
    <cellStyle name="20% - Accent1 6 3" xfId="37705"/>
    <cellStyle name="20% - Accent1 6 3 2" xfId="37706"/>
    <cellStyle name="20% - Accent1 6 3 3" xfId="37707"/>
    <cellStyle name="20% - Accent1 6 4" xfId="37708"/>
    <cellStyle name="20% - Accent1 6 4 2" xfId="37709"/>
    <cellStyle name="20% - Accent1 6 4 2 2" xfId="37710"/>
    <cellStyle name="20% - Accent1 6 4 3" xfId="37711"/>
    <cellStyle name="20% - Accent1 6 4 4" xfId="37712"/>
    <cellStyle name="20% - Accent1 6 4 5" xfId="37713"/>
    <cellStyle name="20% - Accent1 6 4 6" xfId="37714"/>
    <cellStyle name="20% - Accent1 6 5" xfId="37715"/>
    <cellStyle name="20% - Accent1 6 5 2" xfId="37716"/>
    <cellStyle name="20% - Accent1 6 5 3" xfId="37717"/>
    <cellStyle name="20% - Accent1 6 5 4" xfId="37718"/>
    <cellStyle name="20% - Accent1 6 5 5" xfId="37719"/>
    <cellStyle name="20% - Accent1 6 6" xfId="37720"/>
    <cellStyle name="20% - Accent1 6 7" xfId="37721"/>
    <cellStyle name="20% - Accent1 6 8" xfId="37722"/>
    <cellStyle name="20% - Accent1 6 9" xfId="37723"/>
    <cellStyle name="20% - Accent1 60" xfId="8156"/>
    <cellStyle name="20% - Accent1 61" xfId="8157"/>
    <cellStyle name="20% - Accent1 62" xfId="8158"/>
    <cellStyle name="20% - Accent1 63" xfId="8159"/>
    <cellStyle name="20% - Accent1 64" xfId="8160"/>
    <cellStyle name="20% - Accent1 65" xfId="37724"/>
    <cellStyle name="20% - Accent1 7" xfId="8161"/>
    <cellStyle name="20% - Accent1 7 2" xfId="8162"/>
    <cellStyle name="20% - Accent1 7 2 2" xfId="37725"/>
    <cellStyle name="20% - Accent1 7 2 2 2" xfId="37726"/>
    <cellStyle name="20% - Accent1 7 2 3" xfId="37727"/>
    <cellStyle name="20% - Accent1 7 2 4" xfId="37728"/>
    <cellStyle name="20% - Accent1 7 3" xfId="37729"/>
    <cellStyle name="20% - Accent1 7 3 2" xfId="37730"/>
    <cellStyle name="20% - Accent1 7 3 3" xfId="37731"/>
    <cellStyle name="20% - Accent1 7 4" xfId="37732"/>
    <cellStyle name="20% - Accent1 7 4 2" xfId="37733"/>
    <cellStyle name="20% - Accent1 7 4 3" xfId="37734"/>
    <cellStyle name="20% - Accent1 7 5" xfId="37735"/>
    <cellStyle name="20% - Accent1 7 6" xfId="37736"/>
    <cellStyle name="20% - Accent1 8" xfId="8163"/>
    <cellStyle name="20% - Accent1 8 2" xfId="8164"/>
    <cellStyle name="20% - Accent1 8 2 2" xfId="37737"/>
    <cellStyle name="20% - Accent1 8 2 2 2" xfId="37738"/>
    <cellStyle name="20% - Accent1 8 2 3" xfId="37739"/>
    <cellStyle name="20% - Accent1 8 2 4" xfId="37740"/>
    <cellStyle name="20% - Accent1 8 3" xfId="37741"/>
    <cellStyle name="20% - Accent1 8 3 2" xfId="37742"/>
    <cellStyle name="20% - Accent1 8 3 2 2" xfId="37743"/>
    <cellStyle name="20% - Accent1 8 3 3" xfId="37744"/>
    <cellStyle name="20% - Accent1 8 3 4" xfId="37745"/>
    <cellStyle name="20% - Accent1 8 4" xfId="37746"/>
    <cellStyle name="20% - Accent1 9" xfId="8165"/>
    <cellStyle name="20% - Accent1 9 2" xfId="8166"/>
    <cellStyle name="20% - Accent1 9 2 2" xfId="37747"/>
    <cellStyle name="20% - Accent1 9 2 3" xfId="37748"/>
    <cellStyle name="20% - Accent1 9 3" xfId="37749"/>
    <cellStyle name="20% - Accent1 9 4" xfId="37750"/>
    <cellStyle name="20% - Accent1 9 5" xfId="37751"/>
    <cellStyle name="20% - Accent2 10" xfId="8167"/>
    <cellStyle name="20% - Accent2 10 2" xfId="37752"/>
    <cellStyle name="20% - Accent2 10 2 2" xfId="37753"/>
    <cellStyle name="20% - Accent2 10 2 3" xfId="37754"/>
    <cellStyle name="20% - Accent2 10 3" xfId="37755"/>
    <cellStyle name="20% - Accent2 10 4" xfId="37756"/>
    <cellStyle name="20% - Accent2 11" xfId="8168"/>
    <cellStyle name="20% - Accent2 11 2" xfId="37757"/>
    <cellStyle name="20% - Accent2 11 2 2" xfId="37758"/>
    <cellStyle name="20% - Accent2 11 3" xfId="37759"/>
    <cellStyle name="20% - Accent2 12" xfId="8169"/>
    <cellStyle name="20% - Accent2 12 2" xfId="37760"/>
    <cellStyle name="20% - Accent2 13" xfId="8170"/>
    <cellStyle name="20% - Accent2 14" xfId="8171"/>
    <cellStyle name="20% - Accent2 15" xfId="8172"/>
    <cellStyle name="20% - Accent2 16" xfId="8173"/>
    <cellStyle name="20% - Accent2 17" xfId="8174"/>
    <cellStyle name="20% - Accent2 18" xfId="8175"/>
    <cellStyle name="20% - Accent2 19" xfId="8176"/>
    <cellStyle name="20% - Accent2 2" xfId="8177"/>
    <cellStyle name="20% - Accent2 2 10" xfId="37761"/>
    <cellStyle name="20% - Accent2 2 11" xfId="37762"/>
    <cellStyle name="20% - Accent2 2 12" xfId="37763"/>
    <cellStyle name="20% - Accent2 2 12 2" xfId="37764"/>
    <cellStyle name="20% - Accent2 2 2" xfId="8178"/>
    <cellStyle name="20% - Accent2 2 2 2" xfId="8179"/>
    <cellStyle name="20% - Accent2 2 2 2 2" xfId="37765"/>
    <cellStyle name="20% - Accent2 2 2 2 2 2" xfId="37766"/>
    <cellStyle name="20% - Accent2 2 2 2 2 3" xfId="37767"/>
    <cellStyle name="20% - Accent2 2 2 2 3" xfId="37768"/>
    <cellStyle name="20% - Accent2 2 2 2 3 2" xfId="37769"/>
    <cellStyle name="20% - Accent2 2 2 2 4" xfId="37770"/>
    <cellStyle name="20% - Accent2 2 2 2 5" xfId="37771"/>
    <cellStyle name="20% - Accent2 2 2 3" xfId="8180"/>
    <cellStyle name="20% - Accent2 2 2 3 2" xfId="37772"/>
    <cellStyle name="20% - Accent2 2 2 3 2 2" xfId="37773"/>
    <cellStyle name="20% - Accent2 2 2 3 2 3" xfId="37774"/>
    <cellStyle name="20% - Accent2 2 2 3 3" xfId="37775"/>
    <cellStyle name="20% - Accent2 2 2 3 4" xfId="37776"/>
    <cellStyle name="20% - Accent2 2 2 3 5" xfId="37777"/>
    <cellStyle name="20% - Accent2 2 2 4" xfId="37778"/>
    <cellStyle name="20% - Accent2 2 2 4 2" xfId="37779"/>
    <cellStyle name="20% - Accent2 2 2 4 3" xfId="37780"/>
    <cellStyle name="20% - Accent2 2 2 4 4" xfId="37781"/>
    <cellStyle name="20% - Accent2 2 2 5" xfId="37782"/>
    <cellStyle name="20% - Accent2 2 2 5 2" xfId="37783"/>
    <cellStyle name="20% - Accent2 2 2 6" xfId="37784"/>
    <cellStyle name="20% - Accent2 2 2 7" xfId="37785"/>
    <cellStyle name="20% - Accent2 2 2 8" xfId="37786"/>
    <cellStyle name="20% - Accent2 2 3" xfId="8181"/>
    <cellStyle name="20% - Accent2 2 3 2" xfId="8182"/>
    <cellStyle name="20% - Accent2 2 3 2 2" xfId="37787"/>
    <cellStyle name="20% - Accent2 2 3 2 2 2" xfId="37788"/>
    <cellStyle name="20% - Accent2 2 3 2 2 3" xfId="37789"/>
    <cellStyle name="20% - Accent2 2 3 2 3" xfId="37790"/>
    <cellStyle name="20% - Accent2 2 3 2 4" xfId="37791"/>
    <cellStyle name="20% - Accent2 2 3 2 5" xfId="37792"/>
    <cellStyle name="20% - Accent2 2 3 3" xfId="37793"/>
    <cellStyle name="20% - Accent2 2 3 3 2" xfId="37794"/>
    <cellStyle name="20% - Accent2 2 3 3 3" xfId="37795"/>
    <cellStyle name="20% - Accent2 2 3 3 4" xfId="37796"/>
    <cellStyle name="20% - Accent2 2 3 4" xfId="37797"/>
    <cellStyle name="20% - Accent2 2 3 4 2" xfId="37798"/>
    <cellStyle name="20% - Accent2 2 3 5" xfId="37799"/>
    <cellStyle name="20% - Accent2 2 3 6" xfId="37800"/>
    <cellStyle name="20% - Accent2 2 3 7" xfId="37801"/>
    <cellStyle name="20% - Accent2 2 4" xfId="8183"/>
    <cellStyle name="20% - Accent2 2 4 2" xfId="8184"/>
    <cellStyle name="20% - Accent2 2 4 2 2" xfId="37802"/>
    <cellStyle name="20% - Accent2 2 4 2 2 2" xfId="37803"/>
    <cellStyle name="20% - Accent2 2 4 2 3" xfId="37804"/>
    <cellStyle name="20% - Accent2 2 4 2 3 2" xfId="37805"/>
    <cellStyle name="20% - Accent2 2 4 2 4" xfId="37806"/>
    <cellStyle name="20% - Accent2 2 4 3" xfId="37807"/>
    <cellStyle name="20% - Accent2 2 4 3 2" xfId="37808"/>
    <cellStyle name="20% - Accent2 2 4 3 2 2" xfId="37809"/>
    <cellStyle name="20% - Accent2 2 4 3 3" xfId="37810"/>
    <cellStyle name="20% - Accent2 2 4 4" xfId="37811"/>
    <cellStyle name="20% - Accent2 2 4 4 2" xfId="37812"/>
    <cellStyle name="20% - Accent2 2 4 5" xfId="37813"/>
    <cellStyle name="20% - Accent2 2 4 5 2" xfId="37814"/>
    <cellStyle name="20% - Accent2 2 4 6" xfId="37815"/>
    <cellStyle name="20% - Accent2 2 5" xfId="8185"/>
    <cellStyle name="20% - Accent2 2 5 2" xfId="37816"/>
    <cellStyle name="20% - Accent2 2 5 2 2" xfId="37817"/>
    <cellStyle name="20% - Accent2 2 5 3" xfId="37818"/>
    <cellStyle name="20% - Accent2 2 5 4" xfId="37819"/>
    <cellStyle name="20% - Accent2 2 6" xfId="37820"/>
    <cellStyle name="20% - Accent2 2 6 2" xfId="37821"/>
    <cellStyle name="20% - Accent2 2 6 2 2" xfId="37822"/>
    <cellStyle name="20% - Accent2 2 6 2 3" xfId="37823"/>
    <cellStyle name="20% - Accent2 2 6 2 4" xfId="37824"/>
    <cellStyle name="20% - Accent2 2 6 3" xfId="37825"/>
    <cellStyle name="20% - Accent2 2 6 3 2" xfId="37826"/>
    <cellStyle name="20% - Accent2 2 6 3 3" xfId="37827"/>
    <cellStyle name="20% - Accent2 2 6 4" xfId="37828"/>
    <cellStyle name="20% - Accent2 2 6 4 2" xfId="37829"/>
    <cellStyle name="20% - Accent2 2 6 5" xfId="37830"/>
    <cellStyle name="20% - Accent2 2 6 6" xfId="37831"/>
    <cellStyle name="20% - Accent2 2 6 7" xfId="37832"/>
    <cellStyle name="20% - Accent2 2 6 8" xfId="37833"/>
    <cellStyle name="20% - Accent2 2 7" xfId="37834"/>
    <cellStyle name="20% - Accent2 2 7 2" xfId="37835"/>
    <cellStyle name="20% - Accent2 2 7 3" xfId="37836"/>
    <cellStyle name="20% - Accent2 2 7 4" xfId="37837"/>
    <cellStyle name="20% - Accent2 2 8" xfId="37838"/>
    <cellStyle name="20% - Accent2 2 8 2" xfId="37839"/>
    <cellStyle name="20% - Accent2 2 9" xfId="37840"/>
    <cellStyle name="20% - Accent2 2 9 2" xfId="37841"/>
    <cellStyle name="20% - Accent2 2_12PCORC Wind Vestas and Royalties" xfId="37842"/>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2 2" xfId="37843"/>
    <cellStyle name="20% - Accent2 3 2 2 2" xfId="37844"/>
    <cellStyle name="20% - Accent2 3 2 2 3" xfId="37845"/>
    <cellStyle name="20% - Accent2 3 2 2 4" xfId="37846"/>
    <cellStyle name="20% - Accent2 3 2 3" xfId="37847"/>
    <cellStyle name="20% - Accent2 3 2 3 2" xfId="37848"/>
    <cellStyle name="20% - Accent2 3 2 3 3" xfId="37849"/>
    <cellStyle name="20% - Accent2 3 2 3 4" xfId="37850"/>
    <cellStyle name="20% - Accent2 3 2 4" xfId="37851"/>
    <cellStyle name="20% - Accent2 3 2 4 2" xfId="37852"/>
    <cellStyle name="20% - Accent2 3 2 5" xfId="37853"/>
    <cellStyle name="20% - Accent2 3 2 6" xfId="37854"/>
    <cellStyle name="20% - Accent2 3 2 7" xfId="37855"/>
    <cellStyle name="20% - Accent2 3 3" xfId="8198"/>
    <cellStyle name="20% - Accent2 3 3 2" xfId="37856"/>
    <cellStyle name="20% - Accent2 3 3 2 2" xfId="37857"/>
    <cellStyle name="20% - Accent2 3 3 2 2 2" xfId="37858"/>
    <cellStyle name="20% - Accent2 3 3 2 3" xfId="37859"/>
    <cellStyle name="20% - Accent2 3 3 2 3 2" xfId="37860"/>
    <cellStyle name="20% - Accent2 3 3 2 4" xfId="37861"/>
    <cellStyle name="20% - Accent2 3 3 3" xfId="37862"/>
    <cellStyle name="20% - Accent2 3 3 3 2" xfId="37863"/>
    <cellStyle name="20% - Accent2 3 3 4" xfId="37864"/>
    <cellStyle name="20% - Accent2 3 3 4 2" xfId="37865"/>
    <cellStyle name="20% - Accent2 3 3 5" xfId="37866"/>
    <cellStyle name="20% - Accent2 3 3 6" xfId="37867"/>
    <cellStyle name="20% - Accent2 3 4" xfId="8199"/>
    <cellStyle name="20% - Accent2 3 4 2" xfId="37868"/>
    <cellStyle name="20% - Accent2 3 4 2 2" xfId="37869"/>
    <cellStyle name="20% - Accent2 3 4 3" xfId="37870"/>
    <cellStyle name="20% - Accent2 3 4 4" xfId="37871"/>
    <cellStyle name="20% - Accent2 3 5" xfId="37872"/>
    <cellStyle name="20% - Accent2 3 5 2" xfId="37873"/>
    <cellStyle name="20% - Accent2 3 6" xfId="37874"/>
    <cellStyle name="20% - Accent2 3 7" xfId="37875"/>
    <cellStyle name="20% - Accent2 3 8" xfId="37876"/>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2 3" xfId="37877"/>
    <cellStyle name="20% - Accent2 4 2 2 4" xfId="37878"/>
    <cellStyle name="20% - Accent2 4 2 3" xfId="8214"/>
    <cellStyle name="20% - Accent2 4 2 3 2" xfId="8215"/>
    <cellStyle name="20% - Accent2 4 2 4" xfId="8216"/>
    <cellStyle name="20% - Accent2 4 2 4 2" xfId="37879"/>
    <cellStyle name="20% - Accent2 4 2 5" xfId="8217"/>
    <cellStyle name="20% - Accent2 4 2 6" xfId="37880"/>
    <cellStyle name="20% - Accent2 4 3" xfId="8218"/>
    <cellStyle name="20% - Accent2 4 3 2" xfId="8219"/>
    <cellStyle name="20% - Accent2 4 3 2 2" xfId="8220"/>
    <cellStyle name="20% - Accent2 4 3 3" xfId="8221"/>
    <cellStyle name="20% - Accent2 4 3 4" xfId="37881"/>
    <cellStyle name="20% - Accent2 4 4" xfId="8222"/>
    <cellStyle name="20% - Accent2 4 4 2" xfId="8223"/>
    <cellStyle name="20% - Accent2 4 4 3" xfId="37882"/>
    <cellStyle name="20% - Accent2 4 4 4" xfId="37883"/>
    <cellStyle name="20% - Accent2 4 5" xfId="8224"/>
    <cellStyle name="20% - Accent2 4 5 2" xfId="8225"/>
    <cellStyle name="20% - Accent2 4 6" xfId="8226"/>
    <cellStyle name="20% - Accent2 4 6 2" xfId="37884"/>
    <cellStyle name="20% - Accent2 4 7" xfId="8227"/>
    <cellStyle name="20% - Accent2 4 7 2" xfId="37885"/>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 2 2" xfId="37886"/>
    <cellStyle name="20% - Accent2 5 2 2 2" xfId="37887"/>
    <cellStyle name="20% - Accent2 5 2 2 2 2" xfId="37888"/>
    <cellStyle name="20% - Accent2 5 2 2 2 3" xfId="37889"/>
    <cellStyle name="20% - Accent2 5 2 2 3" xfId="37890"/>
    <cellStyle name="20% - Accent2 5 2 2 3 2" xfId="37891"/>
    <cellStyle name="20% - Accent2 5 2 2 4" xfId="37892"/>
    <cellStyle name="20% - Accent2 5 2 2 5" xfId="37893"/>
    <cellStyle name="20% - Accent2 5 2 3" xfId="37894"/>
    <cellStyle name="20% - Accent2 5 2 4" xfId="37895"/>
    <cellStyle name="20% - Accent2 5 3" xfId="37896"/>
    <cellStyle name="20% - Accent2 5 3 2" xfId="37897"/>
    <cellStyle name="20% - Accent2 5 3 3" xfId="37898"/>
    <cellStyle name="20% - Accent2 5 3 4" xfId="37899"/>
    <cellStyle name="20% - Accent2 5 4" xfId="37900"/>
    <cellStyle name="20% - Accent2 5 4 2" xfId="37901"/>
    <cellStyle name="20% - Accent2 5 4 3" xfId="37902"/>
    <cellStyle name="20% - Accent2 5 5" xfId="37903"/>
    <cellStyle name="20% - Accent2 5 5 2" xfId="37904"/>
    <cellStyle name="20% - Accent2 5 5 2 2" xfId="37905"/>
    <cellStyle name="20% - Accent2 5 5 2 3" xfId="37906"/>
    <cellStyle name="20% - Accent2 5 5 3" xfId="37907"/>
    <cellStyle name="20% - Accent2 5 5 3 2" xfId="37908"/>
    <cellStyle name="20% - Accent2 5 5 4" xfId="37909"/>
    <cellStyle name="20% - Accent2 5 5 5" xfId="37910"/>
    <cellStyle name="20% - Accent2 5 6" xfId="37911"/>
    <cellStyle name="20% - Accent2 5 6 2" xfId="37912"/>
    <cellStyle name="20% - Accent2 5 6 2 2" xfId="37913"/>
    <cellStyle name="20% - Accent2 5 6 2 3" xfId="37914"/>
    <cellStyle name="20% - Accent2 5 6 3" xfId="37915"/>
    <cellStyle name="20% - Accent2 5 6 3 2" xfId="37916"/>
    <cellStyle name="20% - Accent2 5 6 4" xfId="37917"/>
    <cellStyle name="20% - Accent2 5 6 5" xfId="37918"/>
    <cellStyle name="20% - Accent2 5 6 6" xfId="37919"/>
    <cellStyle name="20% - Accent2 5 6 7" xfId="37920"/>
    <cellStyle name="20% - Accent2 5 7" xfId="37921"/>
    <cellStyle name="20% - Accent2 5 7 2" xfId="37922"/>
    <cellStyle name="20% - Accent2 5 7 2 2" xfId="37923"/>
    <cellStyle name="20% - Accent2 5 7 3" xfId="37924"/>
    <cellStyle name="20% - Accent2 5 7 4" xfId="37925"/>
    <cellStyle name="20% - Accent2 5 8" xfId="37926"/>
    <cellStyle name="20% - Accent2 5 8 2" xfId="37927"/>
    <cellStyle name="20% - Accent2 5 9" xfId="37928"/>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 2 2" xfId="37929"/>
    <cellStyle name="20% - Accent2 6 2 2 2" xfId="37930"/>
    <cellStyle name="20% - Accent2 6 2 3" xfId="37931"/>
    <cellStyle name="20% - Accent2 6 2 3 2" xfId="37932"/>
    <cellStyle name="20% - Accent2 6 2 4" xfId="37933"/>
    <cellStyle name="20% - Accent2 6 3" xfId="37934"/>
    <cellStyle name="20% - Accent2 6 3 2" xfId="37935"/>
    <cellStyle name="20% - Accent2 6 3 3" xfId="37936"/>
    <cellStyle name="20% - Accent2 6 4" xfId="37937"/>
    <cellStyle name="20% - Accent2 6 4 2" xfId="37938"/>
    <cellStyle name="20% - Accent2 6 4 2 2" xfId="37939"/>
    <cellStyle name="20% - Accent2 6 4 3" xfId="37940"/>
    <cellStyle name="20% - Accent2 6 4 4" xfId="37941"/>
    <cellStyle name="20% - Accent2 6 4 5" xfId="37942"/>
    <cellStyle name="20% - Accent2 6 4 6" xfId="37943"/>
    <cellStyle name="20% - Accent2 6 5" xfId="37944"/>
    <cellStyle name="20% - Accent2 6 5 2" xfId="37945"/>
    <cellStyle name="20% - Accent2 6 5 3" xfId="37946"/>
    <cellStyle name="20% - Accent2 6 5 4" xfId="37947"/>
    <cellStyle name="20% - Accent2 6 5 5" xfId="37948"/>
    <cellStyle name="20% - Accent2 6 6" xfId="37949"/>
    <cellStyle name="20% - Accent2 6 7" xfId="37950"/>
    <cellStyle name="20% - Accent2 6 8" xfId="37951"/>
    <cellStyle name="20% - Accent2 6 9" xfId="37952"/>
    <cellStyle name="20% - Accent2 60" xfId="8254"/>
    <cellStyle name="20% - Accent2 61" xfId="8255"/>
    <cellStyle name="20% - Accent2 62" xfId="8256"/>
    <cellStyle name="20% - Accent2 63" xfId="8257"/>
    <cellStyle name="20% - Accent2 64" xfId="8258"/>
    <cellStyle name="20% - Accent2 65" xfId="37953"/>
    <cellStyle name="20% - Accent2 7" xfId="8259"/>
    <cellStyle name="20% - Accent2 7 2" xfId="8260"/>
    <cellStyle name="20% - Accent2 7 2 2" xfId="37954"/>
    <cellStyle name="20% - Accent2 7 2 2 2" xfId="37955"/>
    <cellStyle name="20% - Accent2 7 2 3" xfId="37956"/>
    <cellStyle name="20% - Accent2 7 2 4" xfId="37957"/>
    <cellStyle name="20% - Accent2 7 3" xfId="37958"/>
    <cellStyle name="20% - Accent2 7 3 2" xfId="37959"/>
    <cellStyle name="20% - Accent2 7 3 3" xfId="37960"/>
    <cellStyle name="20% - Accent2 7 4" xfId="37961"/>
    <cellStyle name="20% - Accent2 7 4 2" xfId="37962"/>
    <cellStyle name="20% - Accent2 7 4 3" xfId="37963"/>
    <cellStyle name="20% - Accent2 7 5" xfId="37964"/>
    <cellStyle name="20% - Accent2 7 6" xfId="37965"/>
    <cellStyle name="20% - Accent2 8" xfId="8261"/>
    <cellStyle name="20% - Accent2 8 2" xfId="8262"/>
    <cellStyle name="20% - Accent2 8 2 2" xfId="37966"/>
    <cellStyle name="20% - Accent2 8 2 2 2" xfId="37967"/>
    <cellStyle name="20% - Accent2 8 2 3" xfId="37968"/>
    <cellStyle name="20% - Accent2 8 2 4" xfId="37969"/>
    <cellStyle name="20% - Accent2 8 3" xfId="37970"/>
    <cellStyle name="20% - Accent2 8 3 2" xfId="37971"/>
    <cellStyle name="20% - Accent2 8 3 2 2" xfId="37972"/>
    <cellStyle name="20% - Accent2 8 3 3" xfId="37973"/>
    <cellStyle name="20% - Accent2 8 3 4" xfId="37974"/>
    <cellStyle name="20% - Accent2 8 4" xfId="37975"/>
    <cellStyle name="20% - Accent2 9" xfId="8263"/>
    <cellStyle name="20% - Accent2 9 2" xfId="8264"/>
    <cellStyle name="20% - Accent2 9 2 2" xfId="37976"/>
    <cellStyle name="20% - Accent2 9 2 3" xfId="37977"/>
    <cellStyle name="20% - Accent2 9 3" xfId="37978"/>
    <cellStyle name="20% - Accent2 9 4" xfId="37979"/>
    <cellStyle name="20% - Accent2 9 5" xfId="37980"/>
    <cellStyle name="20% - Accent3 10" xfId="8265"/>
    <cellStyle name="20% - Accent3 10 2" xfId="37981"/>
    <cellStyle name="20% - Accent3 10 2 2" xfId="37982"/>
    <cellStyle name="20% - Accent3 10 2 3" xfId="37983"/>
    <cellStyle name="20% - Accent3 10 3" xfId="37984"/>
    <cellStyle name="20% - Accent3 10 4" xfId="37985"/>
    <cellStyle name="20% - Accent3 11" xfId="8266"/>
    <cellStyle name="20% - Accent3 11 2" xfId="37986"/>
    <cellStyle name="20% - Accent3 11 2 2" xfId="37987"/>
    <cellStyle name="20% - Accent3 11 3" xfId="37988"/>
    <cellStyle name="20% - Accent3 12" xfId="8267"/>
    <cellStyle name="20% - Accent3 12 2" xfId="37989"/>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10" xfId="37990"/>
    <cellStyle name="20% - Accent3 2 11" xfId="37991"/>
    <cellStyle name="20% - Accent3 2 12" xfId="37992"/>
    <cellStyle name="20% - Accent3 2 12 2" xfId="37993"/>
    <cellStyle name="20% - Accent3 2 2" xfId="8276"/>
    <cellStyle name="20% - Accent3 2 2 2" xfId="8277"/>
    <cellStyle name="20% - Accent3 2 2 2 2" xfId="37994"/>
    <cellStyle name="20% - Accent3 2 2 2 2 2" xfId="37995"/>
    <cellStyle name="20% - Accent3 2 2 2 2 3" xfId="37996"/>
    <cellStyle name="20% - Accent3 2 2 2 3" xfId="37997"/>
    <cellStyle name="20% - Accent3 2 2 2 3 2" xfId="37998"/>
    <cellStyle name="20% - Accent3 2 2 2 4" xfId="37999"/>
    <cellStyle name="20% - Accent3 2 2 2 5" xfId="38000"/>
    <cellStyle name="20% - Accent3 2 2 3" xfId="8278"/>
    <cellStyle name="20% - Accent3 2 2 3 2" xfId="38001"/>
    <cellStyle name="20% - Accent3 2 2 3 2 2" xfId="38002"/>
    <cellStyle name="20% - Accent3 2 2 3 2 3" xfId="38003"/>
    <cellStyle name="20% - Accent3 2 2 3 3" xfId="38004"/>
    <cellStyle name="20% - Accent3 2 2 3 4" xfId="38005"/>
    <cellStyle name="20% - Accent3 2 2 3 5" xfId="38006"/>
    <cellStyle name="20% - Accent3 2 2 4" xfId="38007"/>
    <cellStyle name="20% - Accent3 2 2 4 2" xfId="38008"/>
    <cellStyle name="20% - Accent3 2 2 4 3" xfId="38009"/>
    <cellStyle name="20% - Accent3 2 2 4 4" xfId="38010"/>
    <cellStyle name="20% - Accent3 2 2 5" xfId="38011"/>
    <cellStyle name="20% - Accent3 2 2 5 2" xfId="38012"/>
    <cellStyle name="20% - Accent3 2 2 6" xfId="38013"/>
    <cellStyle name="20% - Accent3 2 2 7" xfId="38014"/>
    <cellStyle name="20% - Accent3 2 2 8" xfId="38015"/>
    <cellStyle name="20% - Accent3 2 3" xfId="8279"/>
    <cellStyle name="20% - Accent3 2 3 2" xfId="8280"/>
    <cellStyle name="20% - Accent3 2 3 2 2" xfId="38016"/>
    <cellStyle name="20% - Accent3 2 3 2 2 2" xfId="38017"/>
    <cellStyle name="20% - Accent3 2 3 2 2 3" xfId="38018"/>
    <cellStyle name="20% - Accent3 2 3 2 3" xfId="38019"/>
    <cellStyle name="20% - Accent3 2 3 2 4" xfId="38020"/>
    <cellStyle name="20% - Accent3 2 3 2 5" xfId="38021"/>
    <cellStyle name="20% - Accent3 2 3 3" xfId="38022"/>
    <cellStyle name="20% - Accent3 2 3 3 2" xfId="38023"/>
    <cellStyle name="20% - Accent3 2 3 3 3" xfId="38024"/>
    <cellStyle name="20% - Accent3 2 3 3 4" xfId="38025"/>
    <cellStyle name="20% - Accent3 2 3 4" xfId="38026"/>
    <cellStyle name="20% - Accent3 2 3 4 2" xfId="38027"/>
    <cellStyle name="20% - Accent3 2 3 5" xfId="38028"/>
    <cellStyle name="20% - Accent3 2 3 6" xfId="38029"/>
    <cellStyle name="20% - Accent3 2 3 7" xfId="38030"/>
    <cellStyle name="20% - Accent3 2 4" xfId="8281"/>
    <cellStyle name="20% - Accent3 2 4 2" xfId="8282"/>
    <cellStyle name="20% - Accent3 2 4 2 2" xfId="38031"/>
    <cellStyle name="20% - Accent3 2 4 2 2 2" xfId="38032"/>
    <cellStyle name="20% - Accent3 2 4 2 3" xfId="38033"/>
    <cellStyle name="20% - Accent3 2 4 2 3 2" xfId="38034"/>
    <cellStyle name="20% - Accent3 2 4 2 4" xfId="38035"/>
    <cellStyle name="20% - Accent3 2 4 3" xfId="38036"/>
    <cellStyle name="20% - Accent3 2 4 3 2" xfId="38037"/>
    <cellStyle name="20% - Accent3 2 4 3 2 2" xfId="38038"/>
    <cellStyle name="20% - Accent3 2 4 3 3" xfId="38039"/>
    <cellStyle name="20% - Accent3 2 4 4" xfId="38040"/>
    <cellStyle name="20% - Accent3 2 4 4 2" xfId="38041"/>
    <cellStyle name="20% - Accent3 2 4 5" xfId="38042"/>
    <cellStyle name="20% - Accent3 2 4 5 2" xfId="38043"/>
    <cellStyle name="20% - Accent3 2 4 6" xfId="38044"/>
    <cellStyle name="20% - Accent3 2 5" xfId="8283"/>
    <cellStyle name="20% - Accent3 2 5 2" xfId="38045"/>
    <cellStyle name="20% - Accent3 2 5 2 2" xfId="38046"/>
    <cellStyle name="20% - Accent3 2 5 3" xfId="38047"/>
    <cellStyle name="20% - Accent3 2 5 4" xfId="38048"/>
    <cellStyle name="20% - Accent3 2 6" xfId="38049"/>
    <cellStyle name="20% - Accent3 2 6 2" xfId="38050"/>
    <cellStyle name="20% - Accent3 2 6 2 2" xfId="38051"/>
    <cellStyle name="20% - Accent3 2 6 2 3" xfId="38052"/>
    <cellStyle name="20% - Accent3 2 6 2 4" xfId="38053"/>
    <cellStyle name="20% - Accent3 2 6 3" xfId="38054"/>
    <cellStyle name="20% - Accent3 2 6 3 2" xfId="38055"/>
    <cellStyle name="20% - Accent3 2 6 3 3" xfId="38056"/>
    <cellStyle name="20% - Accent3 2 6 4" xfId="38057"/>
    <cellStyle name="20% - Accent3 2 6 4 2" xfId="38058"/>
    <cellStyle name="20% - Accent3 2 6 5" xfId="38059"/>
    <cellStyle name="20% - Accent3 2 6 6" xfId="38060"/>
    <cellStyle name="20% - Accent3 2 6 7" xfId="38061"/>
    <cellStyle name="20% - Accent3 2 6 8" xfId="38062"/>
    <cellStyle name="20% - Accent3 2 7" xfId="38063"/>
    <cellStyle name="20% - Accent3 2 7 2" xfId="38064"/>
    <cellStyle name="20% - Accent3 2 7 3" xfId="38065"/>
    <cellStyle name="20% - Accent3 2 7 4" xfId="38066"/>
    <cellStyle name="20% - Accent3 2 8" xfId="38067"/>
    <cellStyle name="20% - Accent3 2 8 2" xfId="38068"/>
    <cellStyle name="20% - Accent3 2 9" xfId="38069"/>
    <cellStyle name="20% - Accent3 2 9 2" xfId="38070"/>
    <cellStyle name="20% - Accent3 2_12PCORC Wind Vestas and Royalties" xfId="38071"/>
    <cellStyle name="20% - Accent3 20" xfId="8284"/>
    <cellStyle name="20% - Accent3 21" xfId="8285"/>
    <cellStyle name="20% - Accent3 22" xfId="8286"/>
    <cellStyle name="20% - Accent3 23" xfId="8287"/>
    <cellStyle name="20% - Accent3 24" xfId="8288"/>
    <cellStyle name="20% - Accent3 25" xfId="8289"/>
    <cellStyle name="20% - Accent3 26" xfId="8290"/>
    <cellStyle name="20% - Accent3 27" xfId="8291"/>
    <cellStyle name="20% - Accent3 28" xfId="8292"/>
    <cellStyle name="20% - Accent3 29" xfId="8293"/>
    <cellStyle name="20% - Accent3 3" xfId="8294"/>
    <cellStyle name="20% - Accent3 3 2" xfId="8295"/>
    <cellStyle name="20% - Accent3 3 2 2" xfId="38072"/>
    <cellStyle name="20% - Accent3 3 2 2 2" xfId="38073"/>
    <cellStyle name="20% - Accent3 3 2 2 3" xfId="38074"/>
    <cellStyle name="20% - Accent3 3 2 2 4" xfId="38075"/>
    <cellStyle name="20% - Accent3 3 2 3" xfId="38076"/>
    <cellStyle name="20% - Accent3 3 2 3 2" xfId="38077"/>
    <cellStyle name="20% - Accent3 3 2 3 3" xfId="38078"/>
    <cellStyle name="20% - Accent3 3 2 3 4" xfId="38079"/>
    <cellStyle name="20% - Accent3 3 2 4" xfId="38080"/>
    <cellStyle name="20% - Accent3 3 2 4 2" xfId="38081"/>
    <cellStyle name="20% - Accent3 3 2 5" xfId="38082"/>
    <cellStyle name="20% - Accent3 3 2 6" xfId="38083"/>
    <cellStyle name="20% - Accent3 3 2 7" xfId="38084"/>
    <cellStyle name="20% - Accent3 3 3" xfId="8296"/>
    <cellStyle name="20% - Accent3 3 3 2" xfId="38085"/>
    <cellStyle name="20% - Accent3 3 3 2 2" xfId="38086"/>
    <cellStyle name="20% - Accent3 3 3 2 2 2" xfId="38087"/>
    <cellStyle name="20% - Accent3 3 3 2 3" xfId="38088"/>
    <cellStyle name="20% - Accent3 3 3 2 3 2" xfId="38089"/>
    <cellStyle name="20% - Accent3 3 3 2 4" xfId="38090"/>
    <cellStyle name="20% - Accent3 3 3 3" xfId="38091"/>
    <cellStyle name="20% - Accent3 3 3 3 2" xfId="38092"/>
    <cellStyle name="20% - Accent3 3 3 4" xfId="38093"/>
    <cellStyle name="20% - Accent3 3 3 4 2" xfId="38094"/>
    <cellStyle name="20% - Accent3 3 3 5" xfId="38095"/>
    <cellStyle name="20% - Accent3 3 3 6" xfId="38096"/>
    <cellStyle name="20% - Accent3 3 4" xfId="8297"/>
    <cellStyle name="20% - Accent3 3 4 2" xfId="38097"/>
    <cellStyle name="20% - Accent3 3 4 2 2" xfId="38098"/>
    <cellStyle name="20% - Accent3 3 4 3" xfId="38099"/>
    <cellStyle name="20% - Accent3 3 4 4" xfId="38100"/>
    <cellStyle name="20% - Accent3 3 5" xfId="38101"/>
    <cellStyle name="20% - Accent3 3 5 2" xfId="38102"/>
    <cellStyle name="20% - Accent3 3 6" xfId="38103"/>
    <cellStyle name="20% - Accent3 3 7" xfId="38104"/>
    <cellStyle name="20% - Accent3 3 8" xfId="38105"/>
    <cellStyle name="20% - Accent3 30" xfId="8298"/>
    <cellStyle name="20% - Accent3 31" xfId="8299"/>
    <cellStyle name="20% - Accent3 32" xfId="8300"/>
    <cellStyle name="20% - Accent3 33" xfId="8301"/>
    <cellStyle name="20% - Accent3 34" xfId="8302"/>
    <cellStyle name="20% - Accent3 35" xfId="8303"/>
    <cellStyle name="20% - Accent3 36" xfId="8304"/>
    <cellStyle name="20% - Accent3 37" xfId="8305"/>
    <cellStyle name="20% - Accent3 38" xfId="8306"/>
    <cellStyle name="20% - Accent3 39" xfId="8307"/>
    <cellStyle name="20% - Accent3 4" xfId="8308"/>
    <cellStyle name="20% - Accent3 4 2" xfId="8309"/>
    <cellStyle name="20% - Accent3 4 2 2" xfId="8310"/>
    <cellStyle name="20% - Accent3 4 2 2 2" xfId="8311"/>
    <cellStyle name="20% - Accent3 4 2 2 3" xfId="38106"/>
    <cellStyle name="20% - Accent3 4 2 2 4" xfId="38107"/>
    <cellStyle name="20% - Accent3 4 2 3" xfId="8312"/>
    <cellStyle name="20% - Accent3 4 2 3 2" xfId="8313"/>
    <cellStyle name="20% - Accent3 4 2 4" xfId="8314"/>
    <cellStyle name="20% - Accent3 4 2 4 2" xfId="38108"/>
    <cellStyle name="20% - Accent3 4 2 5" xfId="8315"/>
    <cellStyle name="20% - Accent3 4 2 6" xfId="38109"/>
    <cellStyle name="20% - Accent3 4 3" xfId="8316"/>
    <cellStyle name="20% - Accent3 4 3 2" xfId="8317"/>
    <cellStyle name="20% - Accent3 4 3 2 2" xfId="8318"/>
    <cellStyle name="20% - Accent3 4 3 3" xfId="8319"/>
    <cellStyle name="20% - Accent3 4 3 4" xfId="38110"/>
    <cellStyle name="20% - Accent3 4 4" xfId="8320"/>
    <cellStyle name="20% - Accent3 4 4 2" xfId="8321"/>
    <cellStyle name="20% - Accent3 4 4 3" xfId="38111"/>
    <cellStyle name="20% - Accent3 4 4 4" xfId="38112"/>
    <cellStyle name="20% - Accent3 4 5" xfId="8322"/>
    <cellStyle name="20% - Accent3 4 5 2" xfId="8323"/>
    <cellStyle name="20% - Accent3 4 6" xfId="8324"/>
    <cellStyle name="20% - Accent3 4 6 2" xfId="38113"/>
    <cellStyle name="20% - Accent3 4 7" xfId="8325"/>
    <cellStyle name="20% - Accent3 4 7 2" xfId="38114"/>
    <cellStyle name="20% - Accent3 4 8" xfId="8326"/>
    <cellStyle name="20% - Accent3 4 9" xfId="8327"/>
    <cellStyle name="20% - Accent3 40" xfId="8328"/>
    <cellStyle name="20% - Accent3 41" xfId="8329"/>
    <cellStyle name="20% - Accent3 42" xfId="8330"/>
    <cellStyle name="20% - Accent3 43" xfId="8331"/>
    <cellStyle name="20% - Accent3 44" xfId="8332"/>
    <cellStyle name="20% - Accent3 45" xfId="8333"/>
    <cellStyle name="20% - Accent3 46" xfId="8334"/>
    <cellStyle name="20% - Accent3 47" xfId="8335"/>
    <cellStyle name="20% - Accent3 48" xfId="8336"/>
    <cellStyle name="20% - Accent3 49" xfId="8337"/>
    <cellStyle name="20% - Accent3 5" xfId="8338"/>
    <cellStyle name="20% - Accent3 5 2" xfId="8339"/>
    <cellStyle name="20% - Accent3 5 2 2" xfId="38115"/>
    <cellStyle name="20% - Accent3 5 2 2 2" xfId="38116"/>
    <cellStyle name="20% - Accent3 5 2 2 2 2" xfId="38117"/>
    <cellStyle name="20% - Accent3 5 2 2 2 3" xfId="38118"/>
    <cellStyle name="20% - Accent3 5 2 2 3" xfId="38119"/>
    <cellStyle name="20% - Accent3 5 2 2 3 2" xfId="38120"/>
    <cellStyle name="20% - Accent3 5 2 2 4" xfId="38121"/>
    <cellStyle name="20% - Accent3 5 2 2 5" xfId="38122"/>
    <cellStyle name="20% - Accent3 5 2 3" xfId="38123"/>
    <cellStyle name="20% - Accent3 5 2 4" xfId="38124"/>
    <cellStyle name="20% - Accent3 5 3" xfId="38125"/>
    <cellStyle name="20% - Accent3 5 3 2" xfId="38126"/>
    <cellStyle name="20% - Accent3 5 3 3" xfId="38127"/>
    <cellStyle name="20% - Accent3 5 3 4" xfId="38128"/>
    <cellStyle name="20% - Accent3 5 4" xfId="38129"/>
    <cellStyle name="20% - Accent3 5 4 2" xfId="38130"/>
    <cellStyle name="20% - Accent3 5 4 3" xfId="38131"/>
    <cellStyle name="20% - Accent3 5 5" xfId="38132"/>
    <cellStyle name="20% - Accent3 5 5 2" xfId="38133"/>
    <cellStyle name="20% - Accent3 5 5 2 2" xfId="38134"/>
    <cellStyle name="20% - Accent3 5 5 2 3" xfId="38135"/>
    <cellStyle name="20% - Accent3 5 5 3" xfId="38136"/>
    <cellStyle name="20% - Accent3 5 5 3 2" xfId="38137"/>
    <cellStyle name="20% - Accent3 5 5 4" xfId="38138"/>
    <cellStyle name="20% - Accent3 5 5 5" xfId="38139"/>
    <cellStyle name="20% - Accent3 5 6" xfId="38140"/>
    <cellStyle name="20% - Accent3 5 6 2" xfId="38141"/>
    <cellStyle name="20% - Accent3 5 6 2 2" xfId="38142"/>
    <cellStyle name="20% - Accent3 5 6 2 3" xfId="38143"/>
    <cellStyle name="20% - Accent3 5 6 3" xfId="38144"/>
    <cellStyle name="20% - Accent3 5 6 3 2" xfId="38145"/>
    <cellStyle name="20% - Accent3 5 6 4" xfId="38146"/>
    <cellStyle name="20% - Accent3 5 6 5" xfId="38147"/>
    <cellStyle name="20% - Accent3 5 6 6" xfId="38148"/>
    <cellStyle name="20% - Accent3 5 6 7" xfId="38149"/>
    <cellStyle name="20% - Accent3 5 7" xfId="38150"/>
    <cellStyle name="20% - Accent3 5 7 2" xfId="38151"/>
    <cellStyle name="20% - Accent3 5 7 2 2" xfId="38152"/>
    <cellStyle name="20% - Accent3 5 7 3" xfId="38153"/>
    <cellStyle name="20% - Accent3 5 7 4" xfId="38154"/>
    <cellStyle name="20% - Accent3 5 8" xfId="38155"/>
    <cellStyle name="20% - Accent3 5 8 2" xfId="38156"/>
    <cellStyle name="20% - Accent3 5 9" xfId="38157"/>
    <cellStyle name="20% - Accent3 50" xfId="8340"/>
    <cellStyle name="20% - Accent3 51" xfId="8341"/>
    <cellStyle name="20% - Accent3 52" xfId="8342"/>
    <cellStyle name="20% - Accent3 53" xfId="8343"/>
    <cellStyle name="20% - Accent3 54" xfId="8344"/>
    <cellStyle name="20% - Accent3 55" xfId="8345"/>
    <cellStyle name="20% - Accent3 56" xfId="8346"/>
    <cellStyle name="20% - Accent3 57" xfId="8347"/>
    <cellStyle name="20% - Accent3 58" xfId="8348"/>
    <cellStyle name="20% - Accent3 59" xfId="8349"/>
    <cellStyle name="20% - Accent3 6" xfId="8350"/>
    <cellStyle name="20% - Accent3 6 2" xfId="8351"/>
    <cellStyle name="20% - Accent3 6 2 2" xfId="38158"/>
    <cellStyle name="20% - Accent3 6 2 2 2" xfId="38159"/>
    <cellStyle name="20% - Accent3 6 2 3" xfId="38160"/>
    <cellStyle name="20% - Accent3 6 2 3 2" xfId="38161"/>
    <cellStyle name="20% - Accent3 6 2 4" xfId="38162"/>
    <cellStyle name="20% - Accent3 6 3" xfId="38163"/>
    <cellStyle name="20% - Accent3 6 3 2" xfId="38164"/>
    <cellStyle name="20% - Accent3 6 3 3" xfId="38165"/>
    <cellStyle name="20% - Accent3 6 4" xfId="38166"/>
    <cellStyle name="20% - Accent3 6 4 2" xfId="38167"/>
    <cellStyle name="20% - Accent3 6 4 2 2" xfId="38168"/>
    <cellStyle name="20% - Accent3 6 4 3" xfId="38169"/>
    <cellStyle name="20% - Accent3 6 4 4" xfId="38170"/>
    <cellStyle name="20% - Accent3 6 4 5" xfId="38171"/>
    <cellStyle name="20% - Accent3 6 4 6" xfId="38172"/>
    <cellStyle name="20% - Accent3 6 5" xfId="38173"/>
    <cellStyle name="20% - Accent3 6 5 2" xfId="38174"/>
    <cellStyle name="20% - Accent3 6 5 3" xfId="38175"/>
    <cellStyle name="20% - Accent3 6 5 4" xfId="38176"/>
    <cellStyle name="20% - Accent3 6 5 5" xfId="38177"/>
    <cellStyle name="20% - Accent3 6 6" xfId="38178"/>
    <cellStyle name="20% - Accent3 6 7" xfId="38179"/>
    <cellStyle name="20% - Accent3 6 8" xfId="38180"/>
    <cellStyle name="20% - Accent3 6 9" xfId="38181"/>
    <cellStyle name="20% - Accent3 60" xfId="8352"/>
    <cellStyle name="20% - Accent3 61" xfId="8353"/>
    <cellStyle name="20% - Accent3 62" xfId="8354"/>
    <cellStyle name="20% - Accent3 63" xfId="8355"/>
    <cellStyle name="20% - Accent3 64" xfId="8356"/>
    <cellStyle name="20% - Accent3 65" xfId="38182"/>
    <cellStyle name="20% - Accent3 7" xfId="8357"/>
    <cellStyle name="20% - Accent3 7 2" xfId="8358"/>
    <cellStyle name="20% - Accent3 7 2 2" xfId="38183"/>
    <cellStyle name="20% - Accent3 7 2 2 2" xfId="38184"/>
    <cellStyle name="20% - Accent3 7 2 3" xfId="38185"/>
    <cellStyle name="20% - Accent3 7 2 4" xfId="38186"/>
    <cellStyle name="20% - Accent3 7 3" xfId="38187"/>
    <cellStyle name="20% - Accent3 7 3 2" xfId="38188"/>
    <cellStyle name="20% - Accent3 7 3 3" xfId="38189"/>
    <cellStyle name="20% - Accent3 7 4" xfId="38190"/>
    <cellStyle name="20% - Accent3 7 4 2" xfId="38191"/>
    <cellStyle name="20% - Accent3 7 4 3" xfId="38192"/>
    <cellStyle name="20% - Accent3 7 5" xfId="38193"/>
    <cellStyle name="20% - Accent3 7 6" xfId="38194"/>
    <cellStyle name="20% - Accent3 8" xfId="8359"/>
    <cellStyle name="20% - Accent3 8 2" xfId="8360"/>
    <cellStyle name="20% - Accent3 8 2 2" xfId="38195"/>
    <cellStyle name="20% - Accent3 8 2 2 2" xfId="38196"/>
    <cellStyle name="20% - Accent3 8 2 3" xfId="38197"/>
    <cellStyle name="20% - Accent3 8 2 4" xfId="38198"/>
    <cellStyle name="20% - Accent3 8 3" xfId="38199"/>
    <cellStyle name="20% - Accent3 8 3 2" xfId="38200"/>
    <cellStyle name="20% - Accent3 8 3 2 2" xfId="38201"/>
    <cellStyle name="20% - Accent3 8 3 3" xfId="38202"/>
    <cellStyle name="20% - Accent3 8 3 4" xfId="38203"/>
    <cellStyle name="20% - Accent3 8 4" xfId="38204"/>
    <cellStyle name="20% - Accent3 9" xfId="8361"/>
    <cellStyle name="20% - Accent3 9 2" xfId="8362"/>
    <cellStyle name="20% - Accent3 9 2 2" xfId="38205"/>
    <cellStyle name="20% - Accent3 9 2 3" xfId="38206"/>
    <cellStyle name="20% - Accent3 9 3" xfId="38207"/>
    <cellStyle name="20% - Accent3 9 4" xfId="38208"/>
    <cellStyle name="20% - Accent3 9 5" xfId="38209"/>
    <cellStyle name="20% - Accent4 10" xfId="8363"/>
    <cellStyle name="20% - Accent4 10 2" xfId="38210"/>
    <cellStyle name="20% - Accent4 10 2 2" xfId="38211"/>
    <cellStyle name="20% - Accent4 10 2 3" xfId="38212"/>
    <cellStyle name="20% - Accent4 10 3" xfId="38213"/>
    <cellStyle name="20% - Accent4 10 4" xfId="38214"/>
    <cellStyle name="20% - Accent4 11" xfId="8364"/>
    <cellStyle name="20% - Accent4 11 2" xfId="38215"/>
    <cellStyle name="20% - Accent4 11 2 2" xfId="38216"/>
    <cellStyle name="20% - Accent4 11 3" xfId="38217"/>
    <cellStyle name="20% - Accent4 12" xfId="8365"/>
    <cellStyle name="20% - Accent4 12 2" xfId="38218"/>
    <cellStyle name="20% - Accent4 13" xfId="8366"/>
    <cellStyle name="20% - Accent4 14" xfId="8367"/>
    <cellStyle name="20% - Accent4 15" xfId="8368"/>
    <cellStyle name="20% - Accent4 16" xfId="8369"/>
    <cellStyle name="20% - Accent4 17" xfId="8370"/>
    <cellStyle name="20% - Accent4 18" xfId="8371"/>
    <cellStyle name="20% - Accent4 19" xfId="8372"/>
    <cellStyle name="20% - Accent4 2" xfId="8373"/>
    <cellStyle name="20% - Accent4 2 10" xfId="38219"/>
    <cellStyle name="20% - Accent4 2 11" xfId="38220"/>
    <cellStyle name="20% - Accent4 2 12" xfId="38221"/>
    <cellStyle name="20% - Accent4 2 12 2" xfId="38222"/>
    <cellStyle name="20% - Accent4 2 2" xfId="8374"/>
    <cellStyle name="20% - Accent4 2 2 2" xfId="8375"/>
    <cellStyle name="20% - Accent4 2 2 2 2" xfId="38223"/>
    <cellStyle name="20% - Accent4 2 2 2 2 2" xfId="38224"/>
    <cellStyle name="20% - Accent4 2 2 2 2 3" xfId="38225"/>
    <cellStyle name="20% - Accent4 2 2 2 3" xfId="38226"/>
    <cellStyle name="20% - Accent4 2 2 2 3 2" xfId="38227"/>
    <cellStyle name="20% - Accent4 2 2 2 4" xfId="38228"/>
    <cellStyle name="20% - Accent4 2 2 2 5" xfId="38229"/>
    <cellStyle name="20% - Accent4 2 2 3" xfId="8376"/>
    <cellStyle name="20% - Accent4 2 2 3 2" xfId="38230"/>
    <cellStyle name="20% - Accent4 2 2 3 2 2" xfId="38231"/>
    <cellStyle name="20% - Accent4 2 2 3 2 3" xfId="38232"/>
    <cellStyle name="20% - Accent4 2 2 3 3" xfId="38233"/>
    <cellStyle name="20% - Accent4 2 2 3 4" xfId="38234"/>
    <cellStyle name="20% - Accent4 2 2 3 5" xfId="38235"/>
    <cellStyle name="20% - Accent4 2 2 4" xfId="38236"/>
    <cellStyle name="20% - Accent4 2 2 4 2" xfId="38237"/>
    <cellStyle name="20% - Accent4 2 2 4 3" xfId="38238"/>
    <cellStyle name="20% - Accent4 2 2 4 4" xfId="38239"/>
    <cellStyle name="20% - Accent4 2 2 5" xfId="38240"/>
    <cellStyle name="20% - Accent4 2 2 5 2" xfId="38241"/>
    <cellStyle name="20% - Accent4 2 2 6" xfId="38242"/>
    <cellStyle name="20% - Accent4 2 2 7" xfId="38243"/>
    <cellStyle name="20% - Accent4 2 2 8" xfId="38244"/>
    <cellStyle name="20% - Accent4 2 3" xfId="8377"/>
    <cellStyle name="20% - Accent4 2 3 2" xfId="8378"/>
    <cellStyle name="20% - Accent4 2 3 2 2" xfId="38245"/>
    <cellStyle name="20% - Accent4 2 3 2 2 2" xfId="38246"/>
    <cellStyle name="20% - Accent4 2 3 2 2 3" xfId="38247"/>
    <cellStyle name="20% - Accent4 2 3 2 3" xfId="38248"/>
    <cellStyle name="20% - Accent4 2 3 2 4" xfId="38249"/>
    <cellStyle name="20% - Accent4 2 3 2 5" xfId="38250"/>
    <cellStyle name="20% - Accent4 2 3 3" xfId="38251"/>
    <cellStyle name="20% - Accent4 2 3 3 2" xfId="38252"/>
    <cellStyle name="20% - Accent4 2 3 3 3" xfId="38253"/>
    <cellStyle name="20% - Accent4 2 3 3 4" xfId="38254"/>
    <cellStyle name="20% - Accent4 2 3 4" xfId="38255"/>
    <cellStyle name="20% - Accent4 2 3 4 2" xfId="38256"/>
    <cellStyle name="20% - Accent4 2 3 5" xfId="38257"/>
    <cellStyle name="20% - Accent4 2 3 6" xfId="38258"/>
    <cellStyle name="20% - Accent4 2 3 7" xfId="38259"/>
    <cellStyle name="20% - Accent4 2 4" xfId="8379"/>
    <cellStyle name="20% - Accent4 2 4 2" xfId="8380"/>
    <cellStyle name="20% - Accent4 2 4 2 2" xfId="38260"/>
    <cellStyle name="20% - Accent4 2 4 2 2 2" xfId="38261"/>
    <cellStyle name="20% - Accent4 2 4 2 3" xfId="38262"/>
    <cellStyle name="20% - Accent4 2 4 2 3 2" xfId="38263"/>
    <cellStyle name="20% - Accent4 2 4 2 4" xfId="38264"/>
    <cellStyle name="20% - Accent4 2 4 3" xfId="38265"/>
    <cellStyle name="20% - Accent4 2 4 3 2" xfId="38266"/>
    <cellStyle name="20% - Accent4 2 4 3 2 2" xfId="38267"/>
    <cellStyle name="20% - Accent4 2 4 3 3" xfId="38268"/>
    <cellStyle name="20% - Accent4 2 4 4" xfId="38269"/>
    <cellStyle name="20% - Accent4 2 4 4 2" xfId="38270"/>
    <cellStyle name="20% - Accent4 2 4 5" xfId="38271"/>
    <cellStyle name="20% - Accent4 2 4 5 2" xfId="38272"/>
    <cellStyle name="20% - Accent4 2 4 6" xfId="38273"/>
    <cellStyle name="20% - Accent4 2 5" xfId="8381"/>
    <cellStyle name="20% - Accent4 2 5 2" xfId="38274"/>
    <cellStyle name="20% - Accent4 2 5 2 2" xfId="38275"/>
    <cellStyle name="20% - Accent4 2 5 3" xfId="38276"/>
    <cellStyle name="20% - Accent4 2 5 4" xfId="38277"/>
    <cellStyle name="20% - Accent4 2 6" xfId="38278"/>
    <cellStyle name="20% - Accent4 2 6 2" xfId="38279"/>
    <cellStyle name="20% - Accent4 2 6 2 2" xfId="38280"/>
    <cellStyle name="20% - Accent4 2 6 2 3" xfId="38281"/>
    <cellStyle name="20% - Accent4 2 6 2 4" xfId="38282"/>
    <cellStyle name="20% - Accent4 2 6 3" xfId="38283"/>
    <cellStyle name="20% - Accent4 2 6 3 2" xfId="38284"/>
    <cellStyle name="20% - Accent4 2 6 3 3" xfId="38285"/>
    <cellStyle name="20% - Accent4 2 6 4" xfId="38286"/>
    <cellStyle name="20% - Accent4 2 6 4 2" xfId="38287"/>
    <cellStyle name="20% - Accent4 2 6 5" xfId="38288"/>
    <cellStyle name="20% - Accent4 2 6 6" xfId="38289"/>
    <cellStyle name="20% - Accent4 2 6 7" xfId="38290"/>
    <cellStyle name="20% - Accent4 2 6 8" xfId="38291"/>
    <cellStyle name="20% - Accent4 2 7" xfId="38292"/>
    <cellStyle name="20% - Accent4 2 7 2" xfId="38293"/>
    <cellStyle name="20% - Accent4 2 7 3" xfId="38294"/>
    <cellStyle name="20% - Accent4 2 7 4" xfId="38295"/>
    <cellStyle name="20% - Accent4 2 8" xfId="38296"/>
    <cellStyle name="20% - Accent4 2 8 2" xfId="38297"/>
    <cellStyle name="20% - Accent4 2 9" xfId="38298"/>
    <cellStyle name="20% - Accent4 2 9 2" xfId="38299"/>
    <cellStyle name="20% - Accent4 2_12PCORC Wind Vestas and Royalties" xfId="38300"/>
    <cellStyle name="20% - Accent4 20" xfId="8382"/>
    <cellStyle name="20% - Accent4 21" xfId="8383"/>
    <cellStyle name="20% - Accent4 22" xfId="8384"/>
    <cellStyle name="20% - Accent4 23" xfId="8385"/>
    <cellStyle name="20% - Accent4 24" xfId="8386"/>
    <cellStyle name="20% - Accent4 25" xfId="8387"/>
    <cellStyle name="20% - Accent4 26" xfId="8388"/>
    <cellStyle name="20% - Accent4 27" xfId="8389"/>
    <cellStyle name="20% - Accent4 28" xfId="8390"/>
    <cellStyle name="20% - Accent4 29" xfId="8391"/>
    <cellStyle name="20% - Accent4 3" xfId="8392"/>
    <cellStyle name="20% - Accent4 3 2" xfId="8393"/>
    <cellStyle name="20% - Accent4 3 2 2" xfId="38301"/>
    <cellStyle name="20% - Accent4 3 2 2 2" xfId="38302"/>
    <cellStyle name="20% - Accent4 3 2 2 3" xfId="38303"/>
    <cellStyle name="20% - Accent4 3 2 2 4" xfId="38304"/>
    <cellStyle name="20% - Accent4 3 2 3" xfId="38305"/>
    <cellStyle name="20% - Accent4 3 2 3 2" xfId="38306"/>
    <cellStyle name="20% - Accent4 3 2 3 3" xfId="38307"/>
    <cellStyle name="20% - Accent4 3 2 3 4" xfId="38308"/>
    <cellStyle name="20% - Accent4 3 2 4" xfId="38309"/>
    <cellStyle name="20% - Accent4 3 2 4 2" xfId="38310"/>
    <cellStyle name="20% - Accent4 3 2 5" xfId="38311"/>
    <cellStyle name="20% - Accent4 3 2 6" xfId="38312"/>
    <cellStyle name="20% - Accent4 3 2 7" xfId="38313"/>
    <cellStyle name="20% - Accent4 3 3" xfId="8394"/>
    <cellStyle name="20% - Accent4 3 3 2" xfId="38314"/>
    <cellStyle name="20% - Accent4 3 3 2 2" xfId="38315"/>
    <cellStyle name="20% - Accent4 3 3 2 2 2" xfId="38316"/>
    <cellStyle name="20% - Accent4 3 3 2 3" xfId="38317"/>
    <cellStyle name="20% - Accent4 3 3 2 3 2" xfId="38318"/>
    <cellStyle name="20% - Accent4 3 3 2 4" xfId="38319"/>
    <cellStyle name="20% - Accent4 3 3 3" xfId="38320"/>
    <cellStyle name="20% - Accent4 3 3 3 2" xfId="38321"/>
    <cellStyle name="20% - Accent4 3 3 4" xfId="38322"/>
    <cellStyle name="20% - Accent4 3 3 4 2" xfId="38323"/>
    <cellStyle name="20% - Accent4 3 3 5" xfId="38324"/>
    <cellStyle name="20% - Accent4 3 3 6" xfId="38325"/>
    <cellStyle name="20% - Accent4 3 4" xfId="8395"/>
    <cellStyle name="20% - Accent4 3 4 2" xfId="38326"/>
    <cellStyle name="20% - Accent4 3 4 2 2" xfId="38327"/>
    <cellStyle name="20% - Accent4 3 4 3" xfId="38328"/>
    <cellStyle name="20% - Accent4 3 4 4" xfId="38329"/>
    <cellStyle name="20% - Accent4 3 5" xfId="38330"/>
    <cellStyle name="20% - Accent4 3 5 2" xfId="38331"/>
    <cellStyle name="20% - Accent4 3 6" xfId="38332"/>
    <cellStyle name="20% - Accent4 3 7" xfId="38333"/>
    <cellStyle name="20% - Accent4 3 8" xfId="38334"/>
    <cellStyle name="20% - Accent4 30" xfId="8396"/>
    <cellStyle name="20% - Accent4 31" xfId="8397"/>
    <cellStyle name="20% - Accent4 32" xfId="8398"/>
    <cellStyle name="20% - Accent4 33" xfId="8399"/>
    <cellStyle name="20% - Accent4 34" xfId="8400"/>
    <cellStyle name="20% - Accent4 35" xfId="8401"/>
    <cellStyle name="20% - Accent4 36" xfId="8402"/>
    <cellStyle name="20% - Accent4 37" xfId="8403"/>
    <cellStyle name="20% - Accent4 38" xfId="8404"/>
    <cellStyle name="20% - Accent4 39" xfId="8405"/>
    <cellStyle name="20% - Accent4 4" xfId="8406"/>
    <cellStyle name="20% - Accent4 4 2" xfId="8407"/>
    <cellStyle name="20% - Accent4 4 2 2" xfId="8408"/>
    <cellStyle name="20% - Accent4 4 2 2 2" xfId="8409"/>
    <cellStyle name="20% - Accent4 4 2 2 3" xfId="38335"/>
    <cellStyle name="20% - Accent4 4 2 2 4" xfId="38336"/>
    <cellStyle name="20% - Accent4 4 2 3" xfId="8410"/>
    <cellStyle name="20% - Accent4 4 2 3 2" xfId="8411"/>
    <cellStyle name="20% - Accent4 4 2 4" xfId="8412"/>
    <cellStyle name="20% - Accent4 4 2 4 2" xfId="38337"/>
    <cellStyle name="20% - Accent4 4 2 5" xfId="8413"/>
    <cellStyle name="20% - Accent4 4 2 6" xfId="38338"/>
    <cellStyle name="20% - Accent4 4 3" xfId="8414"/>
    <cellStyle name="20% - Accent4 4 3 2" xfId="8415"/>
    <cellStyle name="20% - Accent4 4 3 2 2" xfId="8416"/>
    <cellStyle name="20% - Accent4 4 3 3" xfId="8417"/>
    <cellStyle name="20% - Accent4 4 3 4" xfId="38339"/>
    <cellStyle name="20% - Accent4 4 4" xfId="8418"/>
    <cellStyle name="20% - Accent4 4 4 2" xfId="8419"/>
    <cellStyle name="20% - Accent4 4 4 3" xfId="38340"/>
    <cellStyle name="20% - Accent4 4 4 4" xfId="38341"/>
    <cellStyle name="20% - Accent4 4 5" xfId="8420"/>
    <cellStyle name="20% - Accent4 4 5 2" xfId="8421"/>
    <cellStyle name="20% - Accent4 4 6" xfId="8422"/>
    <cellStyle name="20% - Accent4 4 6 2" xfId="38342"/>
    <cellStyle name="20% - Accent4 4 7" xfId="8423"/>
    <cellStyle name="20% - Accent4 4 7 2" xfId="38343"/>
    <cellStyle name="20% - Accent4 4 8" xfId="8424"/>
    <cellStyle name="20% - Accent4 4 9" xfId="8425"/>
    <cellStyle name="20% - Accent4 40" xfId="8426"/>
    <cellStyle name="20% - Accent4 41" xfId="8427"/>
    <cellStyle name="20% - Accent4 42" xfId="8428"/>
    <cellStyle name="20% - Accent4 43" xfId="8429"/>
    <cellStyle name="20% - Accent4 44" xfId="8430"/>
    <cellStyle name="20% - Accent4 45" xfId="8431"/>
    <cellStyle name="20% - Accent4 46" xfId="8432"/>
    <cellStyle name="20% - Accent4 47" xfId="8433"/>
    <cellStyle name="20% - Accent4 48" xfId="8434"/>
    <cellStyle name="20% - Accent4 49" xfId="8435"/>
    <cellStyle name="20% - Accent4 5" xfId="8436"/>
    <cellStyle name="20% - Accent4 5 2" xfId="8437"/>
    <cellStyle name="20% - Accent4 5 2 2" xfId="38344"/>
    <cellStyle name="20% - Accent4 5 2 2 2" xfId="38345"/>
    <cellStyle name="20% - Accent4 5 2 2 2 2" xfId="38346"/>
    <cellStyle name="20% - Accent4 5 2 2 2 3" xfId="38347"/>
    <cellStyle name="20% - Accent4 5 2 2 3" xfId="38348"/>
    <cellStyle name="20% - Accent4 5 2 2 3 2" xfId="38349"/>
    <cellStyle name="20% - Accent4 5 2 2 4" xfId="38350"/>
    <cellStyle name="20% - Accent4 5 2 2 5" xfId="38351"/>
    <cellStyle name="20% - Accent4 5 2 3" xfId="38352"/>
    <cellStyle name="20% - Accent4 5 2 4" xfId="38353"/>
    <cellStyle name="20% - Accent4 5 3" xfId="38354"/>
    <cellStyle name="20% - Accent4 5 3 2" xfId="38355"/>
    <cellStyle name="20% - Accent4 5 3 3" xfId="38356"/>
    <cellStyle name="20% - Accent4 5 3 4" xfId="38357"/>
    <cellStyle name="20% - Accent4 5 4" xfId="38358"/>
    <cellStyle name="20% - Accent4 5 4 2" xfId="38359"/>
    <cellStyle name="20% - Accent4 5 4 3" xfId="38360"/>
    <cellStyle name="20% - Accent4 5 5" xfId="38361"/>
    <cellStyle name="20% - Accent4 5 5 2" xfId="38362"/>
    <cellStyle name="20% - Accent4 5 5 2 2" xfId="38363"/>
    <cellStyle name="20% - Accent4 5 5 2 3" xfId="38364"/>
    <cellStyle name="20% - Accent4 5 5 3" xfId="38365"/>
    <cellStyle name="20% - Accent4 5 5 3 2" xfId="38366"/>
    <cellStyle name="20% - Accent4 5 5 4" xfId="38367"/>
    <cellStyle name="20% - Accent4 5 5 5" xfId="38368"/>
    <cellStyle name="20% - Accent4 5 6" xfId="38369"/>
    <cellStyle name="20% - Accent4 5 6 2" xfId="38370"/>
    <cellStyle name="20% - Accent4 5 6 2 2" xfId="38371"/>
    <cellStyle name="20% - Accent4 5 6 2 3" xfId="38372"/>
    <cellStyle name="20% - Accent4 5 6 3" xfId="38373"/>
    <cellStyle name="20% - Accent4 5 6 3 2" xfId="38374"/>
    <cellStyle name="20% - Accent4 5 6 4" xfId="38375"/>
    <cellStyle name="20% - Accent4 5 6 5" xfId="38376"/>
    <cellStyle name="20% - Accent4 5 6 6" xfId="38377"/>
    <cellStyle name="20% - Accent4 5 6 7" xfId="38378"/>
    <cellStyle name="20% - Accent4 5 7" xfId="38379"/>
    <cellStyle name="20% - Accent4 5 7 2" xfId="38380"/>
    <cellStyle name="20% - Accent4 5 7 2 2" xfId="38381"/>
    <cellStyle name="20% - Accent4 5 7 3" xfId="38382"/>
    <cellStyle name="20% - Accent4 5 7 4" xfId="38383"/>
    <cellStyle name="20% - Accent4 5 8" xfId="38384"/>
    <cellStyle name="20% - Accent4 5 8 2" xfId="38385"/>
    <cellStyle name="20% - Accent4 5 9" xfId="38386"/>
    <cellStyle name="20% - Accent4 50" xfId="8438"/>
    <cellStyle name="20% - Accent4 51" xfId="8439"/>
    <cellStyle name="20% - Accent4 52" xfId="8440"/>
    <cellStyle name="20% - Accent4 53" xfId="8441"/>
    <cellStyle name="20% - Accent4 54" xfId="8442"/>
    <cellStyle name="20% - Accent4 55" xfId="8443"/>
    <cellStyle name="20% - Accent4 56" xfId="8444"/>
    <cellStyle name="20% - Accent4 57" xfId="8445"/>
    <cellStyle name="20% - Accent4 58" xfId="8446"/>
    <cellStyle name="20% - Accent4 59" xfId="8447"/>
    <cellStyle name="20% - Accent4 6" xfId="8448"/>
    <cellStyle name="20% - Accent4 6 2" xfId="8449"/>
    <cellStyle name="20% - Accent4 6 2 2" xfId="38387"/>
    <cellStyle name="20% - Accent4 6 2 2 2" xfId="38388"/>
    <cellStyle name="20% - Accent4 6 2 3" xfId="38389"/>
    <cellStyle name="20% - Accent4 6 2 3 2" xfId="38390"/>
    <cellStyle name="20% - Accent4 6 2 4" xfId="38391"/>
    <cellStyle name="20% - Accent4 6 3" xfId="38392"/>
    <cellStyle name="20% - Accent4 6 3 2" xfId="38393"/>
    <cellStyle name="20% - Accent4 6 3 3" xfId="38394"/>
    <cellStyle name="20% - Accent4 6 4" xfId="38395"/>
    <cellStyle name="20% - Accent4 6 4 2" xfId="38396"/>
    <cellStyle name="20% - Accent4 6 4 2 2" xfId="38397"/>
    <cellStyle name="20% - Accent4 6 4 3" xfId="38398"/>
    <cellStyle name="20% - Accent4 6 4 4" xfId="38399"/>
    <cellStyle name="20% - Accent4 6 4 5" xfId="38400"/>
    <cellStyle name="20% - Accent4 6 4 6" xfId="38401"/>
    <cellStyle name="20% - Accent4 6 5" xfId="38402"/>
    <cellStyle name="20% - Accent4 6 5 2" xfId="38403"/>
    <cellStyle name="20% - Accent4 6 5 3" xfId="38404"/>
    <cellStyle name="20% - Accent4 6 5 4" xfId="38405"/>
    <cellStyle name="20% - Accent4 6 5 5" xfId="38406"/>
    <cellStyle name="20% - Accent4 6 6" xfId="38407"/>
    <cellStyle name="20% - Accent4 6 7" xfId="38408"/>
    <cellStyle name="20% - Accent4 6 8" xfId="38409"/>
    <cellStyle name="20% - Accent4 6 9" xfId="38410"/>
    <cellStyle name="20% - Accent4 60" xfId="8450"/>
    <cellStyle name="20% - Accent4 61" xfId="8451"/>
    <cellStyle name="20% - Accent4 62" xfId="8452"/>
    <cellStyle name="20% - Accent4 63" xfId="8453"/>
    <cellStyle name="20% - Accent4 64" xfId="8454"/>
    <cellStyle name="20% - Accent4 65" xfId="38411"/>
    <cellStyle name="20% - Accent4 7" xfId="8455"/>
    <cellStyle name="20% - Accent4 7 2" xfId="8456"/>
    <cellStyle name="20% - Accent4 7 2 2" xfId="38412"/>
    <cellStyle name="20% - Accent4 7 2 2 2" xfId="38413"/>
    <cellStyle name="20% - Accent4 7 2 3" xfId="38414"/>
    <cellStyle name="20% - Accent4 7 2 4" xfId="38415"/>
    <cellStyle name="20% - Accent4 7 3" xfId="38416"/>
    <cellStyle name="20% - Accent4 7 3 2" xfId="38417"/>
    <cellStyle name="20% - Accent4 7 3 3" xfId="38418"/>
    <cellStyle name="20% - Accent4 7 4" xfId="38419"/>
    <cellStyle name="20% - Accent4 7 4 2" xfId="38420"/>
    <cellStyle name="20% - Accent4 7 4 3" xfId="38421"/>
    <cellStyle name="20% - Accent4 7 5" xfId="38422"/>
    <cellStyle name="20% - Accent4 7 6" xfId="38423"/>
    <cellStyle name="20% - Accent4 8" xfId="8457"/>
    <cellStyle name="20% - Accent4 8 2" xfId="8458"/>
    <cellStyle name="20% - Accent4 8 2 2" xfId="38424"/>
    <cellStyle name="20% - Accent4 8 2 2 2" xfId="38425"/>
    <cellStyle name="20% - Accent4 8 2 3" xfId="38426"/>
    <cellStyle name="20% - Accent4 8 2 4" xfId="38427"/>
    <cellStyle name="20% - Accent4 8 3" xfId="38428"/>
    <cellStyle name="20% - Accent4 8 3 2" xfId="38429"/>
    <cellStyle name="20% - Accent4 8 3 2 2" xfId="38430"/>
    <cellStyle name="20% - Accent4 8 3 3" xfId="38431"/>
    <cellStyle name="20% - Accent4 8 3 4" xfId="38432"/>
    <cellStyle name="20% - Accent4 8 4" xfId="38433"/>
    <cellStyle name="20% - Accent4 9" xfId="8459"/>
    <cellStyle name="20% - Accent4 9 2" xfId="8460"/>
    <cellStyle name="20% - Accent4 9 2 2" xfId="38434"/>
    <cellStyle name="20% - Accent4 9 2 3" xfId="38435"/>
    <cellStyle name="20% - Accent4 9 3" xfId="38436"/>
    <cellStyle name="20% - Accent4 9 4" xfId="38437"/>
    <cellStyle name="20% - Accent4 9 5" xfId="38438"/>
    <cellStyle name="20% - Accent5 10" xfId="8461"/>
    <cellStyle name="20% - Accent5 10 2" xfId="38439"/>
    <cellStyle name="20% - Accent5 10 2 2" xfId="38440"/>
    <cellStyle name="20% - Accent5 10 2 3" xfId="38441"/>
    <cellStyle name="20% - Accent5 10 3" xfId="38442"/>
    <cellStyle name="20% - Accent5 11" xfId="8462"/>
    <cellStyle name="20% - Accent5 11 2" xfId="38443"/>
    <cellStyle name="20% - Accent5 11 2 2" xfId="38444"/>
    <cellStyle name="20% - Accent5 11 3" xfId="38445"/>
    <cellStyle name="20% - Accent5 12" xfId="8463"/>
    <cellStyle name="20% - Accent5 12 2" xfId="38446"/>
    <cellStyle name="20% - Accent5 13" xfId="8464"/>
    <cellStyle name="20% - Accent5 14" xfId="8465"/>
    <cellStyle name="20% - Accent5 15" xfId="8466"/>
    <cellStyle name="20% - Accent5 16" xfId="8467"/>
    <cellStyle name="20% - Accent5 17" xfId="8468"/>
    <cellStyle name="20% - Accent5 18" xfId="8469"/>
    <cellStyle name="20% - Accent5 19" xfId="8470"/>
    <cellStyle name="20% - Accent5 2" xfId="8471"/>
    <cellStyle name="20% - Accent5 2 10" xfId="38447"/>
    <cellStyle name="20% - Accent5 2 11" xfId="38448"/>
    <cellStyle name="20% - Accent5 2 12" xfId="38449"/>
    <cellStyle name="20% - Accent5 2 12 2" xfId="38450"/>
    <cellStyle name="20% - Accent5 2 2" xfId="8472"/>
    <cellStyle name="20% - Accent5 2 2 2" xfId="8473"/>
    <cellStyle name="20% - Accent5 2 2 2 2" xfId="38451"/>
    <cellStyle name="20% - Accent5 2 2 2 2 2" xfId="38452"/>
    <cellStyle name="20% - Accent5 2 2 2 2 3" xfId="38453"/>
    <cellStyle name="20% - Accent5 2 2 2 3" xfId="38454"/>
    <cellStyle name="20% - Accent5 2 2 2 3 2" xfId="38455"/>
    <cellStyle name="20% - Accent5 2 2 2 4" xfId="38456"/>
    <cellStyle name="20% - Accent5 2 2 2 5" xfId="38457"/>
    <cellStyle name="20% - Accent5 2 2 3" xfId="8474"/>
    <cellStyle name="20% - Accent5 2 2 3 2" xfId="38458"/>
    <cellStyle name="20% - Accent5 2 2 3 2 2" xfId="38459"/>
    <cellStyle name="20% - Accent5 2 2 3 2 3" xfId="38460"/>
    <cellStyle name="20% - Accent5 2 2 3 3" xfId="38461"/>
    <cellStyle name="20% - Accent5 2 2 3 4" xfId="38462"/>
    <cellStyle name="20% - Accent5 2 2 3 5" xfId="38463"/>
    <cellStyle name="20% - Accent5 2 2 4" xfId="38464"/>
    <cellStyle name="20% - Accent5 2 2 4 2" xfId="38465"/>
    <cellStyle name="20% - Accent5 2 2 4 3" xfId="38466"/>
    <cellStyle name="20% - Accent5 2 2 4 4" xfId="38467"/>
    <cellStyle name="20% - Accent5 2 2 5" xfId="38468"/>
    <cellStyle name="20% - Accent5 2 2 5 2" xfId="38469"/>
    <cellStyle name="20% - Accent5 2 2 6" xfId="38470"/>
    <cellStyle name="20% - Accent5 2 2 7" xfId="38471"/>
    <cellStyle name="20% - Accent5 2 2 8" xfId="38472"/>
    <cellStyle name="20% - Accent5 2 3" xfId="8475"/>
    <cellStyle name="20% - Accent5 2 3 2" xfId="8476"/>
    <cellStyle name="20% - Accent5 2 3 2 2" xfId="38473"/>
    <cellStyle name="20% - Accent5 2 3 2 2 2" xfId="38474"/>
    <cellStyle name="20% - Accent5 2 3 2 2 3" xfId="38475"/>
    <cellStyle name="20% - Accent5 2 3 2 3" xfId="38476"/>
    <cellStyle name="20% - Accent5 2 3 2 4" xfId="38477"/>
    <cellStyle name="20% - Accent5 2 3 2 5" xfId="38478"/>
    <cellStyle name="20% - Accent5 2 3 3" xfId="38479"/>
    <cellStyle name="20% - Accent5 2 3 3 2" xfId="38480"/>
    <cellStyle name="20% - Accent5 2 3 3 3" xfId="38481"/>
    <cellStyle name="20% - Accent5 2 3 3 4" xfId="38482"/>
    <cellStyle name="20% - Accent5 2 3 4" xfId="38483"/>
    <cellStyle name="20% - Accent5 2 3 4 2" xfId="38484"/>
    <cellStyle name="20% - Accent5 2 3 5" xfId="38485"/>
    <cellStyle name="20% - Accent5 2 3 6" xfId="38486"/>
    <cellStyle name="20% - Accent5 2 3 7" xfId="38487"/>
    <cellStyle name="20% - Accent5 2 4" xfId="8477"/>
    <cellStyle name="20% - Accent5 2 4 2" xfId="38488"/>
    <cellStyle name="20% - Accent5 2 4 2 2" xfId="38489"/>
    <cellStyle name="20% - Accent5 2 4 2 2 2" xfId="38490"/>
    <cellStyle name="20% - Accent5 2 4 2 3" xfId="38491"/>
    <cellStyle name="20% - Accent5 2 4 2 4" xfId="38492"/>
    <cellStyle name="20% - Accent5 2 4 3" xfId="38493"/>
    <cellStyle name="20% - Accent5 2 4 3 2" xfId="38494"/>
    <cellStyle name="20% - Accent5 2 4 3 3" xfId="38495"/>
    <cellStyle name="20% - Accent5 2 4 4" xfId="38496"/>
    <cellStyle name="20% - Accent5 2 4 4 2" xfId="38497"/>
    <cellStyle name="20% - Accent5 2 4 5" xfId="38498"/>
    <cellStyle name="20% - Accent5 2 4 6" xfId="38499"/>
    <cellStyle name="20% - Accent5 2 5" xfId="38500"/>
    <cellStyle name="20% - Accent5 2 5 2" xfId="38501"/>
    <cellStyle name="20% - Accent5 2 5 2 2" xfId="38502"/>
    <cellStyle name="20% - Accent5 2 5 3" xfId="38503"/>
    <cellStyle name="20% - Accent5 2 5 4" xfId="38504"/>
    <cellStyle name="20% - Accent5 2 6" xfId="38505"/>
    <cellStyle name="20% - Accent5 2 6 2" xfId="38506"/>
    <cellStyle name="20% - Accent5 2 6 2 2" xfId="38507"/>
    <cellStyle name="20% - Accent5 2 6 2 3" xfId="38508"/>
    <cellStyle name="20% - Accent5 2 6 2 4" xfId="38509"/>
    <cellStyle name="20% - Accent5 2 6 3" xfId="38510"/>
    <cellStyle name="20% - Accent5 2 6 3 2" xfId="38511"/>
    <cellStyle name="20% - Accent5 2 6 3 3" xfId="38512"/>
    <cellStyle name="20% - Accent5 2 6 4" xfId="38513"/>
    <cellStyle name="20% - Accent5 2 6 4 2" xfId="38514"/>
    <cellStyle name="20% - Accent5 2 6 5" xfId="38515"/>
    <cellStyle name="20% - Accent5 2 6 6" xfId="38516"/>
    <cellStyle name="20% - Accent5 2 6 7" xfId="38517"/>
    <cellStyle name="20% - Accent5 2 6 8" xfId="38518"/>
    <cellStyle name="20% - Accent5 2 7" xfId="38519"/>
    <cellStyle name="20% - Accent5 2 7 2" xfId="38520"/>
    <cellStyle name="20% - Accent5 2 7 3" xfId="38521"/>
    <cellStyle name="20% - Accent5 2 7 4" xfId="38522"/>
    <cellStyle name="20% - Accent5 2 8" xfId="38523"/>
    <cellStyle name="20% - Accent5 2 8 2" xfId="38524"/>
    <cellStyle name="20% - Accent5 2 9" xfId="38525"/>
    <cellStyle name="20% - Accent5 2 9 2" xfId="38526"/>
    <cellStyle name="20% - Accent5 2_12PCORC Wind Vestas and Royalties" xfId="38527"/>
    <cellStyle name="20% - Accent5 20" xfId="8478"/>
    <cellStyle name="20% - Accent5 21" xfId="8479"/>
    <cellStyle name="20% - Accent5 22" xfId="8480"/>
    <cellStyle name="20% - Accent5 23" xfId="8481"/>
    <cellStyle name="20% - Accent5 24" xfId="8482"/>
    <cellStyle name="20% - Accent5 25" xfId="8483"/>
    <cellStyle name="20% - Accent5 26" xfId="8484"/>
    <cellStyle name="20% - Accent5 27" xfId="8485"/>
    <cellStyle name="20% - Accent5 28" xfId="8486"/>
    <cellStyle name="20% - Accent5 29" xfId="8487"/>
    <cellStyle name="20% - Accent5 3" xfId="8488"/>
    <cellStyle name="20% - Accent5 3 2" xfId="8489"/>
    <cellStyle name="20% - Accent5 3 2 2" xfId="38528"/>
    <cellStyle name="20% - Accent5 3 2 2 2" xfId="38529"/>
    <cellStyle name="20% - Accent5 3 2 2 3" xfId="38530"/>
    <cellStyle name="20% - Accent5 3 2 2 4" xfId="38531"/>
    <cellStyle name="20% - Accent5 3 2 3" xfId="38532"/>
    <cellStyle name="20% - Accent5 3 2 3 2" xfId="38533"/>
    <cellStyle name="20% - Accent5 3 2 3 3" xfId="38534"/>
    <cellStyle name="20% - Accent5 3 2 3 4" xfId="38535"/>
    <cellStyle name="20% - Accent5 3 2 4" xfId="38536"/>
    <cellStyle name="20% - Accent5 3 2 4 2" xfId="38537"/>
    <cellStyle name="20% - Accent5 3 2 5" xfId="38538"/>
    <cellStyle name="20% - Accent5 3 2 6" xfId="38539"/>
    <cellStyle name="20% - Accent5 3 2 7" xfId="38540"/>
    <cellStyle name="20% - Accent5 3 3" xfId="8490"/>
    <cellStyle name="20% - Accent5 3 3 2" xfId="38541"/>
    <cellStyle name="20% - Accent5 3 3 2 2" xfId="38542"/>
    <cellStyle name="20% - Accent5 3 3 2 2 2" xfId="38543"/>
    <cellStyle name="20% - Accent5 3 3 2 3" xfId="38544"/>
    <cellStyle name="20% - Accent5 3 3 2 3 2" xfId="38545"/>
    <cellStyle name="20% - Accent5 3 3 2 4" xfId="38546"/>
    <cellStyle name="20% - Accent5 3 3 3" xfId="38547"/>
    <cellStyle name="20% - Accent5 3 3 3 2" xfId="38548"/>
    <cellStyle name="20% - Accent5 3 3 4" xfId="38549"/>
    <cellStyle name="20% - Accent5 3 3 4 2" xfId="38550"/>
    <cellStyle name="20% - Accent5 3 3 5" xfId="38551"/>
    <cellStyle name="20% - Accent5 3 3 6" xfId="38552"/>
    <cellStyle name="20% - Accent5 3 4" xfId="8491"/>
    <cellStyle name="20% - Accent5 3 4 2" xfId="38553"/>
    <cellStyle name="20% - Accent5 3 4 2 2" xfId="38554"/>
    <cellStyle name="20% - Accent5 3 4 3" xfId="38555"/>
    <cellStyle name="20% - Accent5 3 4 4" xfId="38556"/>
    <cellStyle name="20% - Accent5 3 5" xfId="38557"/>
    <cellStyle name="20% - Accent5 3 5 2" xfId="38558"/>
    <cellStyle name="20% - Accent5 3 6" xfId="38559"/>
    <cellStyle name="20% - Accent5 3 6 2" xfId="38560"/>
    <cellStyle name="20% - Accent5 3 7" xfId="38561"/>
    <cellStyle name="20% - Accent5 3 8" xfId="38562"/>
    <cellStyle name="20% - Accent5 30" xfId="8492"/>
    <cellStyle name="20% - Accent5 31" xfId="8493"/>
    <cellStyle name="20% - Accent5 32" xfId="8494"/>
    <cellStyle name="20% - Accent5 33" xfId="8495"/>
    <cellStyle name="20% - Accent5 34" xfId="8496"/>
    <cellStyle name="20% - Accent5 35" xfId="8497"/>
    <cellStyle name="20% - Accent5 36" xfId="8498"/>
    <cellStyle name="20% - Accent5 37" xfId="8499"/>
    <cellStyle name="20% - Accent5 38" xfId="8500"/>
    <cellStyle name="20% - Accent5 39" xfId="8501"/>
    <cellStyle name="20% - Accent5 4" xfId="8502"/>
    <cellStyle name="20% - Accent5 4 2" xfId="8503"/>
    <cellStyle name="20% - Accent5 4 2 2" xfId="8504"/>
    <cellStyle name="20% - Accent5 4 2 2 2" xfId="38563"/>
    <cellStyle name="20% - Accent5 4 2 2 3" xfId="38564"/>
    <cellStyle name="20% - Accent5 4 2 2 4" xfId="38565"/>
    <cellStyle name="20% - Accent5 4 2 3" xfId="38566"/>
    <cellStyle name="20% - Accent5 4 2 3 2" xfId="38567"/>
    <cellStyle name="20% - Accent5 4 2 4" xfId="38568"/>
    <cellStyle name="20% - Accent5 4 2 5" xfId="38569"/>
    <cellStyle name="20% - Accent5 4 2 6" xfId="38570"/>
    <cellStyle name="20% - Accent5 4 3" xfId="8505"/>
    <cellStyle name="20% - Accent5 4 3 2" xfId="8506"/>
    <cellStyle name="20% - Accent5 4 3 3" xfId="38571"/>
    <cellStyle name="20% - Accent5 4 3 4" xfId="38572"/>
    <cellStyle name="20% - Accent5 4 4" xfId="8507"/>
    <cellStyle name="20% - Accent5 4 4 2" xfId="38573"/>
    <cellStyle name="20% - Accent5 4 4 3" xfId="38574"/>
    <cellStyle name="20% - Accent5 4 4 4" xfId="38575"/>
    <cellStyle name="20% - Accent5 4 5" xfId="8508"/>
    <cellStyle name="20% - Accent5 4 5 2" xfId="38576"/>
    <cellStyle name="20% - Accent5 4 6" xfId="38577"/>
    <cellStyle name="20% - Accent5 4 6 2" xfId="38578"/>
    <cellStyle name="20% - Accent5 4 7" xfId="38579"/>
    <cellStyle name="20% - Accent5 4 8" xfId="38580"/>
    <cellStyle name="20% - Accent5 40" xfId="8509"/>
    <cellStyle name="20% - Accent5 41" xfId="8510"/>
    <cellStyle name="20% - Accent5 42" xfId="8511"/>
    <cellStyle name="20% - Accent5 43" xfId="8512"/>
    <cellStyle name="20% - Accent5 44" xfId="8513"/>
    <cellStyle name="20% - Accent5 45" xfId="8514"/>
    <cellStyle name="20% - Accent5 46" xfId="8515"/>
    <cellStyle name="20% - Accent5 47" xfId="8516"/>
    <cellStyle name="20% - Accent5 48" xfId="8517"/>
    <cellStyle name="20% - Accent5 49" xfId="8518"/>
    <cellStyle name="20% - Accent5 5" xfId="8519"/>
    <cellStyle name="20% - Accent5 5 2" xfId="8520"/>
    <cellStyle name="20% - Accent5 5 2 2" xfId="8521"/>
    <cellStyle name="20% - Accent5 5 2 2 2" xfId="38581"/>
    <cellStyle name="20% - Accent5 5 2 2 2 2" xfId="38582"/>
    <cellStyle name="20% - Accent5 5 2 2 2 3" xfId="38583"/>
    <cellStyle name="20% - Accent5 5 2 2 3" xfId="38584"/>
    <cellStyle name="20% - Accent5 5 2 2 3 2" xfId="38585"/>
    <cellStyle name="20% - Accent5 5 2 2 4" xfId="38586"/>
    <cellStyle name="20% - Accent5 5 2 2 5" xfId="38587"/>
    <cellStyle name="20% - Accent5 5 2 3" xfId="38588"/>
    <cellStyle name="20% - Accent5 5 2 4" xfId="38589"/>
    <cellStyle name="20% - Accent5 5 3" xfId="8522"/>
    <cellStyle name="20% - Accent5 5 3 2" xfId="38590"/>
    <cellStyle name="20% - Accent5 5 3 3" xfId="38591"/>
    <cellStyle name="20% - Accent5 5 4" xfId="38592"/>
    <cellStyle name="20% - Accent5 5 4 2" xfId="38593"/>
    <cellStyle name="20% - Accent5 5 4 2 2" xfId="38594"/>
    <cellStyle name="20% - Accent5 5 4 2 3" xfId="38595"/>
    <cellStyle name="20% - Accent5 5 4 3" xfId="38596"/>
    <cellStyle name="20% - Accent5 5 4 3 2" xfId="38597"/>
    <cellStyle name="20% - Accent5 5 4 4" xfId="38598"/>
    <cellStyle name="20% - Accent5 5 4 5" xfId="38599"/>
    <cellStyle name="20% - Accent5 5 5" xfId="38600"/>
    <cellStyle name="20% - Accent5 5 5 2" xfId="38601"/>
    <cellStyle name="20% - Accent5 5 5 2 2" xfId="38602"/>
    <cellStyle name="20% - Accent5 5 5 2 3" xfId="38603"/>
    <cellStyle name="20% - Accent5 5 5 3" xfId="38604"/>
    <cellStyle name="20% - Accent5 5 5 3 2" xfId="38605"/>
    <cellStyle name="20% - Accent5 5 5 4" xfId="38606"/>
    <cellStyle name="20% - Accent5 5 5 5" xfId="38607"/>
    <cellStyle name="20% - Accent5 5 5 6" xfId="38608"/>
    <cellStyle name="20% - Accent5 5 5 7" xfId="38609"/>
    <cellStyle name="20% - Accent5 5 6" xfId="38610"/>
    <cellStyle name="20% - Accent5 5 6 2" xfId="38611"/>
    <cellStyle name="20% - Accent5 5 6 2 2" xfId="38612"/>
    <cellStyle name="20% - Accent5 5 6 3" xfId="38613"/>
    <cellStyle name="20% - Accent5 5 6 4" xfId="38614"/>
    <cellStyle name="20% - Accent5 5 7" xfId="38615"/>
    <cellStyle name="20% - Accent5 5 7 2" xfId="38616"/>
    <cellStyle name="20% - Accent5 5 8" xfId="38617"/>
    <cellStyle name="20% - Accent5 50" xfId="8523"/>
    <cellStyle name="20% - Accent5 51" xfId="8524"/>
    <cellStyle name="20% - Accent5 52" xfId="8525"/>
    <cellStyle name="20% - Accent5 53" xfId="8526"/>
    <cellStyle name="20% - Accent5 54" xfId="8527"/>
    <cellStyle name="20% - Accent5 55" xfId="8528"/>
    <cellStyle name="20% - Accent5 56" xfId="8529"/>
    <cellStyle name="20% - Accent5 57" xfId="8530"/>
    <cellStyle name="20% - Accent5 58" xfId="8531"/>
    <cellStyle name="20% - Accent5 59" xfId="8532"/>
    <cellStyle name="20% - Accent5 6" xfId="8533"/>
    <cellStyle name="20% - Accent5 6 2" xfId="8534"/>
    <cellStyle name="20% - Accent5 6 2 2" xfId="8535"/>
    <cellStyle name="20% - Accent5 6 2 2 2" xfId="38618"/>
    <cellStyle name="20% - Accent5 6 2 3" xfId="38619"/>
    <cellStyle name="20% - Accent5 6 2 3 2" xfId="38620"/>
    <cellStyle name="20% - Accent5 6 2 4" xfId="38621"/>
    <cellStyle name="20% - Accent5 6 3" xfId="8536"/>
    <cellStyle name="20% - Accent5 6 3 2" xfId="38622"/>
    <cellStyle name="20% - Accent5 6 3 3" xfId="38623"/>
    <cellStyle name="20% - Accent5 6 4" xfId="38624"/>
    <cellStyle name="20% - Accent5 6 4 2" xfId="38625"/>
    <cellStyle name="20% - Accent5 6 4 2 2" xfId="38626"/>
    <cellStyle name="20% - Accent5 6 4 3" xfId="38627"/>
    <cellStyle name="20% - Accent5 6 4 4" xfId="38628"/>
    <cellStyle name="20% - Accent5 6 4 5" xfId="38629"/>
    <cellStyle name="20% - Accent5 6 4 6" xfId="38630"/>
    <cellStyle name="20% - Accent5 6 5" xfId="38631"/>
    <cellStyle name="20% - Accent5 6 5 2" xfId="38632"/>
    <cellStyle name="20% - Accent5 6 5 3" xfId="38633"/>
    <cellStyle name="20% - Accent5 6 5 4" xfId="38634"/>
    <cellStyle name="20% - Accent5 6 5 5" xfId="38635"/>
    <cellStyle name="20% - Accent5 6 6" xfId="38636"/>
    <cellStyle name="20% - Accent5 6 7" xfId="38637"/>
    <cellStyle name="20% - Accent5 6 8" xfId="38638"/>
    <cellStyle name="20% - Accent5 6 9" xfId="38639"/>
    <cellStyle name="20% - Accent5 60" xfId="8537"/>
    <cellStyle name="20% - Accent5 61" xfId="8538"/>
    <cellStyle name="20% - Accent5 62" xfId="8539"/>
    <cellStyle name="20% - Accent5 63" xfId="8540"/>
    <cellStyle name="20% - Accent5 64" xfId="8541"/>
    <cellStyle name="20% - Accent5 65" xfId="38640"/>
    <cellStyle name="20% - Accent5 7" xfId="8542"/>
    <cellStyle name="20% - Accent5 7 2" xfId="8543"/>
    <cellStyle name="20% - Accent5 7 2 2" xfId="38641"/>
    <cellStyle name="20% - Accent5 7 2 2 2" xfId="38642"/>
    <cellStyle name="20% - Accent5 7 2 3" xfId="38643"/>
    <cellStyle name="20% - Accent5 7 2 4" xfId="38644"/>
    <cellStyle name="20% - Accent5 7 3" xfId="38645"/>
    <cellStyle name="20% - Accent5 7 3 2" xfId="38646"/>
    <cellStyle name="20% - Accent5 7 3 3" xfId="38647"/>
    <cellStyle name="20% - Accent5 7 4" xfId="38648"/>
    <cellStyle name="20% - Accent5 7 4 2" xfId="38649"/>
    <cellStyle name="20% - Accent5 7 4 3" xfId="38650"/>
    <cellStyle name="20% - Accent5 7 5" xfId="38651"/>
    <cellStyle name="20% - Accent5 7 6" xfId="38652"/>
    <cellStyle name="20% - Accent5 8" xfId="8544"/>
    <cellStyle name="20% - Accent5 8 2" xfId="8545"/>
    <cellStyle name="20% - Accent5 8 2 2" xfId="38653"/>
    <cellStyle name="20% - Accent5 8 2 2 2" xfId="38654"/>
    <cellStyle name="20% - Accent5 8 2 3" xfId="38655"/>
    <cellStyle name="20% - Accent5 8 2 4" xfId="38656"/>
    <cellStyle name="20% - Accent5 8 3" xfId="38657"/>
    <cellStyle name="20% - Accent5 8 3 2" xfId="38658"/>
    <cellStyle name="20% - Accent5 8 3 2 2" xfId="38659"/>
    <cellStyle name="20% - Accent5 8 3 3" xfId="38660"/>
    <cellStyle name="20% - Accent5 8 3 4" xfId="38661"/>
    <cellStyle name="20% - Accent5 8 4" xfId="38662"/>
    <cellStyle name="20% - Accent5 9" xfId="8546"/>
    <cellStyle name="20% - Accent5 9 2" xfId="8547"/>
    <cellStyle name="20% - Accent5 9 2 2" xfId="38663"/>
    <cellStyle name="20% - Accent5 9 2 3" xfId="38664"/>
    <cellStyle name="20% - Accent5 9 3" xfId="38665"/>
    <cellStyle name="20% - Accent5 9 4" xfId="38666"/>
    <cellStyle name="20% - Accent5 9 5" xfId="38667"/>
    <cellStyle name="20% - Accent6 10" xfId="8548"/>
    <cellStyle name="20% - Accent6 10 2" xfId="38668"/>
    <cellStyle name="20% - Accent6 10 2 2" xfId="38669"/>
    <cellStyle name="20% - Accent6 10 2 3" xfId="38670"/>
    <cellStyle name="20% - Accent6 10 3" xfId="38671"/>
    <cellStyle name="20% - Accent6 10 4" xfId="38672"/>
    <cellStyle name="20% - Accent6 11" xfId="8549"/>
    <cellStyle name="20% - Accent6 11 2" xfId="38673"/>
    <cellStyle name="20% - Accent6 11 2 2" xfId="38674"/>
    <cellStyle name="20% - Accent6 11 3" xfId="38675"/>
    <cellStyle name="20% - Accent6 12" xfId="8550"/>
    <cellStyle name="20% - Accent6 12 2" xfId="38676"/>
    <cellStyle name="20% - Accent6 13" xfId="8551"/>
    <cellStyle name="20% - Accent6 14" xfId="8552"/>
    <cellStyle name="20% - Accent6 15" xfId="8553"/>
    <cellStyle name="20% - Accent6 16" xfId="8554"/>
    <cellStyle name="20% - Accent6 17" xfId="8555"/>
    <cellStyle name="20% - Accent6 18" xfId="8556"/>
    <cellStyle name="20% - Accent6 19" xfId="8557"/>
    <cellStyle name="20% - Accent6 2" xfId="8558"/>
    <cellStyle name="20% - Accent6 2 10" xfId="38677"/>
    <cellStyle name="20% - Accent6 2 11" xfId="38678"/>
    <cellStyle name="20% - Accent6 2 12" xfId="38679"/>
    <cellStyle name="20% - Accent6 2 12 2" xfId="38680"/>
    <cellStyle name="20% - Accent6 2 2" xfId="8559"/>
    <cellStyle name="20% - Accent6 2 2 2" xfId="8560"/>
    <cellStyle name="20% - Accent6 2 2 2 2" xfId="38681"/>
    <cellStyle name="20% - Accent6 2 2 2 2 2" xfId="38682"/>
    <cellStyle name="20% - Accent6 2 2 2 2 3" xfId="38683"/>
    <cellStyle name="20% - Accent6 2 2 2 3" xfId="38684"/>
    <cellStyle name="20% - Accent6 2 2 2 3 2" xfId="38685"/>
    <cellStyle name="20% - Accent6 2 2 2 4" xfId="38686"/>
    <cellStyle name="20% - Accent6 2 2 2 5" xfId="38687"/>
    <cellStyle name="20% - Accent6 2 2 3" xfId="8561"/>
    <cellStyle name="20% - Accent6 2 2 3 2" xfId="38688"/>
    <cellStyle name="20% - Accent6 2 2 3 2 2" xfId="38689"/>
    <cellStyle name="20% - Accent6 2 2 3 2 3" xfId="38690"/>
    <cellStyle name="20% - Accent6 2 2 3 3" xfId="38691"/>
    <cellStyle name="20% - Accent6 2 2 3 4" xfId="38692"/>
    <cellStyle name="20% - Accent6 2 2 3 5" xfId="38693"/>
    <cellStyle name="20% - Accent6 2 2 4" xfId="38694"/>
    <cellStyle name="20% - Accent6 2 2 4 2" xfId="38695"/>
    <cellStyle name="20% - Accent6 2 2 4 3" xfId="38696"/>
    <cellStyle name="20% - Accent6 2 2 4 4" xfId="38697"/>
    <cellStyle name="20% - Accent6 2 2 5" xfId="38698"/>
    <cellStyle name="20% - Accent6 2 2 5 2" xfId="38699"/>
    <cellStyle name="20% - Accent6 2 2 6" xfId="38700"/>
    <cellStyle name="20% - Accent6 2 2 7" xfId="38701"/>
    <cellStyle name="20% - Accent6 2 2 8" xfId="38702"/>
    <cellStyle name="20% - Accent6 2 3" xfId="8562"/>
    <cellStyle name="20% - Accent6 2 3 2" xfId="8563"/>
    <cellStyle name="20% - Accent6 2 3 2 2" xfId="38703"/>
    <cellStyle name="20% - Accent6 2 3 2 2 2" xfId="38704"/>
    <cellStyle name="20% - Accent6 2 3 2 2 3" xfId="38705"/>
    <cellStyle name="20% - Accent6 2 3 2 3" xfId="38706"/>
    <cellStyle name="20% - Accent6 2 3 2 4" xfId="38707"/>
    <cellStyle name="20% - Accent6 2 3 2 5" xfId="38708"/>
    <cellStyle name="20% - Accent6 2 3 3" xfId="38709"/>
    <cellStyle name="20% - Accent6 2 3 3 2" xfId="38710"/>
    <cellStyle name="20% - Accent6 2 3 3 3" xfId="38711"/>
    <cellStyle name="20% - Accent6 2 3 3 4" xfId="38712"/>
    <cellStyle name="20% - Accent6 2 3 4" xfId="38713"/>
    <cellStyle name="20% - Accent6 2 3 4 2" xfId="38714"/>
    <cellStyle name="20% - Accent6 2 3 5" xfId="38715"/>
    <cellStyle name="20% - Accent6 2 3 6" xfId="38716"/>
    <cellStyle name="20% - Accent6 2 3 7" xfId="38717"/>
    <cellStyle name="20% - Accent6 2 4" xfId="8564"/>
    <cellStyle name="20% - Accent6 2 4 2" xfId="8565"/>
    <cellStyle name="20% - Accent6 2 4 2 2" xfId="38718"/>
    <cellStyle name="20% - Accent6 2 4 2 2 2" xfId="38719"/>
    <cellStyle name="20% - Accent6 2 4 2 3" xfId="38720"/>
    <cellStyle name="20% - Accent6 2 4 2 4" xfId="38721"/>
    <cellStyle name="20% - Accent6 2 4 3" xfId="38722"/>
    <cellStyle name="20% - Accent6 2 4 3 2" xfId="38723"/>
    <cellStyle name="20% - Accent6 2 4 3 3" xfId="38724"/>
    <cellStyle name="20% - Accent6 2 4 4" xfId="38725"/>
    <cellStyle name="20% - Accent6 2 4 4 2" xfId="38726"/>
    <cellStyle name="20% - Accent6 2 4 5" xfId="38727"/>
    <cellStyle name="20% - Accent6 2 4 6" xfId="38728"/>
    <cellStyle name="20% - Accent6 2 5" xfId="8566"/>
    <cellStyle name="20% - Accent6 2 5 2" xfId="38729"/>
    <cellStyle name="20% - Accent6 2 5 2 2" xfId="38730"/>
    <cellStyle name="20% - Accent6 2 5 3" xfId="38731"/>
    <cellStyle name="20% - Accent6 2 5 4" xfId="38732"/>
    <cellStyle name="20% - Accent6 2 6" xfId="38733"/>
    <cellStyle name="20% - Accent6 2 6 2" xfId="38734"/>
    <cellStyle name="20% - Accent6 2 6 2 2" xfId="38735"/>
    <cellStyle name="20% - Accent6 2 6 2 3" xfId="38736"/>
    <cellStyle name="20% - Accent6 2 6 2 4" xfId="38737"/>
    <cellStyle name="20% - Accent6 2 6 3" xfId="38738"/>
    <cellStyle name="20% - Accent6 2 6 3 2" xfId="38739"/>
    <cellStyle name="20% - Accent6 2 6 3 3" xfId="38740"/>
    <cellStyle name="20% - Accent6 2 6 4" xfId="38741"/>
    <cellStyle name="20% - Accent6 2 6 4 2" xfId="38742"/>
    <cellStyle name="20% - Accent6 2 6 5" xfId="38743"/>
    <cellStyle name="20% - Accent6 2 6 6" xfId="38744"/>
    <cellStyle name="20% - Accent6 2 6 7" xfId="38745"/>
    <cellStyle name="20% - Accent6 2 6 8" xfId="38746"/>
    <cellStyle name="20% - Accent6 2 7" xfId="38747"/>
    <cellStyle name="20% - Accent6 2 7 2" xfId="38748"/>
    <cellStyle name="20% - Accent6 2 7 3" xfId="38749"/>
    <cellStyle name="20% - Accent6 2 7 4" xfId="38750"/>
    <cellStyle name="20% - Accent6 2 8" xfId="38751"/>
    <cellStyle name="20% - Accent6 2 8 2" xfId="38752"/>
    <cellStyle name="20% - Accent6 2 9" xfId="38753"/>
    <cellStyle name="20% - Accent6 2 9 2" xfId="38754"/>
    <cellStyle name="20% - Accent6 2_12PCORC Wind Vestas and Royalties" xfId="38755"/>
    <cellStyle name="20% - Accent6 20" xfId="8567"/>
    <cellStyle name="20% - Accent6 21" xfId="8568"/>
    <cellStyle name="20% - Accent6 22" xfId="8569"/>
    <cellStyle name="20% - Accent6 23" xfId="8570"/>
    <cellStyle name="20% - Accent6 24" xfId="8571"/>
    <cellStyle name="20% - Accent6 25" xfId="8572"/>
    <cellStyle name="20% - Accent6 26" xfId="8573"/>
    <cellStyle name="20% - Accent6 27" xfId="8574"/>
    <cellStyle name="20% - Accent6 28" xfId="8575"/>
    <cellStyle name="20% - Accent6 29" xfId="8576"/>
    <cellStyle name="20% - Accent6 3" xfId="8577"/>
    <cellStyle name="20% - Accent6 3 2" xfId="8578"/>
    <cellStyle name="20% - Accent6 3 2 2" xfId="38756"/>
    <cellStyle name="20% - Accent6 3 2 2 2" xfId="38757"/>
    <cellStyle name="20% - Accent6 3 2 2 3" xfId="38758"/>
    <cellStyle name="20% - Accent6 3 2 2 4" xfId="38759"/>
    <cellStyle name="20% - Accent6 3 2 3" xfId="38760"/>
    <cellStyle name="20% - Accent6 3 2 3 2" xfId="38761"/>
    <cellStyle name="20% - Accent6 3 2 3 3" xfId="38762"/>
    <cellStyle name="20% - Accent6 3 2 3 4" xfId="38763"/>
    <cellStyle name="20% - Accent6 3 2 4" xfId="38764"/>
    <cellStyle name="20% - Accent6 3 2 4 2" xfId="38765"/>
    <cellStyle name="20% - Accent6 3 2 5" xfId="38766"/>
    <cellStyle name="20% - Accent6 3 2 6" xfId="38767"/>
    <cellStyle name="20% - Accent6 3 2 7" xfId="38768"/>
    <cellStyle name="20% - Accent6 3 3" xfId="8579"/>
    <cellStyle name="20% - Accent6 3 3 2" xfId="38769"/>
    <cellStyle name="20% - Accent6 3 3 2 2" xfId="38770"/>
    <cellStyle name="20% - Accent6 3 3 2 2 2" xfId="38771"/>
    <cellStyle name="20% - Accent6 3 3 2 3" xfId="38772"/>
    <cellStyle name="20% - Accent6 3 3 2 3 2" xfId="38773"/>
    <cellStyle name="20% - Accent6 3 3 2 4" xfId="38774"/>
    <cellStyle name="20% - Accent6 3 3 3" xfId="38775"/>
    <cellStyle name="20% - Accent6 3 3 3 2" xfId="38776"/>
    <cellStyle name="20% - Accent6 3 3 4" xfId="38777"/>
    <cellStyle name="20% - Accent6 3 3 4 2" xfId="38778"/>
    <cellStyle name="20% - Accent6 3 3 5" xfId="38779"/>
    <cellStyle name="20% - Accent6 3 3 6" xfId="38780"/>
    <cellStyle name="20% - Accent6 3 4" xfId="8580"/>
    <cellStyle name="20% - Accent6 3 4 2" xfId="38781"/>
    <cellStyle name="20% - Accent6 3 4 2 2" xfId="38782"/>
    <cellStyle name="20% - Accent6 3 4 3" xfId="38783"/>
    <cellStyle name="20% - Accent6 3 4 4" xfId="38784"/>
    <cellStyle name="20% - Accent6 3 5" xfId="38785"/>
    <cellStyle name="20% - Accent6 3 5 2" xfId="38786"/>
    <cellStyle name="20% - Accent6 3 6" xfId="38787"/>
    <cellStyle name="20% - Accent6 3 7" xfId="38788"/>
    <cellStyle name="20% - Accent6 3 8" xfId="38789"/>
    <cellStyle name="20% - Accent6 30" xfId="8581"/>
    <cellStyle name="20% - Accent6 31" xfId="8582"/>
    <cellStyle name="20% - Accent6 32" xfId="8583"/>
    <cellStyle name="20% - Accent6 33" xfId="8584"/>
    <cellStyle name="20% - Accent6 34" xfId="8585"/>
    <cellStyle name="20% - Accent6 35" xfId="8586"/>
    <cellStyle name="20% - Accent6 36" xfId="8587"/>
    <cellStyle name="20% - Accent6 37" xfId="8588"/>
    <cellStyle name="20% - Accent6 38" xfId="8589"/>
    <cellStyle name="20% - Accent6 39" xfId="8590"/>
    <cellStyle name="20% - Accent6 4" xfId="8591"/>
    <cellStyle name="20% - Accent6 4 2" xfId="8592"/>
    <cellStyle name="20% - Accent6 4 2 2" xfId="8593"/>
    <cellStyle name="20% - Accent6 4 2 2 2" xfId="8594"/>
    <cellStyle name="20% - Accent6 4 2 2 3" xfId="38790"/>
    <cellStyle name="20% - Accent6 4 2 2 4" xfId="38791"/>
    <cellStyle name="20% - Accent6 4 2 3" xfId="8595"/>
    <cellStyle name="20% - Accent6 4 2 3 2" xfId="8596"/>
    <cellStyle name="20% - Accent6 4 2 4" xfId="8597"/>
    <cellStyle name="20% - Accent6 4 2 4 2" xfId="38792"/>
    <cellStyle name="20% - Accent6 4 2 5" xfId="8598"/>
    <cellStyle name="20% - Accent6 4 2 6" xfId="38793"/>
    <cellStyle name="20% - Accent6 4 3" xfId="8599"/>
    <cellStyle name="20% - Accent6 4 3 2" xfId="8600"/>
    <cellStyle name="20% - Accent6 4 3 2 2" xfId="8601"/>
    <cellStyle name="20% - Accent6 4 3 3" xfId="8602"/>
    <cellStyle name="20% - Accent6 4 3 4" xfId="38794"/>
    <cellStyle name="20% - Accent6 4 4" xfId="8603"/>
    <cellStyle name="20% - Accent6 4 4 2" xfId="8604"/>
    <cellStyle name="20% - Accent6 4 4 3" xfId="38795"/>
    <cellStyle name="20% - Accent6 4 4 4" xfId="38796"/>
    <cellStyle name="20% - Accent6 4 5" xfId="8605"/>
    <cellStyle name="20% - Accent6 4 5 2" xfId="8606"/>
    <cellStyle name="20% - Accent6 4 6" xfId="8607"/>
    <cellStyle name="20% - Accent6 4 6 2" xfId="38797"/>
    <cellStyle name="20% - Accent6 4 7" xfId="8608"/>
    <cellStyle name="20% - Accent6 4 7 2" xfId="38798"/>
    <cellStyle name="20% - Accent6 4 8" xfId="8609"/>
    <cellStyle name="20% - Accent6 4 9" xfId="8610"/>
    <cellStyle name="20% - Accent6 40" xfId="8611"/>
    <cellStyle name="20% - Accent6 41" xfId="8612"/>
    <cellStyle name="20% - Accent6 42" xfId="8613"/>
    <cellStyle name="20% - Accent6 43" xfId="8614"/>
    <cellStyle name="20% - Accent6 44" xfId="8615"/>
    <cellStyle name="20% - Accent6 45" xfId="8616"/>
    <cellStyle name="20% - Accent6 46" xfId="8617"/>
    <cellStyle name="20% - Accent6 47" xfId="8618"/>
    <cellStyle name="20% - Accent6 48" xfId="8619"/>
    <cellStyle name="20% - Accent6 49" xfId="8620"/>
    <cellStyle name="20% - Accent6 5" xfId="8621"/>
    <cellStyle name="20% - Accent6 5 2" xfId="8622"/>
    <cellStyle name="20% - Accent6 5 2 2" xfId="38799"/>
    <cellStyle name="20% - Accent6 5 2 2 2" xfId="38800"/>
    <cellStyle name="20% - Accent6 5 2 2 2 2" xfId="38801"/>
    <cellStyle name="20% - Accent6 5 2 2 2 3" xfId="38802"/>
    <cellStyle name="20% - Accent6 5 2 2 3" xfId="38803"/>
    <cellStyle name="20% - Accent6 5 2 2 3 2" xfId="38804"/>
    <cellStyle name="20% - Accent6 5 2 2 4" xfId="38805"/>
    <cellStyle name="20% - Accent6 5 2 2 5" xfId="38806"/>
    <cellStyle name="20% - Accent6 5 2 3" xfId="38807"/>
    <cellStyle name="20% - Accent6 5 2 4" xfId="38808"/>
    <cellStyle name="20% - Accent6 5 3" xfId="38809"/>
    <cellStyle name="20% - Accent6 5 3 2" xfId="38810"/>
    <cellStyle name="20% - Accent6 5 3 3" xfId="38811"/>
    <cellStyle name="20% - Accent6 5 3 4" xfId="38812"/>
    <cellStyle name="20% - Accent6 5 4" xfId="38813"/>
    <cellStyle name="20% - Accent6 5 4 2" xfId="38814"/>
    <cellStyle name="20% - Accent6 5 4 3" xfId="38815"/>
    <cellStyle name="20% - Accent6 5 5" xfId="38816"/>
    <cellStyle name="20% - Accent6 5 5 2" xfId="38817"/>
    <cellStyle name="20% - Accent6 5 5 2 2" xfId="38818"/>
    <cellStyle name="20% - Accent6 5 5 2 3" xfId="38819"/>
    <cellStyle name="20% - Accent6 5 5 3" xfId="38820"/>
    <cellStyle name="20% - Accent6 5 5 3 2" xfId="38821"/>
    <cellStyle name="20% - Accent6 5 5 4" xfId="38822"/>
    <cellStyle name="20% - Accent6 5 5 5" xfId="38823"/>
    <cellStyle name="20% - Accent6 5 6" xfId="38824"/>
    <cellStyle name="20% - Accent6 5 6 2" xfId="38825"/>
    <cellStyle name="20% - Accent6 5 6 2 2" xfId="38826"/>
    <cellStyle name="20% - Accent6 5 6 2 3" xfId="38827"/>
    <cellStyle name="20% - Accent6 5 6 3" xfId="38828"/>
    <cellStyle name="20% - Accent6 5 6 3 2" xfId="38829"/>
    <cellStyle name="20% - Accent6 5 6 4" xfId="38830"/>
    <cellStyle name="20% - Accent6 5 6 5" xfId="38831"/>
    <cellStyle name="20% - Accent6 5 6 6" xfId="38832"/>
    <cellStyle name="20% - Accent6 5 6 7" xfId="38833"/>
    <cellStyle name="20% - Accent6 5 7" xfId="38834"/>
    <cellStyle name="20% - Accent6 5 7 2" xfId="38835"/>
    <cellStyle name="20% - Accent6 5 7 2 2" xfId="38836"/>
    <cellStyle name="20% - Accent6 5 7 3" xfId="38837"/>
    <cellStyle name="20% - Accent6 5 7 4" xfId="38838"/>
    <cellStyle name="20% - Accent6 5 8" xfId="38839"/>
    <cellStyle name="20% - Accent6 5 8 2" xfId="38840"/>
    <cellStyle name="20% - Accent6 5 9" xfId="38841"/>
    <cellStyle name="20% - Accent6 50" xfId="8623"/>
    <cellStyle name="20% - Accent6 51" xfId="8624"/>
    <cellStyle name="20% - Accent6 52" xfId="8625"/>
    <cellStyle name="20% - Accent6 53" xfId="8626"/>
    <cellStyle name="20% - Accent6 54" xfId="8627"/>
    <cellStyle name="20% - Accent6 55" xfId="8628"/>
    <cellStyle name="20% - Accent6 56" xfId="8629"/>
    <cellStyle name="20% - Accent6 57" xfId="8630"/>
    <cellStyle name="20% - Accent6 58" xfId="8631"/>
    <cellStyle name="20% - Accent6 59" xfId="8632"/>
    <cellStyle name="20% - Accent6 6" xfId="8633"/>
    <cellStyle name="20% - Accent6 6 2" xfId="8634"/>
    <cellStyle name="20% - Accent6 6 2 2" xfId="38842"/>
    <cellStyle name="20% - Accent6 6 2 2 2" xfId="38843"/>
    <cellStyle name="20% - Accent6 6 2 3" xfId="38844"/>
    <cellStyle name="20% - Accent6 6 2 3 2" xfId="38845"/>
    <cellStyle name="20% - Accent6 6 2 4" xfId="38846"/>
    <cellStyle name="20% - Accent6 6 3" xfId="38847"/>
    <cellStyle name="20% - Accent6 6 3 2" xfId="38848"/>
    <cellStyle name="20% - Accent6 6 3 3" xfId="38849"/>
    <cellStyle name="20% - Accent6 6 4" xfId="38850"/>
    <cellStyle name="20% - Accent6 6 4 2" xfId="38851"/>
    <cellStyle name="20% - Accent6 6 4 2 2" xfId="38852"/>
    <cellStyle name="20% - Accent6 6 4 3" xfId="38853"/>
    <cellStyle name="20% - Accent6 6 4 4" xfId="38854"/>
    <cellStyle name="20% - Accent6 6 4 5" xfId="38855"/>
    <cellStyle name="20% - Accent6 6 4 6" xfId="38856"/>
    <cellStyle name="20% - Accent6 6 5" xfId="38857"/>
    <cellStyle name="20% - Accent6 6 5 2" xfId="38858"/>
    <cellStyle name="20% - Accent6 6 5 3" xfId="38859"/>
    <cellStyle name="20% - Accent6 6 5 4" xfId="38860"/>
    <cellStyle name="20% - Accent6 6 5 5" xfId="38861"/>
    <cellStyle name="20% - Accent6 6 6" xfId="38862"/>
    <cellStyle name="20% - Accent6 6 7" xfId="38863"/>
    <cellStyle name="20% - Accent6 6 8" xfId="38864"/>
    <cellStyle name="20% - Accent6 6 9" xfId="38865"/>
    <cellStyle name="20% - Accent6 60" xfId="8635"/>
    <cellStyle name="20% - Accent6 61" xfId="8636"/>
    <cellStyle name="20% - Accent6 62" xfId="8637"/>
    <cellStyle name="20% - Accent6 63" xfId="8638"/>
    <cellStyle name="20% - Accent6 64" xfId="8639"/>
    <cellStyle name="20% - Accent6 65" xfId="38866"/>
    <cellStyle name="20% - Accent6 7" xfId="8640"/>
    <cellStyle name="20% - Accent6 7 2" xfId="8641"/>
    <cellStyle name="20% - Accent6 7 2 2" xfId="38867"/>
    <cellStyle name="20% - Accent6 7 2 2 2" xfId="38868"/>
    <cellStyle name="20% - Accent6 7 2 3" xfId="38869"/>
    <cellStyle name="20% - Accent6 7 2 4" xfId="38870"/>
    <cellStyle name="20% - Accent6 7 3" xfId="38871"/>
    <cellStyle name="20% - Accent6 7 3 2" xfId="38872"/>
    <cellStyle name="20% - Accent6 7 3 3" xfId="38873"/>
    <cellStyle name="20% - Accent6 7 4" xfId="38874"/>
    <cellStyle name="20% - Accent6 7 4 2" xfId="38875"/>
    <cellStyle name="20% - Accent6 7 4 3" xfId="38876"/>
    <cellStyle name="20% - Accent6 7 5" xfId="38877"/>
    <cellStyle name="20% - Accent6 7 6" xfId="38878"/>
    <cellStyle name="20% - Accent6 8" xfId="8642"/>
    <cellStyle name="20% - Accent6 8 2" xfId="8643"/>
    <cellStyle name="20% - Accent6 8 2 2" xfId="38879"/>
    <cellStyle name="20% - Accent6 8 2 2 2" xfId="38880"/>
    <cellStyle name="20% - Accent6 8 2 3" xfId="38881"/>
    <cellStyle name="20% - Accent6 8 2 4" xfId="38882"/>
    <cellStyle name="20% - Accent6 8 3" xfId="38883"/>
    <cellStyle name="20% - Accent6 8 3 2" xfId="38884"/>
    <cellStyle name="20% - Accent6 8 3 2 2" xfId="38885"/>
    <cellStyle name="20% - Accent6 8 3 3" xfId="38886"/>
    <cellStyle name="20% - Accent6 8 3 4" xfId="38887"/>
    <cellStyle name="20% - Accent6 8 4" xfId="38888"/>
    <cellStyle name="20% - Accent6 9" xfId="8644"/>
    <cellStyle name="20% - Accent6 9 2" xfId="8645"/>
    <cellStyle name="20% - Accent6 9 2 2" xfId="38889"/>
    <cellStyle name="20% - Accent6 9 2 3" xfId="38890"/>
    <cellStyle name="20% - Accent6 9 3" xfId="38891"/>
    <cellStyle name="20% - Accent6 9 4" xfId="38892"/>
    <cellStyle name="20% - Accent6 9 5" xfId="38893"/>
    <cellStyle name="40% - Accent1 10" xfId="8646"/>
    <cellStyle name="40% - Accent1 10 2" xfId="38894"/>
    <cellStyle name="40% - Accent1 10 2 2" xfId="38895"/>
    <cellStyle name="40% - Accent1 10 2 3" xfId="38896"/>
    <cellStyle name="40% - Accent1 10 3" xfId="38897"/>
    <cellStyle name="40% - Accent1 10 4" xfId="38898"/>
    <cellStyle name="40% - Accent1 11" xfId="8647"/>
    <cellStyle name="40% - Accent1 11 2" xfId="38899"/>
    <cellStyle name="40% - Accent1 11 2 2" xfId="38900"/>
    <cellStyle name="40% - Accent1 11 3" xfId="38901"/>
    <cellStyle name="40% - Accent1 12" xfId="8648"/>
    <cellStyle name="40% - Accent1 12 2" xfId="38902"/>
    <cellStyle name="40% - Accent1 13" xfId="8649"/>
    <cellStyle name="40% - Accent1 14" xfId="8650"/>
    <cellStyle name="40% - Accent1 15" xfId="8651"/>
    <cellStyle name="40% - Accent1 16" xfId="8652"/>
    <cellStyle name="40% - Accent1 17" xfId="8653"/>
    <cellStyle name="40% - Accent1 18" xfId="8654"/>
    <cellStyle name="40% - Accent1 19" xfId="8655"/>
    <cellStyle name="40% - Accent1 2" xfId="8656"/>
    <cellStyle name="40% - Accent1 2 10" xfId="38903"/>
    <cellStyle name="40% - Accent1 2 11" xfId="38904"/>
    <cellStyle name="40% - Accent1 2 12" xfId="38905"/>
    <cellStyle name="40% - Accent1 2 12 2" xfId="38906"/>
    <cellStyle name="40% - Accent1 2 2" xfId="8657"/>
    <cellStyle name="40% - Accent1 2 2 2" xfId="8658"/>
    <cellStyle name="40% - Accent1 2 2 2 2" xfId="38907"/>
    <cellStyle name="40% - Accent1 2 2 2 2 2" xfId="38908"/>
    <cellStyle name="40% - Accent1 2 2 2 2 3" xfId="38909"/>
    <cellStyle name="40% - Accent1 2 2 2 3" xfId="38910"/>
    <cellStyle name="40% - Accent1 2 2 2 3 2" xfId="38911"/>
    <cellStyle name="40% - Accent1 2 2 2 4" xfId="38912"/>
    <cellStyle name="40% - Accent1 2 2 2 5" xfId="38913"/>
    <cellStyle name="40% - Accent1 2 2 3" xfId="8659"/>
    <cellStyle name="40% - Accent1 2 2 3 2" xfId="38914"/>
    <cellStyle name="40% - Accent1 2 2 3 2 2" xfId="38915"/>
    <cellStyle name="40% - Accent1 2 2 3 2 3" xfId="38916"/>
    <cellStyle name="40% - Accent1 2 2 3 3" xfId="38917"/>
    <cellStyle name="40% - Accent1 2 2 3 4" xfId="38918"/>
    <cellStyle name="40% - Accent1 2 2 3 5" xfId="38919"/>
    <cellStyle name="40% - Accent1 2 2 4" xfId="38920"/>
    <cellStyle name="40% - Accent1 2 2 4 2" xfId="38921"/>
    <cellStyle name="40% - Accent1 2 2 4 3" xfId="38922"/>
    <cellStyle name="40% - Accent1 2 2 4 4" xfId="38923"/>
    <cellStyle name="40% - Accent1 2 2 5" xfId="38924"/>
    <cellStyle name="40% - Accent1 2 2 5 2" xfId="38925"/>
    <cellStyle name="40% - Accent1 2 2 6" xfId="38926"/>
    <cellStyle name="40% - Accent1 2 2 7" xfId="38927"/>
    <cellStyle name="40% - Accent1 2 2 8" xfId="38928"/>
    <cellStyle name="40% - Accent1 2 3" xfId="8660"/>
    <cellStyle name="40% - Accent1 2 3 2" xfId="8661"/>
    <cellStyle name="40% - Accent1 2 3 2 2" xfId="38929"/>
    <cellStyle name="40% - Accent1 2 3 2 2 2" xfId="38930"/>
    <cellStyle name="40% - Accent1 2 3 2 2 3" xfId="38931"/>
    <cellStyle name="40% - Accent1 2 3 2 3" xfId="38932"/>
    <cellStyle name="40% - Accent1 2 3 2 4" xfId="38933"/>
    <cellStyle name="40% - Accent1 2 3 2 5" xfId="38934"/>
    <cellStyle name="40% - Accent1 2 3 3" xfId="38935"/>
    <cellStyle name="40% - Accent1 2 3 3 2" xfId="38936"/>
    <cellStyle name="40% - Accent1 2 3 3 3" xfId="38937"/>
    <cellStyle name="40% - Accent1 2 3 3 4" xfId="38938"/>
    <cellStyle name="40% - Accent1 2 3 4" xfId="38939"/>
    <cellStyle name="40% - Accent1 2 3 4 2" xfId="38940"/>
    <cellStyle name="40% - Accent1 2 3 5" xfId="38941"/>
    <cellStyle name="40% - Accent1 2 3 6" xfId="38942"/>
    <cellStyle name="40% - Accent1 2 3 7" xfId="38943"/>
    <cellStyle name="40% - Accent1 2 4" xfId="8662"/>
    <cellStyle name="40% - Accent1 2 4 2" xfId="8663"/>
    <cellStyle name="40% - Accent1 2 4 2 2" xfId="38944"/>
    <cellStyle name="40% - Accent1 2 4 2 2 2" xfId="38945"/>
    <cellStyle name="40% - Accent1 2 4 2 3" xfId="38946"/>
    <cellStyle name="40% - Accent1 2 4 2 3 2" xfId="38947"/>
    <cellStyle name="40% - Accent1 2 4 2 4" xfId="38948"/>
    <cellStyle name="40% - Accent1 2 4 3" xfId="38949"/>
    <cellStyle name="40% - Accent1 2 4 3 2" xfId="38950"/>
    <cellStyle name="40% - Accent1 2 4 3 2 2" xfId="38951"/>
    <cellStyle name="40% - Accent1 2 4 3 3" xfId="38952"/>
    <cellStyle name="40% - Accent1 2 4 4" xfId="38953"/>
    <cellStyle name="40% - Accent1 2 4 4 2" xfId="38954"/>
    <cellStyle name="40% - Accent1 2 4 5" xfId="38955"/>
    <cellStyle name="40% - Accent1 2 4 5 2" xfId="38956"/>
    <cellStyle name="40% - Accent1 2 4 6" xfId="38957"/>
    <cellStyle name="40% - Accent1 2 5" xfId="8664"/>
    <cellStyle name="40% - Accent1 2 5 2" xfId="38958"/>
    <cellStyle name="40% - Accent1 2 5 2 2" xfId="38959"/>
    <cellStyle name="40% - Accent1 2 5 3" xfId="38960"/>
    <cellStyle name="40% - Accent1 2 5 4" xfId="38961"/>
    <cellStyle name="40% - Accent1 2 6" xfId="38962"/>
    <cellStyle name="40% - Accent1 2 6 2" xfId="38963"/>
    <cellStyle name="40% - Accent1 2 6 2 2" xfId="38964"/>
    <cellStyle name="40% - Accent1 2 6 2 3" xfId="38965"/>
    <cellStyle name="40% - Accent1 2 6 2 4" xfId="38966"/>
    <cellStyle name="40% - Accent1 2 6 3" xfId="38967"/>
    <cellStyle name="40% - Accent1 2 6 3 2" xfId="38968"/>
    <cellStyle name="40% - Accent1 2 6 3 3" xfId="38969"/>
    <cellStyle name="40% - Accent1 2 6 4" xfId="38970"/>
    <cellStyle name="40% - Accent1 2 6 4 2" xfId="38971"/>
    <cellStyle name="40% - Accent1 2 6 5" xfId="38972"/>
    <cellStyle name="40% - Accent1 2 6 6" xfId="38973"/>
    <cellStyle name="40% - Accent1 2 6 7" xfId="38974"/>
    <cellStyle name="40% - Accent1 2 6 8" xfId="38975"/>
    <cellStyle name="40% - Accent1 2 7" xfId="38976"/>
    <cellStyle name="40% - Accent1 2 7 2" xfId="38977"/>
    <cellStyle name="40% - Accent1 2 7 3" xfId="38978"/>
    <cellStyle name="40% - Accent1 2 7 4" xfId="38979"/>
    <cellStyle name="40% - Accent1 2 8" xfId="38980"/>
    <cellStyle name="40% - Accent1 2 8 2" xfId="38981"/>
    <cellStyle name="40% - Accent1 2 9" xfId="38982"/>
    <cellStyle name="40% - Accent1 2 9 2" xfId="38983"/>
    <cellStyle name="40% - Accent1 2_12PCORC Wind Vestas and Royalties" xfId="38984"/>
    <cellStyle name="40% - Accent1 20" xfId="8665"/>
    <cellStyle name="40% - Accent1 21" xfId="8666"/>
    <cellStyle name="40% - Accent1 22" xfId="8667"/>
    <cellStyle name="40% - Accent1 23" xfId="8668"/>
    <cellStyle name="40% - Accent1 24" xfId="8669"/>
    <cellStyle name="40% - Accent1 25" xfId="8670"/>
    <cellStyle name="40% - Accent1 26" xfId="8671"/>
    <cellStyle name="40% - Accent1 27" xfId="8672"/>
    <cellStyle name="40% - Accent1 28" xfId="8673"/>
    <cellStyle name="40% - Accent1 29" xfId="8674"/>
    <cellStyle name="40% - Accent1 3" xfId="8675"/>
    <cellStyle name="40% - Accent1 3 2" xfId="8676"/>
    <cellStyle name="40% - Accent1 3 2 2" xfId="38985"/>
    <cellStyle name="40% - Accent1 3 2 2 2" xfId="38986"/>
    <cellStyle name="40% - Accent1 3 2 2 3" xfId="38987"/>
    <cellStyle name="40% - Accent1 3 2 2 4" xfId="38988"/>
    <cellStyle name="40% - Accent1 3 2 3" xfId="38989"/>
    <cellStyle name="40% - Accent1 3 2 3 2" xfId="38990"/>
    <cellStyle name="40% - Accent1 3 2 3 3" xfId="38991"/>
    <cellStyle name="40% - Accent1 3 2 3 4" xfId="38992"/>
    <cellStyle name="40% - Accent1 3 2 4" xfId="38993"/>
    <cellStyle name="40% - Accent1 3 2 4 2" xfId="38994"/>
    <cellStyle name="40% - Accent1 3 2 5" xfId="38995"/>
    <cellStyle name="40% - Accent1 3 2 6" xfId="38996"/>
    <cellStyle name="40% - Accent1 3 2 7" xfId="38997"/>
    <cellStyle name="40% - Accent1 3 3" xfId="8677"/>
    <cellStyle name="40% - Accent1 3 3 2" xfId="38998"/>
    <cellStyle name="40% - Accent1 3 3 2 2" xfId="38999"/>
    <cellStyle name="40% - Accent1 3 3 2 2 2" xfId="39000"/>
    <cellStyle name="40% - Accent1 3 3 2 3" xfId="39001"/>
    <cellStyle name="40% - Accent1 3 3 2 3 2" xfId="39002"/>
    <cellStyle name="40% - Accent1 3 3 2 4" xfId="39003"/>
    <cellStyle name="40% - Accent1 3 3 3" xfId="39004"/>
    <cellStyle name="40% - Accent1 3 3 3 2" xfId="39005"/>
    <cellStyle name="40% - Accent1 3 3 4" xfId="39006"/>
    <cellStyle name="40% - Accent1 3 3 4 2" xfId="39007"/>
    <cellStyle name="40% - Accent1 3 3 5" xfId="39008"/>
    <cellStyle name="40% - Accent1 3 3 6" xfId="39009"/>
    <cellStyle name="40% - Accent1 3 4" xfId="8678"/>
    <cellStyle name="40% - Accent1 3 4 2" xfId="39010"/>
    <cellStyle name="40% - Accent1 3 4 2 2" xfId="39011"/>
    <cellStyle name="40% - Accent1 3 4 3" xfId="39012"/>
    <cellStyle name="40% - Accent1 3 4 4" xfId="39013"/>
    <cellStyle name="40% - Accent1 3 5" xfId="39014"/>
    <cellStyle name="40% - Accent1 3 5 2" xfId="39015"/>
    <cellStyle name="40% - Accent1 3 6" xfId="39016"/>
    <cellStyle name="40% - Accent1 3 7" xfId="39017"/>
    <cellStyle name="40% - Accent1 3 8" xfId="39018"/>
    <cellStyle name="40% - Accent1 30" xfId="8679"/>
    <cellStyle name="40% - Accent1 31" xfId="8680"/>
    <cellStyle name="40% - Accent1 32" xfId="8681"/>
    <cellStyle name="40% - Accent1 33" xfId="8682"/>
    <cellStyle name="40% - Accent1 34" xfId="8683"/>
    <cellStyle name="40% - Accent1 35" xfId="8684"/>
    <cellStyle name="40% - Accent1 36" xfId="8685"/>
    <cellStyle name="40% - Accent1 37" xfId="8686"/>
    <cellStyle name="40% - Accent1 38" xfId="8687"/>
    <cellStyle name="40% - Accent1 39" xfId="8688"/>
    <cellStyle name="40% - Accent1 4" xfId="8689"/>
    <cellStyle name="40% - Accent1 4 2" xfId="8690"/>
    <cellStyle name="40% - Accent1 4 2 2" xfId="8691"/>
    <cellStyle name="40% - Accent1 4 2 2 2" xfId="8692"/>
    <cellStyle name="40% - Accent1 4 2 2 3" xfId="39019"/>
    <cellStyle name="40% - Accent1 4 2 2 4" xfId="39020"/>
    <cellStyle name="40% - Accent1 4 2 3" xfId="8693"/>
    <cellStyle name="40% - Accent1 4 2 3 2" xfId="8694"/>
    <cellStyle name="40% - Accent1 4 2 4" xfId="8695"/>
    <cellStyle name="40% - Accent1 4 2 4 2" xfId="39021"/>
    <cellStyle name="40% - Accent1 4 2 5" xfId="8696"/>
    <cellStyle name="40% - Accent1 4 2 6" xfId="39022"/>
    <cellStyle name="40% - Accent1 4 3" xfId="8697"/>
    <cellStyle name="40% - Accent1 4 3 2" xfId="8698"/>
    <cellStyle name="40% - Accent1 4 3 2 2" xfId="8699"/>
    <cellStyle name="40% - Accent1 4 3 3" xfId="8700"/>
    <cellStyle name="40% - Accent1 4 3 4" xfId="39023"/>
    <cellStyle name="40% - Accent1 4 4" xfId="8701"/>
    <cellStyle name="40% - Accent1 4 4 2" xfId="8702"/>
    <cellStyle name="40% - Accent1 4 4 3" xfId="39024"/>
    <cellStyle name="40% - Accent1 4 4 4" xfId="39025"/>
    <cellStyle name="40% - Accent1 4 5" xfId="8703"/>
    <cellStyle name="40% - Accent1 4 5 2" xfId="8704"/>
    <cellStyle name="40% - Accent1 4 6" xfId="8705"/>
    <cellStyle name="40% - Accent1 4 6 2" xfId="39026"/>
    <cellStyle name="40% - Accent1 4 7" xfId="8706"/>
    <cellStyle name="40% - Accent1 4 7 2" xfId="39027"/>
    <cellStyle name="40% - Accent1 4 8" xfId="8707"/>
    <cellStyle name="40% - Accent1 4 9" xfId="8708"/>
    <cellStyle name="40% - Accent1 40" xfId="8709"/>
    <cellStyle name="40% - Accent1 41" xfId="8710"/>
    <cellStyle name="40% - Accent1 42" xfId="8711"/>
    <cellStyle name="40% - Accent1 43" xfId="8712"/>
    <cellStyle name="40% - Accent1 44" xfId="8713"/>
    <cellStyle name="40% - Accent1 45" xfId="8714"/>
    <cellStyle name="40% - Accent1 46" xfId="8715"/>
    <cellStyle name="40% - Accent1 47" xfId="8716"/>
    <cellStyle name="40% - Accent1 48" xfId="8717"/>
    <cellStyle name="40% - Accent1 49" xfId="8718"/>
    <cellStyle name="40% - Accent1 5" xfId="8719"/>
    <cellStyle name="40% - Accent1 5 2" xfId="8720"/>
    <cellStyle name="40% - Accent1 5 2 2" xfId="39028"/>
    <cellStyle name="40% - Accent1 5 2 2 2" xfId="39029"/>
    <cellStyle name="40% - Accent1 5 2 2 2 2" xfId="39030"/>
    <cellStyle name="40% - Accent1 5 2 2 2 3" xfId="39031"/>
    <cellStyle name="40% - Accent1 5 2 2 3" xfId="39032"/>
    <cellStyle name="40% - Accent1 5 2 2 3 2" xfId="39033"/>
    <cellStyle name="40% - Accent1 5 2 2 4" xfId="39034"/>
    <cellStyle name="40% - Accent1 5 2 2 5" xfId="39035"/>
    <cellStyle name="40% - Accent1 5 2 3" xfId="39036"/>
    <cellStyle name="40% - Accent1 5 2 4" xfId="39037"/>
    <cellStyle name="40% - Accent1 5 3" xfId="39038"/>
    <cellStyle name="40% - Accent1 5 3 2" xfId="39039"/>
    <cellStyle name="40% - Accent1 5 3 3" xfId="39040"/>
    <cellStyle name="40% - Accent1 5 3 4" xfId="39041"/>
    <cellStyle name="40% - Accent1 5 4" xfId="39042"/>
    <cellStyle name="40% - Accent1 5 4 2" xfId="39043"/>
    <cellStyle name="40% - Accent1 5 4 3" xfId="39044"/>
    <cellStyle name="40% - Accent1 5 5" xfId="39045"/>
    <cellStyle name="40% - Accent1 5 5 2" xfId="39046"/>
    <cellStyle name="40% - Accent1 5 5 2 2" xfId="39047"/>
    <cellStyle name="40% - Accent1 5 5 2 3" xfId="39048"/>
    <cellStyle name="40% - Accent1 5 5 3" xfId="39049"/>
    <cellStyle name="40% - Accent1 5 5 3 2" xfId="39050"/>
    <cellStyle name="40% - Accent1 5 5 4" xfId="39051"/>
    <cellStyle name="40% - Accent1 5 5 5" xfId="39052"/>
    <cellStyle name="40% - Accent1 5 6" xfId="39053"/>
    <cellStyle name="40% - Accent1 5 6 2" xfId="39054"/>
    <cellStyle name="40% - Accent1 5 6 2 2" xfId="39055"/>
    <cellStyle name="40% - Accent1 5 6 2 3" xfId="39056"/>
    <cellStyle name="40% - Accent1 5 6 3" xfId="39057"/>
    <cellStyle name="40% - Accent1 5 6 3 2" xfId="39058"/>
    <cellStyle name="40% - Accent1 5 6 4" xfId="39059"/>
    <cellStyle name="40% - Accent1 5 6 5" xfId="39060"/>
    <cellStyle name="40% - Accent1 5 6 6" xfId="39061"/>
    <cellStyle name="40% - Accent1 5 6 7" xfId="39062"/>
    <cellStyle name="40% - Accent1 5 7" xfId="39063"/>
    <cellStyle name="40% - Accent1 5 7 2" xfId="39064"/>
    <cellStyle name="40% - Accent1 5 7 2 2" xfId="39065"/>
    <cellStyle name="40% - Accent1 5 7 3" xfId="39066"/>
    <cellStyle name="40% - Accent1 5 7 4" xfId="39067"/>
    <cellStyle name="40% - Accent1 5 8" xfId="39068"/>
    <cellStyle name="40% - Accent1 5 8 2" xfId="39069"/>
    <cellStyle name="40% - Accent1 5 9" xfId="39070"/>
    <cellStyle name="40% - Accent1 50" xfId="8721"/>
    <cellStyle name="40% - Accent1 51" xfId="8722"/>
    <cellStyle name="40% - Accent1 52" xfId="8723"/>
    <cellStyle name="40% - Accent1 53" xfId="8724"/>
    <cellStyle name="40% - Accent1 54" xfId="8725"/>
    <cellStyle name="40% - Accent1 55" xfId="8726"/>
    <cellStyle name="40% - Accent1 56" xfId="8727"/>
    <cellStyle name="40% - Accent1 57" xfId="8728"/>
    <cellStyle name="40% - Accent1 58" xfId="8729"/>
    <cellStyle name="40% - Accent1 59" xfId="8730"/>
    <cellStyle name="40% - Accent1 6" xfId="8731"/>
    <cellStyle name="40% - Accent1 6 2" xfId="8732"/>
    <cellStyle name="40% - Accent1 6 2 2" xfId="39071"/>
    <cellStyle name="40% - Accent1 6 2 2 2" xfId="39072"/>
    <cellStyle name="40% - Accent1 6 2 3" xfId="39073"/>
    <cellStyle name="40% - Accent1 6 2 3 2" xfId="39074"/>
    <cellStyle name="40% - Accent1 6 2 4" xfId="39075"/>
    <cellStyle name="40% - Accent1 6 3" xfId="39076"/>
    <cellStyle name="40% - Accent1 6 3 2" xfId="39077"/>
    <cellStyle name="40% - Accent1 6 3 3" xfId="39078"/>
    <cellStyle name="40% - Accent1 6 4" xfId="39079"/>
    <cellStyle name="40% - Accent1 6 4 2" xfId="39080"/>
    <cellStyle name="40% - Accent1 6 4 2 2" xfId="39081"/>
    <cellStyle name="40% - Accent1 6 4 3" xfId="39082"/>
    <cellStyle name="40% - Accent1 6 4 4" xfId="39083"/>
    <cellStyle name="40% - Accent1 6 4 5" xfId="39084"/>
    <cellStyle name="40% - Accent1 6 4 6" xfId="39085"/>
    <cellStyle name="40% - Accent1 6 5" xfId="39086"/>
    <cellStyle name="40% - Accent1 6 5 2" xfId="39087"/>
    <cellStyle name="40% - Accent1 6 5 3" xfId="39088"/>
    <cellStyle name="40% - Accent1 6 5 4" xfId="39089"/>
    <cellStyle name="40% - Accent1 6 5 5" xfId="39090"/>
    <cellStyle name="40% - Accent1 6 6" xfId="39091"/>
    <cellStyle name="40% - Accent1 6 7" xfId="39092"/>
    <cellStyle name="40% - Accent1 6 8" xfId="39093"/>
    <cellStyle name="40% - Accent1 6 9" xfId="39094"/>
    <cellStyle name="40% - Accent1 60" xfId="8733"/>
    <cellStyle name="40% - Accent1 61" xfId="8734"/>
    <cellStyle name="40% - Accent1 62" xfId="8735"/>
    <cellStyle name="40% - Accent1 63" xfId="8736"/>
    <cellStyle name="40% - Accent1 64" xfId="8737"/>
    <cellStyle name="40% - Accent1 65" xfId="39095"/>
    <cellStyle name="40% - Accent1 7" xfId="8738"/>
    <cellStyle name="40% - Accent1 7 2" xfId="8739"/>
    <cellStyle name="40% - Accent1 7 2 2" xfId="39096"/>
    <cellStyle name="40% - Accent1 7 2 2 2" xfId="39097"/>
    <cellStyle name="40% - Accent1 7 2 3" xfId="39098"/>
    <cellStyle name="40% - Accent1 7 2 4" xfId="39099"/>
    <cellStyle name="40% - Accent1 7 3" xfId="39100"/>
    <cellStyle name="40% - Accent1 7 3 2" xfId="39101"/>
    <cellStyle name="40% - Accent1 7 3 3" xfId="39102"/>
    <cellStyle name="40% - Accent1 7 4" xfId="39103"/>
    <cellStyle name="40% - Accent1 7 4 2" xfId="39104"/>
    <cellStyle name="40% - Accent1 7 4 3" xfId="39105"/>
    <cellStyle name="40% - Accent1 7 5" xfId="39106"/>
    <cellStyle name="40% - Accent1 7 6" xfId="39107"/>
    <cellStyle name="40% - Accent1 8" xfId="8740"/>
    <cellStyle name="40% - Accent1 8 2" xfId="8741"/>
    <cellStyle name="40% - Accent1 8 2 2" xfId="39108"/>
    <cellStyle name="40% - Accent1 8 2 2 2" xfId="39109"/>
    <cellStyle name="40% - Accent1 8 2 3" xfId="39110"/>
    <cellStyle name="40% - Accent1 8 2 4" xfId="39111"/>
    <cellStyle name="40% - Accent1 8 3" xfId="39112"/>
    <cellStyle name="40% - Accent1 8 3 2" xfId="39113"/>
    <cellStyle name="40% - Accent1 8 3 2 2" xfId="39114"/>
    <cellStyle name="40% - Accent1 8 3 3" xfId="39115"/>
    <cellStyle name="40% - Accent1 8 3 4" xfId="39116"/>
    <cellStyle name="40% - Accent1 8 4" xfId="39117"/>
    <cellStyle name="40% - Accent1 9" xfId="8742"/>
    <cellStyle name="40% - Accent1 9 2" xfId="8743"/>
    <cellStyle name="40% - Accent1 9 2 2" xfId="39118"/>
    <cellStyle name="40% - Accent1 9 2 3" xfId="39119"/>
    <cellStyle name="40% - Accent1 9 3" xfId="39120"/>
    <cellStyle name="40% - Accent1 9 4" xfId="39121"/>
    <cellStyle name="40% - Accent1 9 5" xfId="39122"/>
    <cellStyle name="40% - Accent2 10" xfId="8744"/>
    <cellStyle name="40% - Accent2 10 2" xfId="39123"/>
    <cellStyle name="40% - Accent2 10 2 2" xfId="39124"/>
    <cellStyle name="40% - Accent2 10 2 3" xfId="39125"/>
    <cellStyle name="40% - Accent2 10 3" xfId="39126"/>
    <cellStyle name="40% - Accent2 11" xfId="8745"/>
    <cellStyle name="40% - Accent2 11 2" xfId="39127"/>
    <cellStyle name="40% - Accent2 11 2 2" xfId="39128"/>
    <cellStyle name="40% - Accent2 11 3" xfId="39129"/>
    <cellStyle name="40% - Accent2 12" xfId="8746"/>
    <cellStyle name="40% - Accent2 12 2" xfId="39130"/>
    <cellStyle name="40% - Accent2 13" xfId="8747"/>
    <cellStyle name="40% - Accent2 14" xfId="8748"/>
    <cellStyle name="40% - Accent2 15" xfId="8749"/>
    <cellStyle name="40% - Accent2 16" xfId="8750"/>
    <cellStyle name="40% - Accent2 17" xfId="8751"/>
    <cellStyle name="40% - Accent2 18" xfId="8752"/>
    <cellStyle name="40% - Accent2 19" xfId="8753"/>
    <cellStyle name="40% - Accent2 2" xfId="8754"/>
    <cellStyle name="40% - Accent2 2 10" xfId="39131"/>
    <cellStyle name="40% - Accent2 2 11" xfId="39132"/>
    <cellStyle name="40% - Accent2 2 12" xfId="39133"/>
    <cellStyle name="40% - Accent2 2 12 2" xfId="39134"/>
    <cellStyle name="40% - Accent2 2 2" xfId="8755"/>
    <cellStyle name="40% - Accent2 2 2 2" xfId="8756"/>
    <cellStyle name="40% - Accent2 2 2 2 2" xfId="39135"/>
    <cellStyle name="40% - Accent2 2 2 2 2 2" xfId="39136"/>
    <cellStyle name="40% - Accent2 2 2 2 2 3" xfId="39137"/>
    <cellStyle name="40% - Accent2 2 2 2 3" xfId="39138"/>
    <cellStyle name="40% - Accent2 2 2 2 3 2" xfId="39139"/>
    <cellStyle name="40% - Accent2 2 2 2 4" xfId="39140"/>
    <cellStyle name="40% - Accent2 2 2 2 5" xfId="39141"/>
    <cellStyle name="40% - Accent2 2 2 3" xfId="8757"/>
    <cellStyle name="40% - Accent2 2 2 3 2" xfId="39142"/>
    <cellStyle name="40% - Accent2 2 2 3 2 2" xfId="39143"/>
    <cellStyle name="40% - Accent2 2 2 3 2 3" xfId="39144"/>
    <cellStyle name="40% - Accent2 2 2 3 3" xfId="39145"/>
    <cellStyle name="40% - Accent2 2 2 3 4" xfId="39146"/>
    <cellStyle name="40% - Accent2 2 2 3 5" xfId="39147"/>
    <cellStyle name="40% - Accent2 2 2 4" xfId="39148"/>
    <cellStyle name="40% - Accent2 2 2 4 2" xfId="39149"/>
    <cellStyle name="40% - Accent2 2 2 4 3" xfId="39150"/>
    <cellStyle name="40% - Accent2 2 2 4 4" xfId="39151"/>
    <cellStyle name="40% - Accent2 2 2 5" xfId="39152"/>
    <cellStyle name="40% - Accent2 2 2 5 2" xfId="39153"/>
    <cellStyle name="40% - Accent2 2 2 6" xfId="39154"/>
    <cellStyle name="40% - Accent2 2 2 7" xfId="39155"/>
    <cellStyle name="40% - Accent2 2 2 8" xfId="39156"/>
    <cellStyle name="40% - Accent2 2 3" xfId="8758"/>
    <cellStyle name="40% - Accent2 2 3 2" xfId="8759"/>
    <cellStyle name="40% - Accent2 2 3 2 2" xfId="39157"/>
    <cellStyle name="40% - Accent2 2 3 2 2 2" xfId="39158"/>
    <cellStyle name="40% - Accent2 2 3 2 2 3" xfId="39159"/>
    <cellStyle name="40% - Accent2 2 3 2 3" xfId="39160"/>
    <cellStyle name="40% - Accent2 2 3 2 4" xfId="39161"/>
    <cellStyle name="40% - Accent2 2 3 2 5" xfId="39162"/>
    <cellStyle name="40% - Accent2 2 3 3" xfId="39163"/>
    <cellStyle name="40% - Accent2 2 3 3 2" xfId="39164"/>
    <cellStyle name="40% - Accent2 2 3 3 3" xfId="39165"/>
    <cellStyle name="40% - Accent2 2 3 3 4" xfId="39166"/>
    <cellStyle name="40% - Accent2 2 3 4" xfId="39167"/>
    <cellStyle name="40% - Accent2 2 3 4 2" xfId="39168"/>
    <cellStyle name="40% - Accent2 2 3 5" xfId="39169"/>
    <cellStyle name="40% - Accent2 2 3 6" xfId="39170"/>
    <cellStyle name="40% - Accent2 2 3 7" xfId="39171"/>
    <cellStyle name="40% - Accent2 2 4" xfId="8760"/>
    <cellStyle name="40% - Accent2 2 4 2" xfId="39172"/>
    <cellStyle name="40% - Accent2 2 4 2 2" xfId="39173"/>
    <cellStyle name="40% - Accent2 2 4 2 2 2" xfId="39174"/>
    <cellStyle name="40% - Accent2 2 4 2 3" xfId="39175"/>
    <cellStyle name="40% - Accent2 2 4 2 4" xfId="39176"/>
    <cellStyle name="40% - Accent2 2 4 3" xfId="39177"/>
    <cellStyle name="40% - Accent2 2 4 3 2" xfId="39178"/>
    <cellStyle name="40% - Accent2 2 4 3 3" xfId="39179"/>
    <cellStyle name="40% - Accent2 2 4 4" xfId="39180"/>
    <cellStyle name="40% - Accent2 2 4 4 2" xfId="39181"/>
    <cellStyle name="40% - Accent2 2 4 5" xfId="39182"/>
    <cellStyle name="40% - Accent2 2 4 6" xfId="39183"/>
    <cellStyle name="40% - Accent2 2 5" xfId="39184"/>
    <cellStyle name="40% - Accent2 2 5 2" xfId="39185"/>
    <cellStyle name="40% - Accent2 2 5 2 2" xfId="39186"/>
    <cellStyle name="40% - Accent2 2 5 3" xfId="39187"/>
    <cellStyle name="40% - Accent2 2 5 4" xfId="39188"/>
    <cellStyle name="40% - Accent2 2 6" xfId="39189"/>
    <cellStyle name="40% - Accent2 2 6 2" xfId="39190"/>
    <cellStyle name="40% - Accent2 2 6 2 2" xfId="39191"/>
    <cellStyle name="40% - Accent2 2 6 2 3" xfId="39192"/>
    <cellStyle name="40% - Accent2 2 6 2 4" xfId="39193"/>
    <cellStyle name="40% - Accent2 2 6 3" xfId="39194"/>
    <cellStyle name="40% - Accent2 2 6 3 2" xfId="39195"/>
    <cellStyle name="40% - Accent2 2 6 3 3" xfId="39196"/>
    <cellStyle name="40% - Accent2 2 6 4" xfId="39197"/>
    <cellStyle name="40% - Accent2 2 6 4 2" xfId="39198"/>
    <cellStyle name="40% - Accent2 2 6 5" xfId="39199"/>
    <cellStyle name="40% - Accent2 2 6 6" xfId="39200"/>
    <cellStyle name="40% - Accent2 2 6 7" xfId="39201"/>
    <cellStyle name="40% - Accent2 2 6 8" xfId="39202"/>
    <cellStyle name="40% - Accent2 2 7" xfId="39203"/>
    <cellStyle name="40% - Accent2 2 7 2" xfId="39204"/>
    <cellStyle name="40% - Accent2 2 7 3" xfId="39205"/>
    <cellStyle name="40% - Accent2 2 7 4" xfId="39206"/>
    <cellStyle name="40% - Accent2 2 8" xfId="39207"/>
    <cellStyle name="40% - Accent2 2 8 2" xfId="39208"/>
    <cellStyle name="40% - Accent2 2 9" xfId="39209"/>
    <cellStyle name="40% - Accent2 2 9 2" xfId="39210"/>
    <cellStyle name="40% - Accent2 2_12PCORC Wind Vestas and Royalties" xfId="39211"/>
    <cellStyle name="40% - Accent2 20" xfId="8761"/>
    <cellStyle name="40% - Accent2 21" xfId="8762"/>
    <cellStyle name="40% - Accent2 22" xfId="8763"/>
    <cellStyle name="40% - Accent2 23" xfId="8764"/>
    <cellStyle name="40% - Accent2 24" xfId="8765"/>
    <cellStyle name="40% - Accent2 25" xfId="8766"/>
    <cellStyle name="40% - Accent2 26" xfId="8767"/>
    <cellStyle name="40% - Accent2 27" xfId="8768"/>
    <cellStyle name="40% - Accent2 28" xfId="8769"/>
    <cellStyle name="40% - Accent2 29" xfId="8770"/>
    <cellStyle name="40% - Accent2 3" xfId="8771"/>
    <cellStyle name="40% - Accent2 3 2" xfId="8772"/>
    <cellStyle name="40% - Accent2 3 2 2" xfId="39212"/>
    <cellStyle name="40% - Accent2 3 2 2 2" xfId="39213"/>
    <cellStyle name="40% - Accent2 3 2 2 3" xfId="39214"/>
    <cellStyle name="40% - Accent2 3 2 2 4" xfId="39215"/>
    <cellStyle name="40% - Accent2 3 2 3" xfId="39216"/>
    <cellStyle name="40% - Accent2 3 2 3 2" xfId="39217"/>
    <cellStyle name="40% - Accent2 3 2 3 3" xfId="39218"/>
    <cellStyle name="40% - Accent2 3 2 3 4" xfId="39219"/>
    <cellStyle name="40% - Accent2 3 2 4" xfId="39220"/>
    <cellStyle name="40% - Accent2 3 2 4 2" xfId="39221"/>
    <cellStyle name="40% - Accent2 3 2 5" xfId="39222"/>
    <cellStyle name="40% - Accent2 3 2 6" xfId="39223"/>
    <cellStyle name="40% - Accent2 3 2 7" xfId="39224"/>
    <cellStyle name="40% - Accent2 3 3" xfId="8773"/>
    <cellStyle name="40% - Accent2 3 3 2" xfId="39225"/>
    <cellStyle name="40% - Accent2 3 3 2 2" xfId="39226"/>
    <cellStyle name="40% - Accent2 3 3 2 2 2" xfId="39227"/>
    <cellStyle name="40% - Accent2 3 3 2 3" xfId="39228"/>
    <cellStyle name="40% - Accent2 3 3 2 3 2" xfId="39229"/>
    <cellStyle name="40% - Accent2 3 3 2 4" xfId="39230"/>
    <cellStyle name="40% - Accent2 3 3 3" xfId="39231"/>
    <cellStyle name="40% - Accent2 3 3 3 2" xfId="39232"/>
    <cellStyle name="40% - Accent2 3 3 4" xfId="39233"/>
    <cellStyle name="40% - Accent2 3 3 4 2" xfId="39234"/>
    <cellStyle name="40% - Accent2 3 3 5" xfId="39235"/>
    <cellStyle name="40% - Accent2 3 3 6" xfId="39236"/>
    <cellStyle name="40% - Accent2 3 4" xfId="8774"/>
    <cellStyle name="40% - Accent2 3 4 2" xfId="39237"/>
    <cellStyle name="40% - Accent2 3 4 2 2" xfId="39238"/>
    <cellStyle name="40% - Accent2 3 4 3" xfId="39239"/>
    <cellStyle name="40% - Accent2 3 4 4" xfId="39240"/>
    <cellStyle name="40% - Accent2 3 5" xfId="39241"/>
    <cellStyle name="40% - Accent2 3 5 2" xfId="39242"/>
    <cellStyle name="40% - Accent2 3 6" xfId="39243"/>
    <cellStyle name="40% - Accent2 3 6 2" xfId="39244"/>
    <cellStyle name="40% - Accent2 3 7" xfId="39245"/>
    <cellStyle name="40% - Accent2 3 8" xfId="39246"/>
    <cellStyle name="40% - Accent2 30" xfId="8775"/>
    <cellStyle name="40% - Accent2 31" xfId="8776"/>
    <cellStyle name="40% - Accent2 32" xfId="8777"/>
    <cellStyle name="40% - Accent2 33" xfId="8778"/>
    <cellStyle name="40% - Accent2 34" xfId="8779"/>
    <cellStyle name="40% - Accent2 35" xfId="8780"/>
    <cellStyle name="40% - Accent2 36" xfId="8781"/>
    <cellStyle name="40% - Accent2 37" xfId="8782"/>
    <cellStyle name="40% - Accent2 38" xfId="8783"/>
    <cellStyle name="40% - Accent2 39" xfId="8784"/>
    <cellStyle name="40% - Accent2 4" xfId="8785"/>
    <cellStyle name="40% - Accent2 4 2" xfId="8786"/>
    <cellStyle name="40% - Accent2 4 2 2" xfId="8787"/>
    <cellStyle name="40% - Accent2 4 2 2 2" xfId="39247"/>
    <cellStyle name="40% - Accent2 4 2 2 3" xfId="39248"/>
    <cellStyle name="40% - Accent2 4 2 2 4" xfId="39249"/>
    <cellStyle name="40% - Accent2 4 2 3" xfId="39250"/>
    <cellStyle name="40% - Accent2 4 2 3 2" xfId="39251"/>
    <cellStyle name="40% - Accent2 4 2 4" xfId="39252"/>
    <cellStyle name="40% - Accent2 4 2 5" xfId="39253"/>
    <cellStyle name="40% - Accent2 4 2 6" xfId="39254"/>
    <cellStyle name="40% - Accent2 4 3" xfId="8788"/>
    <cellStyle name="40% - Accent2 4 3 2" xfId="8789"/>
    <cellStyle name="40% - Accent2 4 3 3" xfId="39255"/>
    <cellStyle name="40% - Accent2 4 3 4" xfId="39256"/>
    <cellStyle name="40% - Accent2 4 4" xfId="8790"/>
    <cellStyle name="40% - Accent2 4 4 2" xfId="39257"/>
    <cellStyle name="40% - Accent2 4 4 3" xfId="39258"/>
    <cellStyle name="40% - Accent2 4 4 4" xfId="39259"/>
    <cellStyle name="40% - Accent2 4 5" xfId="8791"/>
    <cellStyle name="40% - Accent2 4 5 2" xfId="39260"/>
    <cellStyle name="40% - Accent2 4 6" xfId="39261"/>
    <cellStyle name="40% - Accent2 4 6 2" xfId="39262"/>
    <cellStyle name="40% - Accent2 4 7" xfId="39263"/>
    <cellStyle name="40% - Accent2 4 8" xfId="39264"/>
    <cellStyle name="40% - Accent2 40" xfId="8792"/>
    <cellStyle name="40% - Accent2 41" xfId="8793"/>
    <cellStyle name="40% - Accent2 42" xfId="8794"/>
    <cellStyle name="40% - Accent2 43" xfId="8795"/>
    <cellStyle name="40% - Accent2 44" xfId="8796"/>
    <cellStyle name="40% - Accent2 45" xfId="8797"/>
    <cellStyle name="40% - Accent2 46" xfId="8798"/>
    <cellStyle name="40% - Accent2 47" xfId="8799"/>
    <cellStyle name="40% - Accent2 48" xfId="8800"/>
    <cellStyle name="40% - Accent2 49" xfId="8801"/>
    <cellStyle name="40% - Accent2 5" xfId="8802"/>
    <cellStyle name="40% - Accent2 5 2" xfId="8803"/>
    <cellStyle name="40% - Accent2 5 2 2" xfId="8804"/>
    <cellStyle name="40% - Accent2 5 2 2 2" xfId="39265"/>
    <cellStyle name="40% - Accent2 5 2 2 2 2" xfId="39266"/>
    <cellStyle name="40% - Accent2 5 2 2 2 3" xfId="39267"/>
    <cellStyle name="40% - Accent2 5 2 2 3" xfId="39268"/>
    <cellStyle name="40% - Accent2 5 2 2 3 2" xfId="39269"/>
    <cellStyle name="40% - Accent2 5 2 2 4" xfId="39270"/>
    <cellStyle name="40% - Accent2 5 2 2 5" xfId="39271"/>
    <cellStyle name="40% - Accent2 5 2 3" xfId="39272"/>
    <cellStyle name="40% - Accent2 5 2 4" xfId="39273"/>
    <cellStyle name="40% - Accent2 5 3" xfId="8805"/>
    <cellStyle name="40% - Accent2 5 3 2" xfId="39274"/>
    <cellStyle name="40% - Accent2 5 3 3" xfId="39275"/>
    <cellStyle name="40% - Accent2 5 4" xfId="39276"/>
    <cellStyle name="40% - Accent2 5 4 2" xfId="39277"/>
    <cellStyle name="40% - Accent2 5 4 2 2" xfId="39278"/>
    <cellStyle name="40% - Accent2 5 4 2 3" xfId="39279"/>
    <cellStyle name="40% - Accent2 5 4 3" xfId="39280"/>
    <cellStyle name="40% - Accent2 5 4 3 2" xfId="39281"/>
    <cellStyle name="40% - Accent2 5 4 4" xfId="39282"/>
    <cellStyle name="40% - Accent2 5 4 5" xfId="39283"/>
    <cellStyle name="40% - Accent2 5 5" xfId="39284"/>
    <cellStyle name="40% - Accent2 5 5 2" xfId="39285"/>
    <cellStyle name="40% - Accent2 5 5 2 2" xfId="39286"/>
    <cellStyle name="40% - Accent2 5 5 2 3" xfId="39287"/>
    <cellStyle name="40% - Accent2 5 5 3" xfId="39288"/>
    <cellStyle name="40% - Accent2 5 5 3 2" xfId="39289"/>
    <cellStyle name="40% - Accent2 5 5 4" xfId="39290"/>
    <cellStyle name="40% - Accent2 5 5 5" xfId="39291"/>
    <cellStyle name="40% - Accent2 5 5 6" xfId="39292"/>
    <cellStyle name="40% - Accent2 5 5 7" xfId="39293"/>
    <cellStyle name="40% - Accent2 5 6" xfId="39294"/>
    <cellStyle name="40% - Accent2 5 6 2" xfId="39295"/>
    <cellStyle name="40% - Accent2 5 6 2 2" xfId="39296"/>
    <cellStyle name="40% - Accent2 5 6 3" xfId="39297"/>
    <cellStyle name="40% - Accent2 5 6 4" xfId="39298"/>
    <cellStyle name="40% - Accent2 5 7" xfId="39299"/>
    <cellStyle name="40% - Accent2 5 7 2" xfId="39300"/>
    <cellStyle name="40% - Accent2 5 8" xfId="39301"/>
    <cellStyle name="40% - Accent2 50" xfId="8806"/>
    <cellStyle name="40% - Accent2 51" xfId="8807"/>
    <cellStyle name="40% - Accent2 52" xfId="8808"/>
    <cellStyle name="40% - Accent2 53" xfId="8809"/>
    <cellStyle name="40% - Accent2 54" xfId="8810"/>
    <cellStyle name="40% - Accent2 55" xfId="8811"/>
    <cellStyle name="40% - Accent2 56" xfId="8812"/>
    <cellStyle name="40% - Accent2 57" xfId="8813"/>
    <cellStyle name="40% - Accent2 58" xfId="8814"/>
    <cellStyle name="40% - Accent2 59" xfId="8815"/>
    <cellStyle name="40% - Accent2 6" xfId="8816"/>
    <cellStyle name="40% - Accent2 6 2" xfId="8817"/>
    <cellStyle name="40% - Accent2 6 2 2" xfId="8818"/>
    <cellStyle name="40% - Accent2 6 2 2 2" xfId="39302"/>
    <cellStyle name="40% - Accent2 6 2 3" xfId="39303"/>
    <cellStyle name="40% - Accent2 6 2 3 2" xfId="39304"/>
    <cellStyle name="40% - Accent2 6 2 4" xfId="39305"/>
    <cellStyle name="40% - Accent2 6 3" xfId="8819"/>
    <cellStyle name="40% - Accent2 6 3 2" xfId="39306"/>
    <cellStyle name="40% - Accent2 6 3 3" xfId="39307"/>
    <cellStyle name="40% - Accent2 6 4" xfId="39308"/>
    <cellStyle name="40% - Accent2 6 4 2" xfId="39309"/>
    <cellStyle name="40% - Accent2 6 4 2 2" xfId="39310"/>
    <cellStyle name="40% - Accent2 6 4 3" xfId="39311"/>
    <cellStyle name="40% - Accent2 6 4 4" xfId="39312"/>
    <cellStyle name="40% - Accent2 6 4 5" xfId="39313"/>
    <cellStyle name="40% - Accent2 6 4 6" xfId="39314"/>
    <cellStyle name="40% - Accent2 6 5" xfId="39315"/>
    <cellStyle name="40% - Accent2 6 5 2" xfId="39316"/>
    <cellStyle name="40% - Accent2 6 5 3" xfId="39317"/>
    <cellStyle name="40% - Accent2 6 5 4" xfId="39318"/>
    <cellStyle name="40% - Accent2 6 5 5" xfId="39319"/>
    <cellStyle name="40% - Accent2 6 6" xfId="39320"/>
    <cellStyle name="40% - Accent2 6 7" xfId="39321"/>
    <cellStyle name="40% - Accent2 6 8" xfId="39322"/>
    <cellStyle name="40% - Accent2 6 9" xfId="39323"/>
    <cellStyle name="40% - Accent2 60" xfId="8820"/>
    <cellStyle name="40% - Accent2 61" xfId="8821"/>
    <cellStyle name="40% - Accent2 62" xfId="8822"/>
    <cellStyle name="40% - Accent2 63" xfId="8823"/>
    <cellStyle name="40% - Accent2 64" xfId="8824"/>
    <cellStyle name="40% - Accent2 65" xfId="39324"/>
    <cellStyle name="40% - Accent2 7" xfId="8825"/>
    <cellStyle name="40% - Accent2 7 2" xfId="8826"/>
    <cellStyle name="40% - Accent2 7 2 2" xfId="39325"/>
    <cellStyle name="40% - Accent2 7 2 2 2" xfId="39326"/>
    <cellStyle name="40% - Accent2 7 2 3" xfId="39327"/>
    <cellStyle name="40% - Accent2 7 2 4" xfId="39328"/>
    <cellStyle name="40% - Accent2 7 3" xfId="39329"/>
    <cellStyle name="40% - Accent2 7 3 2" xfId="39330"/>
    <cellStyle name="40% - Accent2 7 3 3" xfId="39331"/>
    <cellStyle name="40% - Accent2 7 4" xfId="39332"/>
    <cellStyle name="40% - Accent2 7 4 2" xfId="39333"/>
    <cellStyle name="40% - Accent2 7 4 3" xfId="39334"/>
    <cellStyle name="40% - Accent2 7 5" xfId="39335"/>
    <cellStyle name="40% - Accent2 7 6" xfId="39336"/>
    <cellStyle name="40% - Accent2 8" xfId="8827"/>
    <cellStyle name="40% - Accent2 8 2" xfId="8828"/>
    <cellStyle name="40% - Accent2 8 2 2" xfId="39337"/>
    <cellStyle name="40% - Accent2 8 2 2 2" xfId="39338"/>
    <cellStyle name="40% - Accent2 8 2 3" xfId="39339"/>
    <cellStyle name="40% - Accent2 8 2 4" xfId="39340"/>
    <cellStyle name="40% - Accent2 8 3" xfId="39341"/>
    <cellStyle name="40% - Accent2 8 3 2" xfId="39342"/>
    <cellStyle name="40% - Accent2 8 3 2 2" xfId="39343"/>
    <cellStyle name="40% - Accent2 8 3 3" xfId="39344"/>
    <cellStyle name="40% - Accent2 8 3 4" xfId="39345"/>
    <cellStyle name="40% - Accent2 8 4" xfId="39346"/>
    <cellStyle name="40% - Accent2 9" xfId="8829"/>
    <cellStyle name="40% - Accent2 9 2" xfId="8830"/>
    <cellStyle name="40% - Accent2 9 2 2" xfId="39347"/>
    <cellStyle name="40% - Accent2 9 2 3" xfId="39348"/>
    <cellStyle name="40% - Accent2 9 3" xfId="39349"/>
    <cellStyle name="40% - Accent2 9 4" xfId="39350"/>
    <cellStyle name="40% - Accent2 9 5" xfId="39351"/>
    <cellStyle name="40% - Accent3 10" xfId="8831"/>
    <cellStyle name="40% - Accent3 10 2" xfId="39352"/>
    <cellStyle name="40% - Accent3 10 2 2" xfId="39353"/>
    <cellStyle name="40% - Accent3 10 2 3" xfId="39354"/>
    <cellStyle name="40% - Accent3 10 3" xfId="39355"/>
    <cellStyle name="40% - Accent3 10 4" xfId="39356"/>
    <cellStyle name="40% - Accent3 11" xfId="8832"/>
    <cellStyle name="40% - Accent3 11 2" xfId="39357"/>
    <cellStyle name="40% - Accent3 11 2 2" xfId="39358"/>
    <cellStyle name="40% - Accent3 11 3" xfId="39359"/>
    <cellStyle name="40% - Accent3 12" xfId="8833"/>
    <cellStyle name="40% - Accent3 12 2" xfId="39360"/>
    <cellStyle name="40% - Accent3 13" xfId="8834"/>
    <cellStyle name="40% - Accent3 14" xfId="8835"/>
    <cellStyle name="40% - Accent3 15" xfId="8836"/>
    <cellStyle name="40% - Accent3 16" xfId="8837"/>
    <cellStyle name="40% - Accent3 17" xfId="8838"/>
    <cellStyle name="40% - Accent3 18" xfId="8839"/>
    <cellStyle name="40% - Accent3 19" xfId="8840"/>
    <cellStyle name="40% - Accent3 2" xfId="8841"/>
    <cellStyle name="40% - Accent3 2 10" xfId="39361"/>
    <cellStyle name="40% - Accent3 2 11" xfId="39362"/>
    <cellStyle name="40% - Accent3 2 12" xfId="39363"/>
    <cellStyle name="40% - Accent3 2 12 2" xfId="39364"/>
    <cellStyle name="40% - Accent3 2 2" xfId="8842"/>
    <cellStyle name="40% - Accent3 2 2 2" xfId="8843"/>
    <cellStyle name="40% - Accent3 2 2 2 2" xfId="39365"/>
    <cellStyle name="40% - Accent3 2 2 2 2 2" xfId="39366"/>
    <cellStyle name="40% - Accent3 2 2 2 2 3" xfId="39367"/>
    <cellStyle name="40% - Accent3 2 2 2 3" xfId="39368"/>
    <cellStyle name="40% - Accent3 2 2 2 3 2" xfId="39369"/>
    <cellStyle name="40% - Accent3 2 2 2 4" xfId="39370"/>
    <cellStyle name="40% - Accent3 2 2 2 5" xfId="39371"/>
    <cellStyle name="40% - Accent3 2 2 3" xfId="8844"/>
    <cellStyle name="40% - Accent3 2 2 3 2" xfId="39372"/>
    <cellStyle name="40% - Accent3 2 2 3 2 2" xfId="39373"/>
    <cellStyle name="40% - Accent3 2 2 3 2 3" xfId="39374"/>
    <cellStyle name="40% - Accent3 2 2 3 3" xfId="39375"/>
    <cellStyle name="40% - Accent3 2 2 3 4" xfId="39376"/>
    <cellStyle name="40% - Accent3 2 2 3 5" xfId="39377"/>
    <cellStyle name="40% - Accent3 2 2 4" xfId="39378"/>
    <cellStyle name="40% - Accent3 2 2 4 2" xfId="39379"/>
    <cellStyle name="40% - Accent3 2 2 4 3" xfId="39380"/>
    <cellStyle name="40% - Accent3 2 2 4 4" xfId="39381"/>
    <cellStyle name="40% - Accent3 2 2 5" xfId="39382"/>
    <cellStyle name="40% - Accent3 2 2 5 2" xfId="39383"/>
    <cellStyle name="40% - Accent3 2 2 6" xfId="39384"/>
    <cellStyle name="40% - Accent3 2 2 7" xfId="39385"/>
    <cellStyle name="40% - Accent3 2 2 8" xfId="39386"/>
    <cellStyle name="40% - Accent3 2 3" xfId="8845"/>
    <cellStyle name="40% - Accent3 2 3 2" xfId="8846"/>
    <cellStyle name="40% - Accent3 2 3 2 2" xfId="39387"/>
    <cellStyle name="40% - Accent3 2 3 2 2 2" xfId="39388"/>
    <cellStyle name="40% - Accent3 2 3 2 2 3" xfId="39389"/>
    <cellStyle name="40% - Accent3 2 3 2 3" xfId="39390"/>
    <cellStyle name="40% - Accent3 2 3 2 4" xfId="39391"/>
    <cellStyle name="40% - Accent3 2 3 2 5" xfId="39392"/>
    <cellStyle name="40% - Accent3 2 3 3" xfId="39393"/>
    <cellStyle name="40% - Accent3 2 3 3 2" xfId="39394"/>
    <cellStyle name="40% - Accent3 2 3 3 3" xfId="39395"/>
    <cellStyle name="40% - Accent3 2 3 3 4" xfId="39396"/>
    <cellStyle name="40% - Accent3 2 3 4" xfId="39397"/>
    <cellStyle name="40% - Accent3 2 3 4 2" xfId="39398"/>
    <cellStyle name="40% - Accent3 2 3 5" xfId="39399"/>
    <cellStyle name="40% - Accent3 2 3 6" xfId="39400"/>
    <cellStyle name="40% - Accent3 2 3 7" xfId="39401"/>
    <cellStyle name="40% - Accent3 2 4" xfId="8847"/>
    <cellStyle name="40% - Accent3 2 4 2" xfId="8848"/>
    <cellStyle name="40% - Accent3 2 4 2 2" xfId="39402"/>
    <cellStyle name="40% - Accent3 2 4 2 2 2" xfId="39403"/>
    <cellStyle name="40% - Accent3 2 4 2 3" xfId="39404"/>
    <cellStyle name="40% - Accent3 2 4 2 3 2" xfId="39405"/>
    <cellStyle name="40% - Accent3 2 4 2 4" xfId="39406"/>
    <cellStyle name="40% - Accent3 2 4 3" xfId="39407"/>
    <cellStyle name="40% - Accent3 2 4 3 2" xfId="39408"/>
    <cellStyle name="40% - Accent3 2 4 3 2 2" xfId="39409"/>
    <cellStyle name="40% - Accent3 2 4 3 3" xfId="39410"/>
    <cellStyle name="40% - Accent3 2 4 4" xfId="39411"/>
    <cellStyle name="40% - Accent3 2 4 4 2" xfId="39412"/>
    <cellStyle name="40% - Accent3 2 4 5" xfId="39413"/>
    <cellStyle name="40% - Accent3 2 4 5 2" xfId="39414"/>
    <cellStyle name="40% - Accent3 2 4 6" xfId="39415"/>
    <cellStyle name="40% - Accent3 2 5" xfId="8849"/>
    <cellStyle name="40% - Accent3 2 5 2" xfId="39416"/>
    <cellStyle name="40% - Accent3 2 5 2 2" xfId="39417"/>
    <cellStyle name="40% - Accent3 2 5 3" xfId="39418"/>
    <cellStyle name="40% - Accent3 2 5 4" xfId="39419"/>
    <cellStyle name="40% - Accent3 2 6" xfId="39420"/>
    <cellStyle name="40% - Accent3 2 6 2" xfId="39421"/>
    <cellStyle name="40% - Accent3 2 6 2 2" xfId="39422"/>
    <cellStyle name="40% - Accent3 2 6 2 3" xfId="39423"/>
    <cellStyle name="40% - Accent3 2 6 2 4" xfId="39424"/>
    <cellStyle name="40% - Accent3 2 6 3" xfId="39425"/>
    <cellStyle name="40% - Accent3 2 6 3 2" xfId="39426"/>
    <cellStyle name="40% - Accent3 2 6 3 3" xfId="39427"/>
    <cellStyle name="40% - Accent3 2 6 4" xfId="39428"/>
    <cellStyle name="40% - Accent3 2 6 4 2" xfId="39429"/>
    <cellStyle name="40% - Accent3 2 6 5" xfId="39430"/>
    <cellStyle name="40% - Accent3 2 6 6" xfId="39431"/>
    <cellStyle name="40% - Accent3 2 6 7" xfId="39432"/>
    <cellStyle name="40% - Accent3 2 6 8" xfId="39433"/>
    <cellStyle name="40% - Accent3 2 7" xfId="39434"/>
    <cellStyle name="40% - Accent3 2 7 2" xfId="39435"/>
    <cellStyle name="40% - Accent3 2 7 3" xfId="39436"/>
    <cellStyle name="40% - Accent3 2 7 4" xfId="39437"/>
    <cellStyle name="40% - Accent3 2 8" xfId="39438"/>
    <cellStyle name="40% - Accent3 2 8 2" xfId="39439"/>
    <cellStyle name="40% - Accent3 2 9" xfId="39440"/>
    <cellStyle name="40% - Accent3 2 9 2" xfId="39441"/>
    <cellStyle name="40% - Accent3 2_12PCORC Wind Vestas and Royalties" xfId="39442"/>
    <cellStyle name="40% - Accent3 20" xfId="8850"/>
    <cellStyle name="40% - Accent3 21" xfId="8851"/>
    <cellStyle name="40% - Accent3 22" xfId="8852"/>
    <cellStyle name="40% - Accent3 23" xfId="8853"/>
    <cellStyle name="40% - Accent3 24" xfId="8854"/>
    <cellStyle name="40% - Accent3 25" xfId="8855"/>
    <cellStyle name="40% - Accent3 26" xfId="8856"/>
    <cellStyle name="40% - Accent3 27" xfId="8857"/>
    <cellStyle name="40% - Accent3 28" xfId="8858"/>
    <cellStyle name="40% - Accent3 29" xfId="8859"/>
    <cellStyle name="40% - Accent3 3" xfId="8860"/>
    <cellStyle name="40% - Accent3 3 2" xfId="8861"/>
    <cellStyle name="40% - Accent3 3 2 2" xfId="39443"/>
    <cellStyle name="40% - Accent3 3 2 2 2" xfId="39444"/>
    <cellStyle name="40% - Accent3 3 2 2 3" xfId="39445"/>
    <cellStyle name="40% - Accent3 3 2 2 4" xfId="39446"/>
    <cellStyle name="40% - Accent3 3 2 3" xfId="39447"/>
    <cellStyle name="40% - Accent3 3 2 3 2" xfId="39448"/>
    <cellStyle name="40% - Accent3 3 2 3 3" xfId="39449"/>
    <cellStyle name="40% - Accent3 3 2 3 4" xfId="39450"/>
    <cellStyle name="40% - Accent3 3 2 4" xfId="39451"/>
    <cellStyle name="40% - Accent3 3 2 4 2" xfId="39452"/>
    <cellStyle name="40% - Accent3 3 2 5" xfId="39453"/>
    <cellStyle name="40% - Accent3 3 2 6" xfId="39454"/>
    <cellStyle name="40% - Accent3 3 2 7" xfId="39455"/>
    <cellStyle name="40% - Accent3 3 3" xfId="8862"/>
    <cellStyle name="40% - Accent3 3 3 2" xfId="39456"/>
    <cellStyle name="40% - Accent3 3 3 2 2" xfId="39457"/>
    <cellStyle name="40% - Accent3 3 3 2 2 2" xfId="39458"/>
    <cellStyle name="40% - Accent3 3 3 2 3" xfId="39459"/>
    <cellStyle name="40% - Accent3 3 3 2 3 2" xfId="39460"/>
    <cellStyle name="40% - Accent3 3 3 2 4" xfId="39461"/>
    <cellStyle name="40% - Accent3 3 3 3" xfId="39462"/>
    <cellStyle name="40% - Accent3 3 3 3 2" xfId="39463"/>
    <cellStyle name="40% - Accent3 3 3 4" xfId="39464"/>
    <cellStyle name="40% - Accent3 3 3 4 2" xfId="39465"/>
    <cellStyle name="40% - Accent3 3 3 5" xfId="39466"/>
    <cellStyle name="40% - Accent3 3 3 6" xfId="39467"/>
    <cellStyle name="40% - Accent3 3 4" xfId="8863"/>
    <cellStyle name="40% - Accent3 3 4 2" xfId="39468"/>
    <cellStyle name="40% - Accent3 3 4 2 2" xfId="39469"/>
    <cellStyle name="40% - Accent3 3 4 3" xfId="39470"/>
    <cellStyle name="40% - Accent3 3 4 4" xfId="39471"/>
    <cellStyle name="40% - Accent3 3 5" xfId="39472"/>
    <cellStyle name="40% - Accent3 3 5 2" xfId="39473"/>
    <cellStyle name="40% - Accent3 3 6" xfId="39474"/>
    <cellStyle name="40% - Accent3 3 7" xfId="39475"/>
    <cellStyle name="40% - Accent3 3 8" xfId="39476"/>
    <cellStyle name="40% - Accent3 30" xfId="8864"/>
    <cellStyle name="40% - Accent3 31" xfId="8865"/>
    <cellStyle name="40% - Accent3 32" xfId="8866"/>
    <cellStyle name="40% - Accent3 33" xfId="8867"/>
    <cellStyle name="40% - Accent3 34" xfId="8868"/>
    <cellStyle name="40% - Accent3 35" xfId="8869"/>
    <cellStyle name="40% - Accent3 36" xfId="8870"/>
    <cellStyle name="40% - Accent3 37" xfId="8871"/>
    <cellStyle name="40% - Accent3 38" xfId="8872"/>
    <cellStyle name="40% - Accent3 39" xfId="8873"/>
    <cellStyle name="40% - Accent3 4" xfId="8874"/>
    <cellStyle name="40% - Accent3 4 2" xfId="8875"/>
    <cellStyle name="40% - Accent3 4 2 2" xfId="8876"/>
    <cellStyle name="40% - Accent3 4 2 2 2" xfId="8877"/>
    <cellStyle name="40% - Accent3 4 2 2 3" xfId="39477"/>
    <cellStyle name="40% - Accent3 4 2 2 4" xfId="39478"/>
    <cellStyle name="40% - Accent3 4 2 3" xfId="8878"/>
    <cellStyle name="40% - Accent3 4 2 3 2" xfId="8879"/>
    <cellStyle name="40% - Accent3 4 2 4" xfId="8880"/>
    <cellStyle name="40% - Accent3 4 2 4 2" xfId="39479"/>
    <cellStyle name="40% - Accent3 4 2 5" xfId="8881"/>
    <cellStyle name="40% - Accent3 4 2 6" xfId="39480"/>
    <cellStyle name="40% - Accent3 4 3" xfId="8882"/>
    <cellStyle name="40% - Accent3 4 3 2" xfId="8883"/>
    <cellStyle name="40% - Accent3 4 3 2 2" xfId="8884"/>
    <cellStyle name="40% - Accent3 4 3 3" xfId="8885"/>
    <cellStyle name="40% - Accent3 4 3 4" xfId="39481"/>
    <cellStyle name="40% - Accent3 4 4" xfId="8886"/>
    <cellStyle name="40% - Accent3 4 4 2" xfId="8887"/>
    <cellStyle name="40% - Accent3 4 4 3" xfId="39482"/>
    <cellStyle name="40% - Accent3 4 4 4" xfId="39483"/>
    <cellStyle name="40% - Accent3 4 5" xfId="8888"/>
    <cellStyle name="40% - Accent3 4 5 2" xfId="8889"/>
    <cellStyle name="40% - Accent3 4 6" xfId="8890"/>
    <cellStyle name="40% - Accent3 4 6 2" xfId="39484"/>
    <cellStyle name="40% - Accent3 4 7" xfId="8891"/>
    <cellStyle name="40% - Accent3 4 7 2" xfId="39485"/>
    <cellStyle name="40% - Accent3 4 8" xfId="8892"/>
    <cellStyle name="40% - Accent3 4 9" xfId="8893"/>
    <cellStyle name="40% - Accent3 40" xfId="8894"/>
    <cellStyle name="40% - Accent3 41" xfId="8895"/>
    <cellStyle name="40% - Accent3 42" xfId="8896"/>
    <cellStyle name="40% - Accent3 43" xfId="8897"/>
    <cellStyle name="40% - Accent3 44" xfId="8898"/>
    <cellStyle name="40% - Accent3 45" xfId="8899"/>
    <cellStyle name="40% - Accent3 46" xfId="8900"/>
    <cellStyle name="40% - Accent3 47" xfId="8901"/>
    <cellStyle name="40% - Accent3 48" xfId="8902"/>
    <cellStyle name="40% - Accent3 49" xfId="8903"/>
    <cellStyle name="40% - Accent3 5" xfId="8904"/>
    <cellStyle name="40% - Accent3 5 2" xfId="8905"/>
    <cellStyle name="40% - Accent3 5 2 2" xfId="39486"/>
    <cellStyle name="40% - Accent3 5 2 2 2" xfId="39487"/>
    <cellStyle name="40% - Accent3 5 2 2 2 2" xfId="39488"/>
    <cellStyle name="40% - Accent3 5 2 2 2 3" xfId="39489"/>
    <cellStyle name="40% - Accent3 5 2 2 3" xfId="39490"/>
    <cellStyle name="40% - Accent3 5 2 2 3 2" xfId="39491"/>
    <cellStyle name="40% - Accent3 5 2 2 4" xfId="39492"/>
    <cellStyle name="40% - Accent3 5 2 2 5" xfId="39493"/>
    <cellStyle name="40% - Accent3 5 2 3" xfId="39494"/>
    <cellStyle name="40% - Accent3 5 2 4" xfId="39495"/>
    <cellStyle name="40% - Accent3 5 3" xfId="39496"/>
    <cellStyle name="40% - Accent3 5 3 2" xfId="39497"/>
    <cellStyle name="40% - Accent3 5 3 3" xfId="39498"/>
    <cellStyle name="40% - Accent3 5 3 4" xfId="39499"/>
    <cellStyle name="40% - Accent3 5 4" xfId="39500"/>
    <cellStyle name="40% - Accent3 5 4 2" xfId="39501"/>
    <cellStyle name="40% - Accent3 5 4 3" xfId="39502"/>
    <cellStyle name="40% - Accent3 5 5" xfId="39503"/>
    <cellStyle name="40% - Accent3 5 5 2" xfId="39504"/>
    <cellStyle name="40% - Accent3 5 5 2 2" xfId="39505"/>
    <cellStyle name="40% - Accent3 5 5 2 3" xfId="39506"/>
    <cellStyle name="40% - Accent3 5 5 3" xfId="39507"/>
    <cellStyle name="40% - Accent3 5 5 3 2" xfId="39508"/>
    <cellStyle name="40% - Accent3 5 5 4" xfId="39509"/>
    <cellStyle name="40% - Accent3 5 5 5" xfId="39510"/>
    <cellStyle name="40% - Accent3 5 6" xfId="39511"/>
    <cellStyle name="40% - Accent3 5 6 2" xfId="39512"/>
    <cellStyle name="40% - Accent3 5 6 2 2" xfId="39513"/>
    <cellStyle name="40% - Accent3 5 6 2 3" xfId="39514"/>
    <cellStyle name="40% - Accent3 5 6 3" xfId="39515"/>
    <cellStyle name="40% - Accent3 5 6 3 2" xfId="39516"/>
    <cellStyle name="40% - Accent3 5 6 4" xfId="39517"/>
    <cellStyle name="40% - Accent3 5 6 5" xfId="39518"/>
    <cellStyle name="40% - Accent3 5 6 6" xfId="39519"/>
    <cellStyle name="40% - Accent3 5 6 7" xfId="39520"/>
    <cellStyle name="40% - Accent3 5 7" xfId="39521"/>
    <cellStyle name="40% - Accent3 5 7 2" xfId="39522"/>
    <cellStyle name="40% - Accent3 5 7 2 2" xfId="39523"/>
    <cellStyle name="40% - Accent3 5 7 3" xfId="39524"/>
    <cellStyle name="40% - Accent3 5 7 4" xfId="39525"/>
    <cellStyle name="40% - Accent3 5 8" xfId="39526"/>
    <cellStyle name="40% - Accent3 5 8 2" xfId="39527"/>
    <cellStyle name="40% - Accent3 5 9" xfId="39528"/>
    <cellStyle name="40% - Accent3 50" xfId="8906"/>
    <cellStyle name="40% - Accent3 51" xfId="8907"/>
    <cellStyle name="40% - Accent3 52" xfId="8908"/>
    <cellStyle name="40% - Accent3 53" xfId="8909"/>
    <cellStyle name="40% - Accent3 54" xfId="8910"/>
    <cellStyle name="40% - Accent3 55" xfId="8911"/>
    <cellStyle name="40% - Accent3 56" xfId="8912"/>
    <cellStyle name="40% - Accent3 57" xfId="8913"/>
    <cellStyle name="40% - Accent3 58" xfId="8914"/>
    <cellStyle name="40% - Accent3 59" xfId="8915"/>
    <cellStyle name="40% - Accent3 6" xfId="8916"/>
    <cellStyle name="40% - Accent3 6 2" xfId="8917"/>
    <cellStyle name="40% - Accent3 6 2 2" xfId="39529"/>
    <cellStyle name="40% - Accent3 6 2 2 2" xfId="39530"/>
    <cellStyle name="40% - Accent3 6 2 3" xfId="39531"/>
    <cellStyle name="40% - Accent3 6 2 3 2" xfId="39532"/>
    <cellStyle name="40% - Accent3 6 2 4" xfId="39533"/>
    <cellStyle name="40% - Accent3 6 3" xfId="39534"/>
    <cellStyle name="40% - Accent3 6 3 2" xfId="39535"/>
    <cellStyle name="40% - Accent3 6 3 3" xfId="39536"/>
    <cellStyle name="40% - Accent3 6 4" xfId="39537"/>
    <cellStyle name="40% - Accent3 6 4 2" xfId="39538"/>
    <cellStyle name="40% - Accent3 6 4 2 2" xfId="39539"/>
    <cellStyle name="40% - Accent3 6 4 3" xfId="39540"/>
    <cellStyle name="40% - Accent3 6 4 4" xfId="39541"/>
    <cellStyle name="40% - Accent3 6 4 5" xfId="39542"/>
    <cellStyle name="40% - Accent3 6 4 6" xfId="39543"/>
    <cellStyle name="40% - Accent3 6 5" xfId="39544"/>
    <cellStyle name="40% - Accent3 6 5 2" xfId="39545"/>
    <cellStyle name="40% - Accent3 6 5 3" xfId="39546"/>
    <cellStyle name="40% - Accent3 6 5 4" xfId="39547"/>
    <cellStyle name="40% - Accent3 6 5 5" xfId="39548"/>
    <cellStyle name="40% - Accent3 6 6" xfId="39549"/>
    <cellStyle name="40% - Accent3 6 7" xfId="39550"/>
    <cellStyle name="40% - Accent3 6 8" xfId="39551"/>
    <cellStyle name="40% - Accent3 6 9" xfId="39552"/>
    <cellStyle name="40% - Accent3 60" xfId="8918"/>
    <cellStyle name="40% - Accent3 61" xfId="8919"/>
    <cellStyle name="40% - Accent3 62" xfId="8920"/>
    <cellStyle name="40% - Accent3 63" xfId="8921"/>
    <cellStyle name="40% - Accent3 64" xfId="8922"/>
    <cellStyle name="40% - Accent3 65" xfId="39553"/>
    <cellStyle name="40% - Accent3 7" xfId="8923"/>
    <cellStyle name="40% - Accent3 7 2" xfId="8924"/>
    <cellStyle name="40% - Accent3 7 2 2" xfId="39554"/>
    <cellStyle name="40% - Accent3 7 2 2 2" xfId="39555"/>
    <cellStyle name="40% - Accent3 7 2 3" xfId="39556"/>
    <cellStyle name="40% - Accent3 7 2 4" xfId="39557"/>
    <cellStyle name="40% - Accent3 7 3" xfId="39558"/>
    <cellStyle name="40% - Accent3 7 3 2" xfId="39559"/>
    <cellStyle name="40% - Accent3 7 3 3" xfId="39560"/>
    <cellStyle name="40% - Accent3 7 4" xfId="39561"/>
    <cellStyle name="40% - Accent3 7 4 2" xfId="39562"/>
    <cellStyle name="40% - Accent3 7 4 3" xfId="39563"/>
    <cellStyle name="40% - Accent3 7 5" xfId="39564"/>
    <cellStyle name="40% - Accent3 7 6" xfId="39565"/>
    <cellStyle name="40% - Accent3 8" xfId="8925"/>
    <cellStyle name="40% - Accent3 8 2" xfId="8926"/>
    <cellStyle name="40% - Accent3 8 2 2" xfId="39566"/>
    <cellStyle name="40% - Accent3 8 2 2 2" xfId="39567"/>
    <cellStyle name="40% - Accent3 8 2 3" xfId="39568"/>
    <cellStyle name="40% - Accent3 8 2 4" xfId="39569"/>
    <cellStyle name="40% - Accent3 8 3" xfId="39570"/>
    <cellStyle name="40% - Accent3 8 3 2" xfId="39571"/>
    <cellStyle name="40% - Accent3 8 3 2 2" xfId="39572"/>
    <cellStyle name="40% - Accent3 8 3 3" xfId="39573"/>
    <cellStyle name="40% - Accent3 8 3 4" xfId="39574"/>
    <cellStyle name="40% - Accent3 8 4" xfId="39575"/>
    <cellStyle name="40% - Accent3 9" xfId="8927"/>
    <cellStyle name="40% - Accent3 9 2" xfId="8928"/>
    <cellStyle name="40% - Accent3 9 2 2" xfId="39576"/>
    <cellStyle name="40% - Accent3 9 2 3" xfId="39577"/>
    <cellStyle name="40% - Accent3 9 3" xfId="39578"/>
    <cellStyle name="40% - Accent3 9 4" xfId="39579"/>
    <cellStyle name="40% - Accent3 9 5" xfId="39580"/>
    <cellStyle name="40% - Accent4 10" xfId="8929"/>
    <cellStyle name="40% - Accent4 10 2" xfId="39581"/>
    <cellStyle name="40% - Accent4 10 2 2" xfId="39582"/>
    <cellStyle name="40% - Accent4 10 2 3" xfId="39583"/>
    <cellStyle name="40% - Accent4 10 3" xfId="39584"/>
    <cellStyle name="40% - Accent4 10 4" xfId="39585"/>
    <cellStyle name="40% - Accent4 11" xfId="8930"/>
    <cellStyle name="40% - Accent4 11 2" xfId="39586"/>
    <cellStyle name="40% - Accent4 11 2 2" xfId="39587"/>
    <cellStyle name="40% - Accent4 11 3" xfId="39588"/>
    <cellStyle name="40% - Accent4 12" xfId="8931"/>
    <cellStyle name="40% - Accent4 12 2" xfId="39589"/>
    <cellStyle name="40% - Accent4 13" xfId="8932"/>
    <cellStyle name="40% - Accent4 14" xfId="8933"/>
    <cellStyle name="40% - Accent4 15" xfId="8934"/>
    <cellStyle name="40% - Accent4 16" xfId="8935"/>
    <cellStyle name="40% - Accent4 17" xfId="8936"/>
    <cellStyle name="40% - Accent4 18" xfId="8937"/>
    <cellStyle name="40% - Accent4 19" xfId="8938"/>
    <cellStyle name="40% - Accent4 2" xfId="8939"/>
    <cellStyle name="40% - Accent4 2 10" xfId="39590"/>
    <cellStyle name="40% - Accent4 2 11" xfId="39591"/>
    <cellStyle name="40% - Accent4 2 12" xfId="39592"/>
    <cellStyle name="40% - Accent4 2 12 2" xfId="39593"/>
    <cellStyle name="40% - Accent4 2 2" xfId="8940"/>
    <cellStyle name="40% - Accent4 2 2 2" xfId="8941"/>
    <cellStyle name="40% - Accent4 2 2 2 2" xfId="39594"/>
    <cellStyle name="40% - Accent4 2 2 2 2 2" xfId="39595"/>
    <cellStyle name="40% - Accent4 2 2 2 2 3" xfId="39596"/>
    <cellStyle name="40% - Accent4 2 2 2 3" xfId="39597"/>
    <cellStyle name="40% - Accent4 2 2 2 3 2" xfId="39598"/>
    <cellStyle name="40% - Accent4 2 2 2 4" xfId="39599"/>
    <cellStyle name="40% - Accent4 2 2 2 5" xfId="39600"/>
    <cellStyle name="40% - Accent4 2 2 3" xfId="8942"/>
    <cellStyle name="40% - Accent4 2 2 3 2" xfId="39601"/>
    <cellStyle name="40% - Accent4 2 2 3 2 2" xfId="39602"/>
    <cellStyle name="40% - Accent4 2 2 3 2 3" xfId="39603"/>
    <cellStyle name="40% - Accent4 2 2 3 3" xfId="39604"/>
    <cellStyle name="40% - Accent4 2 2 3 4" xfId="39605"/>
    <cellStyle name="40% - Accent4 2 2 3 5" xfId="39606"/>
    <cellStyle name="40% - Accent4 2 2 4" xfId="39607"/>
    <cellStyle name="40% - Accent4 2 2 4 2" xfId="39608"/>
    <cellStyle name="40% - Accent4 2 2 4 3" xfId="39609"/>
    <cellStyle name="40% - Accent4 2 2 4 4" xfId="39610"/>
    <cellStyle name="40% - Accent4 2 2 5" xfId="39611"/>
    <cellStyle name="40% - Accent4 2 2 5 2" xfId="39612"/>
    <cellStyle name="40% - Accent4 2 2 6" xfId="39613"/>
    <cellStyle name="40% - Accent4 2 2 7" xfId="39614"/>
    <cellStyle name="40% - Accent4 2 2 8" xfId="39615"/>
    <cellStyle name="40% - Accent4 2 3" xfId="8943"/>
    <cellStyle name="40% - Accent4 2 3 2" xfId="8944"/>
    <cellStyle name="40% - Accent4 2 3 2 2" xfId="39616"/>
    <cellStyle name="40% - Accent4 2 3 2 2 2" xfId="39617"/>
    <cellStyle name="40% - Accent4 2 3 2 2 3" xfId="39618"/>
    <cellStyle name="40% - Accent4 2 3 2 3" xfId="39619"/>
    <cellStyle name="40% - Accent4 2 3 2 4" xfId="39620"/>
    <cellStyle name="40% - Accent4 2 3 2 5" xfId="39621"/>
    <cellStyle name="40% - Accent4 2 3 3" xfId="39622"/>
    <cellStyle name="40% - Accent4 2 3 3 2" xfId="39623"/>
    <cellStyle name="40% - Accent4 2 3 3 3" xfId="39624"/>
    <cellStyle name="40% - Accent4 2 3 3 4" xfId="39625"/>
    <cellStyle name="40% - Accent4 2 3 4" xfId="39626"/>
    <cellStyle name="40% - Accent4 2 3 4 2" xfId="39627"/>
    <cellStyle name="40% - Accent4 2 3 5" xfId="39628"/>
    <cellStyle name="40% - Accent4 2 3 6" xfId="39629"/>
    <cellStyle name="40% - Accent4 2 3 7" xfId="39630"/>
    <cellStyle name="40% - Accent4 2 4" xfId="8945"/>
    <cellStyle name="40% - Accent4 2 4 2" xfId="8946"/>
    <cellStyle name="40% - Accent4 2 4 2 2" xfId="39631"/>
    <cellStyle name="40% - Accent4 2 4 2 2 2" xfId="39632"/>
    <cellStyle name="40% - Accent4 2 4 2 3" xfId="39633"/>
    <cellStyle name="40% - Accent4 2 4 2 3 2" xfId="39634"/>
    <cellStyle name="40% - Accent4 2 4 2 4" xfId="39635"/>
    <cellStyle name="40% - Accent4 2 4 3" xfId="39636"/>
    <cellStyle name="40% - Accent4 2 4 3 2" xfId="39637"/>
    <cellStyle name="40% - Accent4 2 4 3 2 2" xfId="39638"/>
    <cellStyle name="40% - Accent4 2 4 3 3" xfId="39639"/>
    <cellStyle name="40% - Accent4 2 4 4" xfId="39640"/>
    <cellStyle name="40% - Accent4 2 4 4 2" xfId="39641"/>
    <cellStyle name="40% - Accent4 2 4 5" xfId="39642"/>
    <cellStyle name="40% - Accent4 2 4 5 2" xfId="39643"/>
    <cellStyle name="40% - Accent4 2 4 6" xfId="39644"/>
    <cellStyle name="40% - Accent4 2 5" xfId="8947"/>
    <cellStyle name="40% - Accent4 2 5 2" xfId="39645"/>
    <cellStyle name="40% - Accent4 2 5 2 2" xfId="39646"/>
    <cellStyle name="40% - Accent4 2 5 3" xfId="39647"/>
    <cellStyle name="40% - Accent4 2 5 4" xfId="39648"/>
    <cellStyle name="40% - Accent4 2 6" xfId="39649"/>
    <cellStyle name="40% - Accent4 2 6 2" xfId="39650"/>
    <cellStyle name="40% - Accent4 2 6 2 2" xfId="39651"/>
    <cellStyle name="40% - Accent4 2 6 2 3" xfId="39652"/>
    <cellStyle name="40% - Accent4 2 6 2 4" xfId="39653"/>
    <cellStyle name="40% - Accent4 2 6 3" xfId="39654"/>
    <cellStyle name="40% - Accent4 2 6 3 2" xfId="39655"/>
    <cellStyle name="40% - Accent4 2 6 3 3" xfId="39656"/>
    <cellStyle name="40% - Accent4 2 6 4" xfId="39657"/>
    <cellStyle name="40% - Accent4 2 6 4 2" xfId="39658"/>
    <cellStyle name="40% - Accent4 2 6 5" xfId="39659"/>
    <cellStyle name="40% - Accent4 2 6 6" xfId="39660"/>
    <cellStyle name="40% - Accent4 2 6 7" xfId="39661"/>
    <cellStyle name="40% - Accent4 2 6 8" xfId="39662"/>
    <cellStyle name="40% - Accent4 2 7" xfId="39663"/>
    <cellStyle name="40% - Accent4 2 7 2" xfId="39664"/>
    <cellStyle name="40% - Accent4 2 7 3" xfId="39665"/>
    <cellStyle name="40% - Accent4 2 7 4" xfId="39666"/>
    <cellStyle name="40% - Accent4 2 8" xfId="39667"/>
    <cellStyle name="40% - Accent4 2 8 2" xfId="39668"/>
    <cellStyle name="40% - Accent4 2 9" xfId="39669"/>
    <cellStyle name="40% - Accent4 2 9 2" xfId="39670"/>
    <cellStyle name="40% - Accent4 2_12PCORC Wind Vestas and Royalties" xfId="39671"/>
    <cellStyle name="40% - Accent4 20" xfId="8948"/>
    <cellStyle name="40% - Accent4 21" xfId="8949"/>
    <cellStyle name="40% - Accent4 22" xfId="8950"/>
    <cellStyle name="40% - Accent4 23" xfId="8951"/>
    <cellStyle name="40% - Accent4 24" xfId="8952"/>
    <cellStyle name="40% - Accent4 25" xfId="8953"/>
    <cellStyle name="40% - Accent4 26" xfId="8954"/>
    <cellStyle name="40% - Accent4 27" xfId="8955"/>
    <cellStyle name="40% - Accent4 28" xfId="8956"/>
    <cellStyle name="40% - Accent4 29" xfId="8957"/>
    <cellStyle name="40% - Accent4 3" xfId="8958"/>
    <cellStyle name="40% - Accent4 3 2" xfId="8959"/>
    <cellStyle name="40% - Accent4 3 2 2" xfId="39672"/>
    <cellStyle name="40% - Accent4 3 2 2 2" xfId="39673"/>
    <cellStyle name="40% - Accent4 3 2 2 3" xfId="39674"/>
    <cellStyle name="40% - Accent4 3 2 2 4" xfId="39675"/>
    <cellStyle name="40% - Accent4 3 2 3" xfId="39676"/>
    <cellStyle name="40% - Accent4 3 2 3 2" xfId="39677"/>
    <cellStyle name="40% - Accent4 3 2 3 3" xfId="39678"/>
    <cellStyle name="40% - Accent4 3 2 3 4" xfId="39679"/>
    <cellStyle name="40% - Accent4 3 2 4" xfId="39680"/>
    <cellStyle name="40% - Accent4 3 2 4 2" xfId="39681"/>
    <cellStyle name="40% - Accent4 3 2 5" xfId="39682"/>
    <cellStyle name="40% - Accent4 3 2 6" xfId="39683"/>
    <cellStyle name="40% - Accent4 3 2 7" xfId="39684"/>
    <cellStyle name="40% - Accent4 3 3" xfId="8960"/>
    <cellStyle name="40% - Accent4 3 3 2" xfId="39685"/>
    <cellStyle name="40% - Accent4 3 3 2 2" xfId="39686"/>
    <cellStyle name="40% - Accent4 3 3 2 2 2" xfId="39687"/>
    <cellStyle name="40% - Accent4 3 3 2 3" xfId="39688"/>
    <cellStyle name="40% - Accent4 3 3 2 3 2" xfId="39689"/>
    <cellStyle name="40% - Accent4 3 3 2 4" xfId="39690"/>
    <cellStyle name="40% - Accent4 3 3 3" xfId="39691"/>
    <cellStyle name="40% - Accent4 3 3 3 2" xfId="39692"/>
    <cellStyle name="40% - Accent4 3 3 4" xfId="39693"/>
    <cellStyle name="40% - Accent4 3 3 4 2" xfId="39694"/>
    <cellStyle name="40% - Accent4 3 3 5" xfId="39695"/>
    <cellStyle name="40% - Accent4 3 3 6" xfId="39696"/>
    <cellStyle name="40% - Accent4 3 4" xfId="8961"/>
    <cellStyle name="40% - Accent4 3 4 2" xfId="39697"/>
    <cellStyle name="40% - Accent4 3 4 2 2" xfId="39698"/>
    <cellStyle name="40% - Accent4 3 4 3" xfId="39699"/>
    <cellStyle name="40% - Accent4 3 4 4" xfId="39700"/>
    <cellStyle name="40% - Accent4 3 5" xfId="39701"/>
    <cellStyle name="40% - Accent4 3 5 2" xfId="39702"/>
    <cellStyle name="40% - Accent4 3 6" xfId="39703"/>
    <cellStyle name="40% - Accent4 3 7" xfId="39704"/>
    <cellStyle name="40% - Accent4 3 8" xfId="39705"/>
    <cellStyle name="40% - Accent4 30" xfId="8962"/>
    <cellStyle name="40% - Accent4 31" xfId="8963"/>
    <cellStyle name="40% - Accent4 32" xfId="8964"/>
    <cellStyle name="40% - Accent4 33" xfId="8965"/>
    <cellStyle name="40% - Accent4 34" xfId="8966"/>
    <cellStyle name="40% - Accent4 35" xfId="8967"/>
    <cellStyle name="40% - Accent4 36" xfId="8968"/>
    <cellStyle name="40% - Accent4 37" xfId="8969"/>
    <cellStyle name="40% - Accent4 38" xfId="8970"/>
    <cellStyle name="40% - Accent4 39" xfId="8971"/>
    <cellStyle name="40% - Accent4 4" xfId="8972"/>
    <cellStyle name="40% - Accent4 4 2" xfId="8973"/>
    <cellStyle name="40% - Accent4 4 2 2" xfId="8974"/>
    <cellStyle name="40% - Accent4 4 2 2 2" xfId="8975"/>
    <cellStyle name="40% - Accent4 4 2 2 3" xfId="39706"/>
    <cellStyle name="40% - Accent4 4 2 2 4" xfId="39707"/>
    <cellStyle name="40% - Accent4 4 2 3" xfId="8976"/>
    <cellStyle name="40% - Accent4 4 2 3 2" xfId="8977"/>
    <cellStyle name="40% - Accent4 4 2 4" xfId="8978"/>
    <cellStyle name="40% - Accent4 4 2 4 2" xfId="39708"/>
    <cellStyle name="40% - Accent4 4 2 5" xfId="8979"/>
    <cellStyle name="40% - Accent4 4 2 6" xfId="39709"/>
    <cellStyle name="40% - Accent4 4 3" xfId="8980"/>
    <cellStyle name="40% - Accent4 4 3 2" xfId="8981"/>
    <cellStyle name="40% - Accent4 4 3 2 2" xfId="8982"/>
    <cellStyle name="40% - Accent4 4 3 3" xfId="8983"/>
    <cellStyle name="40% - Accent4 4 3 4" xfId="39710"/>
    <cellStyle name="40% - Accent4 4 4" xfId="8984"/>
    <cellStyle name="40% - Accent4 4 4 2" xfId="8985"/>
    <cellStyle name="40% - Accent4 4 4 3" xfId="39711"/>
    <cellStyle name="40% - Accent4 4 4 4" xfId="39712"/>
    <cellStyle name="40% - Accent4 4 5" xfId="8986"/>
    <cellStyle name="40% - Accent4 4 5 2" xfId="8987"/>
    <cellStyle name="40% - Accent4 4 6" xfId="8988"/>
    <cellStyle name="40% - Accent4 4 6 2" xfId="39713"/>
    <cellStyle name="40% - Accent4 4 7" xfId="8989"/>
    <cellStyle name="40% - Accent4 4 7 2" xfId="39714"/>
    <cellStyle name="40% - Accent4 4 8" xfId="8990"/>
    <cellStyle name="40% - Accent4 4 9" xfId="8991"/>
    <cellStyle name="40% - Accent4 40" xfId="8992"/>
    <cellStyle name="40% - Accent4 41" xfId="8993"/>
    <cellStyle name="40% - Accent4 42" xfId="8994"/>
    <cellStyle name="40% - Accent4 43" xfId="8995"/>
    <cellStyle name="40% - Accent4 44" xfId="8996"/>
    <cellStyle name="40% - Accent4 45" xfId="8997"/>
    <cellStyle name="40% - Accent4 46" xfId="8998"/>
    <cellStyle name="40% - Accent4 47" xfId="8999"/>
    <cellStyle name="40% - Accent4 48" xfId="9000"/>
    <cellStyle name="40% - Accent4 49" xfId="9001"/>
    <cellStyle name="40% - Accent4 5" xfId="9002"/>
    <cellStyle name="40% - Accent4 5 2" xfId="9003"/>
    <cellStyle name="40% - Accent4 5 2 2" xfId="39715"/>
    <cellStyle name="40% - Accent4 5 2 2 2" xfId="39716"/>
    <cellStyle name="40% - Accent4 5 2 2 2 2" xfId="39717"/>
    <cellStyle name="40% - Accent4 5 2 2 2 3" xfId="39718"/>
    <cellStyle name="40% - Accent4 5 2 2 3" xfId="39719"/>
    <cellStyle name="40% - Accent4 5 2 2 3 2" xfId="39720"/>
    <cellStyle name="40% - Accent4 5 2 2 4" xfId="39721"/>
    <cellStyle name="40% - Accent4 5 2 2 5" xfId="39722"/>
    <cellStyle name="40% - Accent4 5 2 3" xfId="39723"/>
    <cellStyle name="40% - Accent4 5 2 4" xfId="39724"/>
    <cellStyle name="40% - Accent4 5 3" xfId="39725"/>
    <cellStyle name="40% - Accent4 5 3 2" xfId="39726"/>
    <cellStyle name="40% - Accent4 5 3 3" xfId="39727"/>
    <cellStyle name="40% - Accent4 5 3 4" xfId="39728"/>
    <cellStyle name="40% - Accent4 5 4" xfId="39729"/>
    <cellStyle name="40% - Accent4 5 4 2" xfId="39730"/>
    <cellStyle name="40% - Accent4 5 4 3" xfId="39731"/>
    <cellStyle name="40% - Accent4 5 5" xfId="39732"/>
    <cellStyle name="40% - Accent4 5 5 2" xfId="39733"/>
    <cellStyle name="40% - Accent4 5 5 2 2" xfId="39734"/>
    <cellStyle name="40% - Accent4 5 5 2 3" xfId="39735"/>
    <cellStyle name="40% - Accent4 5 5 3" xfId="39736"/>
    <cellStyle name="40% - Accent4 5 5 3 2" xfId="39737"/>
    <cellStyle name="40% - Accent4 5 5 4" xfId="39738"/>
    <cellStyle name="40% - Accent4 5 5 5" xfId="39739"/>
    <cellStyle name="40% - Accent4 5 6" xfId="39740"/>
    <cellStyle name="40% - Accent4 5 6 2" xfId="39741"/>
    <cellStyle name="40% - Accent4 5 6 2 2" xfId="39742"/>
    <cellStyle name="40% - Accent4 5 6 2 3" xfId="39743"/>
    <cellStyle name="40% - Accent4 5 6 3" xfId="39744"/>
    <cellStyle name="40% - Accent4 5 6 3 2" xfId="39745"/>
    <cellStyle name="40% - Accent4 5 6 4" xfId="39746"/>
    <cellStyle name="40% - Accent4 5 6 5" xfId="39747"/>
    <cellStyle name="40% - Accent4 5 6 6" xfId="39748"/>
    <cellStyle name="40% - Accent4 5 6 7" xfId="39749"/>
    <cellStyle name="40% - Accent4 5 7" xfId="39750"/>
    <cellStyle name="40% - Accent4 5 7 2" xfId="39751"/>
    <cellStyle name="40% - Accent4 5 7 2 2" xfId="39752"/>
    <cellStyle name="40% - Accent4 5 7 3" xfId="39753"/>
    <cellStyle name="40% - Accent4 5 7 4" xfId="39754"/>
    <cellStyle name="40% - Accent4 5 8" xfId="39755"/>
    <cellStyle name="40% - Accent4 5 8 2" xfId="39756"/>
    <cellStyle name="40% - Accent4 5 9" xfId="39757"/>
    <cellStyle name="40% - Accent4 50" xfId="9004"/>
    <cellStyle name="40% - Accent4 51" xfId="9005"/>
    <cellStyle name="40% - Accent4 52" xfId="9006"/>
    <cellStyle name="40% - Accent4 53" xfId="9007"/>
    <cellStyle name="40% - Accent4 54" xfId="9008"/>
    <cellStyle name="40% - Accent4 55" xfId="9009"/>
    <cellStyle name="40% - Accent4 56" xfId="9010"/>
    <cellStyle name="40% - Accent4 57" xfId="9011"/>
    <cellStyle name="40% - Accent4 58" xfId="9012"/>
    <cellStyle name="40% - Accent4 59" xfId="9013"/>
    <cellStyle name="40% - Accent4 6" xfId="9014"/>
    <cellStyle name="40% - Accent4 6 2" xfId="9015"/>
    <cellStyle name="40% - Accent4 6 2 2" xfId="39758"/>
    <cellStyle name="40% - Accent4 6 2 2 2" xfId="39759"/>
    <cellStyle name="40% - Accent4 6 2 3" xfId="39760"/>
    <cellStyle name="40% - Accent4 6 2 3 2" xfId="39761"/>
    <cellStyle name="40% - Accent4 6 2 4" xfId="39762"/>
    <cellStyle name="40% - Accent4 6 3" xfId="39763"/>
    <cellStyle name="40% - Accent4 6 3 2" xfId="39764"/>
    <cellStyle name="40% - Accent4 6 3 3" xfId="39765"/>
    <cellStyle name="40% - Accent4 6 4" xfId="39766"/>
    <cellStyle name="40% - Accent4 6 4 2" xfId="39767"/>
    <cellStyle name="40% - Accent4 6 4 2 2" xfId="39768"/>
    <cellStyle name="40% - Accent4 6 4 3" xfId="39769"/>
    <cellStyle name="40% - Accent4 6 4 4" xfId="39770"/>
    <cellStyle name="40% - Accent4 6 4 5" xfId="39771"/>
    <cellStyle name="40% - Accent4 6 4 6" xfId="39772"/>
    <cellStyle name="40% - Accent4 6 5" xfId="39773"/>
    <cellStyle name="40% - Accent4 6 5 2" xfId="39774"/>
    <cellStyle name="40% - Accent4 6 5 3" xfId="39775"/>
    <cellStyle name="40% - Accent4 6 5 4" xfId="39776"/>
    <cellStyle name="40% - Accent4 6 5 5" xfId="39777"/>
    <cellStyle name="40% - Accent4 6 6" xfId="39778"/>
    <cellStyle name="40% - Accent4 6 7" xfId="39779"/>
    <cellStyle name="40% - Accent4 6 8" xfId="39780"/>
    <cellStyle name="40% - Accent4 6 9" xfId="39781"/>
    <cellStyle name="40% - Accent4 60" xfId="9016"/>
    <cellStyle name="40% - Accent4 61" xfId="9017"/>
    <cellStyle name="40% - Accent4 62" xfId="9018"/>
    <cellStyle name="40% - Accent4 63" xfId="9019"/>
    <cellStyle name="40% - Accent4 64" xfId="9020"/>
    <cellStyle name="40% - Accent4 65" xfId="39782"/>
    <cellStyle name="40% - Accent4 7" xfId="9021"/>
    <cellStyle name="40% - Accent4 7 2" xfId="9022"/>
    <cellStyle name="40% - Accent4 7 2 2" xfId="39783"/>
    <cellStyle name="40% - Accent4 7 2 2 2" xfId="39784"/>
    <cellStyle name="40% - Accent4 7 2 3" xfId="39785"/>
    <cellStyle name="40% - Accent4 7 2 4" xfId="39786"/>
    <cellStyle name="40% - Accent4 7 3" xfId="39787"/>
    <cellStyle name="40% - Accent4 7 3 2" xfId="39788"/>
    <cellStyle name="40% - Accent4 7 3 3" xfId="39789"/>
    <cellStyle name="40% - Accent4 7 4" xfId="39790"/>
    <cellStyle name="40% - Accent4 7 4 2" xfId="39791"/>
    <cellStyle name="40% - Accent4 7 4 3" xfId="39792"/>
    <cellStyle name="40% - Accent4 7 5" xfId="39793"/>
    <cellStyle name="40% - Accent4 7 6" xfId="39794"/>
    <cellStyle name="40% - Accent4 8" xfId="9023"/>
    <cellStyle name="40% - Accent4 8 2" xfId="9024"/>
    <cellStyle name="40% - Accent4 8 2 2" xfId="39795"/>
    <cellStyle name="40% - Accent4 8 2 2 2" xfId="39796"/>
    <cellStyle name="40% - Accent4 8 2 3" xfId="39797"/>
    <cellStyle name="40% - Accent4 8 2 4" xfId="39798"/>
    <cellStyle name="40% - Accent4 8 3" xfId="39799"/>
    <cellStyle name="40% - Accent4 8 3 2" xfId="39800"/>
    <cellStyle name="40% - Accent4 8 3 2 2" xfId="39801"/>
    <cellStyle name="40% - Accent4 8 3 3" xfId="39802"/>
    <cellStyle name="40% - Accent4 8 3 4" xfId="39803"/>
    <cellStyle name="40% - Accent4 8 4" xfId="39804"/>
    <cellStyle name="40% - Accent4 9" xfId="9025"/>
    <cellStyle name="40% - Accent4 9 2" xfId="9026"/>
    <cellStyle name="40% - Accent4 9 2 2" xfId="39805"/>
    <cellStyle name="40% - Accent4 9 2 3" xfId="39806"/>
    <cellStyle name="40% - Accent4 9 3" xfId="39807"/>
    <cellStyle name="40% - Accent4 9 4" xfId="39808"/>
    <cellStyle name="40% - Accent4 9 5" xfId="39809"/>
    <cellStyle name="40% - Accent5 10" xfId="9027"/>
    <cellStyle name="40% - Accent5 10 2" xfId="39810"/>
    <cellStyle name="40% - Accent5 10 2 2" xfId="39811"/>
    <cellStyle name="40% - Accent5 10 2 3" xfId="39812"/>
    <cellStyle name="40% - Accent5 10 3" xfId="39813"/>
    <cellStyle name="40% - Accent5 10 4" xfId="39814"/>
    <cellStyle name="40% - Accent5 11" xfId="9028"/>
    <cellStyle name="40% - Accent5 11 2" xfId="39815"/>
    <cellStyle name="40% - Accent5 11 2 2" xfId="39816"/>
    <cellStyle name="40% - Accent5 11 3" xfId="39817"/>
    <cellStyle name="40% - Accent5 12" xfId="9029"/>
    <cellStyle name="40% - Accent5 12 2" xfId="39818"/>
    <cellStyle name="40% - Accent5 13" xfId="9030"/>
    <cellStyle name="40% - Accent5 14" xfId="9031"/>
    <cellStyle name="40% - Accent5 15" xfId="9032"/>
    <cellStyle name="40% - Accent5 16" xfId="9033"/>
    <cellStyle name="40% - Accent5 17" xfId="9034"/>
    <cellStyle name="40% - Accent5 18" xfId="9035"/>
    <cellStyle name="40% - Accent5 19" xfId="9036"/>
    <cellStyle name="40% - Accent5 2" xfId="9037"/>
    <cellStyle name="40% - Accent5 2 10" xfId="39819"/>
    <cellStyle name="40% - Accent5 2 11" xfId="39820"/>
    <cellStyle name="40% - Accent5 2 12" xfId="39821"/>
    <cellStyle name="40% - Accent5 2 12 2" xfId="39822"/>
    <cellStyle name="40% - Accent5 2 2" xfId="9038"/>
    <cellStyle name="40% - Accent5 2 2 2" xfId="9039"/>
    <cellStyle name="40% - Accent5 2 2 2 2" xfId="39823"/>
    <cellStyle name="40% - Accent5 2 2 2 2 2" xfId="39824"/>
    <cellStyle name="40% - Accent5 2 2 2 2 3" xfId="39825"/>
    <cellStyle name="40% - Accent5 2 2 2 3" xfId="39826"/>
    <cellStyle name="40% - Accent5 2 2 2 3 2" xfId="39827"/>
    <cellStyle name="40% - Accent5 2 2 2 4" xfId="39828"/>
    <cellStyle name="40% - Accent5 2 2 2 5" xfId="39829"/>
    <cellStyle name="40% - Accent5 2 2 3" xfId="9040"/>
    <cellStyle name="40% - Accent5 2 2 3 2" xfId="39830"/>
    <cellStyle name="40% - Accent5 2 2 3 2 2" xfId="39831"/>
    <cellStyle name="40% - Accent5 2 2 3 2 3" xfId="39832"/>
    <cellStyle name="40% - Accent5 2 2 3 3" xfId="39833"/>
    <cellStyle name="40% - Accent5 2 2 3 4" xfId="39834"/>
    <cellStyle name="40% - Accent5 2 2 3 5" xfId="39835"/>
    <cellStyle name="40% - Accent5 2 2 4" xfId="39836"/>
    <cellStyle name="40% - Accent5 2 2 4 2" xfId="39837"/>
    <cellStyle name="40% - Accent5 2 2 4 3" xfId="39838"/>
    <cellStyle name="40% - Accent5 2 2 4 4" xfId="39839"/>
    <cellStyle name="40% - Accent5 2 2 5" xfId="39840"/>
    <cellStyle name="40% - Accent5 2 2 5 2" xfId="39841"/>
    <cellStyle name="40% - Accent5 2 2 6" xfId="39842"/>
    <cellStyle name="40% - Accent5 2 2 7" xfId="39843"/>
    <cellStyle name="40% - Accent5 2 2 8" xfId="39844"/>
    <cellStyle name="40% - Accent5 2 3" xfId="9041"/>
    <cellStyle name="40% - Accent5 2 3 2" xfId="9042"/>
    <cellStyle name="40% - Accent5 2 3 2 2" xfId="39845"/>
    <cellStyle name="40% - Accent5 2 3 2 2 2" xfId="39846"/>
    <cellStyle name="40% - Accent5 2 3 2 2 3" xfId="39847"/>
    <cellStyle name="40% - Accent5 2 3 2 3" xfId="39848"/>
    <cellStyle name="40% - Accent5 2 3 2 4" xfId="39849"/>
    <cellStyle name="40% - Accent5 2 3 2 5" xfId="39850"/>
    <cellStyle name="40% - Accent5 2 3 3" xfId="39851"/>
    <cellStyle name="40% - Accent5 2 3 3 2" xfId="39852"/>
    <cellStyle name="40% - Accent5 2 3 3 3" xfId="39853"/>
    <cellStyle name="40% - Accent5 2 3 3 4" xfId="39854"/>
    <cellStyle name="40% - Accent5 2 3 4" xfId="39855"/>
    <cellStyle name="40% - Accent5 2 3 4 2" xfId="39856"/>
    <cellStyle name="40% - Accent5 2 3 5" xfId="39857"/>
    <cellStyle name="40% - Accent5 2 3 6" xfId="39858"/>
    <cellStyle name="40% - Accent5 2 3 7" xfId="39859"/>
    <cellStyle name="40% - Accent5 2 4" xfId="9043"/>
    <cellStyle name="40% - Accent5 2 4 2" xfId="9044"/>
    <cellStyle name="40% - Accent5 2 4 2 2" xfId="39860"/>
    <cellStyle name="40% - Accent5 2 4 2 2 2" xfId="39861"/>
    <cellStyle name="40% - Accent5 2 4 2 3" xfId="39862"/>
    <cellStyle name="40% - Accent5 2 4 2 4" xfId="39863"/>
    <cellStyle name="40% - Accent5 2 4 3" xfId="39864"/>
    <cellStyle name="40% - Accent5 2 4 3 2" xfId="39865"/>
    <cellStyle name="40% - Accent5 2 4 3 3" xfId="39866"/>
    <cellStyle name="40% - Accent5 2 4 4" xfId="39867"/>
    <cellStyle name="40% - Accent5 2 4 4 2" xfId="39868"/>
    <cellStyle name="40% - Accent5 2 4 5" xfId="39869"/>
    <cellStyle name="40% - Accent5 2 4 6" xfId="39870"/>
    <cellStyle name="40% - Accent5 2 5" xfId="9045"/>
    <cellStyle name="40% - Accent5 2 5 2" xfId="39871"/>
    <cellStyle name="40% - Accent5 2 5 2 2" xfId="39872"/>
    <cellStyle name="40% - Accent5 2 5 3" xfId="39873"/>
    <cellStyle name="40% - Accent5 2 5 4" xfId="39874"/>
    <cellStyle name="40% - Accent5 2 6" xfId="39875"/>
    <cellStyle name="40% - Accent5 2 6 2" xfId="39876"/>
    <cellStyle name="40% - Accent5 2 6 2 2" xfId="39877"/>
    <cellStyle name="40% - Accent5 2 6 2 3" xfId="39878"/>
    <cellStyle name="40% - Accent5 2 6 2 4" xfId="39879"/>
    <cellStyle name="40% - Accent5 2 6 3" xfId="39880"/>
    <cellStyle name="40% - Accent5 2 6 3 2" xfId="39881"/>
    <cellStyle name="40% - Accent5 2 6 3 3" xfId="39882"/>
    <cellStyle name="40% - Accent5 2 6 4" xfId="39883"/>
    <cellStyle name="40% - Accent5 2 6 4 2" xfId="39884"/>
    <cellStyle name="40% - Accent5 2 6 5" xfId="39885"/>
    <cellStyle name="40% - Accent5 2 6 6" xfId="39886"/>
    <cellStyle name="40% - Accent5 2 6 7" xfId="39887"/>
    <cellStyle name="40% - Accent5 2 6 8" xfId="39888"/>
    <cellStyle name="40% - Accent5 2 7" xfId="39889"/>
    <cellStyle name="40% - Accent5 2 7 2" xfId="39890"/>
    <cellStyle name="40% - Accent5 2 7 3" xfId="39891"/>
    <cellStyle name="40% - Accent5 2 7 4" xfId="39892"/>
    <cellStyle name="40% - Accent5 2 8" xfId="39893"/>
    <cellStyle name="40% - Accent5 2 8 2" xfId="39894"/>
    <cellStyle name="40% - Accent5 2 9" xfId="39895"/>
    <cellStyle name="40% - Accent5 2 9 2" xfId="39896"/>
    <cellStyle name="40% - Accent5 2_12PCORC Wind Vestas and Royalties" xfId="39897"/>
    <cellStyle name="40% - Accent5 20" xfId="9046"/>
    <cellStyle name="40% - Accent5 21" xfId="9047"/>
    <cellStyle name="40% - Accent5 22" xfId="9048"/>
    <cellStyle name="40% - Accent5 23" xfId="9049"/>
    <cellStyle name="40% - Accent5 24" xfId="9050"/>
    <cellStyle name="40% - Accent5 25" xfId="9051"/>
    <cellStyle name="40% - Accent5 26" xfId="9052"/>
    <cellStyle name="40% - Accent5 27" xfId="9053"/>
    <cellStyle name="40% - Accent5 28" xfId="9054"/>
    <cellStyle name="40% - Accent5 29" xfId="9055"/>
    <cellStyle name="40% - Accent5 3" xfId="9056"/>
    <cellStyle name="40% - Accent5 3 2" xfId="9057"/>
    <cellStyle name="40% - Accent5 3 2 2" xfId="39898"/>
    <cellStyle name="40% - Accent5 3 2 2 2" xfId="39899"/>
    <cellStyle name="40% - Accent5 3 2 2 3" xfId="39900"/>
    <cellStyle name="40% - Accent5 3 2 2 4" xfId="39901"/>
    <cellStyle name="40% - Accent5 3 2 3" xfId="39902"/>
    <cellStyle name="40% - Accent5 3 2 3 2" xfId="39903"/>
    <cellStyle name="40% - Accent5 3 2 3 3" xfId="39904"/>
    <cellStyle name="40% - Accent5 3 2 3 4" xfId="39905"/>
    <cellStyle name="40% - Accent5 3 2 4" xfId="39906"/>
    <cellStyle name="40% - Accent5 3 2 4 2" xfId="39907"/>
    <cellStyle name="40% - Accent5 3 2 5" xfId="39908"/>
    <cellStyle name="40% - Accent5 3 2 6" xfId="39909"/>
    <cellStyle name="40% - Accent5 3 2 7" xfId="39910"/>
    <cellStyle name="40% - Accent5 3 3" xfId="9058"/>
    <cellStyle name="40% - Accent5 3 3 2" xfId="39911"/>
    <cellStyle name="40% - Accent5 3 3 2 2" xfId="39912"/>
    <cellStyle name="40% - Accent5 3 3 2 2 2" xfId="39913"/>
    <cellStyle name="40% - Accent5 3 3 2 3" xfId="39914"/>
    <cellStyle name="40% - Accent5 3 3 2 3 2" xfId="39915"/>
    <cellStyle name="40% - Accent5 3 3 2 4" xfId="39916"/>
    <cellStyle name="40% - Accent5 3 3 3" xfId="39917"/>
    <cellStyle name="40% - Accent5 3 3 3 2" xfId="39918"/>
    <cellStyle name="40% - Accent5 3 3 4" xfId="39919"/>
    <cellStyle name="40% - Accent5 3 3 4 2" xfId="39920"/>
    <cellStyle name="40% - Accent5 3 3 5" xfId="39921"/>
    <cellStyle name="40% - Accent5 3 3 6" xfId="39922"/>
    <cellStyle name="40% - Accent5 3 4" xfId="9059"/>
    <cellStyle name="40% - Accent5 3 4 2" xfId="39923"/>
    <cellStyle name="40% - Accent5 3 4 2 2" xfId="39924"/>
    <cellStyle name="40% - Accent5 3 4 3" xfId="39925"/>
    <cellStyle name="40% - Accent5 3 4 4" xfId="39926"/>
    <cellStyle name="40% - Accent5 3 5" xfId="39927"/>
    <cellStyle name="40% - Accent5 3 5 2" xfId="39928"/>
    <cellStyle name="40% - Accent5 3 6" xfId="39929"/>
    <cellStyle name="40% - Accent5 3 7" xfId="39930"/>
    <cellStyle name="40% - Accent5 3 8" xfId="39931"/>
    <cellStyle name="40% - Accent5 30" xfId="9060"/>
    <cellStyle name="40% - Accent5 31" xfId="9061"/>
    <cellStyle name="40% - Accent5 32" xfId="9062"/>
    <cellStyle name="40% - Accent5 33" xfId="9063"/>
    <cellStyle name="40% - Accent5 34" xfId="9064"/>
    <cellStyle name="40% - Accent5 35" xfId="9065"/>
    <cellStyle name="40% - Accent5 36" xfId="9066"/>
    <cellStyle name="40% - Accent5 37" xfId="9067"/>
    <cellStyle name="40% - Accent5 38" xfId="9068"/>
    <cellStyle name="40% - Accent5 39" xfId="9069"/>
    <cellStyle name="40% - Accent5 4" xfId="9070"/>
    <cellStyle name="40% - Accent5 4 2" xfId="9071"/>
    <cellStyle name="40% - Accent5 4 2 2" xfId="9072"/>
    <cellStyle name="40% - Accent5 4 2 2 2" xfId="9073"/>
    <cellStyle name="40% - Accent5 4 2 2 3" xfId="39932"/>
    <cellStyle name="40% - Accent5 4 2 2 4" xfId="39933"/>
    <cellStyle name="40% - Accent5 4 2 3" xfId="9074"/>
    <cellStyle name="40% - Accent5 4 2 3 2" xfId="9075"/>
    <cellStyle name="40% - Accent5 4 2 4" xfId="9076"/>
    <cellStyle name="40% - Accent5 4 2 4 2" xfId="39934"/>
    <cellStyle name="40% - Accent5 4 2 5" xfId="9077"/>
    <cellStyle name="40% - Accent5 4 2 6" xfId="39935"/>
    <cellStyle name="40% - Accent5 4 3" xfId="9078"/>
    <cellStyle name="40% - Accent5 4 3 2" xfId="9079"/>
    <cellStyle name="40% - Accent5 4 3 2 2" xfId="9080"/>
    <cellStyle name="40% - Accent5 4 3 3" xfId="9081"/>
    <cellStyle name="40% - Accent5 4 3 4" xfId="39936"/>
    <cellStyle name="40% - Accent5 4 4" xfId="9082"/>
    <cellStyle name="40% - Accent5 4 4 2" xfId="9083"/>
    <cellStyle name="40% - Accent5 4 4 3" xfId="39937"/>
    <cellStyle name="40% - Accent5 4 4 4" xfId="39938"/>
    <cellStyle name="40% - Accent5 4 5" xfId="9084"/>
    <cellStyle name="40% - Accent5 4 5 2" xfId="9085"/>
    <cellStyle name="40% - Accent5 4 6" xfId="9086"/>
    <cellStyle name="40% - Accent5 4 6 2" xfId="39939"/>
    <cellStyle name="40% - Accent5 4 7" xfId="9087"/>
    <cellStyle name="40% - Accent5 4 7 2" xfId="39940"/>
    <cellStyle name="40% - Accent5 4 8" xfId="9088"/>
    <cellStyle name="40% - Accent5 4 9" xfId="9089"/>
    <cellStyle name="40% - Accent5 40" xfId="9090"/>
    <cellStyle name="40% - Accent5 41" xfId="9091"/>
    <cellStyle name="40% - Accent5 42" xfId="9092"/>
    <cellStyle name="40% - Accent5 43" xfId="9093"/>
    <cellStyle name="40% - Accent5 44" xfId="9094"/>
    <cellStyle name="40% - Accent5 45" xfId="9095"/>
    <cellStyle name="40% - Accent5 46" xfId="9096"/>
    <cellStyle name="40% - Accent5 47" xfId="9097"/>
    <cellStyle name="40% - Accent5 48" xfId="9098"/>
    <cellStyle name="40% - Accent5 49" xfId="9099"/>
    <cellStyle name="40% - Accent5 5" xfId="9100"/>
    <cellStyle name="40% - Accent5 5 2" xfId="9101"/>
    <cellStyle name="40% - Accent5 5 2 2" xfId="39941"/>
    <cellStyle name="40% - Accent5 5 2 2 2" xfId="39942"/>
    <cellStyle name="40% - Accent5 5 2 2 2 2" xfId="39943"/>
    <cellStyle name="40% - Accent5 5 2 2 2 3" xfId="39944"/>
    <cellStyle name="40% - Accent5 5 2 2 3" xfId="39945"/>
    <cellStyle name="40% - Accent5 5 2 2 3 2" xfId="39946"/>
    <cellStyle name="40% - Accent5 5 2 2 4" xfId="39947"/>
    <cellStyle name="40% - Accent5 5 2 2 5" xfId="39948"/>
    <cellStyle name="40% - Accent5 5 2 3" xfId="39949"/>
    <cellStyle name="40% - Accent5 5 2 4" xfId="39950"/>
    <cellStyle name="40% - Accent5 5 3" xfId="39951"/>
    <cellStyle name="40% - Accent5 5 3 2" xfId="39952"/>
    <cellStyle name="40% - Accent5 5 3 3" xfId="39953"/>
    <cellStyle name="40% - Accent5 5 3 4" xfId="39954"/>
    <cellStyle name="40% - Accent5 5 4" xfId="39955"/>
    <cellStyle name="40% - Accent5 5 4 2" xfId="39956"/>
    <cellStyle name="40% - Accent5 5 4 3" xfId="39957"/>
    <cellStyle name="40% - Accent5 5 5" xfId="39958"/>
    <cellStyle name="40% - Accent5 5 5 2" xfId="39959"/>
    <cellStyle name="40% - Accent5 5 5 2 2" xfId="39960"/>
    <cellStyle name="40% - Accent5 5 5 2 3" xfId="39961"/>
    <cellStyle name="40% - Accent5 5 5 3" xfId="39962"/>
    <cellStyle name="40% - Accent5 5 5 3 2" xfId="39963"/>
    <cellStyle name="40% - Accent5 5 5 4" xfId="39964"/>
    <cellStyle name="40% - Accent5 5 5 5" xfId="39965"/>
    <cellStyle name="40% - Accent5 5 6" xfId="39966"/>
    <cellStyle name="40% - Accent5 5 6 2" xfId="39967"/>
    <cellStyle name="40% - Accent5 5 6 2 2" xfId="39968"/>
    <cellStyle name="40% - Accent5 5 6 2 3" xfId="39969"/>
    <cellStyle name="40% - Accent5 5 6 3" xfId="39970"/>
    <cellStyle name="40% - Accent5 5 6 3 2" xfId="39971"/>
    <cellStyle name="40% - Accent5 5 6 4" xfId="39972"/>
    <cellStyle name="40% - Accent5 5 6 5" xfId="39973"/>
    <cellStyle name="40% - Accent5 5 6 6" xfId="39974"/>
    <cellStyle name="40% - Accent5 5 6 7" xfId="39975"/>
    <cellStyle name="40% - Accent5 5 7" xfId="39976"/>
    <cellStyle name="40% - Accent5 5 7 2" xfId="39977"/>
    <cellStyle name="40% - Accent5 5 7 2 2" xfId="39978"/>
    <cellStyle name="40% - Accent5 5 7 3" xfId="39979"/>
    <cellStyle name="40% - Accent5 5 7 4" xfId="39980"/>
    <cellStyle name="40% - Accent5 5 8" xfId="39981"/>
    <cellStyle name="40% - Accent5 5 8 2" xfId="39982"/>
    <cellStyle name="40% - Accent5 5 9" xfId="39983"/>
    <cellStyle name="40% - Accent5 50" xfId="9102"/>
    <cellStyle name="40% - Accent5 51" xfId="9103"/>
    <cellStyle name="40% - Accent5 52" xfId="9104"/>
    <cellStyle name="40% - Accent5 53" xfId="9105"/>
    <cellStyle name="40% - Accent5 54" xfId="9106"/>
    <cellStyle name="40% - Accent5 55" xfId="9107"/>
    <cellStyle name="40% - Accent5 56" xfId="9108"/>
    <cellStyle name="40% - Accent5 57" xfId="9109"/>
    <cellStyle name="40% - Accent5 58" xfId="9110"/>
    <cellStyle name="40% - Accent5 59" xfId="9111"/>
    <cellStyle name="40% - Accent5 6" xfId="9112"/>
    <cellStyle name="40% - Accent5 6 2" xfId="9113"/>
    <cellStyle name="40% - Accent5 6 2 2" xfId="39984"/>
    <cellStyle name="40% - Accent5 6 2 2 2" xfId="39985"/>
    <cellStyle name="40% - Accent5 6 2 3" xfId="39986"/>
    <cellStyle name="40% - Accent5 6 2 3 2" xfId="39987"/>
    <cellStyle name="40% - Accent5 6 2 4" xfId="39988"/>
    <cellStyle name="40% - Accent5 6 3" xfId="39989"/>
    <cellStyle name="40% - Accent5 6 3 2" xfId="39990"/>
    <cellStyle name="40% - Accent5 6 3 3" xfId="39991"/>
    <cellStyle name="40% - Accent5 6 4" xfId="39992"/>
    <cellStyle name="40% - Accent5 6 4 2" xfId="39993"/>
    <cellStyle name="40% - Accent5 6 4 2 2" xfId="39994"/>
    <cellStyle name="40% - Accent5 6 4 3" xfId="39995"/>
    <cellStyle name="40% - Accent5 6 4 4" xfId="39996"/>
    <cellStyle name="40% - Accent5 6 4 5" xfId="39997"/>
    <cellStyle name="40% - Accent5 6 4 6" xfId="39998"/>
    <cellStyle name="40% - Accent5 6 5" xfId="39999"/>
    <cellStyle name="40% - Accent5 6 5 2" xfId="40000"/>
    <cellStyle name="40% - Accent5 6 5 3" xfId="40001"/>
    <cellStyle name="40% - Accent5 6 5 4" xfId="40002"/>
    <cellStyle name="40% - Accent5 6 5 5" xfId="40003"/>
    <cellStyle name="40% - Accent5 6 6" xfId="40004"/>
    <cellStyle name="40% - Accent5 6 7" xfId="40005"/>
    <cellStyle name="40% - Accent5 6 8" xfId="40006"/>
    <cellStyle name="40% - Accent5 6 9" xfId="40007"/>
    <cellStyle name="40% - Accent5 60" xfId="9114"/>
    <cellStyle name="40% - Accent5 61" xfId="9115"/>
    <cellStyle name="40% - Accent5 62" xfId="9116"/>
    <cellStyle name="40% - Accent5 63" xfId="9117"/>
    <cellStyle name="40% - Accent5 64" xfId="9118"/>
    <cellStyle name="40% - Accent5 65" xfId="40008"/>
    <cellStyle name="40% - Accent5 7" xfId="9119"/>
    <cellStyle name="40% - Accent5 7 2" xfId="9120"/>
    <cellStyle name="40% - Accent5 7 2 2" xfId="40009"/>
    <cellStyle name="40% - Accent5 7 2 2 2" xfId="40010"/>
    <cellStyle name="40% - Accent5 7 2 3" xfId="40011"/>
    <cellStyle name="40% - Accent5 7 2 4" xfId="40012"/>
    <cellStyle name="40% - Accent5 7 3" xfId="40013"/>
    <cellStyle name="40% - Accent5 7 3 2" xfId="40014"/>
    <cellStyle name="40% - Accent5 7 3 3" xfId="40015"/>
    <cellStyle name="40% - Accent5 7 4" xfId="40016"/>
    <cellStyle name="40% - Accent5 7 4 2" xfId="40017"/>
    <cellStyle name="40% - Accent5 7 4 3" xfId="40018"/>
    <cellStyle name="40% - Accent5 7 5" xfId="40019"/>
    <cellStyle name="40% - Accent5 7 6" xfId="40020"/>
    <cellStyle name="40% - Accent5 8" xfId="9121"/>
    <cellStyle name="40% - Accent5 8 2" xfId="9122"/>
    <cellStyle name="40% - Accent5 8 2 2" xfId="40021"/>
    <cellStyle name="40% - Accent5 8 2 2 2" xfId="40022"/>
    <cellStyle name="40% - Accent5 8 2 3" xfId="40023"/>
    <cellStyle name="40% - Accent5 8 2 4" xfId="40024"/>
    <cellStyle name="40% - Accent5 8 3" xfId="40025"/>
    <cellStyle name="40% - Accent5 8 3 2" xfId="40026"/>
    <cellStyle name="40% - Accent5 8 3 2 2" xfId="40027"/>
    <cellStyle name="40% - Accent5 8 3 3" xfId="40028"/>
    <cellStyle name="40% - Accent5 8 3 4" xfId="40029"/>
    <cellStyle name="40% - Accent5 8 4" xfId="40030"/>
    <cellStyle name="40% - Accent5 9" xfId="9123"/>
    <cellStyle name="40% - Accent5 9 2" xfId="9124"/>
    <cellStyle name="40% - Accent5 9 2 2" xfId="40031"/>
    <cellStyle name="40% - Accent5 9 2 3" xfId="40032"/>
    <cellStyle name="40% - Accent5 9 3" xfId="40033"/>
    <cellStyle name="40% - Accent5 9 4" xfId="40034"/>
    <cellStyle name="40% - Accent5 9 5" xfId="40035"/>
    <cellStyle name="40% - Accent6 10" xfId="9125"/>
    <cellStyle name="40% - Accent6 10 2" xfId="40036"/>
    <cellStyle name="40% - Accent6 10 2 2" xfId="40037"/>
    <cellStyle name="40% - Accent6 10 2 3" xfId="40038"/>
    <cellStyle name="40% - Accent6 10 3" xfId="40039"/>
    <cellStyle name="40% - Accent6 10 4" xfId="40040"/>
    <cellStyle name="40% - Accent6 11" xfId="9126"/>
    <cellStyle name="40% - Accent6 11 2" xfId="40041"/>
    <cellStyle name="40% - Accent6 11 2 2" xfId="40042"/>
    <cellStyle name="40% - Accent6 11 3" xfId="40043"/>
    <cellStyle name="40% - Accent6 12" xfId="9127"/>
    <cellStyle name="40% - Accent6 12 2" xfId="40044"/>
    <cellStyle name="40% - Accent6 13" xfId="9128"/>
    <cellStyle name="40% - Accent6 14" xfId="9129"/>
    <cellStyle name="40% - Accent6 15" xfId="9130"/>
    <cellStyle name="40% - Accent6 16" xfId="9131"/>
    <cellStyle name="40% - Accent6 17" xfId="9132"/>
    <cellStyle name="40% - Accent6 18" xfId="9133"/>
    <cellStyle name="40% - Accent6 19" xfId="9134"/>
    <cellStyle name="40% - Accent6 2" xfId="9135"/>
    <cellStyle name="40% - Accent6 2 10" xfId="40045"/>
    <cellStyle name="40% - Accent6 2 11" xfId="40046"/>
    <cellStyle name="40% - Accent6 2 12" xfId="40047"/>
    <cellStyle name="40% - Accent6 2 12 2" xfId="40048"/>
    <cellStyle name="40% - Accent6 2 2" xfId="9136"/>
    <cellStyle name="40% - Accent6 2 2 2" xfId="9137"/>
    <cellStyle name="40% - Accent6 2 2 2 2" xfId="40049"/>
    <cellStyle name="40% - Accent6 2 2 2 2 2" xfId="40050"/>
    <cellStyle name="40% - Accent6 2 2 2 2 3" xfId="40051"/>
    <cellStyle name="40% - Accent6 2 2 2 3" xfId="40052"/>
    <cellStyle name="40% - Accent6 2 2 2 3 2" xfId="40053"/>
    <cellStyle name="40% - Accent6 2 2 2 4" xfId="40054"/>
    <cellStyle name="40% - Accent6 2 2 2 5" xfId="40055"/>
    <cellStyle name="40% - Accent6 2 2 3" xfId="9138"/>
    <cellStyle name="40% - Accent6 2 2 3 2" xfId="40056"/>
    <cellStyle name="40% - Accent6 2 2 3 2 2" xfId="40057"/>
    <cellStyle name="40% - Accent6 2 2 3 2 3" xfId="40058"/>
    <cellStyle name="40% - Accent6 2 2 3 3" xfId="40059"/>
    <cellStyle name="40% - Accent6 2 2 3 4" xfId="40060"/>
    <cellStyle name="40% - Accent6 2 2 3 5" xfId="40061"/>
    <cellStyle name="40% - Accent6 2 2 4" xfId="40062"/>
    <cellStyle name="40% - Accent6 2 2 4 2" xfId="40063"/>
    <cellStyle name="40% - Accent6 2 2 4 3" xfId="40064"/>
    <cellStyle name="40% - Accent6 2 2 4 4" xfId="40065"/>
    <cellStyle name="40% - Accent6 2 2 5" xfId="40066"/>
    <cellStyle name="40% - Accent6 2 2 5 2" xfId="40067"/>
    <cellStyle name="40% - Accent6 2 2 6" xfId="40068"/>
    <cellStyle name="40% - Accent6 2 2 7" xfId="40069"/>
    <cellStyle name="40% - Accent6 2 2 8" xfId="40070"/>
    <cellStyle name="40% - Accent6 2 3" xfId="9139"/>
    <cellStyle name="40% - Accent6 2 3 2" xfId="9140"/>
    <cellStyle name="40% - Accent6 2 3 2 2" xfId="40071"/>
    <cellStyle name="40% - Accent6 2 3 2 2 2" xfId="40072"/>
    <cellStyle name="40% - Accent6 2 3 2 2 3" xfId="40073"/>
    <cellStyle name="40% - Accent6 2 3 2 3" xfId="40074"/>
    <cellStyle name="40% - Accent6 2 3 2 4" xfId="40075"/>
    <cellStyle name="40% - Accent6 2 3 2 5" xfId="40076"/>
    <cellStyle name="40% - Accent6 2 3 3" xfId="40077"/>
    <cellStyle name="40% - Accent6 2 3 3 2" xfId="40078"/>
    <cellStyle name="40% - Accent6 2 3 3 3" xfId="40079"/>
    <cellStyle name="40% - Accent6 2 3 3 4" xfId="40080"/>
    <cellStyle name="40% - Accent6 2 3 4" xfId="40081"/>
    <cellStyle name="40% - Accent6 2 3 4 2" xfId="40082"/>
    <cellStyle name="40% - Accent6 2 3 5" xfId="40083"/>
    <cellStyle name="40% - Accent6 2 3 6" xfId="40084"/>
    <cellStyle name="40% - Accent6 2 3 7" xfId="40085"/>
    <cellStyle name="40% - Accent6 2 4" xfId="9141"/>
    <cellStyle name="40% - Accent6 2 4 2" xfId="9142"/>
    <cellStyle name="40% - Accent6 2 4 2 2" xfId="40086"/>
    <cellStyle name="40% - Accent6 2 4 2 2 2" xfId="40087"/>
    <cellStyle name="40% - Accent6 2 4 2 3" xfId="40088"/>
    <cellStyle name="40% - Accent6 2 4 2 3 2" xfId="40089"/>
    <cellStyle name="40% - Accent6 2 4 2 4" xfId="40090"/>
    <cellStyle name="40% - Accent6 2 4 3" xfId="40091"/>
    <cellStyle name="40% - Accent6 2 4 3 2" xfId="40092"/>
    <cellStyle name="40% - Accent6 2 4 3 2 2" xfId="40093"/>
    <cellStyle name="40% - Accent6 2 4 3 3" xfId="40094"/>
    <cellStyle name="40% - Accent6 2 4 4" xfId="40095"/>
    <cellStyle name="40% - Accent6 2 4 4 2" xfId="40096"/>
    <cellStyle name="40% - Accent6 2 4 5" xfId="40097"/>
    <cellStyle name="40% - Accent6 2 4 5 2" xfId="40098"/>
    <cellStyle name="40% - Accent6 2 4 6" xfId="40099"/>
    <cellStyle name="40% - Accent6 2 5" xfId="9143"/>
    <cellStyle name="40% - Accent6 2 5 2" xfId="40100"/>
    <cellStyle name="40% - Accent6 2 5 2 2" xfId="40101"/>
    <cellStyle name="40% - Accent6 2 5 3" xfId="40102"/>
    <cellStyle name="40% - Accent6 2 5 4" xfId="40103"/>
    <cellStyle name="40% - Accent6 2 6" xfId="40104"/>
    <cellStyle name="40% - Accent6 2 6 2" xfId="40105"/>
    <cellStyle name="40% - Accent6 2 6 2 2" xfId="40106"/>
    <cellStyle name="40% - Accent6 2 6 2 3" xfId="40107"/>
    <cellStyle name="40% - Accent6 2 6 2 4" xfId="40108"/>
    <cellStyle name="40% - Accent6 2 6 3" xfId="40109"/>
    <cellStyle name="40% - Accent6 2 6 3 2" xfId="40110"/>
    <cellStyle name="40% - Accent6 2 6 3 3" xfId="40111"/>
    <cellStyle name="40% - Accent6 2 6 4" xfId="40112"/>
    <cellStyle name="40% - Accent6 2 6 4 2" xfId="40113"/>
    <cellStyle name="40% - Accent6 2 6 5" xfId="40114"/>
    <cellStyle name="40% - Accent6 2 6 6" xfId="40115"/>
    <cellStyle name="40% - Accent6 2 6 7" xfId="40116"/>
    <cellStyle name="40% - Accent6 2 6 8" xfId="40117"/>
    <cellStyle name="40% - Accent6 2 7" xfId="40118"/>
    <cellStyle name="40% - Accent6 2 7 2" xfId="40119"/>
    <cellStyle name="40% - Accent6 2 7 3" xfId="40120"/>
    <cellStyle name="40% - Accent6 2 7 4" xfId="40121"/>
    <cellStyle name="40% - Accent6 2 8" xfId="40122"/>
    <cellStyle name="40% - Accent6 2 8 2" xfId="40123"/>
    <cellStyle name="40% - Accent6 2 9" xfId="40124"/>
    <cellStyle name="40% - Accent6 2 9 2" xfId="40125"/>
    <cellStyle name="40% - Accent6 2_12PCORC Wind Vestas and Royalties" xfId="40126"/>
    <cellStyle name="40% - Accent6 20" xfId="9144"/>
    <cellStyle name="40% - Accent6 21" xfId="9145"/>
    <cellStyle name="40% - Accent6 22" xfId="9146"/>
    <cellStyle name="40% - Accent6 23" xfId="9147"/>
    <cellStyle name="40% - Accent6 24" xfId="9148"/>
    <cellStyle name="40% - Accent6 25" xfId="9149"/>
    <cellStyle name="40% - Accent6 26" xfId="9150"/>
    <cellStyle name="40% - Accent6 27" xfId="9151"/>
    <cellStyle name="40% - Accent6 28" xfId="9152"/>
    <cellStyle name="40% - Accent6 29" xfId="9153"/>
    <cellStyle name="40% - Accent6 3" xfId="9154"/>
    <cellStyle name="40% - Accent6 3 2" xfId="9155"/>
    <cellStyle name="40% - Accent6 3 2 2" xfId="40127"/>
    <cellStyle name="40% - Accent6 3 2 2 2" xfId="40128"/>
    <cellStyle name="40% - Accent6 3 2 2 3" xfId="40129"/>
    <cellStyle name="40% - Accent6 3 2 2 4" xfId="40130"/>
    <cellStyle name="40% - Accent6 3 2 3" xfId="40131"/>
    <cellStyle name="40% - Accent6 3 2 3 2" xfId="40132"/>
    <cellStyle name="40% - Accent6 3 2 3 3" xfId="40133"/>
    <cellStyle name="40% - Accent6 3 2 3 4" xfId="40134"/>
    <cellStyle name="40% - Accent6 3 2 4" xfId="40135"/>
    <cellStyle name="40% - Accent6 3 2 4 2" xfId="40136"/>
    <cellStyle name="40% - Accent6 3 2 5" xfId="40137"/>
    <cellStyle name="40% - Accent6 3 2 6" xfId="40138"/>
    <cellStyle name="40% - Accent6 3 2 7" xfId="40139"/>
    <cellStyle name="40% - Accent6 3 3" xfId="9156"/>
    <cellStyle name="40% - Accent6 3 3 2" xfId="40140"/>
    <cellStyle name="40% - Accent6 3 3 2 2" xfId="40141"/>
    <cellStyle name="40% - Accent6 3 3 2 2 2" xfId="40142"/>
    <cellStyle name="40% - Accent6 3 3 2 3" xfId="40143"/>
    <cellStyle name="40% - Accent6 3 3 2 3 2" xfId="40144"/>
    <cellStyle name="40% - Accent6 3 3 2 4" xfId="40145"/>
    <cellStyle name="40% - Accent6 3 3 3" xfId="40146"/>
    <cellStyle name="40% - Accent6 3 3 3 2" xfId="40147"/>
    <cellStyle name="40% - Accent6 3 3 4" xfId="40148"/>
    <cellStyle name="40% - Accent6 3 3 4 2" xfId="40149"/>
    <cellStyle name="40% - Accent6 3 3 5" xfId="40150"/>
    <cellStyle name="40% - Accent6 3 3 6" xfId="40151"/>
    <cellStyle name="40% - Accent6 3 4" xfId="9157"/>
    <cellStyle name="40% - Accent6 3 4 2" xfId="40152"/>
    <cellStyle name="40% - Accent6 3 4 2 2" xfId="40153"/>
    <cellStyle name="40% - Accent6 3 4 3" xfId="40154"/>
    <cellStyle name="40% - Accent6 3 4 4" xfId="40155"/>
    <cellStyle name="40% - Accent6 3 5" xfId="40156"/>
    <cellStyle name="40% - Accent6 3 5 2" xfId="40157"/>
    <cellStyle name="40% - Accent6 3 6" xfId="40158"/>
    <cellStyle name="40% - Accent6 3 7" xfId="40159"/>
    <cellStyle name="40% - Accent6 3 8" xfId="40160"/>
    <cellStyle name="40% - Accent6 30" xfId="9158"/>
    <cellStyle name="40% - Accent6 31" xfId="9159"/>
    <cellStyle name="40% - Accent6 32" xfId="9160"/>
    <cellStyle name="40% - Accent6 33" xfId="9161"/>
    <cellStyle name="40% - Accent6 34" xfId="9162"/>
    <cellStyle name="40% - Accent6 35" xfId="9163"/>
    <cellStyle name="40% - Accent6 36" xfId="9164"/>
    <cellStyle name="40% - Accent6 37" xfId="9165"/>
    <cellStyle name="40% - Accent6 38" xfId="9166"/>
    <cellStyle name="40% - Accent6 39" xfId="9167"/>
    <cellStyle name="40% - Accent6 4" xfId="9168"/>
    <cellStyle name="40% - Accent6 4 2" xfId="9169"/>
    <cellStyle name="40% - Accent6 4 2 2" xfId="9170"/>
    <cellStyle name="40% - Accent6 4 2 2 2" xfId="9171"/>
    <cellStyle name="40% - Accent6 4 2 2 3" xfId="40161"/>
    <cellStyle name="40% - Accent6 4 2 2 4" xfId="40162"/>
    <cellStyle name="40% - Accent6 4 2 3" xfId="9172"/>
    <cellStyle name="40% - Accent6 4 2 3 2" xfId="9173"/>
    <cellStyle name="40% - Accent6 4 2 4" xfId="9174"/>
    <cellStyle name="40% - Accent6 4 2 4 2" xfId="40163"/>
    <cellStyle name="40% - Accent6 4 2 5" xfId="9175"/>
    <cellStyle name="40% - Accent6 4 2 6" xfId="40164"/>
    <cellStyle name="40% - Accent6 4 3" xfId="9176"/>
    <cellStyle name="40% - Accent6 4 3 2" xfId="9177"/>
    <cellStyle name="40% - Accent6 4 3 2 2" xfId="9178"/>
    <cellStyle name="40% - Accent6 4 3 3" xfId="9179"/>
    <cellStyle name="40% - Accent6 4 3 4" xfId="40165"/>
    <cellStyle name="40% - Accent6 4 4" xfId="9180"/>
    <cellStyle name="40% - Accent6 4 4 2" xfId="9181"/>
    <cellStyle name="40% - Accent6 4 4 3" xfId="40166"/>
    <cellStyle name="40% - Accent6 4 4 4" xfId="40167"/>
    <cellStyle name="40% - Accent6 4 5" xfId="9182"/>
    <cellStyle name="40% - Accent6 4 5 2" xfId="9183"/>
    <cellStyle name="40% - Accent6 4 6" xfId="9184"/>
    <cellStyle name="40% - Accent6 4 6 2" xfId="40168"/>
    <cellStyle name="40% - Accent6 4 7" xfId="9185"/>
    <cellStyle name="40% - Accent6 4 7 2" xfId="40169"/>
    <cellStyle name="40% - Accent6 4 8" xfId="9186"/>
    <cellStyle name="40% - Accent6 4 9" xfId="9187"/>
    <cellStyle name="40% - Accent6 40" xfId="9188"/>
    <cellStyle name="40% - Accent6 41" xfId="9189"/>
    <cellStyle name="40% - Accent6 42" xfId="9190"/>
    <cellStyle name="40% - Accent6 43" xfId="9191"/>
    <cellStyle name="40% - Accent6 44" xfId="9192"/>
    <cellStyle name="40% - Accent6 45" xfId="9193"/>
    <cellStyle name="40% - Accent6 46" xfId="9194"/>
    <cellStyle name="40% - Accent6 47" xfId="9195"/>
    <cellStyle name="40% - Accent6 48" xfId="9196"/>
    <cellStyle name="40% - Accent6 49" xfId="9197"/>
    <cellStyle name="40% - Accent6 5" xfId="9198"/>
    <cellStyle name="40% - Accent6 5 2" xfId="9199"/>
    <cellStyle name="40% - Accent6 5 2 2" xfId="40170"/>
    <cellStyle name="40% - Accent6 5 2 2 2" xfId="40171"/>
    <cellStyle name="40% - Accent6 5 2 2 2 2" xfId="40172"/>
    <cellStyle name="40% - Accent6 5 2 2 2 3" xfId="40173"/>
    <cellStyle name="40% - Accent6 5 2 2 3" xfId="40174"/>
    <cellStyle name="40% - Accent6 5 2 2 3 2" xfId="40175"/>
    <cellStyle name="40% - Accent6 5 2 2 4" xfId="40176"/>
    <cellStyle name="40% - Accent6 5 2 2 5" xfId="40177"/>
    <cellStyle name="40% - Accent6 5 2 3" xfId="40178"/>
    <cellStyle name="40% - Accent6 5 2 4" xfId="40179"/>
    <cellStyle name="40% - Accent6 5 3" xfId="40180"/>
    <cellStyle name="40% - Accent6 5 3 2" xfId="40181"/>
    <cellStyle name="40% - Accent6 5 3 3" xfId="40182"/>
    <cellStyle name="40% - Accent6 5 3 4" xfId="40183"/>
    <cellStyle name="40% - Accent6 5 4" xfId="40184"/>
    <cellStyle name="40% - Accent6 5 4 2" xfId="40185"/>
    <cellStyle name="40% - Accent6 5 4 3" xfId="40186"/>
    <cellStyle name="40% - Accent6 5 5" xfId="40187"/>
    <cellStyle name="40% - Accent6 5 5 2" xfId="40188"/>
    <cellStyle name="40% - Accent6 5 5 2 2" xfId="40189"/>
    <cellStyle name="40% - Accent6 5 5 2 3" xfId="40190"/>
    <cellStyle name="40% - Accent6 5 5 3" xfId="40191"/>
    <cellStyle name="40% - Accent6 5 5 3 2" xfId="40192"/>
    <cellStyle name="40% - Accent6 5 5 4" xfId="40193"/>
    <cellStyle name="40% - Accent6 5 5 5" xfId="40194"/>
    <cellStyle name="40% - Accent6 5 6" xfId="40195"/>
    <cellStyle name="40% - Accent6 5 6 2" xfId="40196"/>
    <cellStyle name="40% - Accent6 5 6 2 2" xfId="40197"/>
    <cellStyle name="40% - Accent6 5 6 2 3" xfId="40198"/>
    <cellStyle name="40% - Accent6 5 6 3" xfId="40199"/>
    <cellStyle name="40% - Accent6 5 6 3 2" xfId="40200"/>
    <cellStyle name="40% - Accent6 5 6 4" xfId="40201"/>
    <cellStyle name="40% - Accent6 5 6 5" xfId="40202"/>
    <cellStyle name="40% - Accent6 5 6 6" xfId="40203"/>
    <cellStyle name="40% - Accent6 5 6 7" xfId="40204"/>
    <cellStyle name="40% - Accent6 5 7" xfId="40205"/>
    <cellStyle name="40% - Accent6 5 7 2" xfId="40206"/>
    <cellStyle name="40% - Accent6 5 7 2 2" xfId="40207"/>
    <cellStyle name="40% - Accent6 5 7 3" xfId="40208"/>
    <cellStyle name="40% - Accent6 5 7 4" xfId="40209"/>
    <cellStyle name="40% - Accent6 5 8" xfId="40210"/>
    <cellStyle name="40% - Accent6 5 8 2" xfId="40211"/>
    <cellStyle name="40% - Accent6 5 9" xfId="40212"/>
    <cellStyle name="40% - Accent6 50" xfId="9200"/>
    <cellStyle name="40% - Accent6 51" xfId="9201"/>
    <cellStyle name="40% - Accent6 52" xfId="9202"/>
    <cellStyle name="40% - Accent6 53" xfId="9203"/>
    <cellStyle name="40% - Accent6 54" xfId="9204"/>
    <cellStyle name="40% - Accent6 55" xfId="9205"/>
    <cellStyle name="40% - Accent6 56" xfId="9206"/>
    <cellStyle name="40% - Accent6 57" xfId="9207"/>
    <cellStyle name="40% - Accent6 58" xfId="9208"/>
    <cellStyle name="40% - Accent6 59" xfId="9209"/>
    <cellStyle name="40% - Accent6 6" xfId="9210"/>
    <cellStyle name="40% - Accent6 6 2" xfId="9211"/>
    <cellStyle name="40% - Accent6 6 2 2" xfId="40213"/>
    <cellStyle name="40% - Accent6 6 2 2 2" xfId="40214"/>
    <cellStyle name="40% - Accent6 6 2 3" xfId="40215"/>
    <cellStyle name="40% - Accent6 6 2 3 2" xfId="40216"/>
    <cellStyle name="40% - Accent6 6 2 4" xfId="40217"/>
    <cellStyle name="40% - Accent6 6 3" xfId="40218"/>
    <cellStyle name="40% - Accent6 6 3 2" xfId="40219"/>
    <cellStyle name="40% - Accent6 6 3 3" xfId="40220"/>
    <cellStyle name="40% - Accent6 6 4" xfId="40221"/>
    <cellStyle name="40% - Accent6 6 4 2" xfId="40222"/>
    <cellStyle name="40% - Accent6 6 4 2 2" xfId="40223"/>
    <cellStyle name="40% - Accent6 6 4 3" xfId="40224"/>
    <cellStyle name="40% - Accent6 6 4 4" xfId="40225"/>
    <cellStyle name="40% - Accent6 6 4 5" xfId="40226"/>
    <cellStyle name="40% - Accent6 6 4 6" xfId="40227"/>
    <cellStyle name="40% - Accent6 6 5" xfId="40228"/>
    <cellStyle name="40% - Accent6 6 5 2" xfId="40229"/>
    <cellStyle name="40% - Accent6 6 5 3" xfId="40230"/>
    <cellStyle name="40% - Accent6 6 5 4" xfId="40231"/>
    <cellStyle name="40% - Accent6 6 5 5" xfId="40232"/>
    <cellStyle name="40% - Accent6 6 6" xfId="40233"/>
    <cellStyle name="40% - Accent6 6 7" xfId="40234"/>
    <cellStyle name="40% - Accent6 6 8" xfId="40235"/>
    <cellStyle name="40% - Accent6 6 9" xfId="40236"/>
    <cellStyle name="40% - Accent6 60" xfId="9212"/>
    <cellStyle name="40% - Accent6 61" xfId="9213"/>
    <cellStyle name="40% - Accent6 62" xfId="9214"/>
    <cellStyle name="40% - Accent6 63" xfId="9215"/>
    <cellStyle name="40% - Accent6 64" xfId="9216"/>
    <cellStyle name="40% - Accent6 65" xfId="40237"/>
    <cellStyle name="40% - Accent6 7" xfId="9217"/>
    <cellStyle name="40% - Accent6 7 2" xfId="9218"/>
    <cellStyle name="40% - Accent6 7 2 2" xfId="40238"/>
    <cellStyle name="40% - Accent6 7 2 2 2" xfId="40239"/>
    <cellStyle name="40% - Accent6 7 2 3" xfId="40240"/>
    <cellStyle name="40% - Accent6 7 2 4" xfId="40241"/>
    <cellStyle name="40% - Accent6 7 3" xfId="40242"/>
    <cellStyle name="40% - Accent6 7 3 2" xfId="40243"/>
    <cellStyle name="40% - Accent6 7 3 3" xfId="40244"/>
    <cellStyle name="40% - Accent6 7 4" xfId="40245"/>
    <cellStyle name="40% - Accent6 7 4 2" xfId="40246"/>
    <cellStyle name="40% - Accent6 7 4 3" xfId="40247"/>
    <cellStyle name="40% - Accent6 7 5" xfId="40248"/>
    <cellStyle name="40% - Accent6 7 6" xfId="40249"/>
    <cellStyle name="40% - Accent6 8" xfId="9219"/>
    <cellStyle name="40% - Accent6 8 2" xfId="9220"/>
    <cellStyle name="40% - Accent6 8 2 2" xfId="40250"/>
    <cellStyle name="40% - Accent6 8 2 2 2" xfId="40251"/>
    <cellStyle name="40% - Accent6 8 2 3" xfId="40252"/>
    <cellStyle name="40% - Accent6 8 2 4" xfId="40253"/>
    <cellStyle name="40% - Accent6 8 3" xfId="40254"/>
    <cellStyle name="40% - Accent6 8 3 2" xfId="40255"/>
    <cellStyle name="40% - Accent6 8 3 2 2" xfId="40256"/>
    <cellStyle name="40% - Accent6 8 3 3" xfId="40257"/>
    <cellStyle name="40% - Accent6 8 3 4" xfId="40258"/>
    <cellStyle name="40% - Accent6 8 4" xfId="40259"/>
    <cellStyle name="40% - Accent6 9" xfId="9221"/>
    <cellStyle name="40% - Accent6 9 2" xfId="9222"/>
    <cellStyle name="40% - Accent6 9 2 2" xfId="40260"/>
    <cellStyle name="40% - Accent6 9 2 3" xfId="40261"/>
    <cellStyle name="40% - Accent6 9 3" xfId="40262"/>
    <cellStyle name="40% - Accent6 9 4" xfId="40263"/>
    <cellStyle name="40% - Accent6 9 5" xfId="40264"/>
    <cellStyle name="60% - Accent1 10" xfId="9223"/>
    <cellStyle name="60% - Accent1 11" xfId="9224"/>
    <cellStyle name="60% - Accent1 12" xfId="9225"/>
    <cellStyle name="60% - Accent1 13" xfId="9226"/>
    <cellStyle name="60% - Accent1 14" xfId="9227"/>
    <cellStyle name="60% - Accent1 15" xfId="9228"/>
    <cellStyle name="60% - Accent1 16" xfId="9229"/>
    <cellStyle name="60% - Accent1 17" xfId="9230"/>
    <cellStyle name="60% - Accent1 18" xfId="9231"/>
    <cellStyle name="60% - Accent1 19" xfId="9232"/>
    <cellStyle name="60% - Accent1 2" xfId="9233"/>
    <cellStyle name="60% - Accent1 2 2" xfId="9234"/>
    <cellStyle name="60% - Accent1 2 2 2" xfId="9235"/>
    <cellStyle name="60% - Accent1 2 2 2 2" xfId="40265"/>
    <cellStyle name="60% - Accent1 2 2 2 2 2" xfId="40266"/>
    <cellStyle name="60% - Accent1 2 2 2 3" xfId="40267"/>
    <cellStyle name="60% - Accent1 2 2 3" xfId="40268"/>
    <cellStyle name="60% - Accent1 2 2 3 2" xfId="40269"/>
    <cellStyle name="60% - Accent1 2 2 4" xfId="40270"/>
    <cellStyle name="60% - Accent1 2 2 4 2" xfId="40271"/>
    <cellStyle name="60% - Accent1 2 3" xfId="9236"/>
    <cellStyle name="60% - Accent1 2 3 2" xfId="40272"/>
    <cellStyle name="60% - Accent1 2 3 2 2" xfId="40273"/>
    <cellStyle name="60% - Accent1 2 3 2 2 2" xfId="40274"/>
    <cellStyle name="60% - Accent1 2 3 2 3" xfId="40275"/>
    <cellStyle name="60% - Accent1 2 3 2 4" xfId="40276"/>
    <cellStyle name="60% - Accent1 2 3 3" xfId="40277"/>
    <cellStyle name="60% - Accent1 2 3 3 2" xfId="40278"/>
    <cellStyle name="60% - Accent1 2 3 3 3" xfId="40279"/>
    <cellStyle name="60% - Accent1 2 3 4" xfId="40280"/>
    <cellStyle name="60% - Accent1 2 3 4 2" xfId="40281"/>
    <cellStyle name="60% - Accent1 2 3 5" xfId="40282"/>
    <cellStyle name="60% - Accent1 2 4" xfId="40283"/>
    <cellStyle name="60% - Accent1 2 4 2" xfId="40284"/>
    <cellStyle name="60% - Accent1 2 4 2 2" xfId="40285"/>
    <cellStyle name="60% - Accent1 2 4 3" xfId="40286"/>
    <cellStyle name="60% - Accent1 2 4 4" xfId="40287"/>
    <cellStyle name="60% - Accent1 2 4 5" xfId="40288"/>
    <cellStyle name="60% - Accent1 2 5" xfId="40289"/>
    <cellStyle name="60% - Accent1 2 5 2" xfId="40290"/>
    <cellStyle name="60% - Accent1 2 6" xfId="40291"/>
    <cellStyle name="60% - Accent1 2 6 2" xfId="40292"/>
    <cellStyle name="60% - Accent1 2 7" xfId="40293"/>
    <cellStyle name="60% - Accent1 20" xfId="9237"/>
    <cellStyle name="60% - Accent1 21" xfId="9238"/>
    <cellStyle name="60% - Accent1 22" xfId="9239"/>
    <cellStyle name="60% - Accent1 23" xfId="9240"/>
    <cellStyle name="60% - Accent1 24" xfId="9241"/>
    <cellStyle name="60% - Accent1 25" xfId="9242"/>
    <cellStyle name="60% - Accent1 26" xfId="9243"/>
    <cellStyle name="60% - Accent1 27" xfId="9244"/>
    <cellStyle name="60% - Accent1 28" xfId="9245"/>
    <cellStyle name="60% - Accent1 29" xfId="9246"/>
    <cellStyle name="60% - Accent1 3" xfId="9247"/>
    <cellStyle name="60% - Accent1 3 2" xfId="9248"/>
    <cellStyle name="60% - Accent1 3 2 2" xfId="40294"/>
    <cellStyle name="60% - Accent1 3 2 2 2" xfId="40295"/>
    <cellStyle name="60% - Accent1 3 2 3" xfId="40296"/>
    <cellStyle name="60% - Accent1 3 3" xfId="9249"/>
    <cellStyle name="60% - Accent1 3 3 2" xfId="40297"/>
    <cellStyle name="60% - Accent1 3 4" xfId="9250"/>
    <cellStyle name="60% - Accent1 3 4 2" xfId="40298"/>
    <cellStyle name="60% - Accent1 3 5" xfId="40299"/>
    <cellStyle name="60% - Accent1 30" xfId="9251"/>
    <cellStyle name="60% - Accent1 31" xfId="9252"/>
    <cellStyle name="60% - Accent1 32" xfId="9253"/>
    <cellStyle name="60% - Accent1 33" xfId="9254"/>
    <cellStyle name="60% - Accent1 34" xfId="9255"/>
    <cellStyle name="60% - Accent1 35" xfId="9256"/>
    <cellStyle name="60% - Accent1 36" xfId="9257"/>
    <cellStyle name="60% - Accent1 37" xfId="9258"/>
    <cellStyle name="60% - Accent1 38" xfId="9259"/>
    <cellStyle name="60% - Accent1 39" xfId="9260"/>
    <cellStyle name="60% - Accent1 4" xfId="9261"/>
    <cellStyle name="60% - Accent1 4 2" xfId="40300"/>
    <cellStyle name="60% - Accent1 4 2 2" xfId="40301"/>
    <cellStyle name="60% - Accent1 4 2 2 2" xfId="40302"/>
    <cellStyle name="60% - Accent1 4 2 3" xfId="40303"/>
    <cellStyle name="60% - Accent1 4 2 4" xfId="40304"/>
    <cellStyle name="60% - Accent1 4 3" xfId="40305"/>
    <cellStyle name="60% - Accent1 4 3 2" xfId="40306"/>
    <cellStyle name="60% - Accent1 4 4" xfId="40307"/>
    <cellStyle name="60% - Accent1 4 4 2" xfId="40308"/>
    <cellStyle name="60% - Accent1 4 5" xfId="40309"/>
    <cellStyle name="60% - Accent1 40" xfId="9262"/>
    <cellStyle name="60% - Accent1 41" xfId="9263"/>
    <cellStyle name="60% - Accent1 42" xfId="9264"/>
    <cellStyle name="60% - Accent1 43" xfId="9265"/>
    <cellStyle name="60% - Accent1 44" xfId="9266"/>
    <cellStyle name="60% - Accent1 45" xfId="9267"/>
    <cellStyle name="60% - Accent1 46" xfId="9268"/>
    <cellStyle name="60% - Accent1 47" xfId="9269"/>
    <cellStyle name="60% - Accent1 48" xfId="9270"/>
    <cellStyle name="60% - Accent1 49" xfId="9271"/>
    <cellStyle name="60% - Accent1 5" xfId="9272"/>
    <cellStyle name="60% - Accent1 5 2" xfId="40310"/>
    <cellStyle name="60% - Accent1 5 2 2" xfId="40311"/>
    <cellStyle name="60% - Accent1 5 2 3" xfId="40312"/>
    <cellStyle name="60% - Accent1 5 3" xfId="40313"/>
    <cellStyle name="60% - Accent1 50" xfId="9273"/>
    <cellStyle name="60% - Accent1 51" xfId="9274"/>
    <cellStyle name="60% - Accent1 52" xfId="9275"/>
    <cellStyle name="60% - Accent1 53" xfId="9276"/>
    <cellStyle name="60% - Accent1 54" xfId="9277"/>
    <cellStyle name="60% - Accent1 55" xfId="9278"/>
    <cellStyle name="60% - Accent1 56" xfId="9279"/>
    <cellStyle name="60% - Accent1 57" xfId="9280"/>
    <cellStyle name="60% - Accent1 58" xfId="9281"/>
    <cellStyle name="60% - Accent1 59" xfId="9282"/>
    <cellStyle name="60% - Accent1 6" xfId="9283"/>
    <cellStyle name="60% - Accent1 6 2" xfId="40314"/>
    <cellStyle name="60% - Accent1 6 2 2" xfId="40315"/>
    <cellStyle name="60% - Accent1 6 3" xfId="40316"/>
    <cellStyle name="60% - Accent1 6 4" xfId="40317"/>
    <cellStyle name="60% - Accent1 6 5" xfId="40318"/>
    <cellStyle name="60% - Accent1 60" xfId="9284"/>
    <cellStyle name="60% - Accent1 61" xfId="9285"/>
    <cellStyle name="60% - Accent1 62" xfId="9286"/>
    <cellStyle name="60% - Accent1 63" xfId="9287"/>
    <cellStyle name="60% - Accent1 64" xfId="9288"/>
    <cellStyle name="60% - Accent1 65" xfId="40319"/>
    <cellStyle name="60% - Accent1 7" xfId="9289"/>
    <cellStyle name="60% - Accent1 7 2" xfId="40320"/>
    <cellStyle name="60% - Accent1 7 3" xfId="40321"/>
    <cellStyle name="60% - Accent1 8" xfId="9290"/>
    <cellStyle name="60% - Accent1 9" xfId="9291"/>
    <cellStyle name="60% - Accent2 10" xfId="9292"/>
    <cellStyle name="60% - Accent2 11" xfId="9293"/>
    <cellStyle name="60% - Accent2 12" xfId="9294"/>
    <cellStyle name="60% - Accent2 13" xfId="9295"/>
    <cellStyle name="60% - Accent2 14" xfId="9296"/>
    <cellStyle name="60% - Accent2 15" xfId="9297"/>
    <cellStyle name="60% - Accent2 16" xfId="9298"/>
    <cellStyle name="60% - Accent2 17" xfId="9299"/>
    <cellStyle name="60% - Accent2 18" xfId="9300"/>
    <cellStyle name="60% - Accent2 19" xfId="9301"/>
    <cellStyle name="60% - Accent2 2" xfId="9302"/>
    <cellStyle name="60% - Accent2 2 2" xfId="9303"/>
    <cellStyle name="60% - Accent2 2 2 2" xfId="9304"/>
    <cellStyle name="60% - Accent2 2 2 2 2" xfId="40322"/>
    <cellStyle name="60% - Accent2 2 2 2 2 2" xfId="40323"/>
    <cellStyle name="60% - Accent2 2 2 2 3" xfId="40324"/>
    <cellStyle name="60% - Accent2 2 2 3" xfId="40325"/>
    <cellStyle name="60% - Accent2 2 2 3 2" xfId="40326"/>
    <cellStyle name="60% - Accent2 2 2 4" xfId="40327"/>
    <cellStyle name="60% - Accent2 2 2 4 2" xfId="40328"/>
    <cellStyle name="60% - Accent2 2 3" xfId="9305"/>
    <cellStyle name="60% - Accent2 2 3 2" xfId="40329"/>
    <cellStyle name="60% - Accent2 2 3 2 2" xfId="40330"/>
    <cellStyle name="60% - Accent2 2 3 2 2 2" xfId="40331"/>
    <cellStyle name="60% - Accent2 2 3 2 3" xfId="40332"/>
    <cellStyle name="60% - Accent2 2 3 2 4" xfId="40333"/>
    <cellStyle name="60% - Accent2 2 3 3" xfId="40334"/>
    <cellStyle name="60% - Accent2 2 3 3 2" xfId="40335"/>
    <cellStyle name="60% - Accent2 2 3 3 3" xfId="40336"/>
    <cellStyle name="60% - Accent2 2 3 4" xfId="40337"/>
    <cellStyle name="60% - Accent2 2 3 4 2" xfId="40338"/>
    <cellStyle name="60% - Accent2 2 3 5" xfId="40339"/>
    <cellStyle name="60% - Accent2 2 4" xfId="40340"/>
    <cellStyle name="60% - Accent2 2 4 2" xfId="40341"/>
    <cellStyle name="60% - Accent2 2 4 2 2" xfId="40342"/>
    <cellStyle name="60% - Accent2 2 4 3" xfId="40343"/>
    <cellStyle name="60% - Accent2 2 4 4" xfId="40344"/>
    <cellStyle name="60% - Accent2 2 4 5" xfId="40345"/>
    <cellStyle name="60% - Accent2 2 5" xfId="40346"/>
    <cellStyle name="60% - Accent2 2 5 2" xfId="40347"/>
    <cellStyle name="60% - Accent2 2 6" xfId="40348"/>
    <cellStyle name="60% - Accent2 2 6 2" xfId="40349"/>
    <cellStyle name="60% - Accent2 2 7" xfId="40350"/>
    <cellStyle name="60% - Accent2 20" xfId="9306"/>
    <cellStyle name="60% - Accent2 21" xfId="9307"/>
    <cellStyle name="60% - Accent2 22" xfId="9308"/>
    <cellStyle name="60% - Accent2 23" xfId="9309"/>
    <cellStyle name="60% - Accent2 24" xfId="9310"/>
    <cellStyle name="60% - Accent2 25" xfId="9311"/>
    <cellStyle name="60% - Accent2 26" xfId="9312"/>
    <cellStyle name="60% - Accent2 27" xfId="9313"/>
    <cellStyle name="60% - Accent2 28" xfId="9314"/>
    <cellStyle name="60% - Accent2 29" xfId="9315"/>
    <cellStyle name="60% - Accent2 3" xfId="9316"/>
    <cellStyle name="60% - Accent2 3 2" xfId="9317"/>
    <cellStyle name="60% - Accent2 3 2 2" xfId="40351"/>
    <cellStyle name="60% - Accent2 3 2 2 2" xfId="40352"/>
    <cellStyle name="60% - Accent2 3 2 3" xfId="40353"/>
    <cellStyle name="60% - Accent2 3 3" xfId="9318"/>
    <cellStyle name="60% - Accent2 3 3 2" xfId="40354"/>
    <cellStyle name="60% - Accent2 3 4" xfId="9319"/>
    <cellStyle name="60% - Accent2 3 4 2" xfId="40355"/>
    <cellStyle name="60% - Accent2 3 5" xfId="40356"/>
    <cellStyle name="60% - Accent2 30" xfId="9320"/>
    <cellStyle name="60% - Accent2 31" xfId="9321"/>
    <cellStyle name="60% - Accent2 32" xfId="9322"/>
    <cellStyle name="60% - Accent2 33" xfId="9323"/>
    <cellStyle name="60% - Accent2 34" xfId="9324"/>
    <cellStyle name="60% - Accent2 35" xfId="9325"/>
    <cellStyle name="60% - Accent2 36" xfId="9326"/>
    <cellStyle name="60% - Accent2 37" xfId="9327"/>
    <cellStyle name="60% - Accent2 38" xfId="9328"/>
    <cellStyle name="60% - Accent2 39" xfId="9329"/>
    <cellStyle name="60% - Accent2 4" xfId="9330"/>
    <cellStyle name="60% - Accent2 4 2" xfId="40357"/>
    <cellStyle name="60% - Accent2 4 2 2" xfId="40358"/>
    <cellStyle name="60% - Accent2 4 2 2 2" xfId="40359"/>
    <cellStyle name="60% - Accent2 4 2 3" xfId="40360"/>
    <cellStyle name="60% - Accent2 4 2 4" xfId="40361"/>
    <cellStyle name="60% - Accent2 4 3" xfId="40362"/>
    <cellStyle name="60% - Accent2 4 3 2" xfId="40363"/>
    <cellStyle name="60% - Accent2 4 4" xfId="40364"/>
    <cellStyle name="60% - Accent2 4 4 2" xfId="40365"/>
    <cellStyle name="60% - Accent2 4 5" xfId="40366"/>
    <cellStyle name="60% - Accent2 40" xfId="9331"/>
    <cellStyle name="60% - Accent2 41" xfId="9332"/>
    <cellStyle name="60% - Accent2 42" xfId="9333"/>
    <cellStyle name="60% - Accent2 43" xfId="9334"/>
    <cellStyle name="60% - Accent2 44" xfId="9335"/>
    <cellStyle name="60% - Accent2 45" xfId="9336"/>
    <cellStyle name="60% - Accent2 46" xfId="9337"/>
    <cellStyle name="60% - Accent2 47" xfId="9338"/>
    <cellStyle name="60% - Accent2 48" xfId="9339"/>
    <cellStyle name="60% - Accent2 49" xfId="9340"/>
    <cellStyle name="60% - Accent2 5" xfId="9341"/>
    <cellStyle name="60% - Accent2 5 2" xfId="40367"/>
    <cellStyle name="60% - Accent2 5 2 2" xfId="40368"/>
    <cellStyle name="60% - Accent2 5 2 3" xfId="40369"/>
    <cellStyle name="60% - Accent2 5 3" xfId="40370"/>
    <cellStyle name="60% - Accent2 50" xfId="9342"/>
    <cellStyle name="60% - Accent2 51" xfId="9343"/>
    <cellStyle name="60% - Accent2 52" xfId="9344"/>
    <cellStyle name="60% - Accent2 53" xfId="9345"/>
    <cellStyle name="60% - Accent2 54" xfId="9346"/>
    <cellStyle name="60% - Accent2 55" xfId="9347"/>
    <cellStyle name="60% - Accent2 56" xfId="9348"/>
    <cellStyle name="60% - Accent2 57" xfId="9349"/>
    <cellStyle name="60% - Accent2 58" xfId="9350"/>
    <cellStyle name="60% - Accent2 59" xfId="9351"/>
    <cellStyle name="60% - Accent2 6" xfId="9352"/>
    <cellStyle name="60% - Accent2 6 2" xfId="40371"/>
    <cellStyle name="60% - Accent2 6 2 2" xfId="40372"/>
    <cellStyle name="60% - Accent2 6 3" xfId="40373"/>
    <cellStyle name="60% - Accent2 6 4" xfId="40374"/>
    <cellStyle name="60% - Accent2 6 5" xfId="40375"/>
    <cellStyle name="60% - Accent2 60" xfId="9353"/>
    <cellStyle name="60% - Accent2 61" xfId="9354"/>
    <cellStyle name="60% - Accent2 62" xfId="9355"/>
    <cellStyle name="60% - Accent2 63" xfId="9356"/>
    <cellStyle name="60% - Accent2 64" xfId="9357"/>
    <cellStyle name="60% - Accent2 65" xfId="40376"/>
    <cellStyle name="60% - Accent2 7" xfId="9358"/>
    <cellStyle name="60% - Accent2 7 2" xfId="40377"/>
    <cellStyle name="60% - Accent2 7 3" xfId="40378"/>
    <cellStyle name="60% - Accent2 8" xfId="9359"/>
    <cellStyle name="60% - Accent2 9" xfId="9360"/>
    <cellStyle name="60% - Accent3 10" xfId="9361"/>
    <cellStyle name="60% - Accent3 11" xfId="9362"/>
    <cellStyle name="60% - Accent3 12" xfId="9363"/>
    <cellStyle name="60% - Accent3 13" xfId="9364"/>
    <cellStyle name="60% - Accent3 14" xfId="9365"/>
    <cellStyle name="60% - Accent3 15" xfId="9366"/>
    <cellStyle name="60% - Accent3 16" xfId="9367"/>
    <cellStyle name="60% - Accent3 17" xfId="9368"/>
    <cellStyle name="60% - Accent3 18" xfId="9369"/>
    <cellStyle name="60% - Accent3 19" xfId="9370"/>
    <cellStyle name="60% - Accent3 2" xfId="9371"/>
    <cellStyle name="60% - Accent3 2 2" xfId="9372"/>
    <cellStyle name="60% - Accent3 2 2 2" xfId="9373"/>
    <cellStyle name="60% - Accent3 2 2 2 2" xfId="40379"/>
    <cellStyle name="60% - Accent3 2 2 2 2 2" xfId="40380"/>
    <cellStyle name="60% - Accent3 2 2 2 3" xfId="40381"/>
    <cellStyle name="60% - Accent3 2 2 3" xfId="40382"/>
    <cellStyle name="60% - Accent3 2 2 3 2" xfId="40383"/>
    <cellStyle name="60% - Accent3 2 2 4" xfId="40384"/>
    <cellStyle name="60% - Accent3 2 2 4 2" xfId="40385"/>
    <cellStyle name="60% - Accent3 2 3" xfId="9374"/>
    <cellStyle name="60% - Accent3 2 3 2" xfId="40386"/>
    <cellStyle name="60% - Accent3 2 3 2 2" xfId="40387"/>
    <cellStyle name="60% - Accent3 2 3 2 2 2" xfId="40388"/>
    <cellStyle name="60% - Accent3 2 3 2 3" xfId="40389"/>
    <cellStyle name="60% - Accent3 2 3 2 4" xfId="40390"/>
    <cellStyle name="60% - Accent3 2 3 3" xfId="40391"/>
    <cellStyle name="60% - Accent3 2 3 3 2" xfId="40392"/>
    <cellStyle name="60% - Accent3 2 3 3 3" xfId="40393"/>
    <cellStyle name="60% - Accent3 2 3 4" xfId="40394"/>
    <cellStyle name="60% - Accent3 2 3 4 2" xfId="40395"/>
    <cellStyle name="60% - Accent3 2 3 5" xfId="40396"/>
    <cellStyle name="60% - Accent3 2 4" xfId="40397"/>
    <cellStyle name="60% - Accent3 2 4 2" xfId="40398"/>
    <cellStyle name="60% - Accent3 2 4 2 2" xfId="40399"/>
    <cellStyle name="60% - Accent3 2 4 3" xfId="40400"/>
    <cellStyle name="60% - Accent3 2 4 4" xfId="40401"/>
    <cellStyle name="60% - Accent3 2 4 5" xfId="40402"/>
    <cellStyle name="60% - Accent3 2 5" xfId="40403"/>
    <cellStyle name="60% - Accent3 2 5 2" xfId="40404"/>
    <cellStyle name="60% - Accent3 2 6" xfId="40405"/>
    <cellStyle name="60% - Accent3 2 6 2" xfId="40406"/>
    <cellStyle name="60% - Accent3 2 7" xfId="40407"/>
    <cellStyle name="60% - Accent3 20" xfId="9375"/>
    <cellStyle name="60% - Accent3 21" xfId="9376"/>
    <cellStyle name="60% - Accent3 22" xfId="9377"/>
    <cellStyle name="60% - Accent3 23" xfId="9378"/>
    <cellStyle name="60% - Accent3 24" xfId="9379"/>
    <cellStyle name="60% - Accent3 25" xfId="9380"/>
    <cellStyle name="60% - Accent3 26" xfId="9381"/>
    <cellStyle name="60% - Accent3 27" xfId="9382"/>
    <cellStyle name="60% - Accent3 28" xfId="9383"/>
    <cellStyle name="60% - Accent3 29" xfId="9384"/>
    <cellStyle name="60% - Accent3 3" xfId="9385"/>
    <cellStyle name="60% - Accent3 3 2" xfId="9386"/>
    <cellStyle name="60% - Accent3 3 2 2" xfId="40408"/>
    <cellStyle name="60% - Accent3 3 2 2 2" xfId="40409"/>
    <cellStyle name="60% - Accent3 3 2 3" xfId="40410"/>
    <cellStyle name="60% - Accent3 3 3" xfId="9387"/>
    <cellStyle name="60% - Accent3 3 3 2" xfId="40411"/>
    <cellStyle name="60% - Accent3 3 4" xfId="9388"/>
    <cellStyle name="60% - Accent3 3 4 2" xfId="40412"/>
    <cellStyle name="60% - Accent3 3 5" xfId="40413"/>
    <cellStyle name="60% - Accent3 30" xfId="9389"/>
    <cellStyle name="60% - Accent3 31" xfId="9390"/>
    <cellStyle name="60% - Accent3 32" xfId="9391"/>
    <cellStyle name="60% - Accent3 33" xfId="9392"/>
    <cellStyle name="60% - Accent3 34" xfId="9393"/>
    <cellStyle name="60% - Accent3 35" xfId="9394"/>
    <cellStyle name="60% - Accent3 36" xfId="9395"/>
    <cellStyle name="60% - Accent3 37" xfId="9396"/>
    <cellStyle name="60% - Accent3 38" xfId="9397"/>
    <cellStyle name="60% - Accent3 39" xfId="9398"/>
    <cellStyle name="60% - Accent3 4" xfId="9399"/>
    <cellStyle name="60% - Accent3 4 2" xfId="40414"/>
    <cellStyle name="60% - Accent3 4 2 2" xfId="40415"/>
    <cellStyle name="60% - Accent3 4 2 2 2" xfId="40416"/>
    <cellStyle name="60% - Accent3 4 2 3" xfId="40417"/>
    <cellStyle name="60% - Accent3 4 2 4" xfId="40418"/>
    <cellStyle name="60% - Accent3 4 3" xfId="40419"/>
    <cellStyle name="60% - Accent3 4 3 2" xfId="40420"/>
    <cellStyle name="60% - Accent3 4 4" xfId="40421"/>
    <cellStyle name="60% - Accent3 4 4 2" xfId="40422"/>
    <cellStyle name="60% - Accent3 4 5" xfId="40423"/>
    <cellStyle name="60% - Accent3 40" xfId="9400"/>
    <cellStyle name="60% - Accent3 41" xfId="9401"/>
    <cellStyle name="60% - Accent3 42" xfId="9402"/>
    <cellStyle name="60% - Accent3 43" xfId="9403"/>
    <cellStyle name="60% - Accent3 44" xfId="9404"/>
    <cellStyle name="60% - Accent3 45" xfId="9405"/>
    <cellStyle name="60% - Accent3 46" xfId="9406"/>
    <cellStyle name="60% - Accent3 47" xfId="9407"/>
    <cellStyle name="60% - Accent3 48" xfId="9408"/>
    <cellStyle name="60% - Accent3 49" xfId="9409"/>
    <cellStyle name="60% - Accent3 5" xfId="9410"/>
    <cellStyle name="60% - Accent3 5 2" xfId="40424"/>
    <cellStyle name="60% - Accent3 5 2 2" xfId="40425"/>
    <cellStyle name="60% - Accent3 5 2 3" xfId="40426"/>
    <cellStyle name="60% - Accent3 5 3" xfId="40427"/>
    <cellStyle name="60% - Accent3 50" xfId="9411"/>
    <cellStyle name="60% - Accent3 51" xfId="9412"/>
    <cellStyle name="60% - Accent3 52" xfId="9413"/>
    <cellStyle name="60% - Accent3 53" xfId="9414"/>
    <cellStyle name="60% - Accent3 54" xfId="9415"/>
    <cellStyle name="60% - Accent3 55" xfId="9416"/>
    <cellStyle name="60% - Accent3 56" xfId="9417"/>
    <cellStyle name="60% - Accent3 57" xfId="9418"/>
    <cellStyle name="60% - Accent3 58" xfId="9419"/>
    <cellStyle name="60% - Accent3 59" xfId="9420"/>
    <cellStyle name="60% - Accent3 6" xfId="9421"/>
    <cellStyle name="60% - Accent3 6 2" xfId="40428"/>
    <cellStyle name="60% - Accent3 6 2 2" xfId="40429"/>
    <cellStyle name="60% - Accent3 6 3" xfId="40430"/>
    <cellStyle name="60% - Accent3 6 4" xfId="40431"/>
    <cellStyle name="60% - Accent3 6 5" xfId="40432"/>
    <cellStyle name="60% - Accent3 60" xfId="9422"/>
    <cellStyle name="60% - Accent3 61" xfId="9423"/>
    <cellStyle name="60% - Accent3 62" xfId="9424"/>
    <cellStyle name="60% - Accent3 63" xfId="9425"/>
    <cellStyle name="60% - Accent3 64" xfId="9426"/>
    <cellStyle name="60% - Accent3 65" xfId="40433"/>
    <cellStyle name="60% - Accent3 7" xfId="9427"/>
    <cellStyle name="60% - Accent3 7 2" xfId="40434"/>
    <cellStyle name="60% - Accent3 7 3" xfId="40435"/>
    <cellStyle name="60% - Accent3 8" xfId="9428"/>
    <cellStyle name="60% - Accent3 9" xfId="9429"/>
    <cellStyle name="60% - Accent4 10" xfId="9430"/>
    <cellStyle name="60% - Accent4 11" xfId="9431"/>
    <cellStyle name="60% - Accent4 12" xfId="9432"/>
    <cellStyle name="60% - Accent4 13" xfId="9433"/>
    <cellStyle name="60% - Accent4 14" xfId="9434"/>
    <cellStyle name="60% - Accent4 15" xfId="9435"/>
    <cellStyle name="60% - Accent4 16" xfId="9436"/>
    <cellStyle name="60% - Accent4 17" xfId="9437"/>
    <cellStyle name="60% - Accent4 18" xfId="9438"/>
    <cellStyle name="60% - Accent4 19" xfId="9439"/>
    <cellStyle name="60% - Accent4 2" xfId="9440"/>
    <cellStyle name="60% - Accent4 2 2" xfId="9441"/>
    <cellStyle name="60% - Accent4 2 2 2" xfId="9442"/>
    <cellStyle name="60% - Accent4 2 2 2 2" xfId="40436"/>
    <cellStyle name="60% - Accent4 2 2 2 2 2" xfId="40437"/>
    <cellStyle name="60% - Accent4 2 2 2 3" xfId="40438"/>
    <cellStyle name="60% - Accent4 2 2 3" xfId="40439"/>
    <cellStyle name="60% - Accent4 2 2 3 2" xfId="40440"/>
    <cellStyle name="60% - Accent4 2 2 4" xfId="40441"/>
    <cellStyle name="60% - Accent4 2 2 4 2" xfId="40442"/>
    <cellStyle name="60% - Accent4 2 3" xfId="9443"/>
    <cellStyle name="60% - Accent4 2 3 2" xfId="40443"/>
    <cellStyle name="60% - Accent4 2 3 2 2" xfId="40444"/>
    <cellStyle name="60% - Accent4 2 3 2 2 2" xfId="40445"/>
    <cellStyle name="60% - Accent4 2 3 2 3" xfId="40446"/>
    <cellStyle name="60% - Accent4 2 3 2 4" xfId="40447"/>
    <cellStyle name="60% - Accent4 2 3 3" xfId="40448"/>
    <cellStyle name="60% - Accent4 2 3 3 2" xfId="40449"/>
    <cellStyle name="60% - Accent4 2 3 3 3" xfId="40450"/>
    <cellStyle name="60% - Accent4 2 3 4" xfId="40451"/>
    <cellStyle name="60% - Accent4 2 3 4 2" xfId="40452"/>
    <cellStyle name="60% - Accent4 2 3 5" xfId="40453"/>
    <cellStyle name="60% - Accent4 2 4" xfId="40454"/>
    <cellStyle name="60% - Accent4 2 4 2" xfId="40455"/>
    <cellStyle name="60% - Accent4 2 4 2 2" xfId="40456"/>
    <cellStyle name="60% - Accent4 2 4 3" xfId="40457"/>
    <cellStyle name="60% - Accent4 2 4 4" xfId="40458"/>
    <cellStyle name="60% - Accent4 2 4 5" xfId="40459"/>
    <cellStyle name="60% - Accent4 2 5" xfId="40460"/>
    <cellStyle name="60% - Accent4 2 5 2" xfId="40461"/>
    <cellStyle name="60% - Accent4 2 6" xfId="40462"/>
    <cellStyle name="60% - Accent4 2 6 2" xfId="40463"/>
    <cellStyle name="60% - Accent4 2 7" xfId="40464"/>
    <cellStyle name="60% - Accent4 20" xfId="9444"/>
    <cellStyle name="60% - Accent4 21" xfId="9445"/>
    <cellStyle name="60% - Accent4 22" xfId="9446"/>
    <cellStyle name="60% - Accent4 23" xfId="9447"/>
    <cellStyle name="60% - Accent4 24" xfId="9448"/>
    <cellStyle name="60% - Accent4 25" xfId="9449"/>
    <cellStyle name="60% - Accent4 26" xfId="9450"/>
    <cellStyle name="60% - Accent4 27" xfId="9451"/>
    <cellStyle name="60% - Accent4 28" xfId="9452"/>
    <cellStyle name="60% - Accent4 29" xfId="9453"/>
    <cellStyle name="60% - Accent4 3" xfId="9454"/>
    <cellStyle name="60% - Accent4 3 2" xfId="9455"/>
    <cellStyle name="60% - Accent4 3 2 2" xfId="40465"/>
    <cellStyle name="60% - Accent4 3 2 2 2" xfId="40466"/>
    <cellStyle name="60% - Accent4 3 2 3" xfId="40467"/>
    <cellStyle name="60% - Accent4 3 3" xfId="9456"/>
    <cellStyle name="60% - Accent4 3 3 2" xfId="40468"/>
    <cellStyle name="60% - Accent4 3 4" xfId="9457"/>
    <cellStyle name="60% - Accent4 3 4 2" xfId="40469"/>
    <cellStyle name="60% - Accent4 3 5" xfId="40470"/>
    <cellStyle name="60% - Accent4 30" xfId="9458"/>
    <cellStyle name="60% - Accent4 31" xfId="9459"/>
    <cellStyle name="60% - Accent4 32" xfId="9460"/>
    <cellStyle name="60% - Accent4 33" xfId="9461"/>
    <cellStyle name="60% - Accent4 34" xfId="9462"/>
    <cellStyle name="60% - Accent4 35" xfId="9463"/>
    <cellStyle name="60% - Accent4 36" xfId="9464"/>
    <cellStyle name="60% - Accent4 37" xfId="9465"/>
    <cellStyle name="60% - Accent4 38" xfId="9466"/>
    <cellStyle name="60% - Accent4 39" xfId="9467"/>
    <cellStyle name="60% - Accent4 4" xfId="9468"/>
    <cellStyle name="60% - Accent4 4 2" xfId="40471"/>
    <cellStyle name="60% - Accent4 4 2 2" xfId="40472"/>
    <cellStyle name="60% - Accent4 4 2 2 2" xfId="40473"/>
    <cellStyle name="60% - Accent4 4 2 3" xfId="40474"/>
    <cellStyle name="60% - Accent4 4 2 4" xfId="40475"/>
    <cellStyle name="60% - Accent4 4 3" xfId="40476"/>
    <cellStyle name="60% - Accent4 4 3 2" xfId="40477"/>
    <cellStyle name="60% - Accent4 4 4" xfId="40478"/>
    <cellStyle name="60% - Accent4 4 4 2" xfId="40479"/>
    <cellStyle name="60% - Accent4 4 5" xfId="40480"/>
    <cellStyle name="60% - Accent4 40" xfId="9469"/>
    <cellStyle name="60% - Accent4 41" xfId="9470"/>
    <cellStyle name="60% - Accent4 42" xfId="9471"/>
    <cellStyle name="60% - Accent4 43" xfId="9472"/>
    <cellStyle name="60% - Accent4 44" xfId="9473"/>
    <cellStyle name="60% - Accent4 45" xfId="9474"/>
    <cellStyle name="60% - Accent4 46" xfId="9475"/>
    <cellStyle name="60% - Accent4 47" xfId="9476"/>
    <cellStyle name="60% - Accent4 48" xfId="9477"/>
    <cellStyle name="60% - Accent4 49" xfId="9478"/>
    <cellStyle name="60% - Accent4 5" xfId="9479"/>
    <cellStyle name="60% - Accent4 5 2" xfId="40481"/>
    <cellStyle name="60% - Accent4 5 2 2" xfId="40482"/>
    <cellStyle name="60% - Accent4 5 2 3" xfId="40483"/>
    <cellStyle name="60% - Accent4 5 3" xfId="40484"/>
    <cellStyle name="60% - Accent4 50" xfId="9480"/>
    <cellStyle name="60% - Accent4 51" xfId="9481"/>
    <cellStyle name="60% - Accent4 52" xfId="9482"/>
    <cellStyle name="60% - Accent4 53" xfId="9483"/>
    <cellStyle name="60% - Accent4 54" xfId="9484"/>
    <cellStyle name="60% - Accent4 55" xfId="9485"/>
    <cellStyle name="60% - Accent4 56" xfId="9486"/>
    <cellStyle name="60% - Accent4 57" xfId="9487"/>
    <cellStyle name="60% - Accent4 58" xfId="9488"/>
    <cellStyle name="60% - Accent4 59" xfId="9489"/>
    <cellStyle name="60% - Accent4 6" xfId="9490"/>
    <cellStyle name="60% - Accent4 6 2" xfId="40485"/>
    <cellStyle name="60% - Accent4 6 2 2" xfId="40486"/>
    <cellStyle name="60% - Accent4 6 3" xfId="40487"/>
    <cellStyle name="60% - Accent4 6 4" xfId="40488"/>
    <cellStyle name="60% - Accent4 6 5" xfId="40489"/>
    <cellStyle name="60% - Accent4 60" xfId="9491"/>
    <cellStyle name="60% - Accent4 61" xfId="9492"/>
    <cellStyle name="60% - Accent4 62" xfId="9493"/>
    <cellStyle name="60% - Accent4 63" xfId="9494"/>
    <cellStyle name="60% - Accent4 64" xfId="9495"/>
    <cellStyle name="60% - Accent4 65" xfId="40490"/>
    <cellStyle name="60% - Accent4 7" xfId="9496"/>
    <cellStyle name="60% - Accent4 7 2" xfId="40491"/>
    <cellStyle name="60% - Accent4 7 3" xfId="40492"/>
    <cellStyle name="60% - Accent4 8" xfId="9497"/>
    <cellStyle name="60% - Accent4 9" xfId="9498"/>
    <cellStyle name="60% - Accent5 10" xfId="9499"/>
    <cellStyle name="60% - Accent5 11" xfId="9500"/>
    <cellStyle name="60% - Accent5 12" xfId="9501"/>
    <cellStyle name="60% - Accent5 13" xfId="9502"/>
    <cellStyle name="60% - Accent5 14" xfId="9503"/>
    <cellStyle name="60% - Accent5 15" xfId="9504"/>
    <cellStyle name="60% - Accent5 16" xfId="9505"/>
    <cellStyle name="60% - Accent5 17" xfId="9506"/>
    <cellStyle name="60% - Accent5 18" xfId="9507"/>
    <cellStyle name="60% - Accent5 19" xfId="9508"/>
    <cellStyle name="60% - Accent5 2" xfId="9509"/>
    <cellStyle name="60% - Accent5 2 2" xfId="9510"/>
    <cellStyle name="60% - Accent5 2 2 2" xfId="9511"/>
    <cellStyle name="60% - Accent5 2 2 2 2" xfId="40493"/>
    <cellStyle name="60% - Accent5 2 2 2 2 2" xfId="40494"/>
    <cellStyle name="60% - Accent5 2 2 2 3" xfId="40495"/>
    <cellStyle name="60% - Accent5 2 2 3" xfId="40496"/>
    <cellStyle name="60% - Accent5 2 2 3 2" xfId="40497"/>
    <cellStyle name="60% - Accent5 2 2 4" xfId="40498"/>
    <cellStyle name="60% - Accent5 2 2 4 2" xfId="40499"/>
    <cellStyle name="60% - Accent5 2 3" xfId="9512"/>
    <cellStyle name="60% - Accent5 2 3 2" xfId="40500"/>
    <cellStyle name="60% - Accent5 2 3 2 2" xfId="40501"/>
    <cellStyle name="60% - Accent5 2 3 2 2 2" xfId="40502"/>
    <cellStyle name="60% - Accent5 2 3 2 3" xfId="40503"/>
    <cellStyle name="60% - Accent5 2 3 2 4" xfId="40504"/>
    <cellStyle name="60% - Accent5 2 3 3" xfId="40505"/>
    <cellStyle name="60% - Accent5 2 3 3 2" xfId="40506"/>
    <cellStyle name="60% - Accent5 2 3 3 3" xfId="40507"/>
    <cellStyle name="60% - Accent5 2 3 4" xfId="40508"/>
    <cellStyle name="60% - Accent5 2 3 4 2" xfId="40509"/>
    <cellStyle name="60% - Accent5 2 3 5" xfId="40510"/>
    <cellStyle name="60% - Accent5 2 4" xfId="40511"/>
    <cellStyle name="60% - Accent5 2 4 2" xfId="40512"/>
    <cellStyle name="60% - Accent5 2 4 2 2" xfId="40513"/>
    <cellStyle name="60% - Accent5 2 4 3" xfId="40514"/>
    <cellStyle name="60% - Accent5 2 4 4" xfId="40515"/>
    <cellStyle name="60% - Accent5 2 4 5" xfId="40516"/>
    <cellStyle name="60% - Accent5 2 5" xfId="40517"/>
    <cellStyle name="60% - Accent5 2 5 2" xfId="40518"/>
    <cellStyle name="60% - Accent5 2 6" xfId="40519"/>
    <cellStyle name="60% - Accent5 2 6 2" xfId="40520"/>
    <cellStyle name="60% - Accent5 2 7" xfId="40521"/>
    <cellStyle name="60% - Accent5 20" xfId="9513"/>
    <cellStyle name="60% - Accent5 21" xfId="9514"/>
    <cellStyle name="60% - Accent5 22" xfId="9515"/>
    <cellStyle name="60% - Accent5 23" xfId="9516"/>
    <cellStyle name="60% - Accent5 24" xfId="9517"/>
    <cellStyle name="60% - Accent5 25" xfId="9518"/>
    <cellStyle name="60% - Accent5 26" xfId="9519"/>
    <cellStyle name="60% - Accent5 27" xfId="9520"/>
    <cellStyle name="60% - Accent5 28" xfId="9521"/>
    <cellStyle name="60% - Accent5 29" xfId="9522"/>
    <cellStyle name="60% - Accent5 3" xfId="9523"/>
    <cellStyle name="60% - Accent5 3 2" xfId="9524"/>
    <cellStyle name="60% - Accent5 3 2 2" xfId="40522"/>
    <cellStyle name="60% - Accent5 3 2 2 2" xfId="40523"/>
    <cellStyle name="60% - Accent5 3 2 3" xfId="40524"/>
    <cellStyle name="60% - Accent5 3 3" xfId="9525"/>
    <cellStyle name="60% - Accent5 3 3 2" xfId="40525"/>
    <cellStyle name="60% - Accent5 3 4" xfId="9526"/>
    <cellStyle name="60% - Accent5 3 4 2" xfId="40526"/>
    <cellStyle name="60% - Accent5 3 5" xfId="40527"/>
    <cellStyle name="60% - Accent5 30" xfId="9527"/>
    <cellStyle name="60% - Accent5 31" xfId="9528"/>
    <cellStyle name="60% - Accent5 32" xfId="9529"/>
    <cellStyle name="60% - Accent5 33" xfId="9530"/>
    <cellStyle name="60% - Accent5 34" xfId="9531"/>
    <cellStyle name="60% - Accent5 35" xfId="9532"/>
    <cellStyle name="60% - Accent5 36" xfId="9533"/>
    <cellStyle name="60% - Accent5 37" xfId="9534"/>
    <cellStyle name="60% - Accent5 38" xfId="9535"/>
    <cellStyle name="60% - Accent5 39" xfId="9536"/>
    <cellStyle name="60% - Accent5 4" xfId="9537"/>
    <cellStyle name="60% - Accent5 4 2" xfId="40528"/>
    <cellStyle name="60% - Accent5 4 2 2" xfId="40529"/>
    <cellStyle name="60% - Accent5 4 2 2 2" xfId="40530"/>
    <cellStyle name="60% - Accent5 4 2 3" xfId="40531"/>
    <cellStyle name="60% - Accent5 4 2 4" xfId="40532"/>
    <cellStyle name="60% - Accent5 4 3" xfId="40533"/>
    <cellStyle name="60% - Accent5 4 3 2" xfId="40534"/>
    <cellStyle name="60% - Accent5 4 4" xfId="40535"/>
    <cellStyle name="60% - Accent5 4 4 2" xfId="40536"/>
    <cellStyle name="60% - Accent5 4 5" xfId="40537"/>
    <cellStyle name="60% - Accent5 40" xfId="9538"/>
    <cellStyle name="60% - Accent5 41" xfId="9539"/>
    <cellStyle name="60% - Accent5 42" xfId="9540"/>
    <cellStyle name="60% - Accent5 43" xfId="9541"/>
    <cellStyle name="60% - Accent5 44" xfId="9542"/>
    <cellStyle name="60% - Accent5 45" xfId="9543"/>
    <cellStyle name="60% - Accent5 46" xfId="9544"/>
    <cellStyle name="60% - Accent5 47" xfId="9545"/>
    <cellStyle name="60% - Accent5 48" xfId="9546"/>
    <cellStyle name="60% - Accent5 49" xfId="9547"/>
    <cellStyle name="60% - Accent5 5" xfId="9548"/>
    <cellStyle name="60% - Accent5 5 2" xfId="40538"/>
    <cellStyle name="60% - Accent5 5 2 2" xfId="40539"/>
    <cellStyle name="60% - Accent5 5 2 3" xfId="40540"/>
    <cellStyle name="60% - Accent5 5 3" xfId="40541"/>
    <cellStyle name="60% - Accent5 50" xfId="9549"/>
    <cellStyle name="60% - Accent5 51" xfId="9550"/>
    <cellStyle name="60% - Accent5 52" xfId="9551"/>
    <cellStyle name="60% - Accent5 53" xfId="9552"/>
    <cellStyle name="60% - Accent5 54" xfId="9553"/>
    <cellStyle name="60% - Accent5 55" xfId="9554"/>
    <cellStyle name="60% - Accent5 56" xfId="9555"/>
    <cellStyle name="60% - Accent5 57" xfId="9556"/>
    <cellStyle name="60% - Accent5 58" xfId="9557"/>
    <cellStyle name="60% - Accent5 59" xfId="9558"/>
    <cellStyle name="60% - Accent5 6" xfId="9559"/>
    <cellStyle name="60% - Accent5 6 2" xfId="40542"/>
    <cellStyle name="60% - Accent5 6 2 2" xfId="40543"/>
    <cellStyle name="60% - Accent5 6 3" xfId="40544"/>
    <cellStyle name="60% - Accent5 6 4" xfId="40545"/>
    <cellStyle name="60% - Accent5 6 5" xfId="40546"/>
    <cellStyle name="60% - Accent5 60" xfId="9560"/>
    <cellStyle name="60% - Accent5 61" xfId="9561"/>
    <cellStyle name="60% - Accent5 62" xfId="9562"/>
    <cellStyle name="60% - Accent5 63" xfId="9563"/>
    <cellStyle name="60% - Accent5 64" xfId="9564"/>
    <cellStyle name="60% - Accent5 65" xfId="40547"/>
    <cellStyle name="60% - Accent5 7" xfId="9565"/>
    <cellStyle name="60% - Accent5 7 2" xfId="40548"/>
    <cellStyle name="60% - Accent5 7 3" xfId="40549"/>
    <cellStyle name="60% - Accent5 8" xfId="9566"/>
    <cellStyle name="60% - Accent5 9" xfId="9567"/>
    <cellStyle name="60% - Accent6 10" xfId="9568"/>
    <cellStyle name="60% - Accent6 11" xfId="9569"/>
    <cellStyle name="60% - Accent6 12" xfId="9570"/>
    <cellStyle name="60% - Accent6 13" xfId="9571"/>
    <cellStyle name="60% - Accent6 14" xfId="9572"/>
    <cellStyle name="60% - Accent6 15" xfId="9573"/>
    <cellStyle name="60% - Accent6 16" xfId="9574"/>
    <cellStyle name="60% - Accent6 17" xfId="9575"/>
    <cellStyle name="60% - Accent6 18" xfId="9576"/>
    <cellStyle name="60% - Accent6 19" xfId="9577"/>
    <cellStyle name="60% - Accent6 2" xfId="9578"/>
    <cellStyle name="60% - Accent6 2 2" xfId="9579"/>
    <cellStyle name="60% - Accent6 2 2 2" xfId="9580"/>
    <cellStyle name="60% - Accent6 2 2 2 2" xfId="40550"/>
    <cellStyle name="60% - Accent6 2 2 2 2 2" xfId="40551"/>
    <cellStyle name="60% - Accent6 2 2 2 3" xfId="40552"/>
    <cellStyle name="60% - Accent6 2 2 3" xfId="40553"/>
    <cellStyle name="60% - Accent6 2 2 3 2" xfId="40554"/>
    <cellStyle name="60% - Accent6 2 2 4" xfId="40555"/>
    <cellStyle name="60% - Accent6 2 2 4 2" xfId="40556"/>
    <cellStyle name="60% - Accent6 2 3" xfId="9581"/>
    <cellStyle name="60% - Accent6 2 3 2" xfId="40557"/>
    <cellStyle name="60% - Accent6 2 3 2 2" xfId="40558"/>
    <cellStyle name="60% - Accent6 2 3 2 2 2" xfId="40559"/>
    <cellStyle name="60% - Accent6 2 3 2 3" xfId="40560"/>
    <cellStyle name="60% - Accent6 2 3 2 4" xfId="40561"/>
    <cellStyle name="60% - Accent6 2 3 3" xfId="40562"/>
    <cellStyle name="60% - Accent6 2 3 3 2" xfId="40563"/>
    <cellStyle name="60% - Accent6 2 3 3 3" xfId="40564"/>
    <cellStyle name="60% - Accent6 2 3 4" xfId="40565"/>
    <cellStyle name="60% - Accent6 2 3 4 2" xfId="40566"/>
    <cellStyle name="60% - Accent6 2 3 5" xfId="40567"/>
    <cellStyle name="60% - Accent6 2 4" xfId="40568"/>
    <cellStyle name="60% - Accent6 2 4 2" xfId="40569"/>
    <cellStyle name="60% - Accent6 2 4 2 2" xfId="40570"/>
    <cellStyle name="60% - Accent6 2 4 3" xfId="40571"/>
    <cellStyle name="60% - Accent6 2 4 4" xfId="40572"/>
    <cellStyle name="60% - Accent6 2 4 5" xfId="40573"/>
    <cellStyle name="60% - Accent6 2 5" xfId="40574"/>
    <cellStyle name="60% - Accent6 2 5 2" xfId="40575"/>
    <cellStyle name="60% - Accent6 2 6" xfId="40576"/>
    <cellStyle name="60% - Accent6 2 6 2" xfId="40577"/>
    <cellStyle name="60% - Accent6 2 7" xfId="40578"/>
    <cellStyle name="60% - Accent6 20" xfId="9582"/>
    <cellStyle name="60% - Accent6 21" xfId="9583"/>
    <cellStyle name="60% - Accent6 22" xfId="9584"/>
    <cellStyle name="60% - Accent6 23" xfId="9585"/>
    <cellStyle name="60% - Accent6 24" xfId="9586"/>
    <cellStyle name="60% - Accent6 25" xfId="9587"/>
    <cellStyle name="60% - Accent6 26" xfId="9588"/>
    <cellStyle name="60% - Accent6 27" xfId="9589"/>
    <cellStyle name="60% - Accent6 28" xfId="9590"/>
    <cellStyle name="60% - Accent6 29" xfId="9591"/>
    <cellStyle name="60% - Accent6 3" xfId="9592"/>
    <cellStyle name="60% - Accent6 3 2" xfId="9593"/>
    <cellStyle name="60% - Accent6 3 2 2" xfId="40579"/>
    <cellStyle name="60% - Accent6 3 2 2 2" xfId="40580"/>
    <cellStyle name="60% - Accent6 3 2 3" xfId="40581"/>
    <cellStyle name="60% - Accent6 3 3" xfId="9594"/>
    <cellStyle name="60% - Accent6 3 3 2" xfId="40582"/>
    <cellStyle name="60% - Accent6 3 4" xfId="9595"/>
    <cellStyle name="60% - Accent6 3 4 2" xfId="40583"/>
    <cellStyle name="60% - Accent6 3 5" xfId="40584"/>
    <cellStyle name="60% - Accent6 30" xfId="9596"/>
    <cellStyle name="60% - Accent6 31" xfId="9597"/>
    <cellStyle name="60% - Accent6 32" xfId="9598"/>
    <cellStyle name="60% - Accent6 33" xfId="9599"/>
    <cellStyle name="60% - Accent6 34" xfId="9600"/>
    <cellStyle name="60% - Accent6 35" xfId="9601"/>
    <cellStyle name="60% - Accent6 36" xfId="9602"/>
    <cellStyle name="60% - Accent6 37" xfId="9603"/>
    <cellStyle name="60% - Accent6 38" xfId="9604"/>
    <cellStyle name="60% - Accent6 39" xfId="9605"/>
    <cellStyle name="60% - Accent6 4" xfId="9606"/>
    <cellStyle name="60% - Accent6 4 2" xfId="40585"/>
    <cellStyle name="60% - Accent6 4 2 2" xfId="40586"/>
    <cellStyle name="60% - Accent6 4 2 2 2" xfId="40587"/>
    <cellStyle name="60% - Accent6 4 2 3" xfId="40588"/>
    <cellStyle name="60% - Accent6 4 2 4" xfId="40589"/>
    <cellStyle name="60% - Accent6 4 3" xfId="40590"/>
    <cellStyle name="60% - Accent6 4 3 2" xfId="40591"/>
    <cellStyle name="60% - Accent6 4 4" xfId="40592"/>
    <cellStyle name="60% - Accent6 4 4 2" xfId="40593"/>
    <cellStyle name="60% - Accent6 4 5" xfId="40594"/>
    <cellStyle name="60% - Accent6 40" xfId="9607"/>
    <cellStyle name="60% - Accent6 41" xfId="9608"/>
    <cellStyle name="60% - Accent6 42" xfId="9609"/>
    <cellStyle name="60% - Accent6 43" xfId="9610"/>
    <cellStyle name="60% - Accent6 44" xfId="9611"/>
    <cellStyle name="60% - Accent6 45" xfId="9612"/>
    <cellStyle name="60% - Accent6 46" xfId="9613"/>
    <cellStyle name="60% - Accent6 47" xfId="9614"/>
    <cellStyle name="60% - Accent6 48" xfId="9615"/>
    <cellStyle name="60% - Accent6 49" xfId="9616"/>
    <cellStyle name="60% - Accent6 5" xfId="9617"/>
    <cellStyle name="60% - Accent6 5 2" xfId="40595"/>
    <cellStyle name="60% - Accent6 5 2 2" xfId="40596"/>
    <cellStyle name="60% - Accent6 5 2 3" xfId="40597"/>
    <cellStyle name="60% - Accent6 5 3" xfId="40598"/>
    <cellStyle name="60% - Accent6 50" xfId="9618"/>
    <cellStyle name="60% - Accent6 51" xfId="9619"/>
    <cellStyle name="60% - Accent6 52" xfId="9620"/>
    <cellStyle name="60% - Accent6 53" xfId="9621"/>
    <cellStyle name="60% - Accent6 54" xfId="9622"/>
    <cellStyle name="60% - Accent6 55" xfId="9623"/>
    <cellStyle name="60% - Accent6 56" xfId="9624"/>
    <cellStyle name="60% - Accent6 57" xfId="9625"/>
    <cellStyle name="60% - Accent6 58" xfId="9626"/>
    <cellStyle name="60% - Accent6 59" xfId="9627"/>
    <cellStyle name="60% - Accent6 6" xfId="9628"/>
    <cellStyle name="60% - Accent6 6 2" xfId="40599"/>
    <cellStyle name="60% - Accent6 6 2 2" xfId="40600"/>
    <cellStyle name="60% - Accent6 6 3" xfId="40601"/>
    <cellStyle name="60% - Accent6 6 4" xfId="40602"/>
    <cellStyle name="60% - Accent6 6 5" xfId="40603"/>
    <cellStyle name="60% - Accent6 60" xfId="9629"/>
    <cellStyle name="60% - Accent6 61" xfId="9630"/>
    <cellStyle name="60% - Accent6 62" xfId="9631"/>
    <cellStyle name="60% - Accent6 63" xfId="9632"/>
    <cellStyle name="60% - Accent6 64" xfId="9633"/>
    <cellStyle name="60% - Accent6 65" xfId="40604"/>
    <cellStyle name="60% - Accent6 7" xfId="9634"/>
    <cellStyle name="60% - Accent6 7 2" xfId="40605"/>
    <cellStyle name="60% - Accent6 7 3" xfId="40606"/>
    <cellStyle name="60% - Accent6 8" xfId="9635"/>
    <cellStyle name="60% - Accent6 9" xfId="9636"/>
    <cellStyle name="Accent1 - 20%" xfId="9637"/>
    <cellStyle name="Accent1 - 20% 2" xfId="9638"/>
    <cellStyle name="Accent1 - 20%_2011 OM ASM Report" xfId="9639"/>
    <cellStyle name="Accent1 - 40%" xfId="9640"/>
    <cellStyle name="Accent1 - 40% 2" xfId="9641"/>
    <cellStyle name="Accent1 - 40%_2011 OM ASM Report" xfId="9642"/>
    <cellStyle name="Accent1 - 60%" xfId="9643"/>
    <cellStyle name="Accent1 - 60% 2" xfId="9644"/>
    <cellStyle name="Accent1 - 60%_2011 OM ASM Report" xfId="9645"/>
    <cellStyle name="Accent1 10" xfId="9646"/>
    <cellStyle name="Accent1 10 2" xfId="40607"/>
    <cellStyle name="Accent1 10 3" xfId="40608"/>
    <cellStyle name="Accent1 100" xfId="9647"/>
    <cellStyle name="Accent1 101" xfId="9648"/>
    <cellStyle name="Accent1 102" xfId="9649"/>
    <cellStyle name="Accent1 103" xfId="9650"/>
    <cellStyle name="Accent1 104" xfId="9651"/>
    <cellStyle name="Accent1 105" xfId="9652"/>
    <cellStyle name="Accent1 106" xfId="9653"/>
    <cellStyle name="Accent1 107" xfId="9654"/>
    <cellStyle name="Accent1 108" xfId="9655"/>
    <cellStyle name="Accent1 109" xfId="9656"/>
    <cellStyle name="Accent1 11" xfId="9657"/>
    <cellStyle name="Accent1 11 2" xfId="40609"/>
    <cellStyle name="Accent1 11 3" xfId="40610"/>
    <cellStyle name="Accent1 110" xfId="9658"/>
    <cellStyle name="Accent1 111" xfId="9659"/>
    <cellStyle name="Accent1 112" xfId="9660"/>
    <cellStyle name="Accent1 113" xfId="9661"/>
    <cellStyle name="Accent1 114" xfId="9662"/>
    <cellStyle name="Accent1 115" xfId="9663"/>
    <cellStyle name="Accent1 116" xfId="9664"/>
    <cellStyle name="Accent1 117" xfId="9665"/>
    <cellStyle name="Accent1 118" xfId="9666"/>
    <cellStyle name="Accent1 119" xfId="9667"/>
    <cellStyle name="Accent1 12" xfId="9668"/>
    <cellStyle name="Accent1 12 2" xfId="40611"/>
    <cellStyle name="Accent1 120" xfId="9669"/>
    <cellStyle name="Accent1 121" xfId="9670"/>
    <cellStyle name="Accent1 122" xfId="9671"/>
    <cellStyle name="Accent1 123" xfId="9672"/>
    <cellStyle name="Accent1 124" xfId="9673"/>
    <cellStyle name="Accent1 125" xfId="9674"/>
    <cellStyle name="Accent1 126" xfId="9675"/>
    <cellStyle name="Accent1 127" xfId="9676"/>
    <cellStyle name="Accent1 128" xfId="9677"/>
    <cellStyle name="Accent1 129" xfId="9678"/>
    <cellStyle name="Accent1 13" xfId="9679"/>
    <cellStyle name="Accent1 13 2" xfId="40612"/>
    <cellStyle name="Accent1 13 3" xfId="40613"/>
    <cellStyle name="Accent1 130" xfId="9680"/>
    <cellStyle name="Accent1 131" xfId="9681"/>
    <cellStyle name="Accent1 132" xfId="9682"/>
    <cellStyle name="Accent1 133" xfId="9683"/>
    <cellStyle name="Accent1 134" xfId="9684"/>
    <cellStyle name="Accent1 135" xfId="9685"/>
    <cellStyle name="Accent1 136" xfId="9686"/>
    <cellStyle name="Accent1 137" xfId="9687"/>
    <cellStyle name="Accent1 138" xfId="9688"/>
    <cellStyle name="Accent1 139" xfId="9689"/>
    <cellStyle name="Accent1 14" xfId="9690"/>
    <cellStyle name="Accent1 14 2" xfId="40614"/>
    <cellStyle name="Accent1 14 3" xfId="40615"/>
    <cellStyle name="Accent1 140" xfId="9691"/>
    <cellStyle name="Accent1 141" xfId="9692"/>
    <cellStyle name="Accent1 142" xfId="9693"/>
    <cellStyle name="Accent1 143" xfId="9694"/>
    <cellStyle name="Accent1 144" xfId="9695"/>
    <cellStyle name="Accent1 145" xfId="9696"/>
    <cellStyle name="Accent1 146" xfId="9697"/>
    <cellStyle name="Accent1 147" xfId="9698"/>
    <cellStyle name="Accent1 148" xfId="9699"/>
    <cellStyle name="Accent1 149" xfId="9700"/>
    <cellStyle name="Accent1 15" xfId="9701"/>
    <cellStyle name="Accent1 15 2" xfId="40616"/>
    <cellStyle name="Accent1 15 3" xfId="40617"/>
    <cellStyle name="Accent1 150" xfId="9702"/>
    <cellStyle name="Accent1 151" xfId="9703"/>
    <cellStyle name="Accent1 152" xfId="9704"/>
    <cellStyle name="Accent1 153" xfId="9705"/>
    <cellStyle name="Accent1 154" xfId="9706"/>
    <cellStyle name="Accent1 155" xfId="9707"/>
    <cellStyle name="Accent1 156" xfId="9708"/>
    <cellStyle name="Accent1 157" xfId="9709"/>
    <cellStyle name="Accent1 158" xfId="9710"/>
    <cellStyle name="Accent1 159" xfId="9711"/>
    <cellStyle name="Accent1 16" xfId="9712"/>
    <cellStyle name="Accent1 16 2" xfId="9713"/>
    <cellStyle name="Accent1 16 3" xfId="40618"/>
    <cellStyle name="Accent1 16_County_Stop_Light_Chart_2012_02" xfId="9714"/>
    <cellStyle name="Accent1 160" xfId="9715"/>
    <cellStyle name="Accent1 161" xfId="9716"/>
    <cellStyle name="Accent1 162" xfId="9717"/>
    <cellStyle name="Accent1 163" xfId="9718"/>
    <cellStyle name="Accent1 164" xfId="9719"/>
    <cellStyle name="Accent1 165" xfId="9720"/>
    <cellStyle name="Accent1 166" xfId="9721"/>
    <cellStyle name="Accent1 167" xfId="9722"/>
    <cellStyle name="Accent1 168" xfId="9723"/>
    <cellStyle name="Accent1 169" xfId="9724"/>
    <cellStyle name="Accent1 17" xfId="9725"/>
    <cellStyle name="Accent1 17 2" xfId="40619"/>
    <cellStyle name="Accent1 17 3" xfId="40620"/>
    <cellStyle name="Accent1 170" xfId="9726"/>
    <cellStyle name="Accent1 171" xfId="9727"/>
    <cellStyle name="Accent1 172" xfId="9728"/>
    <cellStyle name="Accent1 173" xfId="9729"/>
    <cellStyle name="Accent1 174" xfId="9730"/>
    <cellStyle name="Accent1 175" xfId="9731"/>
    <cellStyle name="Accent1 176" xfId="9732"/>
    <cellStyle name="Accent1 177" xfId="9733"/>
    <cellStyle name="Accent1 178" xfId="9734"/>
    <cellStyle name="Accent1 179" xfId="9735"/>
    <cellStyle name="Accent1 18" xfId="9736"/>
    <cellStyle name="Accent1 18 2" xfId="40621"/>
    <cellStyle name="Accent1 180" xfId="9737"/>
    <cellStyle name="Accent1 181" xfId="9738"/>
    <cellStyle name="Accent1 182" xfId="9739"/>
    <cellStyle name="Accent1 183" xfId="9740"/>
    <cellStyle name="Accent1 184" xfId="9741"/>
    <cellStyle name="Accent1 185" xfId="9742"/>
    <cellStyle name="Accent1 186" xfId="9743"/>
    <cellStyle name="Accent1 187" xfId="9744"/>
    <cellStyle name="Accent1 188" xfId="9745"/>
    <cellStyle name="Accent1 189" xfId="9746"/>
    <cellStyle name="Accent1 19" xfId="9747"/>
    <cellStyle name="Accent1 190" xfId="9748"/>
    <cellStyle name="Accent1 191" xfId="9749"/>
    <cellStyle name="Accent1 192" xfId="9750"/>
    <cellStyle name="Accent1 193" xfId="9751"/>
    <cellStyle name="Accent1 194" xfId="9752"/>
    <cellStyle name="Accent1 195" xfId="9753"/>
    <cellStyle name="Accent1 196" xfId="9754"/>
    <cellStyle name="Accent1 197" xfId="9755"/>
    <cellStyle name="Accent1 198" xfId="9756"/>
    <cellStyle name="Accent1 199" xfId="9757"/>
    <cellStyle name="Accent1 2" xfId="9758"/>
    <cellStyle name="Accent1 2 2" xfId="9759"/>
    <cellStyle name="Accent1 2 2 2" xfId="9760"/>
    <cellStyle name="Accent1 2 2 2 2" xfId="40622"/>
    <cellStyle name="Accent1 2 2 2 2 2" xfId="40623"/>
    <cellStyle name="Accent1 2 2 2 3" xfId="40624"/>
    <cellStyle name="Accent1 2 2 3" xfId="40625"/>
    <cellStyle name="Accent1 2 2 3 2" xfId="40626"/>
    <cellStyle name="Accent1 2 2 4" xfId="40627"/>
    <cellStyle name="Accent1 2 2 4 2" xfId="40628"/>
    <cellStyle name="Accent1 2 3" xfId="9761"/>
    <cellStyle name="Accent1 2 3 2" xfId="40629"/>
    <cellStyle name="Accent1 2 3 2 2" xfId="40630"/>
    <cellStyle name="Accent1 2 3 2 2 2" xfId="40631"/>
    <cellStyle name="Accent1 2 3 2 3" xfId="40632"/>
    <cellStyle name="Accent1 2 3 2 4" xfId="40633"/>
    <cellStyle name="Accent1 2 3 3" xfId="40634"/>
    <cellStyle name="Accent1 2 3 3 2" xfId="40635"/>
    <cellStyle name="Accent1 2 3 3 3" xfId="40636"/>
    <cellStyle name="Accent1 2 3 4" xfId="40637"/>
    <cellStyle name="Accent1 2 3 4 2" xfId="40638"/>
    <cellStyle name="Accent1 2 3 5" xfId="40639"/>
    <cellStyle name="Accent1 2 3 6" xfId="40640"/>
    <cellStyle name="Accent1 2 4" xfId="40641"/>
    <cellStyle name="Accent1 2 4 2" xfId="40642"/>
    <cellStyle name="Accent1 2 4 2 2" xfId="40643"/>
    <cellStyle name="Accent1 2 4 3" xfId="40644"/>
    <cellStyle name="Accent1 2 4 4" xfId="40645"/>
    <cellStyle name="Accent1 2 4 5" xfId="40646"/>
    <cellStyle name="Accent1 2 5" xfId="40647"/>
    <cellStyle name="Accent1 2 5 2" xfId="40648"/>
    <cellStyle name="Accent1 2 6" xfId="40649"/>
    <cellStyle name="Accent1 2 6 2" xfId="40650"/>
    <cellStyle name="Accent1 2 7" xfId="40651"/>
    <cellStyle name="Accent1 20" xfId="9762"/>
    <cellStyle name="Accent1 200" xfId="9763"/>
    <cellStyle name="Accent1 201" xfId="9764"/>
    <cellStyle name="Accent1 202" xfId="9765"/>
    <cellStyle name="Accent1 203" xfId="9766"/>
    <cellStyle name="Accent1 204" xfId="9767"/>
    <cellStyle name="Accent1 205" xfId="9768"/>
    <cellStyle name="Accent1 206" xfId="9769"/>
    <cellStyle name="Accent1 207" xfId="9770"/>
    <cellStyle name="Accent1 208" xfId="9771"/>
    <cellStyle name="Accent1 209" xfId="9772"/>
    <cellStyle name="Accent1 21" xfId="9773"/>
    <cellStyle name="Accent1 210" xfId="9774"/>
    <cellStyle name="Accent1 211" xfId="9775"/>
    <cellStyle name="Accent1 212" xfId="9776"/>
    <cellStyle name="Accent1 213" xfId="9777"/>
    <cellStyle name="Accent1 214" xfId="9778"/>
    <cellStyle name="Accent1 215" xfId="9779"/>
    <cellStyle name="Accent1 216" xfId="9780"/>
    <cellStyle name="Accent1 217" xfId="9781"/>
    <cellStyle name="Accent1 218" xfId="9782"/>
    <cellStyle name="Accent1 219" xfId="9783"/>
    <cellStyle name="Accent1 22" xfId="9784"/>
    <cellStyle name="Accent1 220" xfId="9785"/>
    <cellStyle name="Accent1 221" xfId="9786"/>
    <cellStyle name="Accent1 222" xfId="9787"/>
    <cellStyle name="Accent1 223" xfId="9788"/>
    <cellStyle name="Accent1 224" xfId="9789"/>
    <cellStyle name="Accent1 225" xfId="9790"/>
    <cellStyle name="Accent1 226" xfId="9791"/>
    <cellStyle name="Accent1 227" xfId="9792"/>
    <cellStyle name="Accent1 228" xfId="9793"/>
    <cellStyle name="Accent1 229" xfId="9794"/>
    <cellStyle name="Accent1 23" xfId="9795"/>
    <cellStyle name="Accent1 230" xfId="9796"/>
    <cellStyle name="Accent1 231" xfId="9797"/>
    <cellStyle name="Accent1 232" xfId="9798"/>
    <cellStyle name="Accent1 233" xfId="9799"/>
    <cellStyle name="Accent1 234" xfId="9800"/>
    <cellStyle name="Accent1 235" xfId="9801"/>
    <cellStyle name="Accent1 236" xfId="9802"/>
    <cellStyle name="Accent1 237" xfId="9803"/>
    <cellStyle name="Accent1 238" xfId="9804"/>
    <cellStyle name="Accent1 239" xfId="9805"/>
    <cellStyle name="Accent1 24" xfId="9806"/>
    <cellStyle name="Accent1 240" xfId="9807"/>
    <cellStyle name="Accent1 241" xfId="9808"/>
    <cellStyle name="Accent1 242" xfId="9809"/>
    <cellStyle name="Accent1 243" xfId="9810"/>
    <cellStyle name="Accent1 244" xfId="9811"/>
    <cellStyle name="Accent1 245" xfId="9812"/>
    <cellStyle name="Accent1 246" xfId="9813"/>
    <cellStyle name="Accent1 247" xfId="9814"/>
    <cellStyle name="Accent1 248" xfId="9815"/>
    <cellStyle name="Accent1 249" xfId="9816"/>
    <cellStyle name="Accent1 25" xfId="9817"/>
    <cellStyle name="Accent1 250" xfId="9818"/>
    <cellStyle name="Accent1 251" xfId="9819"/>
    <cellStyle name="Accent1 252" xfId="9820"/>
    <cellStyle name="Accent1 253" xfId="9821"/>
    <cellStyle name="Accent1 254" xfId="9822"/>
    <cellStyle name="Accent1 255" xfId="9823"/>
    <cellStyle name="Accent1 256" xfId="9824"/>
    <cellStyle name="Accent1 257" xfId="9825"/>
    <cellStyle name="Accent1 258" xfId="9826"/>
    <cellStyle name="Accent1 259" xfId="9827"/>
    <cellStyle name="Accent1 26" xfId="9828"/>
    <cellStyle name="Accent1 260" xfId="9829"/>
    <cellStyle name="Accent1 261" xfId="9830"/>
    <cellStyle name="Accent1 262" xfId="9831"/>
    <cellStyle name="Accent1 263" xfId="9832"/>
    <cellStyle name="Accent1 264" xfId="9833"/>
    <cellStyle name="Accent1 265" xfId="9834"/>
    <cellStyle name="Accent1 266" xfId="9835"/>
    <cellStyle name="Accent1 267" xfId="9836"/>
    <cellStyle name="Accent1 268" xfId="9837"/>
    <cellStyle name="Accent1 269" xfId="9838"/>
    <cellStyle name="Accent1 27" xfId="9839"/>
    <cellStyle name="Accent1 270" xfId="9840"/>
    <cellStyle name="Accent1 271" xfId="9841"/>
    <cellStyle name="Accent1 272" xfId="9842"/>
    <cellStyle name="Accent1 273" xfId="9843"/>
    <cellStyle name="Accent1 274" xfId="9844"/>
    <cellStyle name="Accent1 275" xfId="9845"/>
    <cellStyle name="Accent1 276" xfId="9846"/>
    <cellStyle name="Accent1 277" xfId="9847"/>
    <cellStyle name="Accent1 278" xfId="9848"/>
    <cellStyle name="Accent1 279" xfId="9849"/>
    <cellStyle name="Accent1 28" xfId="9850"/>
    <cellStyle name="Accent1 280" xfId="9851"/>
    <cellStyle name="Accent1 281" xfId="9852"/>
    <cellStyle name="Accent1 282" xfId="9853"/>
    <cellStyle name="Accent1 283" xfId="9854"/>
    <cellStyle name="Accent1 284" xfId="9855"/>
    <cellStyle name="Accent1 285" xfId="9856"/>
    <cellStyle name="Accent1 286" xfId="9857"/>
    <cellStyle name="Accent1 287" xfId="9858"/>
    <cellStyle name="Accent1 288" xfId="9859"/>
    <cellStyle name="Accent1 289" xfId="9860"/>
    <cellStyle name="Accent1 29" xfId="9861"/>
    <cellStyle name="Accent1 290" xfId="9862"/>
    <cellStyle name="Accent1 291" xfId="9863"/>
    <cellStyle name="Accent1 292" xfId="9864"/>
    <cellStyle name="Accent1 293" xfId="9865"/>
    <cellStyle name="Accent1 294" xfId="9866"/>
    <cellStyle name="Accent1 295" xfId="9867"/>
    <cellStyle name="Accent1 296" xfId="9868"/>
    <cellStyle name="Accent1 297" xfId="9869"/>
    <cellStyle name="Accent1 298" xfId="9870"/>
    <cellStyle name="Accent1 299" xfId="9871"/>
    <cellStyle name="Accent1 3" xfId="9872"/>
    <cellStyle name="Accent1 3 2" xfId="9873"/>
    <cellStyle name="Accent1 3 2 2" xfId="40652"/>
    <cellStyle name="Accent1 3 2 2 2" xfId="40653"/>
    <cellStyle name="Accent1 3 2 3" xfId="40654"/>
    <cellStyle name="Accent1 3 2 4" xfId="40655"/>
    <cellStyle name="Accent1 3 3" xfId="9874"/>
    <cellStyle name="Accent1 3 3 2" xfId="40656"/>
    <cellStyle name="Accent1 3 4" xfId="9875"/>
    <cellStyle name="Accent1 3 4 2" xfId="40657"/>
    <cellStyle name="Accent1 3 5" xfId="40658"/>
    <cellStyle name="Accent1 30" xfId="9876"/>
    <cellStyle name="Accent1 300" xfId="9877"/>
    <cellStyle name="Accent1 301" xfId="9878"/>
    <cellStyle name="Accent1 302" xfId="9879"/>
    <cellStyle name="Accent1 303" xfId="9880"/>
    <cellStyle name="Accent1 304" xfId="9881"/>
    <cellStyle name="Accent1 305" xfId="9882"/>
    <cellStyle name="Accent1 306" xfId="9883"/>
    <cellStyle name="Accent1 307" xfId="9884"/>
    <cellStyle name="Accent1 308" xfId="9885"/>
    <cellStyle name="Accent1 309" xfId="9886"/>
    <cellStyle name="Accent1 31" xfId="9887"/>
    <cellStyle name="Accent1 310" xfId="9888"/>
    <cellStyle name="Accent1 311" xfId="9889"/>
    <cellStyle name="Accent1 312" xfId="9890"/>
    <cellStyle name="Accent1 313" xfId="9891"/>
    <cellStyle name="Accent1 314" xfId="9892"/>
    <cellStyle name="Accent1 315" xfId="9893"/>
    <cellStyle name="Accent1 316" xfId="9894"/>
    <cellStyle name="Accent1 317" xfId="9895"/>
    <cellStyle name="Accent1 318" xfId="9896"/>
    <cellStyle name="Accent1 319" xfId="9897"/>
    <cellStyle name="Accent1 32" xfId="9898"/>
    <cellStyle name="Accent1 320" xfId="9899"/>
    <cellStyle name="Accent1 321" xfId="9900"/>
    <cellStyle name="Accent1 322" xfId="9901"/>
    <cellStyle name="Accent1 323" xfId="9902"/>
    <cellStyle name="Accent1 324" xfId="9903"/>
    <cellStyle name="Accent1 325" xfId="9904"/>
    <cellStyle name="Accent1 326" xfId="9905"/>
    <cellStyle name="Accent1 327" xfId="9906"/>
    <cellStyle name="Accent1 328" xfId="9907"/>
    <cellStyle name="Accent1 329" xfId="9908"/>
    <cellStyle name="Accent1 33" xfId="9909"/>
    <cellStyle name="Accent1 330" xfId="9910"/>
    <cellStyle name="Accent1 331" xfId="9911"/>
    <cellStyle name="Accent1 332" xfId="9912"/>
    <cellStyle name="Accent1 333" xfId="9913"/>
    <cellStyle name="Accent1 334" xfId="9914"/>
    <cellStyle name="Accent1 335" xfId="9915"/>
    <cellStyle name="Accent1 336" xfId="9916"/>
    <cellStyle name="Accent1 337" xfId="9917"/>
    <cellStyle name="Accent1 338" xfId="9918"/>
    <cellStyle name="Accent1 339" xfId="9919"/>
    <cellStyle name="Accent1 34" xfId="9920"/>
    <cellStyle name="Accent1 340" xfId="9921"/>
    <cellStyle name="Accent1 341" xfId="9922"/>
    <cellStyle name="Accent1 342" xfId="9923"/>
    <cellStyle name="Accent1 343" xfId="9924"/>
    <cellStyle name="Accent1 344" xfId="9925"/>
    <cellStyle name="Accent1 345" xfId="9926"/>
    <cellStyle name="Accent1 346" xfId="9927"/>
    <cellStyle name="Accent1 347" xfId="9928"/>
    <cellStyle name="Accent1 348" xfId="9929"/>
    <cellStyle name="Accent1 349" xfId="9930"/>
    <cellStyle name="Accent1 35" xfId="9931"/>
    <cellStyle name="Accent1 350" xfId="9932"/>
    <cellStyle name="Accent1 351" xfId="9933"/>
    <cellStyle name="Accent1 352" xfId="9934"/>
    <cellStyle name="Accent1 353" xfId="9935"/>
    <cellStyle name="Accent1 354" xfId="9936"/>
    <cellStyle name="Accent1 355" xfId="9937"/>
    <cellStyle name="Accent1 356" xfId="9938"/>
    <cellStyle name="Accent1 357" xfId="9939"/>
    <cellStyle name="Accent1 358" xfId="9940"/>
    <cellStyle name="Accent1 359" xfId="9941"/>
    <cellStyle name="Accent1 36" xfId="9942"/>
    <cellStyle name="Accent1 360" xfId="9943"/>
    <cellStyle name="Accent1 361" xfId="9944"/>
    <cellStyle name="Accent1 362" xfId="9945"/>
    <cellStyle name="Accent1 363" xfId="9946"/>
    <cellStyle name="Accent1 364" xfId="9947"/>
    <cellStyle name="Accent1 365" xfId="9948"/>
    <cellStyle name="Accent1 366" xfId="9949"/>
    <cellStyle name="Accent1 367" xfId="9950"/>
    <cellStyle name="Accent1 368" xfId="9951"/>
    <cellStyle name="Accent1 369" xfId="9952"/>
    <cellStyle name="Accent1 37" xfId="9953"/>
    <cellStyle name="Accent1 370" xfId="9954"/>
    <cellStyle name="Accent1 371" xfId="9955"/>
    <cellStyle name="Accent1 372" xfId="9956"/>
    <cellStyle name="Accent1 373" xfId="9957"/>
    <cellStyle name="Accent1 374" xfId="9958"/>
    <cellStyle name="Accent1 375" xfId="9959"/>
    <cellStyle name="Accent1 376" xfId="9960"/>
    <cellStyle name="Accent1 377" xfId="9961"/>
    <cellStyle name="Accent1 378" xfId="9962"/>
    <cellStyle name="Accent1 379" xfId="9963"/>
    <cellStyle name="Accent1 38" xfId="9964"/>
    <cellStyle name="Accent1 380" xfId="9965"/>
    <cellStyle name="Accent1 381" xfId="9966"/>
    <cellStyle name="Accent1 382" xfId="9967"/>
    <cellStyle name="Accent1 383" xfId="9968"/>
    <cellStyle name="Accent1 384" xfId="9969"/>
    <cellStyle name="Accent1 385" xfId="9970"/>
    <cellStyle name="Accent1 386" xfId="9971"/>
    <cellStyle name="Accent1 387" xfId="9972"/>
    <cellStyle name="Accent1 388" xfId="9973"/>
    <cellStyle name="Accent1 389" xfId="9974"/>
    <cellStyle name="Accent1 39" xfId="9975"/>
    <cellStyle name="Accent1 390" xfId="9976"/>
    <cellStyle name="Accent1 391" xfId="9977"/>
    <cellStyle name="Accent1 392" xfId="9978"/>
    <cellStyle name="Accent1 393" xfId="9979"/>
    <cellStyle name="Accent1 394" xfId="9980"/>
    <cellStyle name="Accent1 395" xfId="9981"/>
    <cellStyle name="Accent1 396" xfId="9982"/>
    <cellStyle name="Accent1 397" xfId="9983"/>
    <cellStyle name="Accent1 398" xfId="9984"/>
    <cellStyle name="Accent1 399" xfId="9985"/>
    <cellStyle name="Accent1 4" xfId="9986"/>
    <cellStyle name="Accent1 4 2" xfId="9987"/>
    <cellStyle name="Accent1 4 2 2" xfId="40659"/>
    <cellStyle name="Accent1 4 2 2 2" xfId="40660"/>
    <cellStyle name="Accent1 4 2 3" xfId="40661"/>
    <cellStyle name="Accent1 4 2 4" xfId="40662"/>
    <cellStyle name="Accent1 4 2 5" xfId="40663"/>
    <cellStyle name="Accent1 4 3" xfId="9988"/>
    <cellStyle name="Accent1 4 3 2" xfId="40664"/>
    <cellStyle name="Accent1 4 4" xfId="40665"/>
    <cellStyle name="Accent1 4 4 2" xfId="40666"/>
    <cellStyle name="Accent1 40" xfId="9989"/>
    <cellStyle name="Accent1 400" xfId="9990"/>
    <cellStyle name="Accent1 401" xfId="9991"/>
    <cellStyle name="Accent1 402" xfId="9992"/>
    <cellStyle name="Accent1 403" xfId="9993"/>
    <cellStyle name="Accent1 404" xfId="9994"/>
    <cellStyle name="Accent1 405" xfId="9995"/>
    <cellStyle name="Accent1 406" xfId="9996"/>
    <cellStyle name="Accent1 407" xfId="9997"/>
    <cellStyle name="Accent1 408" xfId="9998"/>
    <cellStyle name="Accent1 409" xfId="9999"/>
    <cellStyle name="Accent1 41" xfId="10000"/>
    <cellStyle name="Accent1 410" xfId="10001"/>
    <cellStyle name="Accent1 411" xfId="10002"/>
    <cellStyle name="Accent1 412" xfId="10003"/>
    <cellStyle name="Accent1 413" xfId="10004"/>
    <cellStyle name="Accent1 414" xfId="10005"/>
    <cellStyle name="Accent1 415" xfId="10006"/>
    <cellStyle name="Accent1 416" xfId="10007"/>
    <cellStyle name="Accent1 417" xfId="10008"/>
    <cellStyle name="Accent1 418" xfId="10009"/>
    <cellStyle name="Accent1 419" xfId="10010"/>
    <cellStyle name="Accent1 42" xfId="10011"/>
    <cellStyle name="Accent1 420" xfId="10012"/>
    <cellStyle name="Accent1 421" xfId="10013"/>
    <cellStyle name="Accent1 422" xfId="10014"/>
    <cellStyle name="Accent1 423" xfId="10015"/>
    <cellStyle name="Accent1 424" xfId="10016"/>
    <cellStyle name="Accent1 425" xfId="10017"/>
    <cellStyle name="Accent1 426" xfId="10018"/>
    <cellStyle name="Accent1 427" xfId="10019"/>
    <cellStyle name="Accent1 428" xfId="10020"/>
    <cellStyle name="Accent1 429" xfId="10021"/>
    <cellStyle name="Accent1 43" xfId="10022"/>
    <cellStyle name="Accent1 430" xfId="10023"/>
    <cellStyle name="Accent1 431" xfId="10024"/>
    <cellStyle name="Accent1 432" xfId="10025"/>
    <cellStyle name="Accent1 433" xfId="10026"/>
    <cellStyle name="Accent1 434" xfId="10027"/>
    <cellStyle name="Accent1 435" xfId="10028"/>
    <cellStyle name="Accent1 436" xfId="10029"/>
    <cellStyle name="Accent1 437" xfId="10030"/>
    <cellStyle name="Accent1 438" xfId="10031"/>
    <cellStyle name="Accent1 439" xfId="10032"/>
    <cellStyle name="Accent1 44" xfId="10033"/>
    <cellStyle name="Accent1 440" xfId="10034"/>
    <cellStyle name="Accent1 441" xfId="10035"/>
    <cellStyle name="Accent1 442" xfId="10036"/>
    <cellStyle name="Accent1 443" xfId="10037"/>
    <cellStyle name="Accent1 444" xfId="10038"/>
    <cellStyle name="Accent1 445" xfId="10039"/>
    <cellStyle name="Accent1 446" xfId="10040"/>
    <cellStyle name="Accent1 447" xfId="10041"/>
    <cellStyle name="Accent1 448" xfId="10042"/>
    <cellStyle name="Accent1 449" xfId="10043"/>
    <cellStyle name="Accent1 45" xfId="10044"/>
    <cellStyle name="Accent1 450" xfId="10045"/>
    <cellStyle name="Accent1 451" xfId="10046"/>
    <cellStyle name="Accent1 452" xfId="10047"/>
    <cellStyle name="Accent1 453" xfId="10048"/>
    <cellStyle name="Accent1 454" xfId="10049"/>
    <cellStyle name="Accent1 455" xfId="10050"/>
    <cellStyle name="Accent1 456" xfId="10051"/>
    <cellStyle name="Accent1 457" xfId="10052"/>
    <cellStyle name="Accent1 458" xfId="10053"/>
    <cellStyle name="Accent1 459" xfId="10054"/>
    <cellStyle name="Accent1 46" xfId="10055"/>
    <cellStyle name="Accent1 460" xfId="10056"/>
    <cellStyle name="Accent1 461" xfId="10057"/>
    <cellStyle name="Accent1 462" xfId="10058"/>
    <cellStyle name="Accent1 463" xfId="10059"/>
    <cellStyle name="Accent1 464" xfId="10060"/>
    <cellStyle name="Accent1 465" xfId="10061"/>
    <cellStyle name="Accent1 466" xfId="10062"/>
    <cellStyle name="Accent1 467" xfId="10063"/>
    <cellStyle name="Accent1 468" xfId="10064"/>
    <cellStyle name="Accent1 469" xfId="10065"/>
    <cellStyle name="Accent1 47" xfId="10066"/>
    <cellStyle name="Accent1 470" xfId="10067"/>
    <cellStyle name="Accent1 471" xfId="10068"/>
    <cellStyle name="Accent1 472" xfId="10069"/>
    <cellStyle name="Accent1 473" xfId="10070"/>
    <cellStyle name="Accent1 474" xfId="10071"/>
    <cellStyle name="Accent1 475" xfId="10072"/>
    <cellStyle name="Accent1 476" xfId="10073"/>
    <cellStyle name="Accent1 477" xfId="10074"/>
    <cellStyle name="Accent1 478" xfId="10075"/>
    <cellStyle name="Accent1 479" xfId="10076"/>
    <cellStyle name="Accent1 48" xfId="10077"/>
    <cellStyle name="Accent1 480" xfId="10078"/>
    <cellStyle name="Accent1 481" xfId="10079"/>
    <cellStyle name="Accent1 482" xfId="10080"/>
    <cellStyle name="Accent1 483" xfId="10081"/>
    <cellStyle name="Accent1 484" xfId="10082"/>
    <cellStyle name="Accent1 485" xfId="10083"/>
    <cellStyle name="Accent1 486" xfId="10084"/>
    <cellStyle name="Accent1 487" xfId="10085"/>
    <cellStyle name="Accent1 488" xfId="10086"/>
    <cellStyle name="Accent1 489" xfId="10087"/>
    <cellStyle name="Accent1 49" xfId="10088"/>
    <cellStyle name="Accent1 490" xfId="10089"/>
    <cellStyle name="Accent1 491" xfId="10090"/>
    <cellStyle name="Accent1 492" xfId="10091"/>
    <cellStyle name="Accent1 493" xfId="10092"/>
    <cellStyle name="Accent1 494" xfId="10093"/>
    <cellStyle name="Accent1 495" xfId="10094"/>
    <cellStyle name="Accent1 496" xfId="10095"/>
    <cellStyle name="Accent1 497" xfId="10096"/>
    <cellStyle name="Accent1 498" xfId="10097"/>
    <cellStyle name="Accent1 499" xfId="10098"/>
    <cellStyle name="Accent1 5" xfId="10099"/>
    <cellStyle name="Accent1 5 2" xfId="40667"/>
    <cellStyle name="Accent1 5 2 2" xfId="40668"/>
    <cellStyle name="Accent1 5 2 3" xfId="40669"/>
    <cellStyle name="Accent1 5 3" xfId="40670"/>
    <cellStyle name="Accent1 50" xfId="10100"/>
    <cellStyle name="Accent1 500" xfId="10101"/>
    <cellStyle name="Accent1 501" xfId="10102"/>
    <cellStyle name="Accent1 502" xfId="10103"/>
    <cellStyle name="Accent1 503" xfId="10104"/>
    <cellStyle name="Accent1 504" xfId="10105"/>
    <cellStyle name="Accent1 505" xfId="10106"/>
    <cellStyle name="Accent1 506" xfId="10107"/>
    <cellStyle name="Accent1 507" xfId="10108"/>
    <cellStyle name="Accent1 508" xfId="10109"/>
    <cellStyle name="Accent1 509" xfId="10110"/>
    <cellStyle name="Accent1 51" xfId="10111"/>
    <cellStyle name="Accent1 510" xfId="10112"/>
    <cellStyle name="Accent1 511" xfId="10113"/>
    <cellStyle name="Accent1 512" xfId="10114"/>
    <cellStyle name="Accent1 513" xfId="10115"/>
    <cellStyle name="Accent1 514" xfId="10116"/>
    <cellStyle name="Accent1 515" xfId="10117"/>
    <cellStyle name="Accent1 516" xfId="10118"/>
    <cellStyle name="Accent1 517" xfId="10119"/>
    <cellStyle name="Accent1 518" xfId="10120"/>
    <cellStyle name="Accent1 519" xfId="10121"/>
    <cellStyle name="Accent1 52" xfId="10122"/>
    <cellStyle name="Accent1 520" xfId="10123"/>
    <cellStyle name="Accent1 521" xfId="10124"/>
    <cellStyle name="Accent1 522" xfId="10125"/>
    <cellStyle name="Accent1 523" xfId="10126"/>
    <cellStyle name="Accent1 524" xfId="10127"/>
    <cellStyle name="Accent1 525" xfId="10128"/>
    <cellStyle name="Accent1 526" xfId="10129"/>
    <cellStyle name="Accent1 527" xfId="10130"/>
    <cellStyle name="Accent1 528" xfId="10131"/>
    <cellStyle name="Accent1 529" xfId="10132"/>
    <cellStyle name="Accent1 53" xfId="10133"/>
    <cellStyle name="Accent1 530" xfId="10134"/>
    <cellStyle name="Accent1 531" xfId="10135"/>
    <cellStyle name="Accent1 532" xfId="10136"/>
    <cellStyle name="Accent1 533" xfId="10137"/>
    <cellStyle name="Accent1 534" xfId="10138"/>
    <cellStyle name="Accent1 535" xfId="10139"/>
    <cellStyle name="Accent1 536" xfId="10140"/>
    <cellStyle name="Accent1 537" xfId="10141"/>
    <cellStyle name="Accent1 538" xfId="10142"/>
    <cellStyle name="Accent1 539" xfId="10143"/>
    <cellStyle name="Accent1 54" xfId="10144"/>
    <cellStyle name="Accent1 540" xfId="10145"/>
    <cellStyle name="Accent1 541" xfId="10146"/>
    <cellStyle name="Accent1 542" xfId="10147"/>
    <cellStyle name="Accent1 543" xfId="10148"/>
    <cellStyle name="Accent1 544" xfId="10149"/>
    <cellStyle name="Accent1 545" xfId="10150"/>
    <cellStyle name="Accent1 546" xfId="10151"/>
    <cellStyle name="Accent1 547" xfId="10152"/>
    <cellStyle name="Accent1 548" xfId="10153"/>
    <cellStyle name="Accent1 549" xfId="10154"/>
    <cellStyle name="Accent1 55" xfId="10155"/>
    <cellStyle name="Accent1 550" xfId="10156"/>
    <cellStyle name="Accent1 551" xfId="10157"/>
    <cellStyle name="Accent1 552" xfId="10158"/>
    <cellStyle name="Accent1 553" xfId="10159"/>
    <cellStyle name="Accent1 554" xfId="10160"/>
    <cellStyle name="Accent1 555" xfId="10161"/>
    <cellStyle name="Accent1 556" xfId="10162"/>
    <cellStyle name="Accent1 557" xfId="10163"/>
    <cellStyle name="Accent1 558" xfId="10164"/>
    <cellStyle name="Accent1 559" xfId="10165"/>
    <cellStyle name="Accent1 56" xfId="10166"/>
    <cellStyle name="Accent1 560" xfId="10167"/>
    <cellStyle name="Accent1 561" xfId="10168"/>
    <cellStyle name="Accent1 562" xfId="10169"/>
    <cellStyle name="Accent1 563" xfId="10170"/>
    <cellStyle name="Accent1 564" xfId="10171"/>
    <cellStyle name="Accent1 565" xfId="10172"/>
    <cellStyle name="Accent1 566" xfId="10173"/>
    <cellStyle name="Accent1 567" xfId="10174"/>
    <cellStyle name="Accent1 568" xfId="10175"/>
    <cellStyle name="Accent1 569" xfId="10176"/>
    <cellStyle name="Accent1 57" xfId="10177"/>
    <cellStyle name="Accent1 570" xfId="10178"/>
    <cellStyle name="Accent1 571" xfId="10179"/>
    <cellStyle name="Accent1 572" xfId="10180"/>
    <cellStyle name="Accent1 573" xfId="10181"/>
    <cellStyle name="Accent1 574" xfId="10182"/>
    <cellStyle name="Accent1 575" xfId="10183"/>
    <cellStyle name="Accent1 576" xfId="10184"/>
    <cellStyle name="Accent1 577" xfId="10185"/>
    <cellStyle name="Accent1 578" xfId="10186"/>
    <cellStyle name="Accent1 579" xfId="10187"/>
    <cellStyle name="Accent1 58" xfId="10188"/>
    <cellStyle name="Accent1 580" xfId="10189"/>
    <cellStyle name="Accent1 581" xfId="10190"/>
    <cellStyle name="Accent1 582" xfId="10191"/>
    <cellStyle name="Accent1 583" xfId="10192"/>
    <cellStyle name="Accent1 584" xfId="10193"/>
    <cellStyle name="Accent1 585" xfId="10194"/>
    <cellStyle name="Accent1 586" xfId="10195"/>
    <cellStyle name="Accent1 587" xfId="10196"/>
    <cellStyle name="Accent1 588" xfId="10197"/>
    <cellStyle name="Accent1 589" xfId="10198"/>
    <cellStyle name="Accent1 59" xfId="10199"/>
    <cellStyle name="Accent1 590" xfId="10200"/>
    <cellStyle name="Accent1 591" xfId="10201"/>
    <cellStyle name="Accent1 592" xfId="10202"/>
    <cellStyle name="Accent1 593" xfId="10203"/>
    <cellStyle name="Accent1 594" xfId="10204"/>
    <cellStyle name="Accent1 595" xfId="10205"/>
    <cellStyle name="Accent1 6" xfId="10206"/>
    <cellStyle name="Accent1 6 2" xfId="40671"/>
    <cellStyle name="Accent1 6 2 2" xfId="40672"/>
    <cellStyle name="Accent1 6 3" xfId="40673"/>
    <cellStyle name="Accent1 6 4" xfId="40674"/>
    <cellStyle name="Accent1 6 5" xfId="40675"/>
    <cellStyle name="Accent1 6 6" xfId="40676"/>
    <cellStyle name="Accent1 60" xfId="10207"/>
    <cellStyle name="Accent1 61" xfId="10208"/>
    <cellStyle name="Accent1 62" xfId="10209"/>
    <cellStyle name="Accent1 63" xfId="10210"/>
    <cellStyle name="Accent1 64" xfId="10211"/>
    <cellStyle name="Accent1 65" xfId="10212"/>
    <cellStyle name="Accent1 66" xfId="10213"/>
    <cellStyle name="Accent1 67" xfId="10214"/>
    <cellStyle name="Accent1 68" xfId="10215"/>
    <cellStyle name="Accent1 69" xfId="10216"/>
    <cellStyle name="Accent1 7" xfId="10217"/>
    <cellStyle name="Accent1 7 2" xfId="40677"/>
    <cellStyle name="Accent1 7 3" xfId="40678"/>
    <cellStyle name="Accent1 7 4" xfId="40679"/>
    <cellStyle name="Accent1 70" xfId="10218"/>
    <cellStyle name="Accent1 71" xfId="10219"/>
    <cellStyle name="Accent1 72" xfId="10220"/>
    <cellStyle name="Accent1 73" xfId="10221"/>
    <cellStyle name="Accent1 74" xfId="10222"/>
    <cellStyle name="Accent1 75" xfId="10223"/>
    <cellStyle name="Accent1 76" xfId="10224"/>
    <cellStyle name="Accent1 77" xfId="10225"/>
    <cellStyle name="Accent1 78" xfId="10226"/>
    <cellStyle name="Accent1 79" xfId="10227"/>
    <cellStyle name="Accent1 8" xfId="10228"/>
    <cellStyle name="Accent1 8 2" xfId="40680"/>
    <cellStyle name="Accent1 8 3" xfId="40681"/>
    <cellStyle name="Accent1 8 4" xfId="40682"/>
    <cellStyle name="Accent1 80" xfId="10229"/>
    <cellStyle name="Accent1 81" xfId="10230"/>
    <cellStyle name="Accent1 82" xfId="10231"/>
    <cellStyle name="Accent1 83" xfId="10232"/>
    <cellStyle name="Accent1 84" xfId="10233"/>
    <cellStyle name="Accent1 85" xfId="10234"/>
    <cellStyle name="Accent1 86" xfId="10235"/>
    <cellStyle name="Accent1 87" xfId="10236"/>
    <cellStyle name="Accent1 88" xfId="10237"/>
    <cellStyle name="Accent1 89" xfId="10238"/>
    <cellStyle name="Accent1 9" xfId="10239"/>
    <cellStyle name="Accent1 9 2" xfId="40683"/>
    <cellStyle name="Accent1 9 3" xfId="40684"/>
    <cellStyle name="Accent1 9 4" xfId="40685"/>
    <cellStyle name="Accent1 90" xfId="10240"/>
    <cellStyle name="Accent1 91" xfId="10241"/>
    <cellStyle name="Accent1 92" xfId="10242"/>
    <cellStyle name="Accent1 93" xfId="10243"/>
    <cellStyle name="Accent1 94" xfId="10244"/>
    <cellStyle name="Accent1 95" xfId="10245"/>
    <cellStyle name="Accent1 96" xfId="10246"/>
    <cellStyle name="Accent1 97" xfId="10247"/>
    <cellStyle name="Accent1 98" xfId="10248"/>
    <cellStyle name="Accent1 99" xfId="10249"/>
    <cellStyle name="Accent2 - 20%" xfId="10250"/>
    <cellStyle name="Accent2 - 20% 2" xfId="10251"/>
    <cellStyle name="Accent2 - 20%_2011 OM ASM Report" xfId="10252"/>
    <cellStyle name="Accent2 - 40%" xfId="10253"/>
    <cellStyle name="Accent2 - 40% 2" xfId="10254"/>
    <cellStyle name="Accent2 - 40%_2011 OM ASM Report" xfId="10255"/>
    <cellStyle name="Accent2 - 60%" xfId="10256"/>
    <cellStyle name="Accent2 - 60% 2" xfId="10257"/>
    <cellStyle name="Accent2 - 60%_2011 OM ASM Report" xfId="10258"/>
    <cellStyle name="Accent2 10" xfId="10259"/>
    <cellStyle name="Accent2 10 2" xfId="40686"/>
    <cellStyle name="Accent2 10 3" xfId="40687"/>
    <cellStyle name="Accent2 100" xfId="10260"/>
    <cellStyle name="Accent2 101" xfId="10261"/>
    <cellStyle name="Accent2 102" xfId="10262"/>
    <cellStyle name="Accent2 103" xfId="10263"/>
    <cellStyle name="Accent2 104" xfId="10264"/>
    <cellStyle name="Accent2 105" xfId="10265"/>
    <cellStyle name="Accent2 106" xfId="10266"/>
    <cellStyle name="Accent2 107" xfId="10267"/>
    <cellStyle name="Accent2 108" xfId="10268"/>
    <cellStyle name="Accent2 109" xfId="10269"/>
    <cellStyle name="Accent2 11" xfId="10270"/>
    <cellStyle name="Accent2 11 2" xfId="40688"/>
    <cellStyle name="Accent2 11 3" xfId="40689"/>
    <cellStyle name="Accent2 110" xfId="10271"/>
    <cellStyle name="Accent2 111" xfId="10272"/>
    <cellStyle name="Accent2 112" xfId="10273"/>
    <cellStyle name="Accent2 113" xfId="10274"/>
    <cellStyle name="Accent2 114" xfId="10275"/>
    <cellStyle name="Accent2 115" xfId="10276"/>
    <cellStyle name="Accent2 116" xfId="10277"/>
    <cellStyle name="Accent2 117" xfId="10278"/>
    <cellStyle name="Accent2 118" xfId="10279"/>
    <cellStyle name="Accent2 119" xfId="10280"/>
    <cellStyle name="Accent2 12" xfId="10281"/>
    <cellStyle name="Accent2 12 2" xfId="40690"/>
    <cellStyle name="Accent2 120" xfId="10282"/>
    <cellStyle name="Accent2 121" xfId="10283"/>
    <cellStyle name="Accent2 122" xfId="10284"/>
    <cellStyle name="Accent2 123" xfId="10285"/>
    <cellStyle name="Accent2 124" xfId="10286"/>
    <cellStyle name="Accent2 125" xfId="10287"/>
    <cellStyle name="Accent2 126" xfId="10288"/>
    <cellStyle name="Accent2 127" xfId="10289"/>
    <cellStyle name="Accent2 128" xfId="10290"/>
    <cellStyle name="Accent2 129" xfId="10291"/>
    <cellStyle name="Accent2 13" xfId="10292"/>
    <cellStyle name="Accent2 13 2" xfId="40691"/>
    <cellStyle name="Accent2 13 3" xfId="40692"/>
    <cellStyle name="Accent2 130" xfId="10293"/>
    <cellStyle name="Accent2 131" xfId="10294"/>
    <cellStyle name="Accent2 132" xfId="10295"/>
    <cellStyle name="Accent2 133" xfId="10296"/>
    <cellStyle name="Accent2 134" xfId="10297"/>
    <cellStyle name="Accent2 135" xfId="10298"/>
    <cellStyle name="Accent2 136" xfId="10299"/>
    <cellStyle name="Accent2 137" xfId="10300"/>
    <cellStyle name="Accent2 138" xfId="10301"/>
    <cellStyle name="Accent2 139" xfId="10302"/>
    <cellStyle name="Accent2 14" xfId="10303"/>
    <cellStyle name="Accent2 14 2" xfId="40693"/>
    <cellStyle name="Accent2 14 3" xfId="40694"/>
    <cellStyle name="Accent2 140" xfId="10304"/>
    <cellStyle name="Accent2 141" xfId="10305"/>
    <cellStyle name="Accent2 142" xfId="10306"/>
    <cellStyle name="Accent2 143" xfId="10307"/>
    <cellStyle name="Accent2 144" xfId="10308"/>
    <cellStyle name="Accent2 145" xfId="10309"/>
    <cellStyle name="Accent2 146" xfId="10310"/>
    <cellStyle name="Accent2 147" xfId="10311"/>
    <cellStyle name="Accent2 148" xfId="10312"/>
    <cellStyle name="Accent2 149" xfId="10313"/>
    <cellStyle name="Accent2 15" xfId="10314"/>
    <cellStyle name="Accent2 15 2" xfId="40695"/>
    <cellStyle name="Accent2 15 3" xfId="40696"/>
    <cellStyle name="Accent2 150" xfId="10315"/>
    <cellStyle name="Accent2 151" xfId="10316"/>
    <cellStyle name="Accent2 152" xfId="10317"/>
    <cellStyle name="Accent2 153" xfId="10318"/>
    <cellStyle name="Accent2 154" xfId="10319"/>
    <cellStyle name="Accent2 155" xfId="10320"/>
    <cellStyle name="Accent2 156" xfId="10321"/>
    <cellStyle name="Accent2 157" xfId="10322"/>
    <cellStyle name="Accent2 158" xfId="10323"/>
    <cellStyle name="Accent2 159" xfId="10324"/>
    <cellStyle name="Accent2 16" xfId="10325"/>
    <cellStyle name="Accent2 16 2" xfId="40697"/>
    <cellStyle name="Accent2 16 3" xfId="40698"/>
    <cellStyle name="Accent2 160" xfId="10326"/>
    <cellStyle name="Accent2 161" xfId="10327"/>
    <cellStyle name="Accent2 162" xfId="10328"/>
    <cellStyle name="Accent2 163" xfId="10329"/>
    <cellStyle name="Accent2 164" xfId="10330"/>
    <cellStyle name="Accent2 165" xfId="10331"/>
    <cellStyle name="Accent2 166" xfId="10332"/>
    <cellStyle name="Accent2 167" xfId="10333"/>
    <cellStyle name="Accent2 168" xfId="10334"/>
    <cellStyle name="Accent2 169" xfId="10335"/>
    <cellStyle name="Accent2 17" xfId="10336"/>
    <cellStyle name="Accent2 17 2" xfId="40699"/>
    <cellStyle name="Accent2 17 3" xfId="40700"/>
    <cellStyle name="Accent2 170" xfId="10337"/>
    <cellStyle name="Accent2 171" xfId="10338"/>
    <cellStyle name="Accent2 172" xfId="10339"/>
    <cellStyle name="Accent2 173" xfId="10340"/>
    <cellStyle name="Accent2 174" xfId="10341"/>
    <cellStyle name="Accent2 175" xfId="10342"/>
    <cellStyle name="Accent2 176" xfId="10343"/>
    <cellStyle name="Accent2 177" xfId="10344"/>
    <cellStyle name="Accent2 178" xfId="10345"/>
    <cellStyle name="Accent2 179" xfId="10346"/>
    <cellStyle name="Accent2 18" xfId="10347"/>
    <cellStyle name="Accent2 18 2" xfId="40701"/>
    <cellStyle name="Accent2 180" xfId="10348"/>
    <cellStyle name="Accent2 181" xfId="10349"/>
    <cellStyle name="Accent2 182" xfId="10350"/>
    <cellStyle name="Accent2 183" xfId="10351"/>
    <cellStyle name="Accent2 184" xfId="10352"/>
    <cellStyle name="Accent2 185" xfId="10353"/>
    <cellStyle name="Accent2 186" xfId="10354"/>
    <cellStyle name="Accent2 187" xfId="10355"/>
    <cellStyle name="Accent2 188" xfId="10356"/>
    <cellStyle name="Accent2 189" xfId="10357"/>
    <cellStyle name="Accent2 19" xfId="10358"/>
    <cellStyle name="Accent2 190" xfId="10359"/>
    <cellStyle name="Accent2 191" xfId="10360"/>
    <cellStyle name="Accent2 192" xfId="10361"/>
    <cellStyle name="Accent2 193" xfId="10362"/>
    <cellStyle name="Accent2 194" xfId="10363"/>
    <cellStyle name="Accent2 195" xfId="10364"/>
    <cellStyle name="Accent2 196" xfId="10365"/>
    <cellStyle name="Accent2 197" xfId="10366"/>
    <cellStyle name="Accent2 198" xfId="10367"/>
    <cellStyle name="Accent2 199" xfId="10368"/>
    <cellStyle name="Accent2 2" xfId="10369"/>
    <cellStyle name="Accent2 2 2" xfId="10370"/>
    <cellStyle name="Accent2 2 2 2" xfId="10371"/>
    <cellStyle name="Accent2 2 2 2 2" xfId="40702"/>
    <cellStyle name="Accent2 2 2 2 2 2" xfId="40703"/>
    <cellStyle name="Accent2 2 2 2 3" xfId="40704"/>
    <cellStyle name="Accent2 2 2 3" xfId="40705"/>
    <cellStyle name="Accent2 2 2 3 2" xfId="40706"/>
    <cellStyle name="Accent2 2 2 4" xfId="40707"/>
    <cellStyle name="Accent2 2 2 4 2" xfId="40708"/>
    <cellStyle name="Accent2 2 3" xfId="10372"/>
    <cellStyle name="Accent2 2 3 2" xfId="40709"/>
    <cellStyle name="Accent2 2 3 2 2" xfId="40710"/>
    <cellStyle name="Accent2 2 3 2 2 2" xfId="40711"/>
    <cellStyle name="Accent2 2 3 2 3" xfId="40712"/>
    <cellStyle name="Accent2 2 3 2 4" xfId="40713"/>
    <cellStyle name="Accent2 2 3 3" xfId="40714"/>
    <cellStyle name="Accent2 2 3 3 2" xfId="40715"/>
    <cellStyle name="Accent2 2 3 3 3" xfId="40716"/>
    <cellStyle name="Accent2 2 3 4" xfId="40717"/>
    <cellStyle name="Accent2 2 3 4 2" xfId="40718"/>
    <cellStyle name="Accent2 2 3 5" xfId="40719"/>
    <cellStyle name="Accent2 2 3 6" xfId="40720"/>
    <cellStyle name="Accent2 2 4" xfId="40721"/>
    <cellStyle name="Accent2 2 4 2" xfId="40722"/>
    <cellStyle name="Accent2 2 4 2 2" xfId="40723"/>
    <cellStyle name="Accent2 2 4 3" xfId="40724"/>
    <cellStyle name="Accent2 2 4 4" xfId="40725"/>
    <cellStyle name="Accent2 2 4 5" xfId="40726"/>
    <cellStyle name="Accent2 2 5" xfId="40727"/>
    <cellStyle name="Accent2 2 5 2" xfId="40728"/>
    <cellStyle name="Accent2 2 6" xfId="40729"/>
    <cellStyle name="Accent2 2 6 2" xfId="40730"/>
    <cellStyle name="Accent2 2 7" xfId="40731"/>
    <cellStyle name="Accent2 20" xfId="10373"/>
    <cellStyle name="Accent2 200" xfId="10374"/>
    <cellStyle name="Accent2 201" xfId="10375"/>
    <cellStyle name="Accent2 202" xfId="10376"/>
    <cellStyle name="Accent2 203" xfId="10377"/>
    <cellStyle name="Accent2 204" xfId="10378"/>
    <cellStyle name="Accent2 205" xfId="10379"/>
    <cellStyle name="Accent2 206" xfId="10380"/>
    <cellStyle name="Accent2 207" xfId="10381"/>
    <cellStyle name="Accent2 208" xfId="10382"/>
    <cellStyle name="Accent2 209" xfId="10383"/>
    <cellStyle name="Accent2 21" xfId="10384"/>
    <cellStyle name="Accent2 210" xfId="10385"/>
    <cellStyle name="Accent2 211" xfId="10386"/>
    <cellStyle name="Accent2 212" xfId="10387"/>
    <cellStyle name="Accent2 213" xfId="10388"/>
    <cellStyle name="Accent2 214" xfId="10389"/>
    <cellStyle name="Accent2 215" xfId="10390"/>
    <cellStyle name="Accent2 216" xfId="10391"/>
    <cellStyle name="Accent2 217" xfId="10392"/>
    <cellStyle name="Accent2 218" xfId="10393"/>
    <cellStyle name="Accent2 219" xfId="10394"/>
    <cellStyle name="Accent2 22" xfId="10395"/>
    <cellStyle name="Accent2 220" xfId="10396"/>
    <cellStyle name="Accent2 221" xfId="10397"/>
    <cellStyle name="Accent2 222" xfId="10398"/>
    <cellStyle name="Accent2 223" xfId="10399"/>
    <cellStyle name="Accent2 224" xfId="10400"/>
    <cellStyle name="Accent2 225" xfId="10401"/>
    <cellStyle name="Accent2 226" xfId="10402"/>
    <cellStyle name="Accent2 227" xfId="10403"/>
    <cellStyle name="Accent2 228" xfId="10404"/>
    <cellStyle name="Accent2 229" xfId="10405"/>
    <cellStyle name="Accent2 23" xfId="10406"/>
    <cellStyle name="Accent2 230" xfId="10407"/>
    <cellStyle name="Accent2 231" xfId="10408"/>
    <cellStyle name="Accent2 232" xfId="10409"/>
    <cellStyle name="Accent2 233" xfId="10410"/>
    <cellStyle name="Accent2 234" xfId="10411"/>
    <cellStyle name="Accent2 235" xfId="10412"/>
    <cellStyle name="Accent2 236" xfId="10413"/>
    <cellStyle name="Accent2 237" xfId="10414"/>
    <cellStyle name="Accent2 238" xfId="10415"/>
    <cellStyle name="Accent2 239" xfId="10416"/>
    <cellStyle name="Accent2 24" xfId="10417"/>
    <cellStyle name="Accent2 240" xfId="10418"/>
    <cellStyle name="Accent2 241" xfId="10419"/>
    <cellStyle name="Accent2 242" xfId="10420"/>
    <cellStyle name="Accent2 243" xfId="10421"/>
    <cellStyle name="Accent2 244" xfId="10422"/>
    <cellStyle name="Accent2 245" xfId="10423"/>
    <cellStyle name="Accent2 246" xfId="10424"/>
    <cellStyle name="Accent2 247" xfId="10425"/>
    <cellStyle name="Accent2 248" xfId="10426"/>
    <cellStyle name="Accent2 249" xfId="10427"/>
    <cellStyle name="Accent2 25" xfId="10428"/>
    <cellStyle name="Accent2 250" xfId="10429"/>
    <cellStyle name="Accent2 251" xfId="10430"/>
    <cellStyle name="Accent2 252" xfId="10431"/>
    <cellStyle name="Accent2 253" xfId="10432"/>
    <cellStyle name="Accent2 254" xfId="10433"/>
    <cellStyle name="Accent2 255" xfId="10434"/>
    <cellStyle name="Accent2 256" xfId="10435"/>
    <cellStyle name="Accent2 257" xfId="10436"/>
    <cellStyle name="Accent2 258" xfId="10437"/>
    <cellStyle name="Accent2 259" xfId="10438"/>
    <cellStyle name="Accent2 26" xfId="10439"/>
    <cellStyle name="Accent2 260" xfId="10440"/>
    <cellStyle name="Accent2 261" xfId="10441"/>
    <cellStyle name="Accent2 262" xfId="10442"/>
    <cellStyle name="Accent2 263" xfId="10443"/>
    <cellStyle name="Accent2 264" xfId="10444"/>
    <cellStyle name="Accent2 265" xfId="10445"/>
    <cellStyle name="Accent2 266" xfId="10446"/>
    <cellStyle name="Accent2 267" xfId="10447"/>
    <cellStyle name="Accent2 268" xfId="10448"/>
    <cellStyle name="Accent2 269" xfId="10449"/>
    <cellStyle name="Accent2 27" xfId="10450"/>
    <cellStyle name="Accent2 270" xfId="10451"/>
    <cellStyle name="Accent2 271" xfId="10452"/>
    <cellStyle name="Accent2 272" xfId="10453"/>
    <cellStyle name="Accent2 273" xfId="10454"/>
    <cellStyle name="Accent2 274" xfId="10455"/>
    <cellStyle name="Accent2 275" xfId="10456"/>
    <cellStyle name="Accent2 276" xfId="10457"/>
    <cellStyle name="Accent2 277" xfId="10458"/>
    <cellStyle name="Accent2 278" xfId="10459"/>
    <cellStyle name="Accent2 279" xfId="10460"/>
    <cellStyle name="Accent2 28" xfId="10461"/>
    <cellStyle name="Accent2 280" xfId="10462"/>
    <cellStyle name="Accent2 281" xfId="10463"/>
    <cellStyle name="Accent2 282" xfId="10464"/>
    <cellStyle name="Accent2 283" xfId="10465"/>
    <cellStyle name="Accent2 284" xfId="10466"/>
    <cellStyle name="Accent2 285" xfId="10467"/>
    <cellStyle name="Accent2 286" xfId="10468"/>
    <cellStyle name="Accent2 287" xfId="10469"/>
    <cellStyle name="Accent2 288" xfId="10470"/>
    <cellStyle name="Accent2 289" xfId="10471"/>
    <cellStyle name="Accent2 29" xfId="10472"/>
    <cellStyle name="Accent2 290" xfId="10473"/>
    <cellStyle name="Accent2 291" xfId="10474"/>
    <cellStyle name="Accent2 292" xfId="10475"/>
    <cellStyle name="Accent2 293" xfId="10476"/>
    <cellStyle name="Accent2 294" xfId="10477"/>
    <cellStyle name="Accent2 295" xfId="10478"/>
    <cellStyle name="Accent2 296" xfId="10479"/>
    <cellStyle name="Accent2 297" xfId="10480"/>
    <cellStyle name="Accent2 298" xfId="10481"/>
    <cellStyle name="Accent2 299" xfId="10482"/>
    <cellStyle name="Accent2 3" xfId="10483"/>
    <cellStyle name="Accent2 3 2" xfId="10484"/>
    <cellStyle name="Accent2 3 2 2" xfId="40732"/>
    <cellStyle name="Accent2 3 2 2 2" xfId="40733"/>
    <cellStyle name="Accent2 3 2 3" xfId="40734"/>
    <cellStyle name="Accent2 3 2 4" xfId="40735"/>
    <cellStyle name="Accent2 3 3" xfId="10485"/>
    <cellStyle name="Accent2 3 3 2" xfId="40736"/>
    <cellStyle name="Accent2 3 4" xfId="10486"/>
    <cellStyle name="Accent2 3 4 2" xfId="40737"/>
    <cellStyle name="Accent2 3 5" xfId="40738"/>
    <cellStyle name="Accent2 30" xfId="10487"/>
    <cellStyle name="Accent2 300" xfId="10488"/>
    <cellStyle name="Accent2 301" xfId="10489"/>
    <cellStyle name="Accent2 302" xfId="10490"/>
    <cellStyle name="Accent2 303" xfId="10491"/>
    <cellStyle name="Accent2 304" xfId="10492"/>
    <cellStyle name="Accent2 305" xfId="10493"/>
    <cellStyle name="Accent2 306" xfId="10494"/>
    <cellStyle name="Accent2 307" xfId="10495"/>
    <cellStyle name="Accent2 308" xfId="10496"/>
    <cellStyle name="Accent2 309" xfId="10497"/>
    <cellStyle name="Accent2 31" xfId="10498"/>
    <cellStyle name="Accent2 310" xfId="10499"/>
    <cellStyle name="Accent2 311" xfId="10500"/>
    <cellStyle name="Accent2 312" xfId="10501"/>
    <cellStyle name="Accent2 313" xfId="10502"/>
    <cellStyle name="Accent2 314" xfId="10503"/>
    <cellStyle name="Accent2 315" xfId="10504"/>
    <cellStyle name="Accent2 316" xfId="10505"/>
    <cellStyle name="Accent2 317" xfId="10506"/>
    <cellStyle name="Accent2 318" xfId="10507"/>
    <cellStyle name="Accent2 319" xfId="10508"/>
    <cellStyle name="Accent2 32" xfId="10509"/>
    <cellStyle name="Accent2 320" xfId="10510"/>
    <cellStyle name="Accent2 321" xfId="10511"/>
    <cellStyle name="Accent2 322" xfId="10512"/>
    <cellStyle name="Accent2 323" xfId="10513"/>
    <cellStyle name="Accent2 324" xfId="10514"/>
    <cellStyle name="Accent2 325" xfId="10515"/>
    <cellStyle name="Accent2 326" xfId="10516"/>
    <cellStyle name="Accent2 327" xfId="10517"/>
    <cellStyle name="Accent2 328" xfId="10518"/>
    <cellStyle name="Accent2 329" xfId="10519"/>
    <cellStyle name="Accent2 33" xfId="10520"/>
    <cellStyle name="Accent2 330" xfId="10521"/>
    <cellStyle name="Accent2 331" xfId="10522"/>
    <cellStyle name="Accent2 332" xfId="10523"/>
    <cellStyle name="Accent2 333" xfId="10524"/>
    <cellStyle name="Accent2 334" xfId="10525"/>
    <cellStyle name="Accent2 335" xfId="10526"/>
    <cellStyle name="Accent2 336" xfId="10527"/>
    <cellStyle name="Accent2 337" xfId="10528"/>
    <cellStyle name="Accent2 338" xfId="10529"/>
    <cellStyle name="Accent2 339" xfId="10530"/>
    <cellStyle name="Accent2 34" xfId="10531"/>
    <cellStyle name="Accent2 340" xfId="10532"/>
    <cellStyle name="Accent2 341" xfId="10533"/>
    <cellStyle name="Accent2 342" xfId="10534"/>
    <cellStyle name="Accent2 343" xfId="10535"/>
    <cellStyle name="Accent2 344" xfId="10536"/>
    <cellStyle name="Accent2 345" xfId="10537"/>
    <cellStyle name="Accent2 346" xfId="10538"/>
    <cellStyle name="Accent2 347" xfId="10539"/>
    <cellStyle name="Accent2 348" xfId="10540"/>
    <cellStyle name="Accent2 349" xfId="10541"/>
    <cellStyle name="Accent2 35" xfId="10542"/>
    <cellStyle name="Accent2 350" xfId="10543"/>
    <cellStyle name="Accent2 351" xfId="10544"/>
    <cellStyle name="Accent2 352" xfId="10545"/>
    <cellStyle name="Accent2 353" xfId="10546"/>
    <cellStyle name="Accent2 354" xfId="10547"/>
    <cellStyle name="Accent2 355" xfId="10548"/>
    <cellStyle name="Accent2 356" xfId="10549"/>
    <cellStyle name="Accent2 357" xfId="10550"/>
    <cellStyle name="Accent2 358" xfId="10551"/>
    <cellStyle name="Accent2 359" xfId="10552"/>
    <cellStyle name="Accent2 36" xfId="10553"/>
    <cellStyle name="Accent2 360" xfId="10554"/>
    <cellStyle name="Accent2 361" xfId="10555"/>
    <cellStyle name="Accent2 362" xfId="10556"/>
    <cellStyle name="Accent2 363" xfId="10557"/>
    <cellStyle name="Accent2 364" xfId="10558"/>
    <cellStyle name="Accent2 365" xfId="10559"/>
    <cellStyle name="Accent2 366" xfId="10560"/>
    <cellStyle name="Accent2 367" xfId="10561"/>
    <cellStyle name="Accent2 368" xfId="10562"/>
    <cellStyle name="Accent2 369" xfId="10563"/>
    <cellStyle name="Accent2 37" xfId="10564"/>
    <cellStyle name="Accent2 370" xfId="10565"/>
    <cellStyle name="Accent2 371" xfId="10566"/>
    <cellStyle name="Accent2 372" xfId="10567"/>
    <cellStyle name="Accent2 373" xfId="10568"/>
    <cellStyle name="Accent2 374" xfId="10569"/>
    <cellStyle name="Accent2 375" xfId="10570"/>
    <cellStyle name="Accent2 376" xfId="10571"/>
    <cellStyle name="Accent2 377" xfId="10572"/>
    <cellStyle name="Accent2 378" xfId="10573"/>
    <cellStyle name="Accent2 379" xfId="10574"/>
    <cellStyle name="Accent2 38" xfId="10575"/>
    <cellStyle name="Accent2 380" xfId="10576"/>
    <cellStyle name="Accent2 381" xfId="10577"/>
    <cellStyle name="Accent2 382" xfId="10578"/>
    <cellStyle name="Accent2 383" xfId="10579"/>
    <cellStyle name="Accent2 384" xfId="10580"/>
    <cellStyle name="Accent2 385" xfId="10581"/>
    <cellStyle name="Accent2 386" xfId="10582"/>
    <cellStyle name="Accent2 387" xfId="10583"/>
    <cellStyle name="Accent2 388" xfId="10584"/>
    <cellStyle name="Accent2 389" xfId="10585"/>
    <cellStyle name="Accent2 39" xfId="10586"/>
    <cellStyle name="Accent2 390" xfId="10587"/>
    <cellStyle name="Accent2 391" xfId="10588"/>
    <cellStyle name="Accent2 392" xfId="10589"/>
    <cellStyle name="Accent2 393" xfId="10590"/>
    <cellStyle name="Accent2 394" xfId="10591"/>
    <cellStyle name="Accent2 395" xfId="10592"/>
    <cellStyle name="Accent2 396" xfId="10593"/>
    <cellStyle name="Accent2 397" xfId="10594"/>
    <cellStyle name="Accent2 398" xfId="10595"/>
    <cellStyle name="Accent2 399" xfId="10596"/>
    <cellStyle name="Accent2 4" xfId="10597"/>
    <cellStyle name="Accent2 4 2" xfId="10598"/>
    <cellStyle name="Accent2 4 2 2" xfId="40739"/>
    <cellStyle name="Accent2 4 2 2 2" xfId="40740"/>
    <cellStyle name="Accent2 4 2 3" xfId="40741"/>
    <cellStyle name="Accent2 4 2 4" xfId="40742"/>
    <cellStyle name="Accent2 4 2 5" xfId="40743"/>
    <cellStyle name="Accent2 4 3" xfId="10599"/>
    <cellStyle name="Accent2 4 3 2" xfId="40744"/>
    <cellStyle name="Accent2 4 4" xfId="40745"/>
    <cellStyle name="Accent2 4 4 2" xfId="40746"/>
    <cellStyle name="Accent2 40" xfId="10600"/>
    <cellStyle name="Accent2 400" xfId="10601"/>
    <cellStyle name="Accent2 401" xfId="10602"/>
    <cellStyle name="Accent2 402" xfId="10603"/>
    <cellStyle name="Accent2 403" xfId="10604"/>
    <cellStyle name="Accent2 404" xfId="10605"/>
    <cellStyle name="Accent2 405" xfId="10606"/>
    <cellStyle name="Accent2 406" xfId="10607"/>
    <cellStyle name="Accent2 407" xfId="10608"/>
    <cellStyle name="Accent2 408" xfId="10609"/>
    <cellStyle name="Accent2 409" xfId="10610"/>
    <cellStyle name="Accent2 41" xfId="10611"/>
    <cellStyle name="Accent2 410" xfId="10612"/>
    <cellStyle name="Accent2 411" xfId="10613"/>
    <cellStyle name="Accent2 412" xfId="10614"/>
    <cellStyle name="Accent2 413" xfId="10615"/>
    <cellStyle name="Accent2 414" xfId="10616"/>
    <cellStyle name="Accent2 415" xfId="10617"/>
    <cellStyle name="Accent2 416" xfId="10618"/>
    <cellStyle name="Accent2 417" xfId="10619"/>
    <cellStyle name="Accent2 418" xfId="10620"/>
    <cellStyle name="Accent2 419" xfId="10621"/>
    <cellStyle name="Accent2 42" xfId="10622"/>
    <cellStyle name="Accent2 420" xfId="10623"/>
    <cellStyle name="Accent2 421" xfId="10624"/>
    <cellStyle name="Accent2 422" xfId="10625"/>
    <cellStyle name="Accent2 423" xfId="10626"/>
    <cellStyle name="Accent2 424" xfId="10627"/>
    <cellStyle name="Accent2 425" xfId="10628"/>
    <cellStyle name="Accent2 426" xfId="10629"/>
    <cellStyle name="Accent2 427" xfId="10630"/>
    <cellStyle name="Accent2 428" xfId="10631"/>
    <cellStyle name="Accent2 429" xfId="10632"/>
    <cellStyle name="Accent2 43" xfId="10633"/>
    <cellStyle name="Accent2 430" xfId="10634"/>
    <cellStyle name="Accent2 431" xfId="10635"/>
    <cellStyle name="Accent2 432" xfId="10636"/>
    <cellStyle name="Accent2 433" xfId="10637"/>
    <cellStyle name="Accent2 434" xfId="10638"/>
    <cellStyle name="Accent2 435" xfId="10639"/>
    <cellStyle name="Accent2 436" xfId="10640"/>
    <cellStyle name="Accent2 437" xfId="10641"/>
    <cellStyle name="Accent2 438" xfId="10642"/>
    <cellStyle name="Accent2 439" xfId="10643"/>
    <cellStyle name="Accent2 44" xfId="10644"/>
    <cellStyle name="Accent2 440" xfId="10645"/>
    <cellStyle name="Accent2 441" xfId="10646"/>
    <cellStyle name="Accent2 442" xfId="10647"/>
    <cellStyle name="Accent2 443" xfId="10648"/>
    <cellStyle name="Accent2 444" xfId="10649"/>
    <cellStyle name="Accent2 445" xfId="10650"/>
    <cellStyle name="Accent2 446" xfId="10651"/>
    <cellStyle name="Accent2 447" xfId="10652"/>
    <cellStyle name="Accent2 448" xfId="10653"/>
    <cellStyle name="Accent2 449" xfId="10654"/>
    <cellStyle name="Accent2 45" xfId="10655"/>
    <cellStyle name="Accent2 450" xfId="10656"/>
    <cellStyle name="Accent2 451" xfId="10657"/>
    <cellStyle name="Accent2 452" xfId="10658"/>
    <cellStyle name="Accent2 453" xfId="10659"/>
    <cellStyle name="Accent2 454" xfId="10660"/>
    <cellStyle name="Accent2 455" xfId="10661"/>
    <cellStyle name="Accent2 456" xfId="10662"/>
    <cellStyle name="Accent2 457" xfId="10663"/>
    <cellStyle name="Accent2 458" xfId="10664"/>
    <cellStyle name="Accent2 459" xfId="10665"/>
    <cellStyle name="Accent2 46" xfId="10666"/>
    <cellStyle name="Accent2 460" xfId="10667"/>
    <cellStyle name="Accent2 461" xfId="10668"/>
    <cellStyle name="Accent2 462" xfId="10669"/>
    <cellStyle name="Accent2 463" xfId="10670"/>
    <cellStyle name="Accent2 464" xfId="10671"/>
    <cellStyle name="Accent2 465" xfId="10672"/>
    <cellStyle name="Accent2 466" xfId="10673"/>
    <cellStyle name="Accent2 467" xfId="10674"/>
    <cellStyle name="Accent2 468" xfId="10675"/>
    <cellStyle name="Accent2 469" xfId="10676"/>
    <cellStyle name="Accent2 47" xfId="10677"/>
    <cellStyle name="Accent2 470" xfId="10678"/>
    <cellStyle name="Accent2 471" xfId="10679"/>
    <cellStyle name="Accent2 472" xfId="10680"/>
    <cellStyle name="Accent2 473" xfId="10681"/>
    <cellStyle name="Accent2 474" xfId="10682"/>
    <cellStyle name="Accent2 475" xfId="10683"/>
    <cellStyle name="Accent2 476" xfId="10684"/>
    <cellStyle name="Accent2 477" xfId="10685"/>
    <cellStyle name="Accent2 478" xfId="10686"/>
    <cellStyle name="Accent2 479" xfId="10687"/>
    <cellStyle name="Accent2 48" xfId="10688"/>
    <cellStyle name="Accent2 480" xfId="10689"/>
    <cellStyle name="Accent2 481" xfId="10690"/>
    <cellStyle name="Accent2 482" xfId="10691"/>
    <cellStyle name="Accent2 483" xfId="10692"/>
    <cellStyle name="Accent2 484" xfId="10693"/>
    <cellStyle name="Accent2 485" xfId="10694"/>
    <cellStyle name="Accent2 486" xfId="10695"/>
    <cellStyle name="Accent2 487" xfId="10696"/>
    <cellStyle name="Accent2 488" xfId="10697"/>
    <cellStyle name="Accent2 489" xfId="10698"/>
    <cellStyle name="Accent2 49" xfId="10699"/>
    <cellStyle name="Accent2 490" xfId="10700"/>
    <cellStyle name="Accent2 491" xfId="10701"/>
    <cellStyle name="Accent2 492" xfId="10702"/>
    <cellStyle name="Accent2 493" xfId="10703"/>
    <cellStyle name="Accent2 494" xfId="10704"/>
    <cellStyle name="Accent2 495" xfId="10705"/>
    <cellStyle name="Accent2 496" xfId="10706"/>
    <cellStyle name="Accent2 497" xfId="10707"/>
    <cellStyle name="Accent2 498" xfId="10708"/>
    <cellStyle name="Accent2 499" xfId="10709"/>
    <cellStyle name="Accent2 5" xfId="10710"/>
    <cellStyle name="Accent2 5 2" xfId="40747"/>
    <cellStyle name="Accent2 5 2 2" xfId="40748"/>
    <cellStyle name="Accent2 5 2 3" xfId="40749"/>
    <cellStyle name="Accent2 5 3" xfId="40750"/>
    <cellStyle name="Accent2 50" xfId="10711"/>
    <cellStyle name="Accent2 500" xfId="10712"/>
    <cellStyle name="Accent2 501" xfId="10713"/>
    <cellStyle name="Accent2 502" xfId="10714"/>
    <cellStyle name="Accent2 503" xfId="10715"/>
    <cellStyle name="Accent2 504" xfId="10716"/>
    <cellStyle name="Accent2 505" xfId="10717"/>
    <cellStyle name="Accent2 506" xfId="10718"/>
    <cellStyle name="Accent2 507" xfId="10719"/>
    <cellStyle name="Accent2 508" xfId="10720"/>
    <cellStyle name="Accent2 509" xfId="10721"/>
    <cellStyle name="Accent2 51" xfId="10722"/>
    <cellStyle name="Accent2 510" xfId="10723"/>
    <cellStyle name="Accent2 511" xfId="10724"/>
    <cellStyle name="Accent2 512" xfId="10725"/>
    <cellStyle name="Accent2 513" xfId="10726"/>
    <cellStyle name="Accent2 514" xfId="10727"/>
    <cellStyle name="Accent2 515" xfId="10728"/>
    <cellStyle name="Accent2 516" xfId="10729"/>
    <cellStyle name="Accent2 517" xfId="10730"/>
    <cellStyle name="Accent2 518" xfId="10731"/>
    <cellStyle name="Accent2 519" xfId="10732"/>
    <cellStyle name="Accent2 52" xfId="10733"/>
    <cellStyle name="Accent2 520" xfId="10734"/>
    <cellStyle name="Accent2 521" xfId="10735"/>
    <cellStyle name="Accent2 522" xfId="10736"/>
    <cellStyle name="Accent2 523" xfId="10737"/>
    <cellStyle name="Accent2 524" xfId="10738"/>
    <cellStyle name="Accent2 525" xfId="10739"/>
    <cellStyle name="Accent2 526" xfId="10740"/>
    <cellStyle name="Accent2 527" xfId="10741"/>
    <cellStyle name="Accent2 528" xfId="10742"/>
    <cellStyle name="Accent2 529" xfId="10743"/>
    <cellStyle name="Accent2 53" xfId="10744"/>
    <cellStyle name="Accent2 530" xfId="10745"/>
    <cellStyle name="Accent2 531" xfId="10746"/>
    <cellStyle name="Accent2 532" xfId="10747"/>
    <cellStyle name="Accent2 533" xfId="10748"/>
    <cellStyle name="Accent2 534" xfId="10749"/>
    <cellStyle name="Accent2 535" xfId="10750"/>
    <cellStyle name="Accent2 536" xfId="10751"/>
    <cellStyle name="Accent2 537" xfId="10752"/>
    <cellStyle name="Accent2 538" xfId="10753"/>
    <cellStyle name="Accent2 539" xfId="10754"/>
    <cellStyle name="Accent2 54" xfId="10755"/>
    <cellStyle name="Accent2 540" xfId="10756"/>
    <cellStyle name="Accent2 541" xfId="10757"/>
    <cellStyle name="Accent2 542" xfId="10758"/>
    <cellStyle name="Accent2 543" xfId="10759"/>
    <cellStyle name="Accent2 544" xfId="10760"/>
    <cellStyle name="Accent2 545" xfId="10761"/>
    <cellStyle name="Accent2 546" xfId="10762"/>
    <cellStyle name="Accent2 547" xfId="10763"/>
    <cellStyle name="Accent2 548" xfId="10764"/>
    <cellStyle name="Accent2 549" xfId="10765"/>
    <cellStyle name="Accent2 55" xfId="10766"/>
    <cellStyle name="Accent2 550" xfId="10767"/>
    <cellStyle name="Accent2 551" xfId="10768"/>
    <cellStyle name="Accent2 552" xfId="10769"/>
    <cellStyle name="Accent2 553" xfId="10770"/>
    <cellStyle name="Accent2 554" xfId="10771"/>
    <cellStyle name="Accent2 555" xfId="10772"/>
    <cellStyle name="Accent2 556" xfId="10773"/>
    <cellStyle name="Accent2 557" xfId="10774"/>
    <cellStyle name="Accent2 558" xfId="10775"/>
    <cellStyle name="Accent2 559" xfId="10776"/>
    <cellStyle name="Accent2 56" xfId="10777"/>
    <cellStyle name="Accent2 560" xfId="10778"/>
    <cellStyle name="Accent2 561" xfId="10779"/>
    <cellStyle name="Accent2 562" xfId="10780"/>
    <cellStyle name="Accent2 563" xfId="10781"/>
    <cellStyle name="Accent2 564" xfId="10782"/>
    <cellStyle name="Accent2 565" xfId="10783"/>
    <cellStyle name="Accent2 566" xfId="10784"/>
    <cellStyle name="Accent2 567" xfId="10785"/>
    <cellStyle name="Accent2 568" xfId="10786"/>
    <cellStyle name="Accent2 569" xfId="10787"/>
    <cellStyle name="Accent2 57" xfId="10788"/>
    <cellStyle name="Accent2 570" xfId="10789"/>
    <cellStyle name="Accent2 571" xfId="10790"/>
    <cellStyle name="Accent2 572" xfId="10791"/>
    <cellStyle name="Accent2 573" xfId="10792"/>
    <cellStyle name="Accent2 574" xfId="10793"/>
    <cellStyle name="Accent2 575" xfId="10794"/>
    <cellStyle name="Accent2 576" xfId="10795"/>
    <cellStyle name="Accent2 577" xfId="10796"/>
    <cellStyle name="Accent2 578" xfId="10797"/>
    <cellStyle name="Accent2 579" xfId="10798"/>
    <cellStyle name="Accent2 58" xfId="10799"/>
    <cellStyle name="Accent2 580" xfId="10800"/>
    <cellStyle name="Accent2 581" xfId="10801"/>
    <cellStyle name="Accent2 582" xfId="10802"/>
    <cellStyle name="Accent2 583" xfId="10803"/>
    <cellStyle name="Accent2 584" xfId="10804"/>
    <cellStyle name="Accent2 585" xfId="10805"/>
    <cellStyle name="Accent2 586" xfId="10806"/>
    <cellStyle name="Accent2 587" xfId="10807"/>
    <cellStyle name="Accent2 588" xfId="10808"/>
    <cellStyle name="Accent2 589" xfId="10809"/>
    <cellStyle name="Accent2 59" xfId="10810"/>
    <cellStyle name="Accent2 590" xfId="10811"/>
    <cellStyle name="Accent2 591" xfId="10812"/>
    <cellStyle name="Accent2 592" xfId="10813"/>
    <cellStyle name="Accent2 593" xfId="10814"/>
    <cellStyle name="Accent2 594" xfId="10815"/>
    <cellStyle name="Accent2 595" xfId="10816"/>
    <cellStyle name="Accent2 6" xfId="10817"/>
    <cellStyle name="Accent2 6 2" xfId="40751"/>
    <cellStyle name="Accent2 6 2 2" xfId="40752"/>
    <cellStyle name="Accent2 6 3" xfId="40753"/>
    <cellStyle name="Accent2 6 4" xfId="40754"/>
    <cellStyle name="Accent2 6 5" xfId="40755"/>
    <cellStyle name="Accent2 6 6" xfId="40756"/>
    <cellStyle name="Accent2 60" xfId="10818"/>
    <cellStyle name="Accent2 61" xfId="10819"/>
    <cellStyle name="Accent2 62" xfId="10820"/>
    <cellStyle name="Accent2 63" xfId="10821"/>
    <cellStyle name="Accent2 64" xfId="10822"/>
    <cellStyle name="Accent2 65" xfId="10823"/>
    <cellStyle name="Accent2 66" xfId="10824"/>
    <cellStyle name="Accent2 67" xfId="10825"/>
    <cellStyle name="Accent2 68" xfId="10826"/>
    <cellStyle name="Accent2 69" xfId="10827"/>
    <cellStyle name="Accent2 7" xfId="10828"/>
    <cellStyle name="Accent2 7 2" xfId="40757"/>
    <cellStyle name="Accent2 7 3" xfId="40758"/>
    <cellStyle name="Accent2 7 4" xfId="40759"/>
    <cellStyle name="Accent2 70" xfId="10829"/>
    <cellStyle name="Accent2 71" xfId="10830"/>
    <cellStyle name="Accent2 72" xfId="10831"/>
    <cellStyle name="Accent2 73" xfId="10832"/>
    <cellStyle name="Accent2 74" xfId="10833"/>
    <cellStyle name="Accent2 75" xfId="10834"/>
    <cellStyle name="Accent2 76" xfId="10835"/>
    <cellStyle name="Accent2 77" xfId="10836"/>
    <cellStyle name="Accent2 78" xfId="10837"/>
    <cellStyle name="Accent2 79" xfId="10838"/>
    <cellStyle name="Accent2 8" xfId="10839"/>
    <cellStyle name="Accent2 8 2" xfId="40760"/>
    <cellStyle name="Accent2 8 3" xfId="40761"/>
    <cellStyle name="Accent2 8 4" xfId="40762"/>
    <cellStyle name="Accent2 80" xfId="10840"/>
    <cellStyle name="Accent2 81" xfId="10841"/>
    <cellStyle name="Accent2 82" xfId="10842"/>
    <cellStyle name="Accent2 83" xfId="10843"/>
    <cellStyle name="Accent2 84" xfId="10844"/>
    <cellStyle name="Accent2 85" xfId="10845"/>
    <cellStyle name="Accent2 86" xfId="10846"/>
    <cellStyle name="Accent2 87" xfId="10847"/>
    <cellStyle name="Accent2 88" xfId="10848"/>
    <cellStyle name="Accent2 89" xfId="10849"/>
    <cellStyle name="Accent2 9" xfId="10850"/>
    <cellStyle name="Accent2 9 2" xfId="40763"/>
    <cellStyle name="Accent2 9 3" xfId="40764"/>
    <cellStyle name="Accent2 9 4" xfId="40765"/>
    <cellStyle name="Accent2 90" xfId="10851"/>
    <cellStyle name="Accent2 91" xfId="10852"/>
    <cellStyle name="Accent2 92" xfId="10853"/>
    <cellStyle name="Accent2 93" xfId="10854"/>
    <cellStyle name="Accent2 94" xfId="10855"/>
    <cellStyle name="Accent2 95" xfId="10856"/>
    <cellStyle name="Accent2 96" xfId="10857"/>
    <cellStyle name="Accent2 97" xfId="10858"/>
    <cellStyle name="Accent2 98" xfId="10859"/>
    <cellStyle name="Accent2 99" xfId="10860"/>
    <cellStyle name="Accent3 - 20%" xfId="10861"/>
    <cellStyle name="Accent3 - 20% 2" xfId="10862"/>
    <cellStyle name="Accent3 - 20%_2011 OM ASM Report" xfId="10863"/>
    <cellStyle name="Accent3 - 40%" xfId="10864"/>
    <cellStyle name="Accent3 - 40% 2" xfId="10865"/>
    <cellStyle name="Accent3 - 40%_2011 OM ASM Report" xfId="10866"/>
    <cellStyle name="Accent3 - 60%" xfId="10867"/>
    <cellStyle name="Accent3 - 60% 2" xfId="10868"/>
    <cellStyle name="Accent3 - 60%_2011 OM ASM Report" xfId="10869"/>
    <cellStyle name="Accent3 10" xfId="10870"/>
    <cellStyle name="Accent3 10 2" xfId="40766"/>
    <cellStyle name="Accent3 10 3" xfId="40767"/>
    <cellStyle name="Accent3 100" xfId="10871"/>
    <cellStyle name="Accent3 101" xfId="10872"/>
    <cellStyle name="Accent3 102" xfId="10873"/>
    <cellStyle name="Accent3 103" xfId="10874"/>
    <cellStyle name="Accent3 104" xfId="10875"/>
    <cellStyle name="Accent3 105" xfId="10876"/>
    <cellStyle name="Accent3 106" xfId="10877"/>
    <cellStyle name="Accent3 107" xfId="10878"/>
    <cellStyle name="Accent3 108" xfId="10879"/>
    <cellStyle name="Accent3 109" xfId="10880"/>
    <cellStyle name="Accent3 11" xfId="10881"/>
    <cellStyle name="Accent3 11 2" xfId="40768"/>
    <cellStyle name="Accent3 11 3" xfId="40769"/>
    <cellStyle name="Accent3 110" xfId="10882"/>
    <cellStyle name="Accent3 111" xfId="10883"/>
    <cellStyle name="Accent3 112" xfId="10884"/>
    <cellStyle name="Accent3 113" xfId="10885"/>
    <cellStyle name="Accent3 114" xfId="10886"/>
    <cellStyle name="Accent3 115" xfId="10887"/>
    <cellStyle name="Accent3 116" xfId="10888"/>
    <cellStyle name="Accent3 117" xfId="10889"/>
    <cellStyle name="Accent3 118" xfId="10890"/>
    <cellStyle name="Accent3 119" xfId="10891"/>
    <cellStyle name="Accent3 12" xfId="10892"/>
    <cellStyle name="Accent3 12 2" xfId="40770"/>
    <cellStyle name="Accent3 120" xfId="10893"/>
    <cellStyle name="Accent3 121" xfId="10894"/>
    <cellStyle name="Accent3 122" xfId="10895"/>
    <cellStyle name="Accent3 123" xfId="10896"/>
    <cellStyle name="Accent3 124" xfId="10897"/>
    <cellStyle name="Accent3 125" xfId="10898"/>
    <cellStyle name="Accent3 126" xfId="10899"/>
    <cellStyle name="Accent3 127" xfId="10900"/>
    <cellStyle name="Accent3 128" xfId="10901"/>
    <cellStyle name="Accent3 129" xfId="10902"/>
    <cellStyle name="Accent3 13" xfId="10903"/>
    <cellStyle name="Accent3 13 2" xfId="40771"/>
    <cellStyle name="Accent3 13 3" xfId="40772"/>
    <cellStyle name="Accent3 130" xfId="10904"/>
    <cellStyle name="Accent3 131" xfId="10905"/>
    <cellStyle name="Accent3 132" xfId="10906"/>
    <cellStyle name="Accent3 133" xfId="10907"/>
    <cellStyle name="Accent3 134" xfId="10908"/>
    <cellStyle name="Accent3 135" xfId="10909"/>
    <cellStyle name="Accent3 136" xfId="10910"/>
    <cellStyle name="Accent3 137" xfId="10911"/>
    <cellStyle name="Accent3 138" xfId="10912"/>
    <cellStyle name="Accent3 139" xfId="10913"/>
    <cellStyle name="Accent3 14" xfId="10914"/>
    <cellStyle name="Accent3 14 2" xfId="40773"/>
    <cellStyle name="Accent3 14 3" xfId="40774"/>
    <cellStyle name="Accent3 140" xfId="10915"/>
    <cellStyle name="Accent3 141" xfId="10916"/>
    <cellStyle name="Accent3 142" xfId="10917"/>
    <cellStyle name="Accent3 143" xfId="10918"/>
    <cellStyle name="Accent3 144" xfId="10919"/>
    <cellStyle name="Accent3 145" xfId="10920"/>
    <cellStyle name="Accent3 146" xfId="10921"/>
    <cellStyle name="Accent3 147" xfId="10922"/>
    <cellStyle name="Accent3 148" xfId="10923"/>
    <cellStyle name="Accent3 149" xfId="10924"/>
    <cellStyle name="Accent3 15" xfId="10925"/>
    <cellStyle name="Accent3 15 2" xfId="40775"/>
    <cellStyle name="Accent3 15 3" xfId="40776"/>
    <cellStyle name="Accent3 150" xfId="10926"/>
    <cellStyle name="Accent3 151" xfId="10927"/>
    <cellStyle name="Accent3 152" xfId="10928"/>
    <cellStyle name="Accent3 153" xfId="10929"/>
    <cellStyle name="Accent3 154" xfId="10930"/>
    <cellStyle name="Accent3 155" xfId="10931"/>
    <cellStyle name="Accent3 156" xfId="10932"/>
    <cellStyle name="Accent3 157" xfId="10933"/>
    <cellStyle name="Accent3 158" xfId="10934"/>
    <cellStyle name="Accent3 159" xfId="10935"/>
    <cellStyle name="Accent3 16" xfId="10936"/>
    <cellStyle name="Accent3 16 2" xfId="40777"/>
    <cellStyle name="Accent3 16 3" xfId="40778"/>
    <cellStyle name="Accent3 160" xfId="10937"/>
    <cellStyle name="Accent3 161" xfId="10938"/>
    <cellStyle name="Accent3 162" xfId="10939"/>
    <cellStyle name="Accent3 163" xfId="10940"/>
    <cellStyle name="Accent3 164" xfId="10941"/>
    <cellStyle name="Accent3 165" xfId="10942"/>
    <cellStyle name="Accent3 166" xfId="10943"/>
    <cellStyle name="Accent3 167" xfId="10944"/>
    <cellStyle name="Accent3 168" xfId="10945"/>
    <cellStyle name="Accent3 169" xfId="10946"/>
    <cellStyle name="Accent3 17" xfId="10947"/>
    <cellStyle name="Accent3 17 2" xfId="40779"/>
    <cellStyle name="Accent3 17 3" xfId="40780"/>
    <cellStyle name="Accent3 170" xfId="10948"/>
    <cellStyle name="Accent3 171" xfId="10949"/>
    <cellStyle name="Accent3 172" xfId="10950"/>
    <cellStyle name="Accent3 173" xfId="10951"/>
    <cellStyle name="Accent3 174" xfId="10952"/>
    <cellStyle name="Accent3 175" xfId="10953"/>
    <cellStyle name="Accent3 176" xfId="10954"/>
    <cellStyle name="Accent3 177" xfId="10955"/>
    <cellStyle name="Accent3 178" xfId="10956"/>
    <cellStyle name="Accent3 179" xfId="10957"/>
    <cellStyle name="Accent3 18" xfId="10958"/>
    <cellStyle name="Accent3 18 2" xfId="40781"/>
    <cellStyle name="Accent3 180" xfId="10959"/>
    <cellStyle name="Accent3 181" xfId="10960"/>
    <cellStyle name="Accent3 182" xfId="10961"/>
    <cellStyle name="Accent3 183" xfId="10962"/>
    <cellStyle name="Accent3 184" xfId="10963"/>
    <cellStyle name="Accent3 185" xfId="10964"/>
    <cellStyle name="Accent3 186" xfId="10965"/>
    <cellStyle name="Accent3 187" xfId="10966"/>
    <cellStyle name="Accent3 188" xfId="10967"/>
    <cellStyle name="Accent3 189" xfId="10968"/>
    <cellStyle name="Accent3 19" xfId="10969"/>
    <cellStyle name="Accent3 190" xfId="10970"/>
    <cellStyle name="Accent3 191" xfId="10971"/>
    <cellStyle name="Accent3 192" xfId="10972"/>
    <cellStyle name="Accent3 193" xfId="10973"/>
    <cellStyle name="Accent3 194" xfId="10974"/>
    <cellStyle name="Accent3 195" xfId="10975"/>
    <cellStyle name="Accent3 196" xfId="10976"/>
    <cellStyle name="Accent3 197" xfId="10977"/>
    <cellStyle name="Accent3 198" xfId="10978"/>
    <cellStyle name="Accent3 199" xfId="10979"/>
    <cellStyle name="Accent3 2" xfId="10980"/>
    <cellStyle name="Accent3 2 2" xfId="10981"/>
    <cellStyle name="Accent3 2 2 2" xfId="10982"/>
    <cellStyle name="Accent3 2 2 2 2" xfId="40782"/>
    <cellStyle name="Accent3 2 2 2 2 2" xfId="40783"/>
    <cellStyle name="Accent3 2 2 2 3" xfId="40784"/>
    <cellStyle name="Accent3 2 2 3" xfId="40785"/>
    <cellStyle name="Accent3 2 2 3 2" xfId="40786"/>
    <cellStyle name="Accent3 2 2 4" xfId="40787"/>
    <cellStyle name="Accent3 2 2 4 2" xfId="40788"/>
    <cellStyle name="Accent3 2 3" xfId="10983"/>
    <cellStyle name="Accent3 2 3 2" xfId="40789"/>
    <cellStyle name="Accent3 2 3 2 2" xfId="40790"/>
    <cellStyle name="Accent3 2 3 2 2 2" xfId="40791"/>
    <cellStyle name="Accent3 2 3 2 3" xfId="40792"/>
    <cellStyle name="Accent3 2 3 2 4" xfId="40793"/>
    <cellStyle name="Accent3 2 3 3" xfId="40794"/>
    <cellStyle name="Accent3 2 3 3 2" xfId="40795"/>
    <cellStyle name="Accent3 2 3 3 3" xfId="40796"/>
    <cellStyle name="Accent3 2 3 4" xfId="40797"/>
    <cellStyle name="Accent3 2 3 4 2" xfId="40798"/>
    <cellStyle name="Accent3 2 3 5" xfId="40799"/>
    <cellStyle name="Accent3 2 3 6" xfId="40800"/>
    <cellStyle name="Accent3 2 4" xfId="40801"/>
    <cellStyle name="Accent3 2 4 2" xfId="40802"/>
    <cellStyle name="Accent3 2 4 2 2" xfId="40803"/>
    <cellStyle name="Accent3 2 4 3" xfId="40804"/>
    <cellStyle name="Accent3 2 4 4" xfId="40805"/>
    <cellStyle name="Accent3 2 4 5" xfId="40806"/>
    <cellStyle name="Accent3 2 5" xfId="40807"/>
    <cellStyle name="Accent3 2 5 2" xfId="40808"/>
    <cellStyle name="Accent3 2 6" xfId="40809"/>
    <cellStyle name="Accent3 2 6 2" xfId="40810"/>
    <cellStyle name="Accent3 2 7" xfId="40811"/>
    <cellStyle name="Accent3 20" xfId="10984"/>
    <cellStyle name="Accent3 200" xfId="10985"/>
    <cellStyle name="Accent3 201" xfId="10986"/>
    <cellStyle name="Accent3 202" xfId="10987"/>
    <cellStyle name="Accent3 203" xfId="10988"/>
    <cellStyle name="Accent3 204" xfId="10989"/>
    <cellStyle name="Accent3 205" xfId="10990"/>
    <cellStyle name="Accent3 206" xfId="10991"/>
    <cellStyle name="Accent3 207" xfId="10992"/>
    <cellStyle name="Accent3 208" xfId="10993"/>
    <cellStyle name="Accent3 209" xfId="10994"/>
    <cellStyle name="Accent3 21" xfId="10995"/>
    <cellStyle name="Accent3 210" xfId="10996"/>
    <cellStyle name="Accent3 211" xfId="10997"/>
    <cellStyle name="Accent3 212" xfId="10998"/>
    <cellStyle name="Accent3 213" xfId="10999"/>
    <cellStyle name="Accent3 214" xfId="11000"/>
    <cellStyle name="Accent3 215" xfId="11001"/>
    <cellStyle name="Accent3 216" xfId="11002"/>
    <cellStyle name="Accent3 217" xfId="11003"/>
    <cellStyle name="Accent3 218" xfId="11004"/>
    <cellStyle name="Accent3 219" xfId="11005"/>
    <cellStyle name="Accent3 22" xfId="11006"/>
    <cellStyle name="Accent3 220" xfId="11007"/>
    <cellStyle name="Accent3 221" xfId="11008"/>
    <cellStyle name="Accent3 222" xfId="11009"/>
    <cellStyle name="Accent3 223" xfId="11010"/>
    <cellStyle name="Accent3 224" xfId="11011"/>
    <cellStyle name="Accent3 225" xfId="11012"/>
    <cellStyle name="Accent3 226" xfId="11013"/>
    <cellStyle name="Accent3 227" xfId="11014"/>
    <cellStyle name="Accent3 228" xfId="11015"/>
    <cellStyle name="Accent3 229" xfId="11016"/>
    <cellStyle name="Accent3 23" xfId="11017"/>
    <cellStyle name="Accent3 230" xfId="11018"/>
    <cellStyle name="Accent3 231" xfId="11019"/>
    <cellStyle name="Accent3 232" xfId="11020"/>
    <cellStyle name="Accent3 233" xfId="11021"/>
    <cellStyle name="Accent3 234" xfId="11022"/>
    <cellStyle name="Accent3 235" xfId="11023"/>
    <cellStyle name="Accent3 236" xfId="11024"/>
    <cellStyle name="Accent3 237" xfId="11025"/>
    <cellStyle name="Accent3 238" xfId="11026"/>
    <cellStyle name="Accent3 239" xfId="11027"/>
    <cellStyle name="Accent3 24" xfId="11028"/>
    <cellStyle name="Accent3 240" xfId="11029"/>
    <cellStyle name="Accent3 241" xfId="11030"/>
    <cellStyle name="Accent3 242" xfId="11031"/>
    <cellStyle name="Accent3 243" xfId="11032"/>
    <cellStyle name="Accent3 244" xfId="11033"/>
    <cellStyle name="Accent3 245" xfId="11034"/>
    <cellStyle name="Accent3 246" xfId="11035"/>
    <cellStyle name="Accent3 247" xfId="11036"/>
    <cellStyle name="Accent3 248" xfId="11037"/>
    <cellStyle name="Accent3 249" xfId="11038"/>
    <cellStyle name="Accent3 25" xfId="11039"/>
    <cellStyle name="Accent3 250" xfId="11040"/>
    <cellStyle name="Accent3 251" xfId="11041"/>
    <cellStyle name="Accent3 252" xfId="11042"/>
    <cellStyle name="Accent3 253" xfId="11043"/>
    <cellStyle name="Accent3 254" xfId="11044"/>
    <cellStyle name="Accent3 255" xfId="11045"/>
    <cellStyle name="Accent3 256" xfId="11046"/>
    <cellStyle name="Accent3 257" xfId="11047"/>
    <cellStyle name="Accent3 258" xfId="11048"/>
    <cellStyle name="Accent3 259" xfId="11049"/>
    <cellStyle name="Accent3 26" xfId="11050"/>
    <cellStyle name="Accent3 260" xfId="11051"/>
    <cellStyle name="Accent3 261" xfId="11052"/>
    <cellStyle name="Accent3 262" xfId="11053"/>
    <cellStyle name="Accent3 263" xfId="11054"/>
    <cellStyle name="Accent3 264" xfId="11055"/>
    <cellStyle name="Accent3 265" xfId="11056"/>
    <cellStyle name="Accent3 266" xfId="11057"/>
    <cellStyle name="Accent3 267" xfId="11058"/>
    <cellStyle name="Accent3 268" xfId="11059"/>
    <cellStyle name="Accent3 269" xfId="11060"/>
    <cellStyle name="Accent3 27" xfId="11061"/>
    <cellStyle name="Accent3 270" xfId="11062"/>
    <cellStyle name="Accent3 271" xfId="11063"/>
    <cellStyle name="Accent3 272" xfId="11064"/>
    <cellStyle name="Accent3 273" xfId="11065"/>
    <cellStyle name="Accent3 274" xfId="11066"/>
    <cellStyle name="Accent3 275" xfId="11067"/>
    <cellStyle name="Accent3 276" xfId="11068"/>
    <cellStyle name="Accent3 277" xfId="11069"/>
    <cellStyle name="Accent3 278" xfId="11070"/>
    <cellStyle name="Accent3 279" xfId="11071"/>
    <cellStyle name="Accent3 28" xfId="11072"/>
    <cellStyle name="Accent3 280" xfId="11073"/>
    <cellStyle name="Accent3 281" xfId="11074"/>
    <cellStyle name="Accent3 282" xfId="11075"/>
    <cellStyle name="Accent3 283" xfId="11076"/>
    <cellStyle name="Accent3 284" xfId="11077"/>
    <cellStyle name="Accent3 285" xfId="11078"/>
    <cellStyle name="Accent3 286" xfId="11079"/>
    <cellStyle name="Accent3 287" xfId="11080"/>
    <cellStyle name="Accent3 288" xfId="11081"/>
    <cellStyle name="Accent3 289" xfId="11082"/>
    <cellStyle name="Accent3 29" xfId="11083"/>
    <cellStyle name="Accent3 290" xfId="11084"/>
    <cellStyle name="Accent3 291" xfId="11085"/>
    <cellStyle name="Accent3 292" xfId="11086"/>
    <cellStyle name="Accent3 293" xfId="11087"/>
    <cellStyle name="Accent3 294" xfId="11088"/>
    <cellStyle name="Accent3 295" xfId="11089"/>
    <cellStyle name="Accent3 296" xfId="11090"/>
    <cellStyle name="Accent3 297" xfId="11091"/>
    <cellStyle name="Accent3 298" xfId="11092"/>
    <cellStyle name="Accent3 299" xfId="11093"/>
    <cellStyle name="Accent3 3" xfId="11094"/>
    <cellStyle name="Accent3 3 2" xfId="11095"/>
    <cellStyle name="Accent3 3 2 2" xfId="40812"/>
    <cellStyle name="Accent3 3 2 2 2" xfId="40813"/>
    <cellStyle name="Accent3 3 2 3" xfId="40814"/>
    <cellStyle name="Accent3 3 2 4" xfId="40815"/>
    <cellStyle name="Accent3 3 3" xfId="11096"/>
    <cellStyle name="Accent3 3 3 2" xfId="40816"/>
    <cellStyle name="Accent3 3 4" xfId="11097"/>
    <cellStyle name="Accent3 3 4 2" xfId="40817"/>
    <cellStyle name="Accent3 3 5" xfId="40818"/>
    <cellStyle name="Accent3 30" xfId="11098"/>
    <cellStyle name="Accent3 300" xfId="11099"/>
    <cellStyle name="Accent3 301" xfId="11100"/>
    <cellStyle name="Accent3 302" xfId="11101"/>
    <cellStyle name="Accent3 303" xfId="11102"/>
    <cellStyle name="Accent3 304" xfId="11103"/>
    <cellStyle name="Accent3 305" xfId="11104"/>
    <cellStyle name="Accent3 306" xfId="11105"/>
    <cellStyle name="Accent3 307" xfId="11106"/>
    <cellStyle name="Accent3 308" xfId="11107"/>
    <cellStyle name="Accent3 309" xfId="11108"/>
    <cellStyle name="Accent3 31" xfId="11109"/>
    <cellStyle name="Accent3 310" xfId="11110"/>
    <cellStyle name="Accent3 311" xfId="11111"/>
    <cellStyle name="Accent3 312" xfId="11112"/>
    <cellStyle name="Accent3 313" xfId="11113"/>
    <cellStyle name="Accent3 314" xfId="11114"/>
    <cellStyle name="Accent3 315" xfId="11115"/>
    <cellStyle name="Accent3 316" xfId="11116"/>
    <cellStyle name="Accent3 317" xfId="11117"/>
    <cellStyle name="Accent3 318" xfId="11118"/>
    <cellStyle name="Accent3 319" xfId="11119"/>
    <cellStyle name="Accent3 32" xfId="11120"/>
    <cellStyle name="Accent3 320" xfId="11121"/>
    <cellStyle name="Accent3 321" xfId="11122"/>
    <cellStyle name="Accent3 322" xfId="11123"/>
    <cellStyle name="Accent3 323" xfId="11124"/>
    <cellStyle name="Accent3 324" xfId="11125"/>
    <cellStyle name="Accent3 325" xfId="11126"/>
    <cellStyle name="Accent3 326" xfId="11127"/>
    <cellStyle name="Accent3 327" xfId="11128"/>
    <cellStyle name="Accent3 328" xfId="11129"/>
    <cellStyle name="Accent3 329" xfId="11130"/>
    <cellStyle name="Accent3 33" xfId="11131"/>
    <cellStyle name="Accent3 330" xfId="11132"/>
    <cellStyle name="Accent3 331" xfId="11133"/>
    <cellStyle name="Accent3 332" xfId="11134"/>
    <cellStyle name="Accent3 333" xfId="11135"/>
    <cellStyle name="Accent3 334" xfId="11136"/>
    <cellStyle name="Accent3 335" xfId="11137"/>
    <cellStyle name="Accent3 336" xfId="11138"/>
    <cellStyle name="Accent3 337" xfId="11139"/>
    <cellStyle name="Accent3 338" xfId="11140"/>
    <cellStyle name="Accent3 339" xfId="11141"/>
    <cellStyle name="Accent3 34" xfId="11142"/>
    <cellStyle name="Accent3 340" xfId="11143"/>
    <cellStyle name="Accent3 341" xfId="11144"/>
    <cellStyle name="Accent3 342" xfId="11145"/>
    <cellStyle name="Accent3 343" xfId="11146"/>
    <cellStyle name="Accent3 344" xfId="11147"/>
    <cellStyle name="Accent3 345" xfId="11148"/>
    <cellStyle name="Accent3 346" xfId="11149"/>
    <cellStyle name="Accent3 347" xfId="11150"/>
    <cellStyle name="Accent3 348" xfId="11151"/>
    <cellStyle name="Accent3 349" xfId="11152"/>
    <cellStyle name="Accent3 35" xfId="11153"/>
    <cellStyle name="Accent3 350" xfId="11154"/>
    <cellStyle name="Accent3 351" xfId="11155"/>
    <cellStyle name="Accent3 352" xfId="11156"/>
    <cellStyle name="Accent3 353" xfId="11157"/>
    <cellStyle name="Accent3 354" xfId="11158"/>
    <cellStyle name="Accent3 355" xfId="11159"/>
    <cellStyle name="Accent3 356" xfId="11160"/>
    <cellStyle name="Accent3 357" xfId="11161"/>
    <cellStyle name="Accent3 358" xfId="11162"/>
    <cellStyle name="Accent3 359" xfId="11163"/>
    <cellStyle name="Accent3 36" xfId="11164"/>
    <cellStyle name="Accent3 360" xfId="11165"/>
    <cellStyle name="Accent3 361" xfId="11166"/>
    <cellStyle name="Accent3 362" xfId="11167"/>
    <cellStyle name="Accent3 363" xfId="11168"/>
    <cellStyle name="Accent3 364" xfId="11169"/>
    <cellStyle name="Accent3 365" xfId="11170"/>
    <cellStyle name="Accent3 366" xfId="11171"/>
    <cellStyle name="Accent3 367" xfId="11172"/>
    <cellStyle name="Accent3 368" xfId="11173"/>
    <cellStyle name="Accent3 369" xfId="11174"/>
    <cellStyle name="Accent3 37" xfId="11175"/>
    <cellStyle name="Accent3 370" xfId="11176"/>
    <cellStyle name="Accent3 371" xfId="11177"/>
    <cellStyle name="Accent3 372" xfId="11178"/>
    <cellStyle name="Accent3 373" xfId="11179"/>
    <cellStyle name="Accent3 374" xfId="11180"/>
    <cellStyle name="Accent3 375" xfId="11181"/>
    <cellStyle name="Accent3 376" xfId="11182"/>
    <cellStyle name="Accent3 377" xfId="11183"/>
    <cellStyle name="Accent3 378" xfId="11184"/>
    <cellStyle name="Accent3 379" xfId="11185"/>
    <cellStyle name="Accent3 38" xfId="11186"/>
    <cellStyle name="Accent3 380" xfId="11187"/>
    <cellStyle name="Accent3 381" xfId="11188"/>
    <cellStyle name="Accent3 382" xfId="11189"/>
    <cellStyle name="Accent3 383" xfId="11190"/>
    <cellStyle name="Accent3 384" xfId="11191"/>
    <cellStyle name="Accent3 385" xfId="11192"/>
    <cellStyle name="Accent3 386" xfId="11193"/>
    <cellStyle name="Accent3 387" xfId="11194"/>
    <cellStyle name="Accent3 388" xfId="11195"/>
    <cellStyle name="Accent3 389" xfId="11196"/>
    <cellStyle name="Accent3 39" xfId="11197"/>
    <cellStyle name="Accent3 390" xfId="11198"/>
    <cellStyle name="Accent3 391" xfId="11199"/>
    <cellStyle name="Accent3 392" xfId="11200"/>
    <cellStyle name="Accent3 393" xfId="11201"/>
    <cellStyle name="Accent3 394" xfId="11202"/>
    <cellStyle name="Accent3 395" xfId="11203"/>
    <cellStyle name="Accent3 396" xfId="11204"/>
    <cellStyle name="Accent3 397" xfId="11205"/>
    <cellStyle name="Accent3 398" xfId="11206"/>
    <cellStyle name="Accent3 399" xfId="11207"/>
    <cellStyle name="Accent3 4" xfId="11208"/>
    <cellStyle name="Accent3 4 2" xfId="11209"/>
    <cellStyle name="Accent3 4 2 2" xfId="40819"/>
    <cellStyle name="Accent3 4 2 2 2" xfId="40820"/>
    <cellStyle name="Accent3 4 2 3" xfId="40821"/>
    <cellStyle name="Accent3 4 2 4" xfId="40822"/>
    <cellStyle name="Accent3 4 2 5" xfId="40823"/>
    <cellStyle name="Accent3 4 3" xfId="11210"/>
    <cellStyle name="Accent3 4 3 2" xfId="40824"/>
    <cellStyle name="Accent3 4 4" xfId="40825"/>
    <cellStyle name="Accent3 4 4 2" xfId="40826"/>
    <cellStyle name="Accent3 40" xfId="11211"/>
    <cellStyle name="Accent3 400" xfId="11212"/>
    <cellStyle name="Accent3 401" xfId="11213"/>
    <cellStyle name="Accent3 402" xfId="11214"/>
    <cellStyle name="Accent3 403" xfId="11215"/>
    <cellStyle name="Accent3 404" xfId="11216"/>
    <cellStyle name="Accent3 405" xfId="11217"/>
    <cellStyle name="Accent3 406" xfId="11218"/>
    <cellStyle name="Accent3 407" xfId="11219"/>
    <cellStyle name="Accent3 408" xfId="11220"/>
    <cellStyle name="Accent3 409" xfId="11221"/>
    <cellStyle name="Accent3 41" xfId="11222"/>
    <cellStyle name="Accent3 410" xfId="11223"/>
    <cellStyle name="Accent3 411" xfId="11224"/>
    <cellStyle name="Accent3 412" xfId="11225"/>
    <cellStyle name="Accent3 413" xfId="11226"/>
    <cellStyle name="Accent3 414" xfId="11227"/>
    <cellStyle name="Accent3 415" xfId="11228"/>
    <cellStyle name="Accent3 416" xfId="11229"/>
    <cellStyle name="Accent3 417" xfId="11230"/>
    <cellStyle name="Accent3 418" xfId="11231"/>
    <cellStyle name="Accent3 419" xfId="11232"/>
    <cellStyle name="Accent3 42" xfId="11233"/>
    <cellStyle name="Accent3 420" xfId="11234"/>
    <cellStyle name="Accent3 421" xfId="11235"/>
    <cellStyle name="Accent3 422" xfId="11236"/>
    <cellStyle name="Accent3 423" xfId="11237"/>
    <cellStyle name="Accent3 424" xfId="11238"/>
    <cellStyle name="Accent3 425" xfId="11239"/>
    <cellStyle name="Accent3 426" xfId="11240"/>
    <cellStyle name="Accent3 427" xfId="11241"/>
    <cellStyle name="Accent3 428" xfId="11242"/>
    <cellStyle name="Accent3 429" xfId="11243"/>
    <cellStyle name="Accent3 43" xfId="11244"/>
    <cellStyle name="Accent3 430" xfId="11245"/>
    <cellStyle name="Accent3 431" xfId="11246"/>
    <cellStyle name="Accent3 432" xfId="11247"/>
    <cellStyle name="Accent3 433" xfId="11248"/>
    <cellStyle name="Accent3 434" xfId="11249"/>
    <cellStyle name="Accent3 435" xfId="11250"/>
    <cellStyle name="Accent3 436" xfId="11251"/>
    <cellStyle name="Accent3 437" xfId="11252"/>
    <cellStyle name="Accent3 438" xfId="11253"/>
    <cellStyle name="Accent3 439" xfId="11254"/>
    <cellStyle name="Accent3 44" xfId="11255"/>
    <cellStyle name="Accent3 440" xfId="11256"/>
    <cellStyle name="Accent3 441" xfId="11257"/>
    <cellStyle name="Accent3 442" xfId="11258"/>
    <cellStyle name="Accent3 443" xfId="11259"/>
    <cellStyle name="Accent3 444" xfId="11260"/>
    <cellStyle name="Accent3 445" xfId="11261"/>
    <cellStyle name="Accent3 446" xfId="11262"/>
    <cellStyle name="Accent3 447" xfId="11263"/>
    <cellStyle name="Accent3 448" xfId="11264"/>
    <cellStyle name="Accent3 449" xfId="11265"/>
    <cellStyle name="Accent3 45" xfId="11266"/>
    <cellStyle name="Accent3 450" xfId="11267"/>
    <cellStyle name="Accent3 451" xfId="11268"/>
    <cellStyle name="Accent3 452" xfId="11269"/>
    <cellStyle name="Accent3 453" xfId="11270"/>
    <cellStyle name="Accent3 454" xfId="11271"/>
    <cellStyle name="Accent3 455" xfId="11272"/>
    <cellStyle name="Accent3 456" xfId="11273"/>
    <cellStyle name="Accent3 457" xfId="11274"/>
    <cellStyle name="Accent3 458" xfId="11275"/>
    <cellStyle name="Accent3 459" xfId="11276"/>
    <cellStyle name="Accent3 46" xfId="11277"/>
    <cellStyle name="Accent3 460" xfId="11278"/>
    <cellStyle name="Accent3 461" xfId="11279"/>
    <cellStyle name="Accent3 462" xfId="11280"/>
    <cellStyle name="Accent3 463" xfId="11281"/>
    <cellStyle name="Accent3 464" xfId="11282"/>
    <cellStyle name="Accent3 465" xfId="11283"/>
    <cellStyle name="Accent3 466" xfId="11284"/>
    <cellStyle name="Accent3 467" xfId="11285"/>
    <cellStyle name="Accent3 468" xfId="11286"/>
    <cellStyle name="Accent3 469" xfId="11287"/>
    <cellStyle name="Accent3 47" xfId="11288"/>
    <cellStyle name="Accent3 470" xfId="11289"/>
    <cellStyle name="Accent3 471" xfId="11290"/>
    <cellStyle name="Accent3 472" xfId="11291"/>
    <cellStyle name="Accent3 473" xfId="11292"/>
    <cellStyle name="Accent3 474" xfId="11293"/>
    <cellStyle name="Accent3 475" xfId="11294"/>
    <cellStyle name="Accent3 476" xfId="11295"/>
    <cellStyle name="Accent3 477" xfId="11296"/>
    <cellStyle name="Accent3 478" xfId="11297"/>
    <cellStyle name="Accent3 479" xfId="11298"/>
    <cellStyle name="Accent3 48" xfId="11299"/>
    <cellStyle name="Accent3 480" xfId="11300"/>
    <cellStyle name="Accent3 481" xfId="11301"/>
    <cellStyle name="Accent3 482" xfId="11302"/>
    <cellStyle name="Accent3 483" xfId="11303"/>
    <cellStyle name="Accent3 484" xfId="11304"/>
    <cellStyle name="Accent3 485" xfId="11305"/>
    <cellStyle name="Accent3 486" xfId="11306"/>
    <cellStyle name="Accent3 487" xfId="11307"/>
    <cellStyle name="Accent3 488" xfId="11308"/>
    <cellStyle name="Accent3 489" xfId="11309"/>
    <cellStyle name="Accent3 49" xfId="11310"/>
    <cellStyle name="Accent3 490" xfId="11311"/>
    <cellStyle name="Accent3 491" xfId="11312"/>
    <cellStyle name="Accent3 492" xfId="11313"/>
    <cellStyle name="Accent3 493" xfId="11314"/>
    <cellStyle name="Accent3 494" xfId="11315"/>
    <cellStyle name="Accent3 495" xfId="11316"/>
    <cellStyle name="Accent3 496" xfId="11317"/>
    <cellStyle name="Accent3 497" xfId="11318"/>
    <cellStyle name="Accent3 498" xfId="11319"/>
    <cellStyle name="Accent3 499" xfId="11320"/>
    <cellStyle name="Accent3 5" xfId="11321"/>
    <cellStyle name="Accent3 5 2" xfId="40827"/>
    <cellStyle name="Accent3 5 2 2" xfId="40828"/>
    <cellStyle name="Accent3 5 2 3" xfId="40829"/>
    <cellStyle name="Accent3 5 3" xfId="40830"/>
    <cellStyle name="Accent3 50" xfId="11322"/>
    <cellStyle name="Accent3 500" xfId="11323"/>
    <cellStyle name="Accent3 501" xfId="11324"/>
    <cellStyle name="Accent3 502" xfId="11325"/>
    <cellStyle name="Accent3 503" xfId="11326"/>
    <cellStyle name="Accent3 504" xfId="11327"/>
    <cellStyle name="Accent3 505" xfId="11328"/>
    <cellStyle name="Accent3 506" xfId="11329"/>
    <cellStyle name="Accent3 507" xfId="11330"/>
    <cellStyle name="Accent3 508" xfId="11331"/>
    <cellStyle name="Accent3 509" xfId="11332"/>
    <cellStyle name="Accent3 51" xfId="11333"/>
    <cellStyle name="Accent3 510" xfId="11334"/>
    <cellStyle name="Accent3 511" xfId="11335"/>
    <cellStyle name="Accent3 512" xfId="11336"/>
    <cellStyle name="Accent3 513" xfId="11337"/>
    <cellStyle name="Accent3 514" xfId="11338"/>
    <cellStyle name="Accent3 515" xfId="11339"/>
    <cellStyle name="Accent3 516" xfId="11340"/>
    <cellStyle name="Accent3 517" xfId="11341"/>
    <cellStyle name="Accent3 518" xfId="11342"/>
    <cellStyle name="Accent3 519" xfId="11343"/>
    <cellStyle name="Accent3 52" xfId="11344"/>
    <cellStyle name="Accent3 520" xfId="11345"/>
    <cellStyle name="Accent3 521" xfId="11346"/>
    <cellStyle name="Accent3 522" xfId="11347"/>
    <cellStyle name="Accent3 523" xfId="11348"/>
    <cellStyle name="Accent3 524" xfId="11349"/>
    <cellStyle name="Accent3 525" xfId="11350"/>
    <cellStyle name="Accent3 526" xfId="11351"/>
    <cellStyle name="Accent3 527" xfId="11352"/>
    <cellStyle name="Accent3 528" xfId="11353"/>
    <cellStyle name="Accent3 529" xfId="11354"/>
    <cellStyle name="Accent3 53" xfId="11355"/>
    <cellStyle name="Accent3 530" xfId="11356"/>
    <cellStyle name="Accent3 531" xfId="11357"/>
    <cellStyle name="Accent3 532" xfId="11358"/>
    <cellStyle name="Accent3 533" xfId="11359"/>
    <cellStyle name="Accent3 534" xfId="11360"/>
    <cellStyle name="Accent3 535" xfId="11361"/>
    <cellStyle name="Accent3 536" xfId="11362"/>
    <cellStyle name="Accent3 537" xfId="11363"/>
    <cellStyle name="Accent3 538" xfId="11364"/>
    <cellStyle name="Accent3 539" xfId="11365"/>
    <cellStyle name="Accent3 54" xfId="11366"/>
    <cellStyle name="Accent3 540" xfId="11367"/>
    <cellStyle name="Accent3 541" xfId="11368"/>
    <cellStyle name="Accent3 542" xfId="11369"/>
    <cellStyle name="Accent3 543" xfId="11370"/>
    <cellStyle name="Accent3 544" xfId="11371"/>
    <cellStyle name="Accent3 545" xfId="11372"/>
    <cellStyle name="Accent3 546" xfId="11373"/>
    <cellStyle name="Accent3 547" xfId="11374"/>
    <cellStyle name="Accent3 548" xfId="11375"/>
    <cellStyle name="Accent3 549" xfId="11376"/>
    <cellStyle name="Accent3 55" xfId="11377"/>
    <cellStyle name="Accent3 550" xfId="11378"/>
    <cellStyle name="Accent3 551" xfId="11379"/>
    <cellStyle name="Accent3 552" xfId="11380"/>
    <cellStyle name="Accent3 553" xfId="11381"/>
    <cellStyle name="Accent3 554" xfId="11382"/>
    <cellStyle name="Accent3 555" xfId="11383"/>
    <cellStyle name="Accent3 556" xfId="11384"/>
    <cellStyle name="Accent3 557" xfId="11385"/>
    <cellStyle name="Accent3 558" xfId="11386"/>
    <cellStyle name="Accent3 559" xfId="11387"/>
    <cellStyle name="Accent3 56" xfId="11388"/>
    <cellStyle name="Accent3 560" xfId="11389"/>
    <cellStyle name="Accent3 561" xfId="11390"/>
    <cellStyle name="Accent3 562" xfId="11391"/>
    <cellStyle name="Accent3 563" xfId="11392"/>
    <cellStyle name="Accent3 564" xfId="11393"/>
    <cellStyle name="Accent3 565" xfId="11394"/>
    <cellStyle name="Accent3 566" xfId="11395"/>
    <cellStyle name="Accent3 567" xfId="11396"/>
    <cellStyle name="Accent3 568" xfId="11397"/>
    <cellStyle name="Accent3 569" xfId="11398"/>
    <cellStyle name="Accent3 57" xfId="11399"/>
    <cellStyle name="Accent3 570" xfId="11400"/>
    <cellStyle name="Accent3 571" xfId="11401"/>
    <cellStyle name="Accent3 572" xfId="11402"/>
    <cellStyle name="Accent3 573" xfId="11403"/>
    <cellStyle name="Accent3 574" xfId="11404"/>
    <cellStyle name="Accent3 575" xfId="11405"/>
    <cellStyle name="Accent3 576" xfId="11406"/>
    <cellStyle name="Accent3 577" xfId="11407"/>
    <cellStyle name="Accent3 578" xfId="11408"/>
    <cellStyle name="Accent3 579" xfId="11409"/>
    <cellStyle name="Accent3 58" xfId="11410"/>
    <cellStyle name="Accent3 580" xfId="11411"/>
    <cellStyle name="Accent3 581" xfId="11412"/>
    <cellStyle name="Accent3 582" xfId="11413"/>
    <cellStyle name="Accent3 583" xfId="11414"/>
    <cellStyle name="Accent3 584" xfId="11415"/>
    <cellStyle name="Accent3 585" xfId="11416"/>
    <cellStyle name="Accent3 586" xfId="11417"/>
    <cellStyle name="Accent3 587" xfId="11418"/>
    <cellStyle name="Accent3 588" xfId="11419"/>
    <cellStyle name="Accent3 589" xfId="11420"/>
    <cellStyle name="Accent3 59" xfId="11421"/>
    <cellStyle name="Accent3 590" xfId="11422"/>
    <cellStyle name="Accent3 591" xfId="11423"/>
    <cellStyle name="Accent3 592" xfId="11424"/>
    <cellStyle name="Accent3 593" xfId="11425"/>
    <cellStyle name="Accent3 594" xfId="11426"/>
    <cellStyle name="Accent3 595" xfId="11427"/>
    <cellStyle name="Accent3 6" xfId="11428"/>
    <cellStyle name="Accent3 6 2" xfId="40831"/>
    <cellStyle name="Accent3 6 2 2" xfId="40832"/>
    <cellStyle name="Accent3 6 3" xfId="40833"/>
    <cellStyle name="Accent3 6 4" xfId="40834"/>
    <cellStyle name="Accent3 6 5" xfId="40835"/>
    <cellStyle name="Accent3 6 6" xfId="40836"/>
    <cellStyle name="Accent3 60" xfId="11429"/>
    <cellStyle name="Accent3 61" xfId="11430"/>
    <cellStyle name="Accent3 62" xfId="11431"/>
    <cellStyle name="Accent3 63" xfId="11432"/>
    <cellStyle name="Accent3 64" xfId="11433"/>
    <cellStyle name="Accent3 65" xfId="11434"/>
    <cellStyle name="Accent3 66" xfId="11435"/>
    <cellStyle name="Accent3 67" xfId="11436"/>
    <cellStyle name="Accent3 68" xfId="11437"/>
    <cellStyle name="Accent3 69" xfId="11438"/>
    <cellStyle name="Accent3 7" xfId="11439"/>
    <cellStyle name="Accent3 7 2" xfId="40837"/>
    <cellStyle name="Accent3 7 3" xfId="40838"/>
    <cellStyle name="Accent3 7 4" xfId="40839"/>
    <cellStyle name="Accent3 70" xfId="11440"/>
    <cellStyle name="Accent3 71" xfId="11441"/>
    <cellStyle name="Accent3 72" xfId="11442"/>
    <cellStyle name="Accent3 73" xfId="11443"/>
    <cellStyle name="Accent3 74" xfId="11444"/>
    <cellStyle name="Accent3 75" xfId="11445"/>
    <cellStyle name="Accent3 76" xfId="11446"/>
    <cellStyle name="Accent3 77" xfId="11447"/>
    <cellStyle name="Accent3 78" xfId="11448"/>
    <cellStyle name="Accent3 79" xfId="11449"/>
    <cellStyle name="Accent3 8" xfId="11450"/>
    <cellStyle name="Accent3 8 2" xfId="40840"/>
    <cellStyle name="Accent3 8 3" xfId="40841"/>
    <cellStyle name="Accent3 8 4" xfId="40842"/>
    <cellStyle name="Accent3 80" xfId="11451"/>
    <cellStyle name="Accent3 81" xfId="11452"/>
    <cellStyle name="Accent3 82" xfId="11453"/>
    <cellStyle name="Accent3 83" xfId="11454"/>
    <cellStyle name="Accent3 84" xfId="11455"/>
    <cellStyle name="Accent3 85" xfId="11456"/>
    <cellStyle name="Accent3 86" xfId="11457"/>
    <cellStyle name="Accent3 87" xfId="11458"/>
    <cellStyle name="Accent3 88" xfId="11459"/>
    <cellStyle name="Accent3 89" xfId="11460"/>
    <cellStyle name="Accent3 9" xfId="11461"/>
    <cellStyle name="Accent3 9 2" xfId="40843"/>
    <cellStyle name="Accent3 9 3" xfId="40844"/>
    <cellStyle name="Accent3 9 4" xfId="40845"/>
    <cellStyle name="Accent3 90" xfId="11462"/>
    <cellStyle name="Accent3 91" xfId="11463"/>
    <cellStyle name="Accent3 92" xfId="11464"/>
    <cellStyle name="Accent3 93" xfId="11465"/>
    <cellStyle name="Accent3 94" xfId="11466"/>
    <cellStyle name="Accent3 95" xfId="11467"/>
    <cellStyle name="Accent3 96" xfId="11468"/>
    <cellStyle name="Accent3 97" xfId="11469"/>
    <cellStyle name="Accent3 98" xfId="11470"/>
    <cellStyle name="Accent3 99" xfId="11471"/>
    <cellStyle name="Accent4 - 20%" xfId="11472"/>
    <cellStyle name="Accent4 - 20% 2" xfId="11473"/>
    <cellStyle name="Accent4 - 20%_2011 OM ASM Report" xfId="11474"/>
    <cellStyle name="Accent4 - 40%" xfId="11475"/>
    <cellStyle name="Accent4 - 40% 2" xfId="11476"/>
    <cellStyle name="Accent4 - 40%_2011 OM ASM Report" xfId="11477"/>
    <cellStyle name="Accent4 - 60%" xfId="11478"/>
    <cellStyle name="Accent4 - 60% 2" xfId="11479"/>
    <cellStyle name="Accent4 - 60%_2011 OM ASM Report" xfId="11480"/>
    <cellStyle name="Accent4 10" xfId="11481"/>
    <cellStyle name="Accent4 10 2" xfId="40846"/>
    <cellStyle name="Accent4 10 3" xfId="40847"/>
    <cellStyle name="Accent4 100" xfId="11482"/>
    <cellStyle name="Accent4 101" xfId="11483"/>
    <cellStyle name="Accent4 102" xfId="11484"/>
    <cellStyle name="Accent4 103" xfId="11485"/>
    <cellStyle name="Accent4 104" xfId="11486"/>
    <cellStyle name="Accent4 105" xfId="11487"/>
    <cellStyle name="Accent4 106" xfId="11488"/>
    <cellStyle name="Accent4 107" xfId="11489"/>
    <cellStyle name="Accent4 108" xfId="11490"/>
    <cellStyle name="Accent4 109" xfId="11491"/>
    <cellStyle name="Accent4 11" xfId="11492"/>
    <cellStyle name="Accent4 11 2" xfId="40848"/>
    <cellStyle name="Accent4 11 3" xfId="40849"/>
    <cellStyle name="Accent4 110" xfId="11493"/>
    <cellStyle name="Accent4 111" xfId="11494"/>
    <cellStyle name="Accent4 112" xfId="11495"/>
    <cellStyle name="Accent4 113" xfId="11496"/>
    <cellStyle name="Accent4 114" xfId="11497"/>
    <cellStyle name="Accent4 115" xfId="11498"/>
    <cellStyle name="Accent4 116" xfId="11499"/>
    <cellStyle name="Accent4 117" xfId="11500"/>
    <cellStyle name="Accent4 118" xfId="11501"/>
    <cellStyle name="Accent4 119" xfId="11502"/>
    <cellStyle name="Accent4 12" xfId="11503"/>
    <cellStyle name="Accent4 12 2" xfId="40850"/>
    <cellStyle name="Accent4 120" xfId="11504"/>
    <cellStyle name="Accent4 121" xfId="11505"/>
    <cellStyle name="Accent4 122" xfId="11506"/>
    <cellStyle name="Accent4 123" xfId="11507"/>
    <cellStyle name="Accent4 124" xfId="11508"/>
    <cellStyle name="Accent4 125" xfId="11509"/>
    <cellStyle name="Accent4 126" xfId="11510"/>
    <cellStyle name="Accent4 127" xfId="11511"/>
    <cellStyle name="Accent4 128" xfId="11512"/>
    <cellStyle name="Accent4 129" xfId="11513"/>
    <cellStyle name="Accent4 13" xfId="11514"/>
    <cellStyle name="Accent4 13 2" xfId="40851"/>
    <cellStyle name="Accent4 13 3" xfId="40852"/>
    <cellStyle name="Accent4 130" xfId="11515"/>
    <cellStyle name="Accent4 131" xfId="11516"/>
    <cellStyle name="Accent4 132" xfId="11517"/>
    <cellStyle name="Accent4 133" xfId="11518"/>
    <cellStyle name="Accent4 134" xfId="11519"/>
    <cellStyle name="Accent4 135" xfId="11520"/>
    <cellStyle name="Accent4 136" xfId="11521"/>
    <cellStyle name="Accent4 137" xfId="11522"/>
    <cellStyle name="Accent4 138" xfId="11523"/>
    <cellStyle name="Accent4 139" xfId="11524"/>
    <cellStyle name="Accent4 14" xfId="11525"/>
    <cellStyle name="Accent4 14 2" xfId="40853"/>
    <cellStyle name="Accent4 14 3" xfId="40854"/>
    <cellStyle name="Accent4 140" xfId="11526"/>
    <cellStyle name="Accent4 141" xfId="11527"/>
    <cellStyle name="Accent4 142" xfId="11528"/>
    <cellStyle name="Accent4 143" xfId="11529"/>
    <cellStyle name="Accent4 144" xfId="11530"/>
    <cellStyle name="Accent4 145" xfId="11531"/>
    <cellStyle name="Accent4 146" xfId="11532"/>
    <cellStyle name="Accent4 147" xfId="11533"/>
    <cellStyle name="Accent4 148" xfId="11534"/>
    <cellStyle name="Accent4 149" xfId="11535"/>
    <cellStyle name="Accent4 15" xfId="11536"/>
    <cellStyle name="Accent4 15 2" xfId="40855"/>
    <cellStyle name="Accent4 15 3" xfId="40856"/>
    <cellStyle name="Accent4 150" xfId="11537"/>
    <cellStyle name="Accent4 151" xfId="11538"/>
    <cellStyle name="Accent4 152" xfId="11539"/>
    <cellStyle name="Accent4 153" xfId="11540"/>
    <cellStyle name="Accent4 154" xfId="11541"/>
    <cellStyle name="Accent4 155" xfId="11542"/>
    <cellStyle name="Accent4 156" xfId="11543"/>
    <cellStyle name="Accent4 157" xfId="11544"/>
    <cellStyle name="Accent4 158" xfId="11545"/>
    <cellStyle name="Accent4 159" xfId="11546"/>
    <cellStyle name="Accent4 16" xfId="11547"/>
    <cellStyle name="Accent4 16 2" xfId="11548"/>
    <cellStyle name="Accent4 16 3" xfId="40857"/>
    <cellStyle name="Accent4 16_County_Stop_Light_Chart_2012_02" xfId="11549"/>
    <cellStyle name="Accent4 160" xfId="11550"/>
    <cellStyle name="Accent4 161" xfId="11551"/>
    <cellStyle name="Accent4 162" xfId="11552"/>
    <cellStyle name="Accent4 163" xfId="11553"/>
    <cellStyle name="Accent4 164" xfId="11554"/>
    <cellStyle name="Accent4 165" xfId="11555"/>
    <cellStyle name="Accent4 166" xfId="11556"/>
    <cellStyle name="Accent4 167" xfId="11557"/>
    <cellStyle name="Accent4 168" xfId="11558"/>
    <cellStyle name="Accent4 169" xfId="11559"/>
    <cellStyle name="Accent4 17" xfId="11560"/>
    <cellStyle name="Accent4 17 2" xfId="40858"/>
    <cellStyle name="Accent4 17 3" xfId="40859"/>
    <cellStyle name="Accent4 170" xfId="11561"/>
    <cellStyle name="Accent4 171" xfId="11562"/>
    <cellStyle name="Accent4 172" xfId="11563"/>
    <cellStyle name="Accent4 173" xfId="11564"/>
    <cellStyle name="Accent4 174" xfId="11565"/>
    <cellStyle name="Accent4 175" xfId="11566"/>
    <cellStyle name="Accent4 176" xfId="11567"/>
    <cellStyle name="Accent4 177" xfId="11568"/>
    <cellStyle name="Accent4 178" xfId="11569"/>
    <cellStyle name="Accent4 179" xfId="11570"/>
    <cellStyle name="Accent4 18" xfId="11571"/>
    <cellStyle name="Accent4 18 2" xfId="40860"/>
    <cellStyle name="Accent4 180" xfId="11572"/>
    <cellStyle name="Accent4 181" xfId="11573"/>
    <cellStyle name="Accent4 182" xfId="11574"/>
    <cellStyle name="Accent4 183" xfId="11575"/>
    <cellStyle name="Accent4 184" xfId="11576"/>
    <cellStyle name="Accent4 185" xfId="11577"/>
    <cellStyle name="Accent4 186" xfId="11578"/>
    <cellStyle name="Accent4 187" xfId="11579"/>
    <cellStyle name="Accent4 188" xfId="11580"/>
    <cellStyle name="Accent4 189" xfId="11581"/>
    <cellStyle name="Accent4 19" xfId="11582"/>
    <cellStyle name="Accent4 190" xfId="11583"/>
    <cellStyle name="Accent4 191" xfId="11584"/>
    <cellStyle name="Accent4 192" xfId="11585"/>
    <cellStyle name="Accent4 193" xfId="11586"/>
    <cellStyle name="Accent4 194" xfId="11587"/>
    <cellStyle name="Accent4 195" xfId="11588"/>
    <cellStyle name="Accent4 196" xfId="11589"/>
    <cellStyle name="Accent4 197" xfId="11590"/>
    <cellStyle name="Accent4 198" xfId="11591"/>
    <cellStyle name="Accent4 199" xfId="11592"/>
    <cellStyle name="Accent4 2" xfId="11593"/>
    <cellStyle name="Accent4 2 2" xfId="11594"/>
    <cellStyle name="Accent4 2 2 2" xfId="11595"/>
    <cellStyle name="Accent4 2 2 2 2" xfId="40861"/>
    <cellStyle name="Accent4 2 2 2 2 2" xfId="40862"/>
    <cellStyle name="Accent4 2 2 2 3" xfId="40863"/>
    <cellStyle name="Accent4 2 2 3" xfId="40864"/>
    <cellStyle name="Accent4 2 2 3 2" xfId="40865"/>
    <cellStyle name="Accent4 2 2 4" xfId="40866"/>
    <cellStyle name="Accent4 2 2 4 2" xfId="40867"/>
    <cellStyle name="Accent4 2 3" xfId="11596"/>
    <cellStyle name="Accent4 2 3 2" xfId="40868"/>
    <cellStyle name="Accent4 2 3 2 2" xfId="40869"/>
    <cellStyle name="Accent4 2 3 2 2 2" xfId="40870"/>
    <cellStyle name="Accent4 2 3 2 3" xfId="40871"/>
    <cellStyle name="Accent4 2 3 2 4" xfId="40872"/>
    <cellStyle name="Accent4 2 3 3" xfId="40873"/>
    <cellStyle name="Accent4 2 3 3 2" xfId="40874"/>
    <cellStyle name="Accent4 2 3 4" xfId="40875"/>
    <cellStyle name="Accent4 2 3 4 2" xfId="40876"/>
    <cellStyle name="Accent4 2 3 5" xfId="40877"/>
    <cellStyle name="Accent4 2 3 6" xfId="40878"/>
    <cellStyle name="Accent4 2 4" xfId="40879"/>
    <cellStyle name="Accent4 2 4 2" xfId="40880"/>
    <cellStyle name="Accent4 2 4 2 2" xfId="40881"/>
    <cellStyle name="Accent4 2 4 3" xfId="40882"/>
    <cellStyle name="Accent4 2 4 4" xfId="40883"/>
    <cellStyle name="Accent4 2 4 5" xfId="40884"/>
    <cellStyle name="Accent4 2 5" xfId="40885"/>
    <cellStyle name="Accent4 2 5 2" xfId="40886"/>
    <cellStyle name="Accent4 2 6" xfId="40887"/>
    <cellStyle name="Accent4 2 6 2" xfId="40888"/>
    <cellStyle name="Accent4 2 7" xfId="40889"/>
    <cellStyle name="Accent4 20" xfId="11597"/>
    <cellStyle name="Accent4 200" xfId="11598"/>
    <cellStyle name="Accent4 201" xfId="11599"/>
    <cellStyle name="Accent4 202" xfId="11600"/>
    <cellStyle name="Accent4 203" xfId="11601"/>
    <cellStyle name="Accent4 204" xfId="11602"/>
    <cellStyle name="Accent4 205" xfId="11603"/>
    <cellStyle name="Accent4 206" xfId="11604"/>
    <cellStyle name="Accent4 207" xfId="11605"/>
    <cellStyle name="Accent4 208" xfId="11606"/>
    <cellStyle name="Accent4 209" xfId="11607"/>
    <cellStyle name="Accent4 21" xfId="11608"/>
    <cellStyle name="Accent4 210" xfId="11609"/>
    <cellStyle name="Accent4 211" xfId="11610"/>
    <cellStyle name="Accent4 212" xfId="11611"/>
    <cellStyle name="Accent4 213" xfId="11612"/>
    <cellStyle name="Accent4 214" xfId="11613"/>
    <cellStyle name="Accent4 215" xfId="11614"/>
    <cellStyle name="Accent4 216" xfId="11615"/>
    <cellStyle name="Accent4 217" xfId="11616"/>
    <cellStyle name="Accent4 218" xfId="11617"/>
    <cellStyle name="Accent4 219" xfId="11618"/>
    <cellStyle name="Accent4 22" xfId="11619"/>
    <cellStyle name="Accent4 220" xfId="11620"/>
    <cellStyle name="Accent4 221" xfId="11621"/>
    <cellStyle name="Accent4 222" xfId="11622"/>
    <cellStyle name="Accent4 223" xfId="11623"/>
    <cellStyle name="Accent4 224" xfId="11624"/>
    <cellStyle name="Accent4 225" xfId="11625"/>
    <cellStyle name="Accent4 226" xfId="11626"/>
    <cellStyle name="Accent4 227" xfId="11627"/>
    <cellStyle name="Accent4 228" xfId="11628"/>
    <cellStyle name="Accent4 229" xfId="11629"/>
    <cellStyle name="Accent4 23" xfId="11630"/>
    <cellStyle name="Accent4 230" xfId="11631"/>
    <cellStyle name="Accent4 231" xfId="11632"/>
    <cellStyle name="Accent4 232" xfId="11633"/>
    <cellStyle name="Accent4 233" xfId="11634"/>
    <cellStyle name="Accent4 234" xfId="11635"/>
    <cellStyle name="Accent4 235" xfId="11636"/>
    <cellStyle name="Accent4 236" xfId="11637"/>
    <cellStyle name="Accent4 237" xfId="11638"/>
    <cellStyle name="Accent4 238" xfId="11639"/>
    <cellStyle name="Accent4 239" xfId="11640"/>
    <cellStyle name="Accent4 24" xfId="11641"/>
    <cellStyle name="Accent4 240" xfId="11642"/>
    <cellStyle name="Accent4 241" xfId="11643"/>
    <cellStyle name="Accent4 242" xfId="11644"/>
    <cellStyle name="Accent4 243" xfId="11645"/>
    <cellStyle name="Accent4 244" xfId="11646"/>
    <cellStyle name="Accent4 245" xfId="11647"/>
    <cellStyle name="Accent4 246" xfId="11648"/>
    <cellStyle name="Accent4 247" xfId="11649"/>
    <cellStyle name="Accent4 248" xfId="11650"/>
    <cellStyle name="Accent4 249" xfId="11651"/>
    <cellStyle name="Accent4 25" xfId="11652"/>
    <cellStyle name="Accent4 250" xfId="11653"/>
    <cellStyle name="Accent4 251" xfId="11654"/>
    <cellStyle name="Accent4 252" xfId="11655"/>
    <cellStyle name="Accent4 253" xfId="11656"/>
    <cellStyle name="Accent4 254" xfId="11657"/>
    <cellStyle name="Accent4 255" xfId="11658"/>
    <cellStyle name="Accent4 256" xfId="11659"/>
    <cellStyle name="Accent4 257" xfId="11660"/>
    <cellStyle name="Accent4 258" xfId="11661"/>
    <cellStyle name="Accent4 259" xfId="11662"/>
    <cellStyle name="Accent4 26" xfId="11663"/>
    <cellStyle name="Accent4 260" xfId="11664"/>
    <cellStyle name="Accent4 261" xfId="11665"/>
    <cellStyle name="Accent4 262" xfId="11666"/>
    <cellStyle name="Accent4 263" xfId="11667"/>
    <cellStyle name="Accent4 264" xfId="11668"/>
    <cellStyle name="Accent4 265" xfId="11669"/>
    <cellStyle name="Accent4 266" xfId="11670"/>
    <cellStyle name="Accent4 267" xfId="11671"/>
    <cellStyle name="Accent4 268" xfId="11672"/>
    <cellStyle name="Accent4 269" xfId="11673"/>
    <cellStyle name="Accent4 27" xfId="11674"/>
    <cellStyle name="Accent4 270" xfId="11675"/>
    <cellStyle name="Accent4 271" xfId="11676"/>
    <cellStyle name="Accent4 272" xfId="11677"/>
    <cellStyle name="Accent4 273" xfId="11678"/>
    <cellStyle name="Accent4 274" xfId="11679"/>
    <cellStyle name="Accent4 275" xfId="11680"/>
    <cellStyle name="Accent4 276" xfId="11681"/>
    <cellStyle name="Accent4 277" xfId="11682"/>
    <cellStyle name="Accent4 278" xfId="11683"/>
    <cellStyle name="Accent4 279" xfId="11684"/>
    <cellStyle name="Accent4 28" xfId="11685"/>
    <cellStyle name="Accent4 280" xfId="11686"/>
    <cellStyle name="Accent4 281" xfId="11687"/>
    <cellStyle name="Accent4 282" xfId="11688"/>
    <cellStyle name="Accent4 283" xfId="11689"/>
    <cellStyle name="Accent4 284" xfId="11690"/>
    <cellStyle name="Accent4 285" xfId="11691"/>
    <cellStyle name="Accent4 286" xfId="11692"/>
    <cellStyle name="Accent4 287" xfId="11693"/>
    <cellStyle name="Accent4 288" xfId="11694"/>
    <cellStyle name="Accent4 289" xfId="11695"/>
    <cellStyle name="Accent4 29" xfId="11696"/>
    <cellStyle name="Accent4 290" xfId="11697"/>
    <cellStyle name="Accent4 291" xfId="11698"/>
    <cellStyle name="Accent4 292" xfId="11699"/>
    <cellStyle name="Accent4 293" xfId="11700"/>
    <cellStyle name="Accent4 294" xfId="11701"/>
    <cellStyle name="Accent4 295" xfId="11702"/>
    <cellStyle name="Accent4 296" xfId="11703"/>
    <cellStyle name="Accent4 297" xfId="11704"/>
    <cellStyle name="Accent4 298" xfId="11705"/>
    <cellStyle name="Accent4 299" xfId="11706"/>
    <cellStyle name="Accent4 3" xfId="11707"/>
    <cellStyle name="Accent4 3 2" xfId="11708"/>
    <cellStyle name="Accent4 3 2 2" xfId="40890"/>
    <cellStyle name="Accent4 3 2 2 2" xfId="40891"/>
    <cellStyle name="Accent4 3 2 3" xfId="40892"/>
    <cellStyle name="Accent4 3 2 4" xfId="40893"/>
    <cellStyle name="Accent4 3 3" xfId="11709"/>
    <cellStyle name="Accent4 3 3 2" xfId="40894"/>
    <cellStyle name="Accent4 3 4" xfId="11710"/>
    <cellStyle name="Accent4 3 4 2" xfId="40895"/>
    <cellStyle name="Accent4 3 5" xfId="40896"/>
    <cellStyle name="Accent4 30" xfId="11711"/>
    <cellStyle name="Accent4 300" xfId="11712"/>
    <cellStyle name="Accent4 301" xfId="11713"/>
    <cellStyle name="Accent4 302" xfId="11714"/>
    <cellStyle name="Accent4 303" xfId="11715"/>
    <cellStyle name="Accent4 304" xfId="11716"/>
    <cellStyle name="Accent4 305" xfId="11717"/>
    <cellStyle name="Accent4 306" xfId="11718"/>
    <cellStyle name="Accent4 307" xfId="11719"/>
    <cellStyle name="Accent4 308" xfId="11720"/>
    <cellStyle name="Accent4 309" xfId="11721"/>
    <cellStyle name="Accent4 31" xfId="11722"/>
    <cellStyle name="Accent4 310" xfId="11723"/>
    <cellStyle name="Accent4 311" xfId="11724"/>
    <cellStyle name="Accent4 312" xfId="11725"/>
    <cellStyle name="Accent4 313" xfId="11726"/>
    <cellStyle name="Accent4 314" xfId="11727"/>
    <cellStyle name="Accent4 315" xfId="11728"/>
    <cellStyle name="Accent4 316" xfId="11729"/>
    <cellStyle name="Accent4 317" xfId="11730"/>
    <cellStyle name="Accent4 318" xfId="11731"/>
    <cellStyle name="Accent4 319" xfId="11732"/>
    <cellStyle name="Accent4 32" xfId="11733"/>
    <cellStyle name="Accent4 320" xfId="11734"/>
    <cellStyle name="Accent4 321" xfId="11735"/>
    <cellStyle name="Accent4 322" xfId="11736"/>
    <cellStyle name="Accent4 323" xfId="11737"/>
    <cellStyle name="Accent4 324" xfId="11738"/>
    <cellStyle name="Accent4 325" xfId="11739"/>
    <cellStyle name="Accent4 326" xfId="11740"/>
    <cellStyle name="Accent4 327" xfId="11741"/>
    <cellStyle name="Accent4 328" xfId="11742"/>
    <cellStyle name="Accent4 329" xfId="11743"/>
    <cellStyle name="Accent4 33" xfId="11744"/>
    <cellStyle name="Accent4 330" xfId="11745"/>
    <cellStyle name="Accent4 331" xfId="11746"/>
    <cellStyle name="Accent4 332" xfId="11747"/>
    <cellStyle name="Accent4 333" xfId="11748"/>
    <cellStyle name="Accent4 334" xfId="11749"/>
    <cellStyle name="Accent4 335" xfId="11750"/>
    <cellStyle name="Accent4 336" xfId="11751"/>
    <cellStyle name="Accent4 337" xfId="11752"/>
    <cellStyle name="Accent4 338" xfId="11753"/>
    <cellStyle name="Accent4 339" xfId="11754"/>
    <cellStyle name="Accent4 34" xfId="11755"/>
    <cellStyle name="Accent4 340" xfId="11756"/>
    <cellStyle name="Accent4 341" xfId="11757"/>
    <cellStyle name="Accent4 342" xfId="11758"/>
    <cellStyle name="Accent4 343" xfId="11759"/>
    <cellStyle name="Accent4 344" xfId="11760"/>
    <cellStyle name="Accent4 345" xfId="11761"/>
    <cellStyle name="Accent4 346" xfId="11762"/>
    <cellStyle name="Accent4 347" xfId="11763"/>
    <cellStyle name="Accent4 348" xfId="11764"/>
    <cellStyle name="Accent4 349" xfId="11765"/>
    <cellStyle name="Accent4 35" xfId="11766"/>
    <cellStyle name="Accent4 350" xfId="11767"/>
    <cellStyle name="Accent4 351" xfId="11768"/>
    <cellStyle name="Accent4 352" xfId="11769"/>
    <cellStyle name="Accent4 353" xfId="11770"/>
    <cellStyle name="Accent4 354" xfId="11771"/>
    <cellStyle name="Accent4 355" xfId="11772"/>
    <cellStyle name="Accent4 356" xfId="11773"/>
    <cellStyle name="Accent4 357" xfId="11774"/>
    <cellStyle name="Accent4 358" xfId="11775"/>
    <cellStyle name="Accent4 359" xfId="11776"/>
    <cellStyle name="Accent4 36" xfId="11777"/>
    <cellStyle name="Accent4 360" xfId="11778"/>
    <cellStyle name="Accent4 361" xfId="11779"/>
    <cellStyle name="Accent4 362" xfId="11780"/>
    <cellStyle name="Accent4 363" xfId="11781"/>
    <cellStyle name="Accent4 364" xfId="11782"/>
    <cellStyle name="Accent4 365" xfId="11783"/>
    <cellStyle name="Accent4 366" xfId="11784"/>
    <cellStyle name="Accent4 367" xfId="11785"/>
    <cellStyle name="Accent4 368" xfId="11786"/>
    <cellStyle name="Accent4 369" xfId="11787"/>
    <cellStyle name="Accent4 37" xfId="11788"/>
    <cellStyle name="Accent4 370" xfId="11789"/>
    <cellStyle name="Accent4 371" xfId="11790"/>
    <cellStyle name="Accent4 372" xfId="11791"/>
    <cellStyle name="Accent4 373" xfId="11792"/>
    <cellStyle name="Accent4 374" xfId="11793"/>
    <cellStyle name="Accent4 375" xfId="11794"/>
    <cellStyle name="Accent4 376" xfId="11795"/>
    <cellStyle name="Accent4 377" xfId="11796"/>
    <cellStyle name="Accent4 378" xfId="11797"/>
    <cellStyle name="Accent4 379" xfId="11798"/>
    <cellStyle name="Accent4 38" xfId="11799"/>
    <cellStyle name="Accent4 380" xfId="11800"/>
    <cellStyle name="Accent4 381" xfId="11801"/>
    <cellStyle name="Accent4 382" xfId="11802"/>
    <cellStyle name="Accent4 383" xfId="11803"/>
    <cellStyle name="Accent4 384" xfId="11804"/>
    <cellStyle name="Accent4 385" xfId="11805"/>
    <cellStyle name="Accent4 386" xfId="11806"/>
    <cellStyle name="Accent4 387" xfId="11807"/>
    <cellStyle name="Accent4 388" xfId="11808"/>
    <cellStyle name="Accent4 389" xfId="11809"/>
    <cellStyle name="Accent4 39" xfId="11810"/>
    <cellStyle name="Accent4 390" xfId="11811"/>
    <cellStyle name="Accent4 391" xfId="11812"/>
    <cellStyle name="Accent4 392" xfId="11813"/>
    <cellStyle name="Accent4 393" xfId="11814"/>
    <cellStyle name="Accent4 394" xfId="11815"/>
    <cellStyle name="Accent4 395" xfId="11816"/>
    <cellStyle name="Accent4 396" xfId="11817"/>
    <cellStyle name="Accent4 397" xfId="11818"/>
    <cellStyle name="Accent4 398" xfId="11819"/>
    <cellStyle name="Accent4 399" xfId="11820"/>
    <cellStyle name="Accent4 4" xfId="11821"/>
    <cellStyle name="Accent4 4 2" xfId="11822"/>
    <cellStyle name="Accent4 4 2 2" xfId="40897"/>
    <cellStyle name="Accent4 4 2 2 2" xfId="40898"/>
    <cellStyle name="Accent4 4 2 3" xfId="40899"/>
    <cellStyle name="Accent4 4 2 4" xfId="40900"/>
    <cellStyle name="Accent4 4 2 5" xfId="40901"/>
    <cellStyle name="Accent4 4 3" xfId="11823"/>
    <cellStyle name="Accent4 4 3 2" xfId="40902"/>
    <cellStyle name="Accent4 4 4" xfId="40903"/>
    <cellStyle name="Accent4 4 4 2" xfId="40904"/>
    <cellStyle name="Accent4 40" xfId="11824"/>
    <cellStyle name="Accent4 400" xfId="11825"/>
    <cellStyle name="Accent4 401" xfId="11826"/>
    <cellStyle name="Accent4 402" xfId="11827"/>
    <cellStyle name="Accent4 403" xfId="11828"/>
    <cellStyle name="Accent4 404" xfId="11829"/>
    <cellStyle name="Accent4 405" xfId="11830"/>
    <cellStyle name="Accent4 406" xfId="11831"/>
    <cellStyle name="Accent4 407" xfId="11832"/>
    <cellStyle name="Accent4 408" xfId="11833"/>
    <cellStyle name="Accent4 409" xfId="11834"/>
    <cellStyle name="Accent4 41" xfId="11835"/>
    <cellStyle name="Accent4 410" xfId="11836"/>
    <cellStyle name="Accent4 411" xfId="11837"/>
    <cellStyle name="Accent4 412" xfId="11838"/>
    <cellStyle name="Accent4 413" xfId="11839"/>
    <cellStyle name="Accent4 414" xfId="11840"/>
    <cellStyle name="Accent4 415" xfId="11841"/>
    <cellStyle name="Accent4 416" xfId="11842"/>
    <cellStyle name="Accent4 417" xfId="11843"/>
    <cellStyle name="Accent4 418" xfId="11844"/>
    <cellStyle name="Accent4 419" xfId="11845"/>
    <cellStyle name="Accent4 42" xfId="11846"/>
    <cellStyle name="Accent4 420" xfId="11847"/>
    <cellStyle name="Accent4 421" xfId="11848"/>
    <cellStyle name="Accent4 422" xfId="11849"/>
    <cellStyle name="Accent4 423" xfId="11850"/>
    <cellStyle name="Accent4 424" xfId="11851"/>
    <cellStyle name="Accent4 425" xfId="11852"/>
    <cellStyle name="Accent4 426" xfId="11853"/>
    <cellStyle name="Accent4 427" xfId="11854"/>
    <cellStyle name="Accent4 428" xfId="11855"/>
    <cellStyle name="Accent4 429" xfId="11856"/>
    <cellStyle name="Accent4 43" xfId="11857"/>
    <cellStyle name="Accent4 430" xfId="11858"/>
    <cellStyle name="Accent4 431" xfId="11859"/>
    <cellStyle name="Accent4 432" xfId="11860"/>
    <cellStyle name="Accent4 433" xfId="11861"/>
    <cellStyle name="Accent4 434" xfId="11862"/>
    <cellStyle name="Accent4 435" xfId="11863"/>
    <cellStyle name="Accent4 436" xfId="11864"/>
    <cellStyle name="Accent4 437" xfId="11865"/>
    <cellStyle name="Accent4 438" xfId="11866"/>
    <cellStyle name="Accent4 439" xfId="11867"/>
    <cellStyle name="Accent4 44" xfId="11868"/>
    <cellStyle name="Accent4 440" xfId="11869"/>
    <cellStyle name="Accent4 441" xfId="11870"/>
    <cellStyle name="Accent4 442" xfId="11871"/>
    <cellStyle name="Accent4 443" xfId="11872"/>
    <cellStyle name="Accent4 444" xfId="11873"/>
    <cellStyle name="Accent4 445" xfId="11874"/>
    <cellStyle name="Accent4 446" xfId="11875"/>
    <cellStyle name="Accent4 447" xfId="11876"/>
    <cellStyle name="Accent4 448" xfId="11877"/>
    <cellStyle name="Accent4 449" xfId="11878"/>
    <cellStyle name="Accent4 45" xfId="11879"/>
    <cellStyle name="Accent4 450" xfId="11880"/>
    <cellStyle name="Accent4 451" xfId="11881"/>
    <cellStyle name="Accent4 452" xfId="11882"/>
    <cellStyle name="Accent4 453" xfId="11883"/>
    <cellStyle name="Accent4 454" xfId="11884"/>
    <cellStyle name="Accent4 455" xfId="11885"/>
    <cellStyle name="Accent4 456" xfId="11886"/>
    <cellStyle name="Accent4 457" xfId="11887"/>
    <cellStyle name="Accent4 458" xfId="11888"/>
    <cellStyle name="Accent4 459" xfId="11889"/>
    <cellStyle name="Accent4 46" xfId="11890"/>
    <cellStyle name="Accent4 460" xfId="11891"/>
    <cellStyle name="Accent4 461" xfId="11892"/>
    <cellStyle name="Accent4 462" xfId="11893"/>
    <cellStyle name="Accent4 463" xfId="11894"/>
    <cellStyle name="Accent4 464" xfId="11895"/>
    <cellStyle name="Accent4 465" xfId="11896"/>
    <cellStyle name="Accent4 466" xfId="11897"/>
    <cellStyle name="Accent4 467" xfId="11898"/>
    <cellStyle name="Accent4 468" xfId="11899"/>
    <cellStyle name="Accent4 469" xfId="11900"/>
    <cellStyle name="Accent4 47" xfId="11901"/>
    <cellStyle name="Accent4 470" xfId="11902"/>
    <cellStyle name="Accent4 471" xfId="11903"/>
    <cellStyle name="Accent4 472" xfId="11904"/>
    <cellStyle name="Accent4 473" xfId="11905"/>
    <cellStyle name="Accent4 474" xfId="11906"/>
    <cellStyle name="Accent4 475" xfId="11907"/>
    <cellStyle name="Accent4 476" xfId="11908"/>
    <cellStyle name="Accent4 477" xfId="11909"/>
    <cellStyle name="Accent4 478" xfId="11910"/>
    <cellStyle name="Accent4 479" xfId="11911"/>
    <cellStyle name="Accent4 48" xfId="11912"/>
    <cellStyle name="Accent4 480" xfId="11913"/>
    <cellStyle name="Accent4 481" xfId="11914"/>
    <cellStyle name="Accent4 482" xfId="11915"/>
    <cellStyle name="Accent4 483" xfId="11916"/>
    <cellStyle name="Accent4 484" xfId="11917"/>
    <cellStyle name="Accent4 485" xfId="11918"/>
    <cellStyle name="Accent4 486" xfId="11919"/>
    <cellStyle name="Accent4 487" xfId="11920"/>
    <cellStyle name="Accent4 488" xfId="11921"/>
    <cellStyle name="Accent4 489" xfId="11922"/>
    <cellStyle name="Accent4 49" xfId="11923"/>
    <cellStyle name="Accent4 490" xfId="11924"/>
    <cellStyle name="Accent4 491" xfId="11925"/>
    <cellStyle name="Accent4 492" xfId="11926"/>
    <cellStyle name="Accent4 493" xfId="11927"/>
    <cellStyle name="Accent4 494" xfId="11928"/>
    <cellStyle name="Accent4 495" xfId="11929"/>
    <cellStyle name="Accent4 496" xfId="11930"/>
    <cellStyle name="Accent4 497" xfId="11931"/>
    <cellStyle name="Accent4 498" xfId="11932"/>
    <cellStyle name="Accent4 499" xfId="11933"/>
    <cellStyle name="Accent4 5" xfId="11934"/>
    <cellStyle name="Accent4 5 2" xfId="40905"/>
    <cellStyle name="Accent4 5 2 2" xfId="40906"/>
    <cellStyle name="Accent4 5 2 3" xfId="40907"/>
    <cellStyle name="Accent4 5 3" xfId="40908"/>
    <cellStyle name="Accent4 50" xfId="11935"/>
    <cellStyle name="Accent4 500" xfId="11936"/>
    <cellStyle name="Accent4 501" xfId="11937"/>
    <cellStyle name="Accent4 502" xfId="11938"/>
    <cellStyle name="Accent4 503" xfId="11939"/>
    <cellStyle name="Accent4 504" xfId="11940"/>
    <cellStyle name="Accent4 505" xfId="11941"/>
    <cellStyle name="Accent4 506" xfId="11942"/>
    <cellStyle name="Accent4 507" xfId="11943"/>
    <cellStyle name="Accent4 508" xfId="11944"/>
    <cellStyle name="Accent4 509" xfId="11945"/>
    <cellStyle name="Accent4 51" xfId="11946"/>
    <cellStyle name="Accent4 510" xfId="11947"/>
    <cellStyle name="Accent4 511" xfId="11948"/>
    <cellStyle name="Accent4 512" xfId="11949"/>
    <cellStyle name="Accent4 513" xfId="11950"/>
    <cellStyle name="Accent4 514" xfId="11951"/>
    <cellStyle name="Accent4 515" xfId="11952"/>
    <cellStyle name="Accent4 516" xfId="11953"/>
    <cellStyle name="Accent4 517" xfId="11954"/>
    <cellStyle name="Accent4 518" xfId="11955"/>
    <cellStyle name="Accent4 519" xfId="11956"/>
    <cellStyle name="Accent4 52" xfId="11957"/>
    <cellStyle name="Accent4 520" xfId="11958"/>
    <cellStyle name="Accent4 521" xfId="11959"/>
    <cellStyle name="Accent4 522" xfId="11960"/>
    <cellStyle name="Accent4 523" xfId="11961"/>
    <cellStyle name="Accent4 524" xfId="11962"/>
    <cellStyle name="Accent4 525" xfId="11963"/>
    <cellStyle name="Accent4 526" xfId="11964"/>
    <cellStyle name="Accent4 527" xfId="11965"/>
    <cellStyle name="Accent4 528" xfId="11966"/>
    <cellStyle name="Accent4 529" xfId="11967"/>
    <cellStyle name="Accent4 53" xfId="11968"/>
    <cellStyle name="Accent4 530" xfId="11969"/>
    <cellStyle name="Accent4 531" xfId="11970"/>
    <cellStyle name="Accent4 532" xfId="11971"/>
    <cellStyle name="Accent4 533" xfId="11972"/>
    <cellStyle name="Accent4 534" xfId="11973"/>
    <cellStyle name="Accent4 535" xfId="11974"/>
    <cellStyle name="Accent4 536" xfId="11975"/>
    <cellStyle name="Accent4 537" xfId="11976"/>
    <cellStyle name="Accent4 538" xfId="11977"/>
    <cellStyle name="Accent4 539" xfId="11978"/>
    <cellStyle name="Accent4 54" xfId="11979"/>
    <cellStyle name="Accent4 540" xfId="11980"/>
    <cellStyle name="Accent4 541" xfId="11981"/>
    <cellStyle name="Accent4 542" xfId="11982"/>
    <cellStyle name="Accent4 543" xfId="11983"/>
    <cellStyle name="Accent4 544" xfId="11984"/>
    <cellStyle name="Accent4 545" xfId="11985"/>
    <cellStyle name="Accent4 546" xfId="11986"/>
    <cellStyle name="Accent4 547" xfId="11987"/>
    <cellStyle name="Accent4 548" xfId="11988"/>
    <cellStyle name="Accent4 549" xfId="11989"/>
    <cellStyle name="Accent4 55" xfId="11990"/>
    <cellStyle name="Accent4 550" xfId="11991"/>
    <cellStyle name="Accent4 551" xfId="11992"/>
    <cellStyle name="Accent4 552" xfId="11993"/>
    <cellStyle name="Accent4 553" xfId="11994"/>
    <cellStyle name="Accent4 554" xfId="11995"/>
    <cellStyle name="Accent4 555" xfId="11996"/>
    <cellStyle name="Accent4 556" xfId="11997"/>
    <cellStyle name="Accent4 557" xfId="11998"/>
    <cellStyle name="Accent4 558" xfId="11999"/>
    <cellStyle name="Accent4 559" xfId="12000"/>
    <cellStyle name="Accent4 56" xfId="12001"/>
    <cellStyle name="Accent4 560" xfId="12002"/>
    <cellStyle name="Accent4 561" xfId="12003"/>
    <cellStyle name="Accent4 562" xfId="12004"/>
    <cellStyle name="Accent4 563" xfId="12005"/>
    <cellStyle name="Accent4 564" xfId="12006"/>
    <cellStyle name="Accent4 565" xfId="12007"/>
    <cellStyle name="Accent4 566" xfId="12008"/>
    <cellStyle name="Accent4 567" xfId="12009"/>
    <cellStyle name="Accent4 568" xfId="12010"/>
    <cellStyle name="Accent4 569" xfId="12011"/>
    <cellStyle name="Accent4 57" xfId="12012"/>
    <cellStyle name="Accent4 570" xfId="12013"/>
    <cellStyle name="Accent4 571" xfId="12014"/>
    <cellStyle name="Accent4 572" xfId="12015"/>
    <cellStyle name="Accent4 573" xfId="12016"/>
    <cellStyle name="Accent4 574" xfId="12017"/>
    <cellStyle name="Accent4 575" xfId="12018"/>
    <cellStyle name="Accent4 576" xfId="12019"/>
    <cellStyle name="Accent4 577" xfId="12020"/>
    <cellStyle name="Accent4 578" xfId="12021"/>
    <cellStyle name="Accent4 579" xfId="12022"/>
    <cellStyle name="Accent4 58" xfId="12023"/>
    <cellStyle name="Accent4 580" xfId="12024"/>
    <cellStyle name="Accent4 581" xfId="12025"/>
    <cellStyle name="Accent4 582" xfId="12026"/>
    <cellStyle name="Accent4 583" xfId="12027"/>
    <cellStyle name="Accent4 584" xfId="12028"/>
    <cellStyle name="Accent4 585" xfId="12029"/>
    <cellStyle name="Accent4 586" xfId="12030"/>
    <cellStyle name="Accent4 587" xfId="12031"/>
    <cellStyle name="Accent4 588" xfId="12032"/>
    <cellStyle name="Accent4 589" xfId="12033"/>
    <cellStyle name="Accent4 59" xfId="12034"/>
    <cellStyle name="Accent4 590" xfId="12035"/>
    <cellStyle name="Accent4 591" xfId="12036"/>
    <cellStyle name="Accent4 592" xfId="12037"/>
    <cellStyle name="Accent4 593" xfId="12038"/>
    <cellStyle name="Accent4 594" xfId="12039"/>
    <cellStyle name="Accent4 595" xfId="12040"/>
    <cellStyle name="Accent4 6" xfId="12041"/>
    <cellStyle name="Accent4 6 2" xfId="40909"/>
    <cellStyle name="Accent4 6 2 2" xfId="40910"/>
    <cellStyle name="Accent4 6 3" xfId="40911"/>
    <cellStyle name="Accent4 6 4" xfId="40912"/>
    <cellStyle name="Accent4 6 5" xfId="40913"/>
    <cellStyle name="Accent4 6 6" xfId="40914"/>
    <cellStyle name="Accent4 60" xfId="12042"/>
    <cellStyle name="Accent4 61" xfId="12043"/>
    <cellStyle name="Accent4 62" xfId="12044"/>
    <cellStyle name="Accent4 63" xfId="12045"/>
    <cellStyle name="Accent4 64" xfId="12046"/>
    <cellStyle name="Accent4 65" xfId="12047"/>
    <cellStyle name="Accent4 66" xfId="12048"/>
    <cellStyle name="Accent4 67" xfId="12049"/>
    <cellStyle name="Accent4 68" xfId="12050"/>
    <cellStyle name="Accent4 69" xfId="12051"/>
    <cellStyle name="Accent4 7" xfId="12052"/>
    <cellStyle name="Accent4 7 2" xfId="40915"/>
    <cellStyle name="Accent4 7 3" xfId="40916"/>
    <cellStyle name="Accent4 7 4" xfId="40917"/>
    <cellStyle name="Accent4 70" xfId="12053"/>
    <cellStyle name="Accent4 71" xfId="12054"/>
    <cellStyle name="Accent4 72" xfId="12055"/>
    <cellStyle name="Accent4 73" xfId="12056"/>
    <cellStyle name="Accent4 74" xfId="12057"/>
    <cellStyle name="Accent4 75" xfId="12058"/>
    <cellStyle name="Accent4 76" xfId="12059"/>
    <cellStyle name="Accent4 77" xfId="12060"/>
    <cellStyle name="Accent4 78" xfId="12061"/>
    <cellStyle name="Accent4 79" xfId="12062"/>
    <cellStyle name="Accent4 8" xfId="12063"/>
    <cellStyle name="Accent4 8 2" xfId="40918"/>
    <cellStyle name="Accent4 8 3" xfId="40919"/>
    <cellStyle name="Accent4 8 4" xfId="40920"/>
    <cellStyle name="Accent4 80" xfId="12064"/>
    <cellStyle name="Accent4 81" xfId="12065"/>
    <cellStyle name="Accent4 82" xfId="12066"/>
    <cellStyle name="Accent4 83" xfId="12067"/>
    <cellStyle name="Accent4 84" xfId="12068"/>
    <cellStyle name="Accent4 85" xfId="12069"/>
    <cellStyle name="Accent4 86" xfId="12070"/>
    <cellStyle name="Accent4 87" xfId="12071"/>
    <cellStyle name="Accent4 88" xfId="12072"/>
    <cellStyle name="Accent4 89" xfId="12073"/>
    <cellStyle name="Accent4 9" xfId="12074"/>
    <cellStyle name="Accent4 9 2" xfId="40921"/>
    <cellStyle name="Accent4 9 3" xfId="40922"/>
    <cellStyle name="Accent4 9 4" xfId="40923"/>
    <cellStyle name="Accent4 90" xfId="12075"/>
    <cellStyle name="Accent4 91" xfId="12076"/>
    <cellStyle name="Accent4 92" xfId="12077"/>
    <cellStyle name="Accent4 93" xfId="12078"/>
    <cellStyle name="Accent4 94" xfId="12079"/>
    <cellStyle name="Accent4 95" xfId="12080"/>
    <cellStyle name="Accent4 96" xfId="12081"/>
    <cellStyle name="Accent4 97" xfId="12082"/>
    <cellStyle name="Accent4 98" xfId="12083"/>
    <cellStyle name="Accent4 99" xfId="12084"/>
    <cellStyle name="Accent5 - 20%" xfId="12085"/>
    <cellStyle name="Accent5 - 20% 2" xfId="12086"/>
    <cellStyle name="Accent5 - 20%_2011 OM ASM Report" xfId="12087"/>
    <cellStyle name="Accent5 - 40%" xfId="12088"/>
    <cellStyle name="Accent5 - 40% 2" xfId="12089"/>
    <cellStyle name="Accent5 - 40%_County_Stop_Light_Chart_2012_02" xfId="12090"/>
    <cellStyle name="Accent5 - 60%" xfId="12091"/>
    <cellStyle name="Accent5 - 60% 2" xfId="12092"/>
    <cellStyle name="Accent5 - 60%_2011 OM ASM Report" xfId="12093"/>
    <cellStyle name="Accent5 10" xfId="12094"/>
    <cellStyle name="Accent5 10 2" xfId="40924"/>
    <cellStyle name="Accent5 100" xfId="12095"/>
    <cellStyle name="Accent5 101" xfId="12096"/>
    <cellStyle name="Accent5 102" xfId="12097"/>
    <cellStyle name="Accent5 103" xfId="12098"/>
    <cellStyle name="Accent5 104" xfId="12099"/>
    <cellStyle name="Accent5 105" xfId="12100"/>
    <cellStyle name="Accent5 106" xfId="12101"/>
    <cellStyle name="Accent5 107" xfId="12102"/>
    <cellStyle name="Accent5 108" xfId="12103"/>
    <cellStyle name="Accent5 109" xfId="12104"/>
    <cellStyle name="Accent5 11" xfId="12105"/>
    <cellStyle name="Accent5 11 2" xfId="40925"/>
    <cellStyle name="Accent5 110" xfId="12106"/>
    <cellStyle name="Accent5 111" xfId="12107"/>
    <cellStyle name="Accent5 112" xfId="12108"/>
    <cellStyle name="Accent5 113" xfId="12109"/>
    <cellStyle name="Accent5 114" xfId="12110"/>
    <cellStyle name="Accent5 115" xfId="12111"/>
    <cellStyle name="Accent5 116" xfId="12112"/>
    <cellStyle name="Accent5 117" xfId="12113"/>
    <cellStyle name="Accent5 118" xfId="12114"/>
    <cellStyle name="Accent5 119" xfId="12115"/>
    <cellStyle name="Accent5 12" xfId="12116"/>
    <cellStyle name="Accent5 12 2" xfId="40926"/>
    <cellStyle name="Accent5 120" xfId="12117"/>
    <cellStyle name="Accent5 121" xfId="12118"/>
    <cellStyle name="Accent5 122" xfId="12119"/>
    <cellStyle name="Accent5 123" xfId="12120"/>
    <cellStyle name="Accent5 124" xfId="12121"/>
    <cellStyle name="Accent5 125" xfId="12122"/>
    <cellStyle name="Accent5 126" xfId="12123"/>
    <cellStyle name="Accent5 127" xfId="12124"/>
    <cellStyle name="Accent5 128" xfId="12125"/>
    <cellStyle name="Accent5 129" xfId="12126"/>
    <cellStyle name="Accent5 13" xfId="12127"/>
    <cellStyle name="Accent5 13 2" xfId="40927"/>
    <cellStyle name="Accent5 13 3" xfId="40928"/>
    <cellStyle name="Accent5 130" xfId="12128"/>
    <cellStyle name="Accent5 131" xfId="12129"/>
    <cellStyle name="Accent5 132" xfId="12130"/>
    <cellStyle name="Accent5 133" xfId="12131"/>
    <cellStyle name="Accent5 134" xfId="12132"/>
    <cellStyle name="Accent5 135" xfId="12133"/>
    <cellStyle name="Accent5 136" xfId="12134"/>
    <cellStyle name="Accent5 137" xfId="12135"/>
    <cellStyle name="Accent5 138" xfId="12136"/>
    <cellStyle name="Accent5 139" xfId="12137"/>
    <cellStyle name="Accent5 14" xfId="12138"/>
    <cellStyle name="Accent5 14 2" xfId="40929"/>
    <cellStyle name="Accent5 14 3" xfId="40930"/>
    <cellStyle name="Accent5 140" xfId="12139"/>
    <cellStyle name="Accent5 141" xfId="12140"/>
    <cellStyle name="Accent5 142" xfId="12141"/>
    <cellStyle name="Accent5 143" xfId="12142"/>
    <cellStyle name="Accent5 144" xfId="12143"/>
    <cellStyle name="Accent5 145" xfId="12144"/>
    <cellStyle name="Accent5 146" xfId="12145"/>
    <cellStyle name="Accent5 147" xfId="12146"/>
    <cellStyle name="Accent5 148" xfId="12147"/>
    <cellStyle name="Accent5 149" xfId="12148"/>
    <cellStyle name="Accent5 15" xfId="12149"/>
    <cellStyle name="Accent5 15 2" xfId="40931"/>
    <cellStyle name="Accent5 15 3" xfId="40932"/>
    <cellStyle name="Accent5 150" xfId="12150"/>
    <cellStyle name="Accent5 151" xfId="12151"/>
    <cellStyle name="Accent5 152" xfId="12152"/>
    <cellStyle name="Accent5 153" xfId="12153"/>
    <cellStyle name="Accent5 154" xfId="12154"/>
    <cellStyle name="Accent5 155" xfId="12155"/>
    <cellStyle name="Accent5 156" xfId="12156"/>
    <cellStyle name="Accent5 157" xfId="12157"/>
    <cellStyle name="Accent5 158" xfId="12158"/>
    <cellStyle name="Accent5 159" xfId="12159"/>
    <cellStyle name="Accent5 16" xfId="12160"/>
    <cellStyle name="Accent5 16 2" xfId="40933"/>
    <cellStyle name="Accent5 16 3" xfId="40934"/>
    <cellStyle name="Accent5 160" xfId="12161"/>
    <cellStyle name="Accent5 161" xfId="12162"/>
    <cellStyle name="Accent5 162" xfId="12163"/>
    <cellStyle name="Accent5 163" xfId="12164"/>
    <cellStyle name="Accent5 164" xfId="12165"/>
    <cellStyle name="Accent5 165" xfId="12166"/>
    <cellStyle name="Accent5 166" xfId="12167"/>
    <cellStyle name="Accent5 167" xfId="12168"/>
    <cellStyle name="Accent5 168" xfId="12169"/>
    <cellStyle name="Accent5 169" xfId="12170"/>
    <cellStyle name="Accent5 17" xfId="12171"/>
    <cellStyle name="Accent5 17 2" xfId="40935"/>
    <cellStyle name="Accent5 17 3" xfId="40936"/>
    <cellStyle name="Accent5 170" xfId="12172"/>
    <cellStyle name="Accent5 171" xfId="12173"/>
    <cellStyle name="Accent5 172" xfId="12174"/>
    <cellStyle name="Accent5 173" xfId="12175"/>
    <cellStyle name="Accent5 174" xfId="12176"/>
    <cellStyle name="Accent5 175" xfId="12177"/>
    <cellStyle name="Accent5 176" xfId="12178"/>
    <cellStyle name="Accent5 177" xfId="12179"/>
    <cellStyle name="Accent5 178" xfId="12180"/>
    <cellStyle name="Accent5 179" xfId="12181"/>
    <cellStyle name="Accent5 18" xfId="12182"/>
    <cellStyle name="Accent5 18 2" xfId="40937"/>
    <cellStyle name="Accent5 180" xfId="12183"/>
    <cellStyle name="Accent5 181" xfId="12184"/>
    <cellStyle name="Accent5 182" xfId="12185"/>
    <cellStyle name="Accent5 183" xfId="12186"/>
    <cellStyle name="Accent5 184" xfId="12187"/>
    <cellStyle name="Accent5 185" xfId="12188"/>
    <cellStyle name="Accent5 186" xfId="12189"/>
    <cellStyle name="Accent5 187" xfId="12190"/>
    <cellStyle name="Accent5 188" xfId="12191"/>
    <cellStyle name="Accent5 189" xfId="12192"/>
    <cellStyle name="Accent5 19" xfId="12193"/>
    <cellStyle name="Accent5 19 2" xfId="40938"/>
    <cellStyle name="Accent5 190" xfId="12194"/>
    <cellStyle name="Accent5 191" xfId="12195"/>
    <cellStyle name="Accent5 192" xfId="12196"/>
    <cellStyle name="Accent5 193" xfId="12197"/>
    <cellStyle name="Accent5 194" xfId="12198"/>
    <cellStyle name="Accent5 195" xfId="12199"/>
    <cellStyle name="Accent5 196" xfId="12200"/>
    <cellStyle name="Accent5 197" xfId="12201"/>
    <cellStyle name="Accent5 198" xfId="12202"/>
    <cellStyle name="Accent5 199" xfId="12203"/>
    <cellStyle name="Accent5 2" xfId="12204"/>
    <cellStyle name="Accent5 2 2" xfId="12205"/>
    <cellStyle name="Accent5 2 2 2" xfId="12206"/>
    <cellStyle name="Accent5 2 2 2 2" xfId="40939"/>
    <cellStyle name="Accent5 2 2 2 2 2" xfId="40940"/>
    <cellStyle name="Accent5 2 2 2 3" xfId="40941"/>
    <cellStyle name="Accent5 2 2 3" xfId="40942"/>
    <cellStyle name="Accent5 2 2 3 2" xfId="40943"/>
    <cellStyle name="Accent5 2 2 4" xfId="40944"/>
    <cellStyle name="Accent5 2 2 4 2" xfId="40945"/>
    <cellStyle name="Accent5 2 3" xfId="12207"/>
    <cellStyle name="Accent5 2 3 2" xfId="40946"/>
    <cellStyle name="Accent5 2 3 2 2" xfId="40947"/>
    <cellStyle name="Accent5 2 3 2 2 2" xfId="40948"/>
    <cellStyle name="Accent5 2 3 2 3" xfId="40949"/>
    <cellStyle name="Accent5 2 3 2 4" xfId="40950"/>
    <cellStyle name="Accent5 2 3 3" xfId="40951"/>
    <cellStyle name="Accent5 2 3 3 2" xfId="40952"/>
    <cellStyle name="Accent5 2 3 4" xfId="40953"/>
    <cellStyle name="Accent5 2 3 4 2" xfId="40954"/>
    <cellStyle name="Accent5 2 3 5" xfId="40955"/>
    <cellStyle name="Accent5 2 3 6" xfId="40956"/>
    <cellStyle name="Accent5 2 4" xfId="40957"/>
    <cellStyle name="Accent5 2 4 2" xfId="40958"/>
    <cellStyle name="Accent5 2 4 2 2" xfId="40959"/>
    <cellStyle name="Accent5 2 4 3" xfId="40960"/>
    <cellStyle name="Accent5 2 4 4" xfId="40961"/>
    <cellStyle name="Accent5 2 5" xfId="40962"/>
    <cellStyle name="Accent5 2 5 2" xfId="40963"/>
    <cellStyle name="Accent5 2 6" xfId="40964"/>
    <cellStyle name="Accent5 2 6 2" xfId="40965"/>
    <cellStyle name="Accent5 20" xfId="12208"/>
    <cellStyle name="Accent5 20 2" xfId="40966"/>
    <cellStyle name="Accent5 200" xfId="12209"/>
    <cellStyle name="Accent5 201" xfId="12210"/>
    <cellStyle name="Accent5 202" xfId="12211"/>
    <cellStyle name="Accent5 203" xfId="12212"/>
    <cellStyle name="Accent5 204" xfId="12213"/>
    <cellStyle name="Accent5 205" xfId="12214"/>
    <cellStyle name="Accent5 206" xfId="12215"/>
    <cellStyle name="Accent5 207" xfId="12216"/>
    <cellStyle name="Accent5 208" xfId="12217"/>
    <cellStyle name="Accent5 209" xfId="12218"/>
    <cellStyle name="Accent5 21" xfId="12219"/>
    <cellStyle name="Accent5 21 2" xfId="40967"/>
    <cellStyle name="Accent5 210" xfId="12220"/>
    <cellStyle name="Accent5 211" xfId="12221"/>
    <cellStyle name="Accent5 212" xfId="12222"/>
    <cellStyle name="Accent5 213" xfId="12223"/>
    <cellStyle name="Accent5 214" xfId="12224"/>
    <cellStyle name="Accent5 215" xfId="12225"/>
    <cellStyle name="Accent5 216" xfId="12226"/>
    <cellStyle name="Accent5 217" xfId="12227"/>
    <cellStyle name="Accent5 218" xfId="12228"/>
    <cellStyle name="Accent5 219" xfId="12229"/>
    <cellStyle name="Accent5 22" xfId="12230"/>
    <cellStyle name="Accent5 22 2" xfId="40968"/>
    <cellStyle name="Accent5 220" xfId="12231"/>
    <cellStyle name="Accent5 221" xfId="12232"/>
    <cellStyle name="Accent5 222" xfId="12233"/>
    <cellStyle name="Accent5 223" xfId="12234"/>
    <cellStyle name="Accent5 224" xfId="12235"/>
    <cellStyle name="Accent5 225" xfId="12236"/>
    <cellStyle name="Accent5 226" xfId="12237"/>
    <cellStyle name="Accent5 227" xfId="12238"/>
    <cellStyle name="Accent5 228" xfId="12239"/>
    <cellStyle name="Accent5 229" xfId="12240"/>
    <cellStyle name="Accent5 23" xfId="12241"/>
    <cellStyle name="Accent5 23 2" xfId="40969"/>
    <cellStyle name="Accent5 230" xfId="12242"/>
    <cellStyle name="Accent5 231" xfId="12243"/>
    <cellStyle name="Accent5 232" xfId="12244"/>
    <cellStyle name="Accent5 233" xfId="12245"/>
    <cellStyle name="Accent5 234" xfId="12246"/>
    <cellStyle name="Accent5 235" xfId="12247"/>
    <cellStyle name="Accent5 236" xfId="12248"/>
    <cellStyle name="Accent5 237" xfId="12249"/>
    <cellStyle name="Accent5 238" xfId="12250"/>
    <cellStyle name="Accent5 239" xfId="12251"/>
    <cellStyle name="Accent5 24" xfId="12252"/>
    <cellStyle name="Accent5 24 2" xfId="40970"/>
    <cellStyle name="Accent5 240" xfId="12253"/>
    <cellStyle name="Accent5 241" xfId="12254"/>
    <cellStyle name="Accent5 242" xfId="12255"/>
    <cellStyle name="Accent5 243" xfId="12256"/>
    <cellStyle name="Accent5 244" xfId="12257"/>
    <cellStyle name="Accent5 245" xfId="12258"/>
    <cellStyle name="Accent5 246" xfId="12259"/>
    <cellStyle name="Accent5 247" xfId="12260"/>
    <cellStyle name="Accent5 248" xfId="12261"/>
    <cellStyle name="Accent5 249" xfId="12262"/>
    <cellStyle name="Accent5 25" xfId="12263"/>
    <cellStyle name="Accent5 25 2" xfId="40971"/>
    <cellStyle name="Accent5 250" xfId="12264"/>
    <cellStyle name="Accent5 251" xfId="12265"/>
    <cellStyle name="Accent5 252" xfId="12266"/>
    <cellStyle name="Accent5 253" xfId="12267"/>
    <cellStyle name="Accent5 254" xfId="12268"/>
    <cellStyle name="Accent5 255" xfId="12269"/>
    <cellStyle name="Accent5 256" xfId="12270"/>
    <cellStyle name="Accent5 257" xfId="12271"/>
    <cellStyle name="Accent5 258" xfId="12272"/>
    <cellStyle name="Accent5 259" xfId="12273"/>
    <cellStyle name="Accent5 26" xfId="12274"/>
    <cellStyle name="Accent5 26 2" xfId="40972"/>
    <cellStyle name="Accent5 260" xfId="12275"/>
    <cellStyle name="Accent5 261" xfId="12276"/>
    <cellStyle name="Accent5 262" xfId="12277"/>
    <cellStyle name="Accent5 263" xfId="12278"/>
    <cellStyle name="Accent5 264" xfId="12279"/>
    <cellStyle name="Accent5 265" xfId="12280"/>
    <cellStyle name="Accent5 266" xfId="12281"/>
    <cellStyle name="Accent5 267" xfId="12282"/>
    <cellStyle name="Accent5 268" xfId="12283"/>
    <cellStyle name="Accent5 269" xfId="12284"/>
    <cellStyle name="Accent5 27" xfId="12285"/>
    <cellStyle name="Accent5 27 2" xfId="40973"/>
    <cellStyle name="Accent5 270" xfId="12286"/>
    <cellStyle name="Accent5 271" xfId="12287"/>
    <cellStyle name="Accent5 272" xfId="12288"/>
    <cellStyle name="Accent5 273" xfId="12289"/>
    <cellStyle name="Accent5 274" xfId="12290"/>
    <cellStyle name="Accent5 275" xfId="12291"/>
    <cellStyle name="Accent5 276" xfId="12292"/>
    <cellStyle name="Accent5 277" xfId="12293"/>
    <cellStyle name="Accent5 278" xfId="12294"/>
    <cellStyle name="Accent5 279" xfId="12295"/>
    <cellStyle name="Accent5 28" xfId="12296"/>
    <cellStyle name="Accent5 28 2" xfId="40974"/>
    <cellStyle name="Accent5 280" xfId="12297"/>
    <cellStyle name="Accent5 281" xfId="12298"/>
    <cellStyle name="Accent5 282" xfId="12299"/>
    <cellStyle name="Accent5 283" xfId="12300"/>
    <cellStyle name="Accent5 284" xfId="12301"/>
    <cellStyle name="Accent5 285" xfId="12302"/>
    <cellStyle name="Accent5 286" xfId="12303"/>
    <cellStyle name="Accent5 287" xfId="12304"/>
    <cellStyle name="Accent5 288" xfId="12305"/>
    <cellStyle name="Accent5 289" xfId="12306"/>
    <cellStyle name="Accent5 29" xfId="12307"/>
    <cellStyle name="Accent5 29 2" xfId="40975"/>
    <cellStyle name="Accent5 290" xfId="12308"/>
    <cellStyle name="Accent5 291" xfId="12309"/>
    <cellStyle name="Accent5 292" xfId="12310"/>
    <cellStyle name="Accent5 293" xfId="12311"/>
    <cellStyle name="Accent5 294" xfId="12312"/>
    <cellStyle name="Accent5 295" xfId="12313"/>
    <cellStyle name="Accent5 296" xfId="12314"/>
    <cellStyle name="Accent5 297" xfId="12315"/>
    <cellStyle name="Accent5 298" xfId="12316"/>
    <cellStyle name="Accent5 299" xfId="12317"/>
    <cellStyle name="Accent5 3" xfId="12318"/>
    <cellStyle name="Accent5 3 2" xfId="12319"/>
    <cellStyle name="Accent5 3 2 2" xfId="40976"/>
    <cellStyle name="Accent5 3 2 2 2" xfId="40977"/>
    <cellStyle name="Accent5 3 2 3" xfId="40978"/>
    <cellStyle name="Accent5 3 2 4" xfId="40979"/>
    <cellStyle name="Accent5 3 3" xfId="12320"/>
    <cellStyle name="Accent5 3 3 2" xfId="40980"/>
    <cellStyle name="Accent5 3 4" xfId="40981"/>
    <cellStyle name="Accent5 3 4 2" xfId="40982"/>
    <cellStyle name="Accent5 30" xfId="12321"/>
    <cellStyle name="Accent5 30 2" xfId="40983"/>
    <cellStyle name="Accent5 300" xfId="12322"/>
    <cellStyle name="Accent5 301" xfId="12323"/>
    <cellStyle name="Accent5 302" xfId="12324"/>
    <cellStyle name="Accent5 303" xfId="12325"/>
    <cellStyle name="Accent5 304" xfId="12326"/>
    <cellStyle name="Accent5 305" xfId="12327"/>
    <cellStyle name="Accent5 306" xfId="12328"/>
    <cellStyle name="Accent5 307" xfId="12329"/>
    <cellStyle name="Accent5 308" xfId="12330"/>
    <cellStyle name="Accent5 309" xfId="12331"/>
    <cellStyle name="Accent5 31" xfId="12332"/>
    <cellStyle name="Accent5 310" xfId="12333"/>
    <cellStyle name="Accent5 311" xfId="12334"/>
    <cellStyle name="Accent5 312" xfId="12335"/>
    <cellStyle name="Accent5 313" xfId="12336"/>
    <cellStyle name="Accent5 314" xfId="12337"/>
    <cellStyle name="Accent5 315" xfId="12338"/>
    <cellStyle name="Accent5 316" xfId="12339"/>
    <cellStyle name="Accent5 317" xfId="12340"/>
    <cellStyle name="Accent5 318" xfId="12341"/>
    <cellStyle name="Accent5 319" xfId="12342"/>
    <cellStyle name="Accent5 32" xfId="12343"/>
    <cellStyle name="Accent5 320" xfId="12344"/>
    <cellStyle name="Accent5 321" xfId="12345"/>
    <cellStyle name="Accent5 322" xfId="12346"/>
    <cellStyle name="Accent5 323" xfId="12347"/>
    <cellStyle name="Accent5 324" xfId="12348"/>
    <cellStyle name="Accent5 325" xfId="12349"/>
    <cellStyle name="Accent5 326" xfId="12350"/>
    <cellStyle name="Accent5 327" xfId="12351"/>
    <cellStyle name="Accent5 328" xfId="12352"/>
    <cellStyle name="Accent5 329" xfId="12353"/>
    <cellStyle name="Accent5 33" xfId="12354"/>
    <cellStyle name="Accent5 330" xfId="12355"/>
    <cellStyle name="Accent5 331" xfId="12356"/>
    <cellStyle name="Accent5 332" xfId="12357"/>
    <cellStyle name="Accent5 333" xfId="12358"/>
    <cellStyle name="Accent5 334" xfId="12359"/>
    <cellStyle name="Accent5 335" xfId="12360"/>
    <cellStyle name="Accent5 336" xfId="12361"/>
    <cellStyle name="Accent5 337" xfId="12362"/>
    <cellStyle name="Accent5 338" xfId="12363"/>
    <cellStyle name="Accent5 339" xfId="12364"/>
    <cellStyle name="Accent5 34" xfId="12365"/>
    <cellStyle name="Accent5 340" xfId="12366"/>
    <cellStyle name="Accent5 341" xfId="12367"/>
    <cellStyle name="Accent5 342" xfId="12368"/>
    <cellStyle name="Accent5 343" xfId="12369"/>
    <cellStyle name="Accent5 344" xfId="12370"/>
    <cellStyle name="Accent5 345" xfId="12371"/>
    <cellStyle name="Accent5 346" xfId="12372"/>
    <cellStyle name="Accent5 347" xfId="12373"/>
    <cellStyle name="Accent5 348" xfId="12374"/>
    <cellStyle name="Accent5 349" xfId="12375"/>
    <cellStyle name="Accent5 35" xfId="12376"/>
    <cellStyle name="Accent5 350" xfId="12377"/>
    <cellStyle name="Accent5 351" xfId="12378"/>
    <cellStyle name="Accent5 352" xfId="12379"/>
    <cellStyle name="Accent5 353" xfId="12380"/>
    <cellStyle name="Accent5 354" xfId="12381"/>
    <cellStyle name="Accent5 355" xfId="12382"/>
    <cellStyle name="Accent5 356" xfId="12383"/>
    <cellStyle name="Accent5 357" xfId="12384"/>
    <cellStyle name="Accent5 358" xfId="12385"/>
    <cellStyle name="Accent5 359" xfId="12386"/>
    <cellStyle name="Accent5 36" xfId="12387"/>
    <cellStyle name="Accent5 360" xfId="12388"/>
    <cellStyle name="Accent5 361" xfId="12389"/>
    <cellStyle name="Accent5 362" xfId="12390"/>
    <cellStyle name="Accent5 363" xfId="12391"/>
    <cellStyle name="Accent5 364" xfId="12392"/>
    <cellStyle name="Accent5 365" xfId="12393"/>
    <cellStyle name="Accent5 366" xfId="12394"/>
    <cellStyle name="Accent5 367" xfId="12395"/>
    <cellStyle name="Accent5 368" xfId="12396"/>
    <cellStyle name="Accent5 369" xfId="12397"/>
    <cellStyle name="Accent5 37" xfId="12398"/>
    <cellStyle name="Accent5 370" xfId="12399"/>
    <cellStyle name="Accent5 371" xfId="12400"/>
    <cellStyle name="Accent5 372" xfId="12401"/>
    <cellStyle name="Accent5 373" xfId="12402"/>
    <cellStyle name="Accent5 374" xfId="12403"/>
    <cellStyle name="Accent5 375" xfId="12404"/>
    <cellStyle name="Accent5 376" xfId="12405"/>
    <cellStyle name="Accent5 377" xfId="12406"/>
    <cellStyle name="Accent5 378" xfId="12407"/>
    <cellStyle name="Accent5 379" xfId="12408"/>
    <cellStyle name="Accent5 38" xfId="12409"/>
    <cellStyle name="Accent5 380" xfId="12410"/>
    <cellStyle name="Accent5 381" xfId="12411"/>
    <cellStyle name="Accent5 382" xfId="12412"/>
    <cellStyle name="Accent5 383" xfId="12413"/>
    <cellStyle name="Accent5 384" xfId="12414"/>
    <cellStyle name="Accent5 385" xfId="12415"/>
    <cellStyle name="Accent5 386" xfId="12416"/>
    <cellStyle name="Accent5 387" xfId="12417"/>
    <cellStyle name="Accent5 388" xfId="12418"/>
    <cellStyle name="Accent5 389" xfId="12419"/>
    <cellStyle name="Accent5 39" xfId="12420"/>
    <cellStyle name="Accent5 390" xfId="12421"/>
    <cellStyle name="Accent5 391" xfId="12422"/>
    <cellStyle name="Accent5 392" xfId="12423"/>
    <cellStyle name="Accent5 393" xfId="12424"/>
    <cellStyle name="Accent5 394" xfId="12425"/>
    <cellStyle name="Accent5 395" xfId="12426"/>
    <cellStyle name="Accent5 396" xfId="12427"/>
    <cellStyle name="Accent5 397" xfId="12428"/>
    <cellStyle name="Accent5 398" xfId="12429"/>
    <cellStyle name="Accent5 399" xfId="12430"/>
    <cellStyle name="Accent5 4" xfId="12431"/>
    <cellStyle name="Accent5 4 2" xfId="40984"/>
    <cellStyle name="Accent5 4 2 2" xfId="40985"/>
    <cellStyle name="Accent5 4 2 2 2" xfId="40986"/>
    <cellStyle name="Accent5 4 2 3" xfId="40987"/>
    <cellStyle name="Accent5 4 2 4" xfId="40988"/>
    <cellStyle name="Accent5 4 2 5" xfId="40989"/>
    <cellStyle name="Accent5 4 3" xfId="40990"/>
    <cellStyle name="Accent5 4 3 2" xfId="40991"/>
    <cellStyle name="Accent5 4 4" xfId="40992"/>
    <cellStyle name="Accent5 4 4 2" xfId="40993"/>
    <cellStyle name="Accent5 40" xfId="12432"/>
    <cellStyle name="Accent5 400" xfId="12433"/>
    <cellStyle name="Accent5 401" xfId="12434"/>
    <cellStyle name="Accent5 402" xfId="12435"/>
    <cellStyle name="Accent5 403" xfId="12436"/>
    <cellStyle name="Accent5 404" xfId="12437"/>
    <cellStyle name="Accent5 405" xfId="12438"/>
    <cellStyle name="Accent5 406" xfId="12439"/>
    <cellStyle name="Accent5 407" xfId="12440"/>
    <cellStyle name="Accent5 408" xfId="12441"/>
    <cellStyle name="Accent5 409" xfId="12442"/>
    <cellStyle name="Accent5 41" xfId="12443"/>
    <cellStyle name="Accent5 410" xfId="12444"/>
    <cellStyle name="Accent5 411" xfId="12445"/>
    <cellStyle name="Accent5 412" xfId="12446"/>
    <cellStyle name="Accent5 413" xfId="12447"/>
    <cellStyle name="Accent5 414" xfId="12448"/>
    <cellStyle name="Accent5 415" xfId="12449"/>
    <cellStyle name="Accent5 416" xfId="12450"/>
    <cellStyle name="Accent5 417" xfId="12451"/>
    <cellStyle name="Accent5 418" xfId="12452"/>
    <cellStyle name="Accent5 419" xfId="12453"/>
    <cellStyle name="Accent5 42" xfId="12454"/>
    <cellStyle name="Accent5 420" xfId="12455"/>
    <cellStyle name="Accent5 421" xfId="12456"/>
    <cellStyle name="Accent5 422" xfId="12457"/>
    <cellStyle name="Accent5 423" xfId="12458"/>
    <cellStyle name="Accent5 424" xfId="12459"/>
    <cellStyle name="Accent5 425" xfId="12460"/>
    <cellStyle name="Accent5 426" xfId="12461"/>
    <cellStyle name="Accent5 427" xfId="12462"/>
    <cellStyle name="Accent5 428" xfId="12463"/>
    <cellStyle name="Accent5 429" xfId="12464"/>
    <cellStyle name="Accent5 43" xfId="12465"/>
    <cellStyle name="Accent5 430" xfId="12466"/>
    <cellStyle name="Accent5 431" xfId="12467"/>
    <cellStyle name="Accent5 432" xfId="12468"/>
    <cellStyle name="Accent5 433" xfId="12469"/>
    <cellStyle name="Accent5 434" xfId="12470"/>
    <cellStyle name="Accent5 435" xfId="12471"/>
    <cellStyle name="Accent5 436" xfId="12472"/>
    <cellStyle name="Accent5 437" xfId="12473"/>
    <cellStyle name="Accent5 438" xfId="12474"/>
    <cellStyle name="Accent5 439" xfId="12475"/>
    <cellStyle name="Accent5 44" xfId="12476"/>
    <cellStyle name="Accent5 440" xfId="12477"/>
    <cellStyle name="Accent5 441" xfId="12478"/>
    <cellStyle name="Accent5 442" xfId="12479"/>
    <cellStyle name="Accent5 443" xfId="12480"/>
    <cellStyle name="Accent5 444" xfId="12481"/>
    <cellStyle name="Accent5 445" xfId="12482"/>
    <cellStyle name="Accent5 446" xfId="12483"/>
    <cellStyle name="Accent5 447" xfId="12484"/>
    <cellStyle name="Accent5 448" xfId="12485"/>
    <cellStyle name="Accent5 449" xfId="12486"/>
    <cellStyle name="Accent5 45" xfId="12487"/>
    <cellStyle name="Accent5 450" xfId="12488"/>
    <cellStyle name="Accent5 451" xfId="12489"/>
    <cellStyle name="Accent5 452" xfId="12490"/>
    <cellStyle name="Accent5 453" xfId="12491"/>
    <cellStyle name="Accent5 454" xfId="12492"/>
    <cellStyle name="Accent5 455" xfId="12493"/>
    <cellStyle name="Accent5 456" xfId="12494"/>
    <cellStyle name="Accent5 457" xfId="12495"/>
    <cellStyle name="Accent5 458" xfId="12496"/>
    <cellStyle name="Accent5 459" xfId="12497"/>
    <cellStyle name="Accent5 46" xfId="12498"/>
    <cellStyle name="Accent5 460" xfId="12499"/>
    <cellStyle name="Accent5 461" xfId="12500"/>
    <cellStyle name="Accent5 462" xfId="12501"/>
    <cellStyle name="Accent5 463" xfId="12502"/>
    <cellStyle name="Accent5 464" xfId="12503"/>
    <cellStyle name="Accent5 465" xfId="12504"/>
    <cellStyle name="Accent5 466" xfId="12505"/>
    <cellStyle name="Accent5 467" xfId="12506"/>
    <cellStyle name="Accent5 468" xfId="12507"/>
    <cellStyle name="Accent5 469" xfId="12508"/>
    <cellStyle name="Accent5 47" xfId="12509"/>
    <cellStyle name="Accent5 470" xfId="12510"/>
    <cellStyle name="Accent5 471" xfId="12511"/>
    <cellStyle name="Accent5 472" xfId="12512"/>
    <cellStyle name="Accent5 473" xfId="12513"/>
    <cellStyle name="Accent5 474" xfId="12514"/>
    <cellStyle name="Accent5 475" xfId="12515"/>
    <cellStyle name="Accent5 476" xfId="12516"/>
    <cellStyle name="Accent5 477" xfId="12517"/>
    <cellStyle name="Accent5 478" xfId="12518"/>
    <cellStyle name="Accent5 479" xfId="12519"/>
    <cellStyle name="Accent5 48" xfId="12520"/>
    <cellStyle name="Accent5 480" xfId="12521"/>
    <cellStyle name="Accent5 481" xfId="12522"/>
    <cellStyle name="Accent5 482" xfId="12523"/>
    <cellStyle name="Accent5 483" xfId="12524"/>
    <cellStyle name="Accent5 484" xfId="12525"/>
    <cellStyle name="Accent5 485" xfId="12526"/>
    <cellStyle name="Accent5 486" xfId="12527"/>
    <cellStyle name="Accent5 487" xfId="12528"/>
    <cellStyle name="Accent5 488" xfId="12529"/>
    <cellStyle name="Accent5 489" xfId="12530"/>
    <cellStyle name="Accent5 49" xfId="12531"/>
    <cellStyle name="Accent5 490" xfId="12532"/>
    <cellStyle name="Accent5 491" xfId="12533"/>
    <cellStyle name="Accent5 492" xfId="12534"/>
    <cellStyle name="Accent5 493" xfId="12535"/>
    <cellStyle name="Accent5 494" xfId="12536"/>
    <cellStyle name="Accent5 495" xfId="12537"/>
    <cellStyle name="Accent5 496" xfId="12538"/>
    <cellStyle name="Accent5 497" xfId="12539"/>
    <cellStyle name="Accent5 498" xfId="12540"/>
    <cellStyle name="Accent5 499" xfId="12541"/>
    <cellStyle name="Accent5 5" xfId="12542"/>
    <cellStyle name="Accent5 5 2" xfId="40994"/>
    <cellStyle name="Accent5 5 2 2" xfId="40995"/>
    <cellStyle name="Accent5 50" xfId="12543"/>
    <cellStyle name="Accent5 500" xfId="12544"/>
    <cellStyle name="Accent5 501" xfId="12545"/>
    <cellStyle name="Accent5 502" xfId="12546"/>
    <cellStyle name="Accent5 503" xfId="12547"/>
    <cellStyle name="Accent5 504" xfId="12548"/>
    <cellStyle name="Accent5 505" xfId="12549"/>
    <cellStyle name="Accent5 506" xfId="12550"/>
    <cellStyle name="Accent5 507" xfId="12551"/>
    <cellStyle name="Accent5 508" xfId="12552"/>
    <cellStyle name="Accent5 509" xfId="12553"/>
    <cellStyle name="Accent5 51" xfId="12554"/>
    <cellStyle name="Accent5 510" xfId="12555"/>
    <cellStyle name="Accent5 511" xfId="12556"/>
    <cellStyle name="Accent5 512" xfId="12557"/>
    <cellStyle name="Accent5 513" xfId="12558"/>
    <cellStyle name="Accent5 514" xfId="12559"/>
    <cellStyle name="Accent5 515" xfId="12560"/>
    <cellStyle name="Accent5 516" xfId="12561"/>
    <cellStyle name="Accent5 517" xfId="12562"/>
    <cellStyle name="Accent5 518" xfId="12563"/>
    <cellStyle name="Accent5 519" xfId="12564"/>
    <cellStyle name="Accent5 52" xfId="12565"/>
    <cellStyle name="Accent5 520" xfId="12566"/>
    <cellStyle name="Accent5 521" xfId="12567"/>
    <cellStyle name="Accent5 522" xfId="12568"/>
    <cellStyle name="Accent5 523" xfId="12569"/>
    <cellStyle name="Accent5 524" xfId="12570"/>
    <cellStyle name="Accent5 525" xfId="12571"/>
    <cellStyle name="Accent5 526" xfId="12572"/>
    <cellStyle name="Accent5 527" xfId="12573"/>
    <cellStyle name="Accent5 528" xfId="12574"/>
    <cellStyle name="Accent5 529" xfId="12575"/>
    <cellStyle name="Accent5 53" xfId="12576"/>
    <cellStyle name="Accent5 530" xfId="12577"/>
    <cellStyle name="Accent5 531" xfId="12578"/>
    <cellStyle name="Accent5 532" xfId="12579"/>
    <cellStyle name="Accent5 533" xfId="12580"/>
    <cellStyle name="Accent5 534" xfId="12581"/>
    <cellStyle name="Accent5 535" xfId="12582"/>
    <cellStyle name="Accent5 536" xfId="12583"/>
    <cellStyle name="Accent5 537" xfId="12584"/>
    <cellStyle name="Accent5 538" xfId="12585"/>
    <cellStyle name="Accent5 539" xfId="12586"/>
    <cellStyle name="Accent5 54" xfId="12587"/>
    <cellStyle name="Accent5 540" xfId="12588"/>
    <cellStyle name="Accent5 541" xfId="12589"/>
    <cellStyle name="Accent5 542" xfId="12590"/>
    <cellStyle name="Accent5 543" xfId="12591"/>
    <cellStyle name="Accent5 544" xfId="12592"/>
    <cellStyle name="Accent5 545" xfId="12593"/>
    <cellStyle name="Accent5 546" xfId="12594"/>
    <cellStyle name="Accent5 547" xfId="12595"/>
    <cellStyle name="Accent5 548" xfId="12596"/>
    <cellStyle name="Accent5 549" xfId="12597"/>
    <cellStyle name="Accent5 55" xfId="12598"/>
    <cellStyle name="Accent5 550" xfId="12599"/>
    <cellStyle name="Accent5 551" xfId="12600"/>
    <cellStyle name="Accent5 552" xfId="12601"/>
    <cellStyle name="Accent5 553" xfId="12602"/>
    <cellStyle name="Accent5 554" xfId="12603"/>
    <cellStyle name="Accent5 555" xfId="12604"/>
    <cellStyle name="Accent5 556" xfId="12605"/>
    <cellStyle name="Accent5 557" xfId="12606"/>
    <cellStyle name="Accent5 558" xfId="12607"/>
    <cellStyle name="Accent5 559" xfId="12608"/>
    <cellStyle name="Accent5 56" xfId="12609"/>
    <cellStyle name="Accent5 560" xfId="12610"/>
    <cellStyle name="Accent5 561" xfId="12611"/>
    <cellStyle name="Accent5 562" xfId="12612"/>
    <cellStyle name="Accent5 563" xfId="12613"/>
    <cellStyle name="Accent5 564" xfId="12614"/>
    <cellStyle name="Accent5 565" xfId="12615"/>
    <cellStyle name="Accent5 566" xfId="12616"/>
    <cellStyle name="Accent5 567" xfId="12617"/>
    <cellStyle name="Accent5 568" xfId="12618"/>
    <cellStyle name="Accent5 569" xfId="12619"/>
    <cellStyle name="Accent5 57" xfId="12620"/>
    <cellStyle name="Accent5 570" xfId="12621"/>
    <cellStyle name="Accent5 571" xfId="12622"/>
    <cellStyle name="Accent5 572" xfId="12623"/>
    <cellStyle name="Accent5 573" xfId="12624"/>
    <cellStyle name="Accent5 574" xfId="12625"/>
    <cellStyle name="Accent5 575" xfId="12626"/>
    <cellStyle name="Accent5 576" xfId="12627"/>
    <cellStyle name="Accent5 577" xfId="12628"/>
    <cellStyle name="Accent5 578" xfId="12629"/>
    <cellStyle name="Accent5 579" xfId="12630"/>
    <cellStyle name="Accent5 58" xfId="12631"/>
    <cellStyle name="Accent5 580" xfId="12632"/>
    <cellStyle name="Accent5 581" xfId="12633"/>
    <cellStyle name="Accent5 582" xfId="12634"/>
    <cellStyle name="Accent5 583" xfId="12635"/>
    <cellStyle name="Accent5 584" xfId="12636"/>
    <cellStyle name="Accent5 585" xfId="12637"/>
    <cellStyle name="Accent5 586" xfId="12638"/>
    <cellStyle name="Accent5 587" xfId="12639"/>
    <cellStyle name="Accent5 588" xfId="12640"/>
    <cellStyle name="Accent5 589" xfId="12641"/>
    <cellStyle name="Accent5 59" xfId="12642"/>
    <cellStyle name="Accent5 590" xfId="12643"/>
    <cellStyle name="Accent5 591" xfId="12644"/>
    <cellStyle name="Accent5 592" xfId="12645"/>
    <cellStyle name="Accent5 593" xfId="12646"/>
    <cellStyle name="Accent5 594" xfId="12647"/>
    <cellStyle name="Accent5 595" xfId="12648"/>
    <cellStyle name="Accent5 6" xfId="12649"/>
    <cellStyle name="Accent5 6 2" xfId="40996"/>
    <cellStyle name="Accent5 6 2 2" xfId="40997"/>
    <cellStyle name="Accent5 6 3" xfId="40998"/>
    <cellStyle name="Accent5 6 4" xfId="40999"/>
    <cellStyle name="Accent5 6 5" xfId="41000"/>
    <cellStyle name="Accent5 60" xfId="12650"/>
    <cellStyle name="Accent5 61" xfId="12651"/>
    <cellStyle name="Accent5 62" xfId="12652"/>
    <cellStyle name="Accent5 63" xfId="12653"/>
    <cellStyle name="Accent5 64" xfId="12654"/>
    <cellStyle name="Accent5 65" xfId="12655"/>
    <cellStyle name="Accent5 66" xfId="12656"/>
    <cellStyle name="Accent5 67" xfId="12657"/>
    <cellStyle name="Accent5 68" xfId="12658"/>
    <cellStyle name="Accent5 69" xfId="12659"/>
    <cellStyle name="Accent5 7" xfId="12660"/>
    <cellStyle name="Accent5 7 2" xfId="41001"/>
    <cellStyle name="Accent5 7 3" xfId="41002"/>
    <cellStyle name="Accent5 70" xfId="12661"/>
    <cellStyle name="Accent5 71" xfId="12662"/>
    <cellStyle name="Accent5 72" xfId="12663"/>
    <cellStyle name="Accent5 73" xfId="12664"/>
    <cellStyle name="Accent5 74" xfId="12665"/>
    <cellStyle name="Accent5 75" xfId="12666"/>
    <cellStyle name="Accent5 76" xfId="12667"/>
    <cellStyle name="Accent5 77" xfId="12668"/>
    <cellStyle name="Accent5 78" xfId="12669"/>
    <cellStyle name="Accent5 79" xfId="12670"/>
    <cellStyle name="Accent5 8" xfId="12671"/>
    <cellStyle name="Accent5 8 2" xfId="41003"/>
    <cellStyle name="Accent5 8 3" xfId="41004"/>
    <cellStyle name="Accent5 80" xfId="12672"/>
    <cellStyle name="Accent5 81" xfId="12673"/>
    <cellStyle name="Accent5 82" xfId="12674"/>
    <cellStyle name="Accent5 83" xfId="12675"/>
    <cellStyle name="Accent5 84" xfId="12676"/>
    <cellStyle name="Accent5 85" xfId="12677"/>
    <cellStyle name="Accent5 86" xfId="12678"/>
    <cellStyle name="Accent5 87" xfId="12679"/>
    <cellStyle name="Accent5 88" xfId="12680"/>
    <cellStyle name="Accent5 89" xfId="12681"/>
    <cellStyle name="Accent5 9" xfId="12682"/>
    <cellStyle name="Accent5 9 2" xfId="41005"/>
    <cellStyle name="Accent5 90" xfId="12683"/>
    <cellStyle name="Accent5 91" xfId="12684"/>
    <cellStyle name="Accent5 92" xfId="12685"/>
    <cellStyle name="Accent5 93" xfId="12686"/>
    <cellStyle name="Accent5 94" xfId="12687"/>
    <cellStyle name="Accent5 95" xfId="12688"/>
    <cellStyle name="Accent5 96" xfId="12689"/>
    <cellStyle name="Accent5 97" xfId="12690"/>
    <cellStyle name="Accent5 98" xfId="12691"/>
    <cellStyle name="Accent5 99" xfId="12692"/>
    <cellStyle name="Accent6 - 20%" xfId="12693"/>
    <cellStyle name="Accent6 - 20% 2" xfId="12694"/>
    <cellStyle name="Accent6 - 20%_County_Stop_Light_Chart_2012_02" xfId="12695"/>
    <cellStyle name="Accent6 - 40%" xfId="12696"/>
    <cellStyle name="Accent6 - 40% 2" xfId="12697"/>
    <cellStyle name="Accent6 - 40%_2011 OM ASM Report" xfId="12698"/>
    <cellStyle name="Accent6 - 60%" xfId="12699"/>
    <cellStyle name="Accent6 - 60% 2" xfId="12700"/>
    <cellStyle name="Accent6 - 60%_2011 OM ASM Report" xfId="12701"/>
    <cellStyle name="Accent6 10" xfId="12702"/>
    <cellStyle name="Accent6 10 2" xfId="41006"/>
    <cellStyle name="Accent6 10 3" xfId="41007"/>
    <cellStyle name="Accent6 100" xfId="12703"/>
    <cellStyle name="Accent6 101" xfId="12704"/>
    <cellStyle name="Accent6 102" xfId="12705"/>
    <cellStyle name="Accent6 103" xfId="12706"/>
    <cellStyle name="Accent6 104" xfId="12707"/>
    <cellStyle name="Accent6 105" xfId="12708"/>
    <cellStyle name="Accent6 106" xfId="12709"/>
    <cellStyle name="Accent6 107" xfId="12710"/>
    <cellStyle name="Accent6 108" xfId="12711"/>
    <cellStyle name="Accent6 109" xfId="12712"/>
    <cellStyle name="Accent6 11" xfId="12713"/>
    <cellStyle name="Accent6 11 2" xfId="41008"/>
    <cellStyle name="Accent6 11 3" xfId="41009"/>
    <cellStyle name="Accent6 110" xfId="12714"/>
    <cellStyle name="Accent6 111" xfId="12715"/>
    <cellStyle name="Accent6 112" xfId="12716"/>
    <cellStyle name="Accent6 113" xfId="12717"/>
    <cellStyle name="Accent6 114" xfId="12718"/>
    <cellStyle name="Accent6 115" xfId="12719"/>
    <cellStyle name="Accent6 116" xfId="12720"/>
    <cellStyle name="Accent6 117" xfId="12721"/>
    <cellStyle name="Accent6 118" xfId="12722"/>
    <cellStyle name="Accent6 119" xfId="12723"/>
    <cellStyle name="Accent6 12" xfId="12724"/>
    <cellStyle name="Accent6 12 2" xfId="41010"/>
    <cellStyle name="Accent6 120" xfId="12725"/>
    <cellStyle name="Accent6 121" xfId="12726"/>
    <cellStyle name="Accent6 122" xfId="12727"/>
    <cellStyle name="Accent6 123" xfId="12728"/>
    <cellStyle name="Accent6 124" xfId="12729"/>
    <cellStyle name="Accent6 125" xfId="12730"/>
    <cellStyle name="Accent6 126" xfId="12731"/>
    <cellStyle name="Accent6 127" xfId="12732"/>
    <cellStyle name="Accent6 128" xfId="12733"/>
    <cellStyle name="Accent6 129" xfId="12734"/>
    <cellStyle name="Accent6 13" xfId="12735"/>
    <cellStyle name="Accent6 13 2" xfId="41011"/>
    <cellStyle name="Accent6 13 3" xfId="41012"/>
    <cellStyle name="Accent6 130" xfId="12736"/>
    <cellStyle name="Accent6 131" xfId="12737"/>
    <cellStyle name="Accent6 132" xfId="12738"/>
    <cellStyle name="Accent6 133" xfId="12739"/>
    <cellStyle name="Accent6 134" xfId="12740"/>
    <cellStyle name="Accent6 135" xfId="12741"/>
    <cellStyle name="Accent6 136" xfId="12742"/>
    <cellStyle name="Accent6 137" xfId="12743"/>
    <cellStyle name="Accent6 138" xfId="12744"/>
    <cellStyle name="Accent6 139" xfId="12745"/>
    <cellStyle name="Accent6 14" xfId="12746"/>
    <cellStyle name="Accent6 14 2" xfId="41013"/>
    <cellStyle name="Accent6 14 3" xfId="41014"/>
    <cellStyle name="Accent6 140" xfId="12747"/>
    <cellStyle name="Accent6 141" xfId="12748"/>
    <cellStyle name="Accent6 142" xfId="12749"/>
    <cellStyle name="Accent6 143" xfId="12750"/>
    <cellStyle name="Accent6 144" xfId="12751"/>
    <cellStyle name="Accent6 145" xfId="12752"/>
    <cellStyle name="Accent6 146" xfId="12753"/>
    <cellStyle name="Accent6 147" xfId="12754"/>
    <cellStyle name="Accent6 148" xfId="12755"/>
    <cellStyle name="Accent6 149" xfId="12756"/>
    <cellStyle name="Accent6 15" xfId="12757"/>
    <cellStyle name="Accent6 15 2" xfId="41015"/>
    <cellStyle name="Accent6 15 3" xfId="41016"/>
    <cellStyle name="Accent6 150" xfId="12758"/>
    <cellStyle name="Accent6 151" xfId="12759"/>
    <cellStyle name="Accent6 152" xfId="12760"/>
    <cellStyle name="Accent6 153" xfId="12761"/>
    <cellStyle name="Accent6 154" xfId="12762"/>
    <cellStyle name="Accent6 155" xfId="12763"/>
    <cellStyle name="Accent6 156" xfId="12764"/>
    <cellStyle name="Accent6 157" xfId="12765"/>
    <cellStyle name="Accent6 158" xfId="12766"/>
    <cellStyle name="Accent6 159" xfId="12767"/>
    <cellStyle name="Accent6 16" xfId="12768"/>
    <cellStyle name="Accent6 16 2" xfId="12769"/>
    <cellStyle name="Accent6 16 3" xfId="41017"/>
    <cellStyle name="Accent6 16_County_Stop_Light_Chart_2012_02" xfId="12770"/>
    <cellStyle name="Accent6 160" xfId="12771"/>
    <cellStyle name="Accent6 161" xfId="12772"/>
    <cellStyle name="Accent6 162" xfId="12773"/>
    <cellStyle name="Accent6 163" xfId="12774"/>
    <cellStyle name="Accent6 164" xfId="12775"/>
    <cellStyle name="Accent6 165" xfId="12776"/>
    <cellStyle name="Accent6 166" xfId="12777"/>
    <cellStyle name="Accent6 167" xfId="12778"/>
    <cellStyle name="Accent6 168" xfId="12779"/>
    <cellStyle name="Accent6 169" xfId="12780"/>
    <cellStyle name="Accent6 17" xfId="12781"/>
    <cellStyle name="Accent6 17 2" xfId="41018"/>
    <cellStyle name="Accent6 17 3" xfId="41019"/>
    <cellStyle name="Accent6 170" xfId="12782"/>
    <cellStyle name="Accent6 171" xfId="12783"/>
    <cellStyle name="Accent6 172" xfId="12784"/>
    <cellStyle name="Accent6 173" xfId="12785"/>
    <cellStyle name="Accent6 174" xfId="12786"/>
    <cellStyle name="Accent6 175" xfId="12787"/>
    <cellStyle name="Accent6 176" xfId="12788"/>
    <cellStyle name="Accent6 177" xfId="12789"/>
    <cellStyle name="Accent6 178" xfId="12790"/>
    <cellStyle name="Accent6 179" xfId="12791"/>
    <cellStyle name="Accent6 18" xfId="12792"/>
    <cellStyle name="Accent6 18 2" xfId="41020"/>
    <cellStyle name="Accent6 180" xfId="12793"/>
    <cellStyle name="Accent6 181" xfId="12794"/>
    <cellStyle name="Accent6 182" xfId="12795"/>
    <cellStyle name="Accent6 183" xfId="12796"/>
    <cellStyle name="Accent6 184" xfId="12797"/>
    <cellStyle name="Accent6 185" xfId="12798"/>
    <cellStyle name="Accent6 186" xfId="12799"/>
    <cellStyle name="Accent6 187" xfId="12800"/>
    <cellStyle name="Accent6 188" xfId="12801"/>
    <cellStyle name="Accent6 189" xfId="12802"/>
    <cellStyle name="Accent6 19" xfId="12803"/>
    <cellStyle name="Accent6 190" xfId="12804"/>
    <cellStyle name="Accent6 191" xfId="12805"/>
    <cellStyle name="Accent6 192" xfId="12806"/>
    <cellStyle name="Accent6 193" xfId="12807"/>
    <cellStyle name="Accent6 194" xfId="12808"/>
    <cellStyle name="Accent6 195" xfId="12809"/>
    <cellStyle name="Accent6 196" xfId="12810"/>
    <cellStyle name="Accent6 197" xfId="12811"/>
    <cellStyle name="Accent6 198" xfId="12812"/>
    <cellStyle name="Accent6 199" xfId="12813"/>
    <cellStyle name="Accent6 2" xfId="12814"/>
    <cellStyle name="Accent6 2 2" xfId="12815"/>
    <cellStyle name="Accent6 2 2 2" xfId="12816"/>
    <cellStyle name="Accent6 2 2 2 2" xfId="41021"/>
    <cellStyle name="Accent6 2 2 2 2 2" xfId="41022"/>
    <cellStyle name="Accent6 2 2 2 3" xfId="41023"/>
    <cellStyle name="Accent6 2 2 3" xfId="41024"/>
    <cellStyle name="Accent6 2 2 3 2" xfId="41025"/>
    <cellStyle name="Accent6 2 2 4" xfId="41026"/>
    <cellStyle name="Accent6 2 2 4 2" xfId="41027"/>
    <cellStyle name="Accent6 2 3" xfId="12817"/>
    <cellStyle name="Accent6 2 3 2" xfId="41028"/>
    <cellStyle name="Accent6 2 3 2 2" xfId="41029"/>
    <cellStyle name="Accent6 2 3 2 2 2" xfId="41030"/>
    <cellStyle name="Accent6 2 3 2 3" xfId="41031"/>
    <cellStyle name="Accent6 2 3 2 4" xfId="41032"/>
    <cellStyle name="Accent6 2 3 3" xfId="41033"/>
    <cellStyle name="Accent6 2 3 3 2" xfId="41034"/>
    <cellStyle name="Accent6 2 3 3 3" xfId="41035"/>
    <cellStyle name="Accent6 2 3 4" xfId="41036"/>
    <cellStyle name="Accent6 2 3 4 2" xfId="41037"/>
    <cellStyle name="Accent6 2 3 5" xfId="41038"/>
    <cellStyle name="Accent6 2 3 6" xfId="41039"/>
    <cellStyle name="Accent6 2 4" xfId="41040"/>
    <cellStyle name="Accent6 2 4 2" xfId="41041"/>
    <cellStyle name="Accent6 2 4 2 2" xfId="41042"/>
    <cellStyle name="Accent6 2 4 3" xfId="41043"/>
    <cellStyle name="Accent6 2 4 4" xfId="41044"/>
    <cellStyle name="Accent6 2 4 5" xfId="41045"/>
    <cellStyle name="Accent6 2 5" xfId="41046"/>
    <cellStyle name="Accent6 2 5 2" xfId="41047"/>
    <cellStyle name="Accent6 2 6" xfId="41048"/>
    <cellStyle name="Accent6 2 6 2" xfId="41049"/>
    <cellStyle name="Accent6 2 7" xfId="41050"/>
    <cellStyle name="Accent6 20" xfId="12818"/>
    <cellStyle name="Accent6 200" xfId="12819"/>
    <cellStyle name="Accent6 201" xfId="12820"/>
    <cellStyle name="Accent6 202" xfId="12821"/>
    <cellStyle name="Accent6 203" xfId="12822"/>
    <cellStyle name="Accent6 204" xfId="12823"/>
    <cellStyle name="Accent6 205" xfId="12824"/>
    <cellStyle name="Accent6 206" xfId="12825"/>
    <cellStyle name="Accent6 207" xfId="12826"/>
    <cellStyle name="Accent6 208" xfId="12827"/>
    <cellStyle name="Accent6 209" xfId="12828"/>
    <cellStyle name="Accent6 21" xfId="12829"/>
    <cellStyle name="Accent6 210" xfId="12830"/>
    <cellStyle name="Accent6 211" xfId="12831"/>
    <cellStyle name="Accent6 212" xfId="12832"/>
    <cellStyle name="Accent6 213" xfId="12833"/>
    <cellStyle name="Accent6 214" xfId="12834"/>
    <cellStyle name="Accent6 215" xfId="12835"/>
    <cellStyle name="Accent6 216" xfId="12836"/>
    <cellStyle name="Accent6 217" xfId="12837"/>
    <cellStyle name="Accent6 218" xfId="12838"/>
    <cellStyle name="Accent6 219" xfId="12839"/>
    <cellStyle name="Accent6 22" xfId="12840"/>
    <cellStyle name="Accent6 220" xfId="12841"/>
    <cellStyle name="Accent6 221" xfId="12842"/>
    <cellStyle name="Accent6 222" xfId="12843"/>
    <cellStyle name="Accent6 223" xfId="12844"/>
    <cellStyle name="Accent6 224" xfId="12845"/>
    <cellStyle name="Accent6 225" xfId="12846"/>
    <cellStyle name="Accent6 226" xfId="12847"/>
    <cellStyle name="Accent6 227" xfId="12848"/>
    <cellStyle name="Accent6 228" xfId="12849"/>
    <cellStyle name="Accent6 229" xfId="12850"/>
    <cellStyle name="Accent6 23" xfId="12851"/>
    <cellStyle name="Accent6 230" xfId="12852"/>
    <cellStyle name="Accent6 231" xfId="12853"/>
    <cellStyle name="Accent6 232" xfId="12854"/>
    <cellStyle name="Accent6 233" xfId="12855"/>
    <cellStyle name="Accent6 234" xfId="12856"/>
    <cellStyle name="Accent6 235" xfId="12857"/>
    <cellStyle name="Accent6 236" xfId="12858"/>
    <cellStyle name="Accent6 237" xfId="12859"/>
    <cellStyle name="Accent6 238" xfId="12860"/>
    <cellStyle name="Accent6 239" xfId="12861"/>
    <cellStyle name="Accent6 24" xfId="12862"/>
    <cellStyle name="Accent6 240" xfId="12863"/>
    <cellStyle name="Accent6 241" xfId="12864"/>
    <cellStyle name="Accent6 242" xfId="12865"/>
    <cellStyle name="Accent6 243" xfId="12866"/>
    <cellStyle name="Accent6 244" xfId="12867"/>
    <cellStyle name="Accent6 245" xfId="12868"/>
    <cellStyle name="Accent6 246" xfId="12869"/>
    <cellStyle name="Accent6 247" xfId="12870"/>
    <cellStyle name="Accent6 248" xfId="12871"/>
    <cellStyle name="Accent6 249" xfId="12872"/>
    <cellStyle name="Accent6 25" xfId="12873"/>
    <cellStyle name="Accent6 250" xfId="12874"/>
    <cellStyle name="Accent6 251" xfId="12875"/>
    <cellStyle name="Accent6 252" xfId="12876"/>
    <cellStyle name="Accent6 253" xfId="12877"/>
    <cellStyle name="Accent6 254" xfId="12878"/>
    <cellStyle name="Accent6 255" xfId="12879"/>
    <cellStyle name="Accent6 256" xfId="12880"/>
    <cellStyle name="Accent6 257" xfId="12881"/>
    <cellStyle name="Accent6 258" xfId="12882"/>
    <cellStyle name="Accent6 259" xfId="12883"/>
    <cellStyle name="Accent6 26" xfId="12884"/>
    <cellStyle name="Accent6 260" xfId="12885"/>
    <cellStyle name="Accent6 261" xfId="12886"/>
    <cellStyle name="Accent6 262" xfId="12887"/>
    <cellStyle name="Accent6 263" xfId="12888"/>
    <cellStyle name="Accent6 264" xfId="12889"/>
    <cellStyle name="Accent6 265" xfId="12890"/>
    <cellStyle name="Accent6 266" xfId="12891"/>
    <cellStyle name="Accent6 267" xfId="12892"/>
    <cellStyle name="Accent6 268" xfId="12893"/>
    <cellStyle name="Accent6 269" xfId="12894"/>
    <cellStyle name="Accent6 27" xfId="12895"/>
    <cellStyle name="Accent6 270" xfId="12896"/>
    <cellStyle name="Accent6 271" xfId="12897"/>
    <cellStyle name="Accent6 272" xfId="12898"/>
    <cellStyle name="Accent6 273" xfId="12899"/>
    <cellStyle name="Accent6 274" xfId="12900"/>
    <cellStyle name="Accent6 275" xfId="12901"/>
    <cellStyle name="Accent6 276" xfId="12902"/>
    <cellStyle name="Accent6 277" xfId="12903"/>
    <cellStyle name="Accent6 278" xfId="12904"/>
    <cellStyle name="Accent6 279" xfId="12905"/>
    <cellStyle name="Accent6 28" xfId="12906"/>
    <cellStyle name="Accent6 280" xfId="12907"/>
    <cellStyle name="Accent6 281" xfId="12908"/>
    <cellStyle name="Accent6 282" xfId="12909"/>
    <cellStyle name="Accent6 283" xfId="12910"/>
    <cellStyle name="Accent6 284" xfId="12911"/>
    <cellStyle name="Accent6 285" xfId="12912"/>
    <cellStyle name="Accent6 286" xfId="12913"/>
    <cellStyle name="Accent6 287" xfId="12914"/>
    <cellStyle name="Accent6 288" xfId="12915"/>
    <cellStyle name="Accent6 289" xfId="12916"/>
    <cellStyle name="Accent6 29" xfId="12917"/>
    <cellStyle name="Accent6 290" xfId="12918"/>
    <cellStyle name="Accent6 291" xfId="12919"/>
    <cellStyle name="Accent6 292" xfId="12920"/>
    <cellStyle name="Accent6 293" xfId="12921"/>
    <cellStyle name="Accent6 294" xfId="12922"/>
    <cellStyle name="Accent6 295" xfId="12923"/>
    <cellStyle name="Accent6 296" xfId="12924"/>
    <cellStyle name="Accent6 297" xfId="12925"/>
    <cellStyle name="Accent6 298" xfId="12926"/>
    <cellStyle name="Accent6 299" xfId="12927"/>
    <cellStyle name="Accent6 3" xfId="12928"/>
    <cellStyle name="Accent6 3 2" xfId="12929"/>
    <cellStyle name="Accent6 3 2 2" xfId="41051"/>
    <cellStyle name="Accent6 3 2 2 2" xfId="41052"/>
    <cellStyle name="Accent6 3 2 3" xfId="41053"/>
    <cellStyle name="Accent6 3 2 4" xfId="41054"/>
    <cellStyle name="Accent6 3 3" xfId="12930"/>
    <cellStyle name="Accent6 3 3 2" xfId="41055"/>
    <cellStyle name="Accent6 3 4" xfId="12931"/>
    <cellStyle name="Accent6 3 4 2" xfId="41056"/>
    <cellStyle name="Accent6 3 5" xfId="41057"/>
    <cellStyle name="Accent6 30" xfId="12932"/>
    <cellStyle name="Accent6 300" xfId="12933"/>
    <cellStyle name="Accent6 301" xfId="12934"/>
    <cellStyle name="Accent6 302" xfId="12935"/>
    <cellStyle name="Accent6 303" xfId="12936"/>
    <cellStyle name="Accent6 304" xfId="12937"/>
    <cellStyle name="Accent6 305" xfId="12938"/>
    <cellStyle name="Accent6 306" xfId="12939"/>
    <cellStyle name="Accent6 307" xfId="12940"/>
    <cellStyle name="Accent6 308" xfId="12941"/>
    <cellStyle name="Accent6 309" xfId="12942"/>
    <cellStyle name="Accent6 31" xfId="12943"/>
    <cellStyle name="Accent6 310" xfId="12944"/>
    <cellStyle name="Accent6 311" xfId="12945"/>
    <cellStyle name="Accent6 312" xfId="12946"/>
    <cellStyle name="Accent6 313" xfId="12947"/>
    <cellStyle name="Accent6 314" xfId="12948"/>
    <cellStyle name="Accent6 315" xfId="12949"/>
    <cellStyle name="Accent6 316" xfId="12950"/>
    <cellStyle name="Accent6 317" xfId="12951"/>
    <cellStyle name="Accent6 318" xfId="12952"/>
    <cellStyle name="Accent6 319" xfId="12953"/>
    <cellStyle name="Accent6 32" xfId="12954"/>
    <cellStyle name="Accent6 320" xfId="12955"/>
    <cellStyle name="Accent6 321" xfId="12956"/>
    <cellStyle name="Accent6 322" xfId="12957"/>
    <cellStyle name="Accent6 323" xfId="12958"/>
    <cellStyle name="Accent6 324" xfId="12959"/>
    <cellStyle name="Accent6 325" xfId="12960"/>
    <cellStyle name="Accent6 326" xfId="12961"/>
    <cellStyle name="Accent6 327" xfId="12962"/>
    <cellStyle name="Accent6 328" xfId="12963"/>
    <cellStyle name="Accent6 329" xfId="12964"/>
    <cellStyle name="Accent6 33" xfId="12965"/>
    <cellStyle name="Accent6 330" xfId="12966"/>
    <cellStyle name="Accent6 331" xfId="12967"/>
    <cellStyle name="Accent6 332" xfId="12968"/>
    <cellStyle name="Accent6 333" xfId="12969"/>
    <cellStyle name="Accent6 334" xfId="12970"/>
    <cellStyle name="Accent6 335" xfId="12971"/>
    <cellStyle name="Accent6 336" xfId="12972"/>
    <cellStyle name="Accent6 337" xfId="12973"/>
    <cellStyle name="Accent6 338" xfId="12974"/>
    <cellStyle name="Accent6 339" xfId="12975"/>
    <cellStyle name="Accent6 34" xfId="12976"/>
    <cellStyle name="Accent6 340" xfId="12977"/>
    <cellStyle name="Accent6 341" xfId="12978"/>
    <cellStyle name="Accent6 342" xfId="12979"/>
    <cellStyle name="Accent6 343" xfId="12980"/>
    <cellStyle name="Accent6 344" xfId="12981"/>
    <cellStyle name="Accent6 345" xfId="12982"/>
    <cellStyle name="Accent6 346" xfId="12983"/>
    <cellStyle name="Accent6 347" xfId="12984"/>
    <cellStyle name="Accent6 348" xfId="12985"/>
    <cellStyle name="Accent6 349" xfId="12986"/>
    <cellStyle name="Accent6 35" xfId="12987"/>
    <cellStyle name="Accent6 350" xfId="12988"/>
    <cellStyle name="Accent6 351" xfId="12989"/>
    <cellStyle name="Accent6 352" xfId="12990"/>
    <cellStyle name="Accent6 353" xfId="12991"/>
    <cellStyle name="Accent6 354" xfId="12992"/>
    <cellStyle name="Accent6 355" xfId="12993"/>
    <cellStyle name="Accent6 356" xfId="12994"/>
    <cellStyle name="Accent6 357" xfId="12995"/>
    <cellStyle name="Accent6 358" xfId="12996"/>
    <cellStyle name="Accent6 359" xfId="12997"/>
    <cellStyle name="Accent6 36" xfId="12998"/>
    <cellStyle name="Accent6 360" xfId="12999"/>
    <cellStyle name="Accent6 361" xfId="13000"/>
    <cellStyle name="Accent6 362" xfId="13001"/>
    <cellStyle name="Accent6 363" xfId="13002"/>
    <cellStyle name="Accent6 364" xfId="13003"/>
    <cellStyle name="Accent6 365" xfId="13004"/>
    <cellStyle name="Accent6 366" xfId="13005"/>
    <cellStyle name="Accent6 367" xfId="13006"/>
    <cellStyle name="Accent6 368" xfId="13007"/>
    <cellStyle name="Accent6 369" xfId="13008"/>
    <cellStyle name="Accent6 37" xfId="13009"/>
    <cellStyle name="Accent6 370" xfId="13010"/>
    <cellStyle name="Accent6 371" xfId="13011"/>
    <cellStyle name="Accent6 372" xfId="13012"/>
    <cellStyle name="Accent6 373" xfId="13013"/>
    <cellStyle name="Accent6 374" xfId="13014"/>
    <cellStyle name="Accent6 375" xfId="13015"/>
    <cellStyle name="Accent6 376" xfId="13016"/>
    <cellStyle name="Accent6 377" xfId="13017"/>
    <cellStyle name="Accent6 378" xfId="13018"/>
    <cellStyle name="Accent6 379" xfId="13019"/>
    <cellStyle name="Accent6 38" xfId="13020"/>
    <cellStyle name="Accent6 380" xfId="13021"/>
    <cellStyle name="Accent6 381" xfId="13022"/>
    <cellStyle name="Accent6 382" xfId="13023"/>
    <cellStyle name="Accent6 383" xfId="13024"/>
    <cellStyle name="Accent6 384" xfId="13025"/>
    <cellStyle name="Accent6 385" xfId="13026"/>
    <cellStyle name="Accent6 386" xfId="13027"/>
    <cellStyle name="Accent6 387" xfId="13028"/>
    <cellStyle name="Accent6 388" xfId="13029"/>
    <cellStyle name="Accent6 389" xfId="13030"/>
    <cellStyle name="Accent6 39" xfId="13031"/>
    <cellStyle name="Accent6 390" xfId="13032"/>
    <cellStyle name="Accent6 391" xfId="13033"/>
    <cellStyle name="Accent6 392" xfId="13034"/>
    <cellStyle name="Accent6 393" xfId="13035"/>
    <cellStyle name="Accent6 394" xfId="13036"/>
    <cellStyle name="Accent6 395" xfId="13037"/>
    <cellStyle name="Accent6 396" xfId="13038"/>
    <cellStyle name="Accent6 397" xfId="13039"/>
    <cellStyle name="Accent6 398" xfId="13040"/>
    <cellStyle name="Accent6 399" xfId="13041"/>
    <cellStyle name="Accent6 4" xfId="13042"/>
    <cellStyle name="Accent6 4 2" xfId="13043"/>
    <cellStyle name="Accent6 4 2 2" xfId="41058"/>
    <cellStyle name="Accent6 4 2 2 2" xfId="41059"/>
    <cellStyle name="Accent6 4 2 3" xfId="41060"/>
    <cellStyle name="Accent6 4 2 4" xfId="41061"/>
    <cellStyle name="Accent6 4 2 5" xfId="41062"/>
    <cellStyle name="Accent6 4 3" xfId="13044"/>
    <cellStyle name="Accent6 4 3 2" xfId="41063"/>
    <cellStyle name="Accent6 4 4" xfId="41064"/>
    <cellStyle name="Accent6 4 4 2" xfId="41065"/>
    <cellStyle name="Accent6 40" xfId="13045"/>
    <cellStyle name="Accent6 400" xfId="13046"/>
    <cellStyle name="Accent6 401" xfId="13047"/>
    <cellStyle name="Accent6 402" xfId="13048"/>
    <cellStyle name="Accent6 403" xfId="13049"/>
    <cellStyle name="Accent6 404" xfId="13050"/>
    <cellStyle name="Accent6 405" xfId="13051"/>
    <cellStyle name="Accent6 406" xfId="13052"/>
    <cellStyle name="Accent6 407" xfId="13053"/>
    <cellStyle name="Accent6 408" xfId="13054"/>
    <cellStyle name="Accent6 409" xfId="13055"/>
    <cellStyle name="Accent6 41" xfId="13056"/>
    <cellStyle name="Accent6 410" xfId="13057"/>
    <cellStyle name="Accent6 411" xfId="13058"/>
    <cellStyle name="Accent6 412" xfId="13059"/>
    <cellStyle name="Accent6 413" xfId="13060"/>
    <cellStyle name="Accent6 414" xfId="13061"/>
    <cellStyle name="Accent6 415" xfId="13062"/>
    <cellStyle name="Accent6 416" xfId="13063"/>
    <cellStyle name="Accent6 417" xfId="13064"/>
    <cellStyle name="Accent6 418" xfId="13065"/>
    <cellStyle name="Accent6 419" xfId="13066"/>
    <cellStyle name="Accent6 42" xfId="13067"/>
    <cellStyle name="Accent6 420" xfId="13068"/>
    <cellStyle name="Accent6 421" xfId="13069"/>
    <cellStyle name="Accent6 422" xfId="13070"/>
    <cellStyle name="Accent6 423" xfId="13071"/>
    <cellStyle name="Accent6 424" xfId="13072"/>
    <cellStyle name="Accent6 425" xfId="13073"/>
    <cellStyle name="Accent6 426" xfId="13074"/>
    <cellStyle name="Accent6 427" xfId="13075"/>
    <cellStyle name="Accent6 428" xfId="13076"/>
    <cellStyle name="Accent6 429" xfId="13077"/>
    <cellStyle name="Accent6 43" xfId="13078"/>
    <cellStyle name="Accent6 430" xfId="13079"/>
    <cellStyle name="Accent6 431" xfId="13080"/>
    <cellStyle name="Accent6 432" xfId="13081"/>
    <cellStyle name="Accent6 433" xfId="13082"/>
    <cellStyle name="Accent6 434" xfId="13083"/>
    <cellStyle name="Accent6 435" xfId="13084"/>
    <cellStyle name="Accent6 436" xfId="13085"/>
    <cellStyle name="Accent6 437" xfId="13086"/>
    <cellStyle name="Accent6 438" xfId="13087"/>
    <cellStyle name="Accent6 439" xfId="13088"/>
    <cellStyle name="Accent6 44" xfId="13089"/>
    <cellStyle name="Accent6 440" xfId="13090"/>
    <cellStyle name="Accent6 441" xfId="13091"/>
    <cellStyle name="Accent6 442" xfId="13092"/>
    <cellStyle name="Accent6 443" xfId="13093"/>
    <cellStyle name="Accent6 444" xfId="13094"/>
    <cellStyle name="Accent6 445" xfId="13095"/>
    <cellStyle name="Accent6 446" xfId="13096"/>
    <cellStyle name="Accent6 447" xfId="13097"/>
    <cellStyle name="Accent6 448" xfId="13098"/>
    <cellStyle name="Accent6 449" xfId="13099"/>
    <cellStyle name="Accent6 45" xfId="13100"/>
    <cellStyle name="Accent6 450" xfId="13101"/>
    <cellStyle name="Accent6 451" xfId="13102"/>
    <cellStyle name="Accent6 452" xfId="13103"/>
    <cellStyle name="Accent6 453" xfId="13104"/>
    <cellStyle name="Accent6 454" xfId="13105"/>
    <cellStyle name="Accent6 455" xfId="13106"/>
    <cellStyle name="Accent6 456" xfId="13107"/>
    <cellStyle name="Accent6 457" xfId="13108"/>
    <cellStyle name="Accent6 458" xfId="13109"/>
    <cellStyle name="Accent6 459" xfId="13110"/>
    <cellStyle name="Accent6 46" xfId="13111"/>
    <cellStyle name="Accent6 460" xfId="13112"/>
    <cellStyle name="Accent6 461" xfId="13113"/>
    <cellStyle name="Accent6 462" xfId="13114"/>
    <cellStyle name="Accent6 463" xfId="13115"/>
    <cellStyle name="Accent6 464" xfId="13116"/>
    <cellStyle name="Accent6 465" xfId="13117"/>
    <cellStyle name="Accent6 466" xfId="13118"/>
    <cellStyle name="Accent6 467" xfId="13119"/>
    <cellStyle name="Accent6 468" xfId="13120"/>
    <cellStyle name="Accent6 469" xfId="13121"/>
    <cellStyle name="Accent6 47" xfId="13122"/>
    <cellStyle name="Accent6 470" xfId="13123"/>
    <cellStyle name="Accent6 471" xfId="13124"/>
    <cellStyle name="Accent6 472" xfId="13125"/>
    <cellStyle name="Accent6 473" xfId="13126"/>
    <cellStyle name="Accent6 474" xfId="13127"/>
    <cellStyle name="Accent6 475" xfId="13128"/>
    <cellStyle name="Accent6 476" xfId="13129"/>
    <cellStyle name="Accent6 477" xfId="13130"/>
    <cellStyle name="Accent6 478" xfId="13131"/>
    <cellStyle name="Accent6 479" xfId="13132"/>
    <cellStyle name="Accent6 48" xfId="13133"/>
    <cellStyle name="Accent6 480" xfId="13134"/>
    <cellStyle name="Accent6 481" xfId="13135"/>
    <cellStyle name="Accent6 482" xfId="13136"/>
    <cellStyle name="Accent6 483" xfId="13137"/>
    <cellStyle name="Accent6 484" xfId="13138"/>
    <cellStyle name="Accent6 485" xfId="13139"/>
    <cellStyle name="Accent6 486" xfId="13140"/>
    <cellStyle name="Accent6 487" xfId="13141"/>
    <cellStyle name="Accent6 488" xfId="13142"/>
    <cellStyle name="Accent6 489" xfId="13143"/>
    <cellStyle name="Accent6 49" xfId="13144"/>
    <cellStyle name="Accent6 490" xfId="13145"/>
    <cellStyle name="Accent6 491" xfId="13146"/>
    <cellStyle name="Accent6 492" xfId="13147"/>
    <cellStyle name="Accent6 493" xfId="13148"/>
    <cellStyle name="Accent6 494" xfId="13149"/>
    <cellStyle name="Accent6 495" xfId="13150"/>
    <cellStyle name="Accent6 496" xfId="13151"/>
    <cellStyle name="Accent6 497" xfId="13152"/>
    <cellStyle name="Accent6 498" xfId="13153"/>
    <cellStyle name="Accent6 499" xfId="13154"/>
    <cellStyle name="Accent6 5" xfId="13155"/>
    <cellStyle name="Accent6 5 2" xfId="41066"/>
    <cellStyle name="Accent6 5 2 2" xfId="41067"/>
    <cellStyle name="Accent6 5 2 3" xfId="41068"/>
    <cellStyle name="Accent6 5 3" xfId="41069"/>
    <cellStyle name="Accent6 50" xfId="13156"/>
    <cellStyle name="Accent6 500" xfId="13157"/>
    <cellStyle name="Accent6 501" xfId="13158"/>
    <cellStyle name="Accent6 502" xfId="13159"/>
    <cellStyle name="Accent6 503" xfId="13160"/>
    <cellStyle name="Accent6 504" xfId="13161"/>
    <cellStyle name="Accent6 505" xfId="13162"/>
    <cellStyle name="Accent6 506" xfId="13163"/>
    <cellStyle name="Accent6 507" xfId="13164"/>
    <cellStyle name="Accent6 508" xfId="13165"/>
    <cellStyle name="Accent6 509" xfId="13166"/>
    <cellStyle name="Accent6 51" xfId="13167"/>
    <cellStyle name="Accent6 510" xfId="13168"/>
    <cellStyle name="Accent6 511" xfId="13169"/>
    <cellStyle name="Accent6 512" xfId="13170"/>
    <cellStyle name="Accent6 513" xfId="13171"/>
    <cellStyle name="Accent6 514" xfId="13172"/>
    <cellStyle name="Accent6 515" xfId="13173"/>
    <cellStyle name="Accent6 516" xfId="13174"/>
    <cellStyle name="Accent6 517" xfId="13175"/>
    <cellStyle name="Accent6 518" xfId="13176"/>
    <cellStyle name="Accent6 519" xfId="13177"/>
    <cellStyle name="Accent6 52" xfId="13178"/>
    <cellStyle name="Accent6 520" xfId="13179"/>
    <cellStyle name="Accent6 521" xfId="13180"/>
    <cellStyle name="Accent6 522" xfId="13181"/>
    <cellStyle name="Accent6 523" xfId="13182"/>
    <cellStyle name="Accent6 524" xfId="13183"/>
    <cellStyle name="Accent6 525" xfId="13184"/>
    <cellStyle name="Accent6 526" xfId="13185"/>
    <cellStyle name="Accent6 527" xfId="13186"/>
    <cellStyle name="Accent6 528" xfId="13187"/>
    <cellStyle name="Accent6 529" xfId="13188"/>
    <cellStyle name="Accent6 53" xfId="13189"/>
    <cellStyle name="Accent6 530" xfId="13190"/>
    <cellStyle name="Accent6 531" xfId="13191"/>
    <cellStyle name="Accent6 532" xfId="13192"/>
    <cellStyle name="Accent6 533" xfId="13193"/>
    <cellStyle name="Accent6 534" xfId="13194"/>
    <cellStyle name="Accent6 535" xfId="13195"/>
    <cellStyle name="Accent6 536" xfId="13196"/>
    <cellStyle name="Accent6 537" xfId="13197"/>
    <cellStyle name="Accent6 538" xfId="13198"/>
    <cellStyle name="Accent6 539" xfId="13199"/>
    <cellStyle name="Accent6 54" xfId="13200"/>
    <cellStyle name="Accent6 540" xfId="13201"/>
    <cellStyle name="Accent6 541" xfId="13202"/>
    <cellStyle name="Accent6 542" xfId="13203"/>
    <cellStyle name="Accent6 543" xfId="13204"/>
    <cellStyle name="Accent6 544" xfId="13205"/>
    <cellStyle name="Accent6 545" xfId="13206"/>
    <cellStyle name="Accent6 546" xfId="13207"/>
    <cellStyle name="Accent6 547" xfId="13208"/>
    <cellStyle name="Accent6 548" xfId="13209"/>
    <cellStyle name="Accent6 549" xfId="13210"/>
    <cellStyle name="Accent6 55" xfId="13211"/>
    <cellStyle name="Accent6 550" xfId="13212"/>
    <cellStyle name="Accent6 551" xfId="13213"/>
    <cellStyle name="Accent6 552" xfId="13214"/>
    <cellStyle name="Accent6 553" xfId="13215"/>
    <cellStyle name="Accent6 554" xfId="13216"/>
    <cellStyle name="Accent6 555" xfId="13217"/>
    <cellStyle name="Accent6 556" xfId="13218"/>
    <cellStyle name="Accent6 557" xfId="13219"/>
    <cellStyle name="Accent6 558" xfId="13220"/>
    <cellStyle name="Accent6 559" xfId="13221"/>
    <cellStyle name="Accent6 56" xfId="13222"/>
    <cellStyle name="Accent6 560" xfId="13223"/>
    <cellStyle name="Accent6 561" xfId="13224"/>
    <cellStyle name="Accent6 562" xfId="13225"/>
    <cellStyle name="Accent6 563" xfId="13226"/>
    <cellStyle name="Accent6 564" xfId="13227"/>
    <cellStyle name="Accent6 565" xfId="13228"/>
    <cellStyle name="Accent6 566" xfId="13229"/>
    <cellStyle name="Accent6 567" xfId="13230"/>
    <cellStyle name="Accent6 568" xfId="13231"/>
    <cellStyle name="Accent6 569" xfId="13232"/>
    <cellStyle name="Accent6 57" xfId="13233"/>
    <cellStyle name="Accent6 570" xfId="13234"/>
    <cellStyle name="Accent6 571" xfId="13235"/>
    <cellStyle name="Accent6 572" xfId="13236"/>
    <cellStyle name="Accent6 573" xfId="13237"/>
    <cellStyle name="Accent6 574" xfId="13238"/>
    <cellStyle name="Accent6 575" xfId="13239"/>
    <cellStyle name="Accent6 576" xfId="13240"/>
    <cellStyle name="Accent6 577" xfId="13241"/>
    <cellStyle name="Accent6 578" xfId="13242"/>
    <cellStyle name="Accent6 579" xfId="13243"/>
    <cellStyle name="Accent6 58" xfId="13244"/>
    <cellStyle name="Accent6 580" xfId="13245"/>
    <cellStyle name="Accent6 581" xfId="13246"/>
    <cellStyle name="Accent6 582" xfId="13247"/>
    <cellStyle name="Accent6 583" xfId="13248"/>
    <cellStyle name="Accent6 584" xfId="13249"/>
    <cellStyle name="Accent6 585" xfId="13250"/>
    <cellStyle name="Accent6 586" xfId="13251"/>
    <cellStyle name="Accent6 587" xfId="13252"/>
    <cellStyle name="Accent6 588" xfId="13253"/>
    <cellStyle name="Accent6 589" xfId="13254"/>
    <cellStyle name="Accent6 59" xfId="13255"/>
    <cellStyle name="Accent6 590" xfId="13256"/>
    <cellStyle name="Accent6 591" xfId="13257"/>
    <cellStyle name="Accent6 592" xfId="13258"/>
    <cellStyle name="Accent6 593" xfId="13259"/>
    <cellStyle name="Accent6 594" xfId="13260"/>
    <cellStyle name="Accent6 595" xfId="13261"/>
    <cellStyle name="Accent6 6" xfId="13262"/>
    <cellStyle name="Accent6 6 2" xfId="41070"/>
    <cellStyle name="Accent6 6 2 2" xfId="41071"/>
    <cellStyle name="Accent6 6 3" xfId="41072"/>
    <cellStyle name="Accent6 6 4" xfId="41073"/>
    <cellStyle name="Accent6 6 5" xfId="41074"/>
    <cellStyle name="Accent6 6 6" xfId="41075"/>
    <cellStyle name="Accent6 60" xfId="13263"/>
    <cellStyle name="Accent6 61" xfId="13264"/>
    <cellStyle name="Accent6 62" xfId="13265"/>
    <cellStyle name="Accent6 63" xfId="13266"/>
    <cellStyle name="Accent6 64" xfId="13267"/>
    <cellStyle name="Accent6 65" xfId="13268"/>
    <cellStyle name="Accent6 66" xfId="13269"/>
    <cellStyle name="Accent6 67" xfId="13270"/>
    <cellStyle name="Accent6 68" xfId="13271"/>
    <cellStyle name="Accent6 69" xfId="13272"/>
    <cellStyle name="Accent6 7" xfId="13273"/>
    <cellStyle name="Accent6 7 2" xfId="41076"/>
    <cellStyle name="Accent6 7 3" xfId="41077"/>
    <cellStyle name="Accent6 7 4" xfId="41078"/>
    <cellStyle name="Accent6 70" xfId="13274"/>
    <cellStyle name="Accent6 71" xfId="13275"/>
    <cellStyle name="Accent6 72" xfId="13276"/>
    <cellStyle name="Accent6 73" xfId="13277"/>
    <cellStyle name="Accent6 74" xfId="13278"/>
    <cellStyle name="Accent6 75" xfId="13279"/>
    <cellStyle name="Accent6 76" xfId="13280"/>
    <cellStyle name="Accent6 77" xfId="13281"/>
    <cellStyle name="Accent6 78" xfId="13282"/>
    <cellStyle name="Accent6 79" xfId="13283"/>
    <cellStyle name="Accent6 8" xfId="13284"/>
    <cellStyle name="Accent6 8 2" xfId="41079"/>
    <cellStyle name="Accent6 8 3" xfId="41080"/>
    <cellStyle name="Accent6 8 4" xfId="41081"/>
    <cellStyle name="Accent6 80" xfId="13285"/>
    <cellStyle name="Accent6 81" xfId="13286"/>
    <cellStyle name="Accent6 82" xfId="13287"/>
    <cellStyle name="Accent6 83" xfId="13288"/>
    <cellStyle name="Accent6 84" xfId="13289"/>
    <cellStyle name="Accent6 85" xfId="13290"/>
    <cellStyle name="Accent6 86" xfId="13291"/>
    <cellStyle name="Accent6 87" xfId="13292"/>
    <cellStyle name="Accent6 88" xfId="13293"/>
    <cellStyle name="Accent6 89" xfId="13294"/>
    <cellStyle name="Accent6 9" xfId="13295"/>
    <cellStyle name="Accent6 9 2" xfId="41082"/>
    <cellStyle name="Accent6 9 3" xfId="41083"/>
    <cellStyle name="Accent6 9 4" xfId="41084"/>
    <cellStyle name="Accent6 90" xfId="13296"/>
    <cellStyle name="Accent6 91" xfId="13297"/>
    <cellStyle name="Accent6 92" xfId="13298"/>
    <cellStyle name="Accent6 93" xfId="13299"/>
    <cellStyle name="Accent6 94" xfId="13300"/>
    <cellStyle name="Accent6 95" xfId="13301"/>
    <cellStyle name="Accent6 96" xfId="13302"/>
    <cellStyle name="Accent6 97" xfId="13303"/>
    <cellStyle name="Accent6 98" xfId="13304"/>
    <cellStyle name="Accent6 99" xfId="13305"/>
    <cellStyle name="Arial 10" xfId="13306"/>
    <cellStyle name="Arial 10 2" xfId="13307"/>
    <cellStyle name="Arial 12" xfId="13308"/>
    <cellStyle name="Bad 10" xfId="13309"/>
    <cellStyle name="Bad 11" xfId="13310"/>
    <cellStyle name="Bad 12" xfId="13311"/>
    <cellStyle name="Bad 13" xfId="13312"/>
    <cellStyle name="Bad 14" xfId="13313"/>
    <cellStyle name="Bad 15" xfId="13314"/>
    <cellStyle name="Bad 16" xfId="13315"/>
    <cellStyle name="Bad 17" xfId="13316"/>
    <cellStyle name="Bad 18" xfId="13317"/>
    <cellStyle name="Bad 19" xfId="13318"/>
    <cellStyle name="Bad 2" xfId="13319"/>
    <cellStyle name="Bad 2 2" xfId="13320"/>
    <cellStyle name="Bad 2 2 2" xfId="13321"/>
    <cellStyle name="Bad 2 2 2 2" xfId="41085"/>
    <cellStyle name="Bad 2 2 2 2 2" xfId="41086"/>
    <cellStyle name="Bad 2 2 2 3" xfId="41087"/>
    <cellStyle name="Bad 2 2 3" xfId="41088"/>
    <cellStyle name="Bad 2 2 3 2" xfId="41089"/>
    <cellStyle name="Bad 2 2 4" xfId="41090"/>
    <cellStyle name="Bad 2 2 4 2" xfId="41091"/>
    <cellStyle name="Bad 2 3" xfId="13322"/>
    <cellStyle name="Bad 2 3 2" xfId="41092"/>
    <cellStyle name="Bad 2 3 2 2" xfId="41093"/>
    <cellStyle name="Bad 2 3 2 2 2" xfId="41094"/>
    <cellStyle name="Bad 2 3 2 3" xfId="41095"/>
    <cellStyle name="Bad 2 3 2 4" xfId="41096"/>
    <cellStyle name="Bad 2 3 3" xfId="41097"/>
    <cellStyle name="Bad 2 3 3 2" xfId="41098"/>
    <cellStyle name="Bad 2 3 3 3" xfId="41099"/>
    <cellStyle name="Bad 2 3 4" xfId="41100"/>
    <cellStyle name="Bad 2 3 4 2" xfId="41101"/>
    <cellStyle name="Bad 2 3 5" xfId="41102"/>
    <cellStyle name="Bad 2 3 6" xfId="41103"/>
    <cellStyle name="Bad 2 4" xfId="41104"/>
    <cellStyle name="Bad 2 4 2" xfId="41105"/>
    <cellStyle name="Bad 2 4 2 2" xfId="41106"/>
    <cellStyle name="Bad 2 4 3" xfId="41107"/>
    <cellStyle name="Bad 2 4 4" xfId="41108"/>
    <cellStyle name="Bad 2 4 5" xfId="41109"/>
    <cellStyle name="Bad 2 5" xfId="41110"/>
    <cellStyle name="Bad 2 5 2" xfId="41111"/>
    <cellStyle name="Bad 2 6" xfId="41112"/>
    <cellStyle name="Bad 2 6 2" xfId="41113"/>
    <cellStyle name="Bad 2 7" xfId="41114"/>
    <cellStyle name="Bad 20" xfId="13323"/>
    <cellStyle name="Bad 21" xfId="13324"/>
    <cellStyle name="Bad 22" xfId="13325"/>
    <cellStyle name="Bad 23" xfId="13326"/>
    <cellStyle name="Bad 24" xfId="13327"/>
    <cellStyle name="Bad 25" xfId="13328"/>
    <cellStyle name="Bad 26" xfId="13329"/>
    <cellStyle name="Bad 27" xfId="13330"/>
    <cellStyle name="Bad 28" xfId="13331"/>
    <cellStyle name="Bad 29" xfId="13332"/>
    <cellStyle name="Bad 3" xfId="13333"/>
    <cellStyle name="Bad 3 2" xfId="13334"/>
    <cellStyle name="Bad 3 2 2" xfId="41115"/>
    <cellStyle name="Bad 3 2 2 2" xfId="41116"/>
    <cellStyle name="Bad 3 2 3" xfId="41117"/>
    <cellStyle name="Bad 3 3" xfId="13335"/>
    <cellStyle name="Bad 3 3 2" xfId="41118"/>
    <cellStyle name="Bad 3 4" xfId="13336"/>
    <cellStyle name="Bad 3 4 2" xfId="41119"/>
    <cellStyle name="Bad 3 5" xfId="41120"/>
    <cellStyle name="Bad 30" xfId="13337"/>
    <cellStyle name="Bad 31" xfId="13338"/>
    <cellStyle name="Bad 32" xfId="13339"/>
    <cellStyle name="Bad 33" xfId="13340"/>
    <cellStyle name="Bad 34" xfId="13341"/>
    <cellStyle name="Bad 35" xfId="13342"/>
    <cellStyle name="Bad 36" xfId="13343"/>
    <cellStyle name="Bad 37" xfId="13344"/>
    <cellStyle name="Bad 38" xfId="13345"/>
    <cellStyle name="Bad 39" xfId="13346"/>
    <cellStyle name="Bad 4" xfId="13347"/>
    <cellStyle name="Bad 4 2" xfId="41121"/>
    <cellStyle name="Bad 4 2 2" xfId="41122"/>
    <cellStyle name="Bad 4 2 2 2" xfId="41123"/>
    <cellStyle name="Bad 4 2 3" xfId="41124"/>
    <cellStyle name="Bad 4 2 4" xfId="41125"/>
    <cellStyle name="Bad 4 3" xfId="41126"/>
    <cellStyle name="Bad 4 3 2" xfId="41127"/>
    <cellStyle name="Bad 4 4" xfId="41128"/>
    <cellStyle name="Bad 4 4 2" xfId="41129"/>
    <cellStyle name="Bad 4 5" xfId="41130"/>
    <cellStyle name="Bad 40" xfId="13348"/>
    <cellStyle name="Bad 41" xfId="13349"/>
    <cellStyle name="Bad 42" xfId="13350"/>
    <cellStyle name="Bad 43" xfId="13351"/>
    <cellStyle name="Bad 44" xfId="13352"/>
    <cellStyle name="Bad 45" xfId="13353"/>
    <cellStyle name="Bad 46" xfId="13354"/>
    <cellStyle name="Bad 47" xfId="13355"/>
    <cellStyle name="Bad 48" xfId="13356"/>
    <cellStyle name="Bad 49" xfId="13357"/>
    <cellStyle name="Bad 5" xfId="13358"/>
    <cellStyle name="Bad 5 2" xfId="41131"/>
    <cellStyle name="Bad 5 2 2" xfId="41132"/>
    <cellStyle name="Bad 5 2 3" xfId="41133"/>
    <cellStyle name="Bad 5 3" xfId="41134"/>
    <cellStyle name="Bad 50" xfId="13359"/>
    <cellStyle name="Bad 51" xfId="13360"/>
    <cellStyle name="Bad 52" xfId="13361"/>
    <cellStyle name="Bad 53" xfId="13362"/>
    <cellStyle name="Bad 54" xfId="13363"/>
    <cellStyle name="Bad 55" xfId="13364"/>
    <cellStyle name="Bad 56" xfId="13365"/>
    <cellStyle name="Bad 57" xfId="13366"/>
    <cellStyle name="Bad 58" xfId="13367"/>
    <cellStyle name="Bad 59" xfId="13368"/>
    <cellStyle name="Bad 6" xfId="13369"/>
    <cellStyle name="Bad 6 2" xfId="41135"/>
    <cellStyle name="Bad 6 2 2" xfId="41136"/>
    <cellStyle name="Bad 6 3" xfId="41137"/>
    <cellStyle name="Bad 6 4" xfId="41138"/>
    <cellStyle name="Bad 6 5" xfId="41139"/>
    <cellStyle name="Bad 60" xfId="13370"/>
    <cellStyle name="Bad 61" xfId="13371"/>
    <cellStyle name="Bad 62" xfId="13372"/>
    <cellStyle name="Bad 63" xfId="13373"/>
    <cellStyle name="Bad 64" xfId="13374"/>
    <cellStyle name="Bad 65" xfId="41140"/>
    <cellStyle name="Bad 7" xfId="13375"/>
    <cellStyle name="Bad 7 2" xfId="41141"/>
    <cellStyle name="Bad 7 3" xfId="41142"/>
    <cellStyle name="Bad 8" xfId="13376"/>
    <cellStyle name="Bad 9" xfId="13377"/>
    <cellStyle name="Band 2" xfId="41143"/>
    <cellStyle name="Band 2 2" xfId="41144"/>
    <cellStyle name="blank" xfId="13378"/>
    <cellStyle name="blank 2" xfId="41145"/>
    <cellStyle name="bld-li - Style4" xfId="13379"/>
    <cellStyle name="bld-li - Style4 2" xfId="41146"/>
    <cellStyle name="bld-li - Style4 2 2" xfId="41147"/>
    <cellStyle name="bld-li - Style4 2 2 2" xfId="41148"/>
    <cellStyle name="bld-li - Style4 2 3" xfId="41149"/>
    <cellStyle name="bld-li - Style4 2 3 2" xfId="41150"/>
    <cellStyle name="bld-li - Style4 2 4" xfId="41151"/>
    <cellStyle name="bld-li - Style4 2 4 2" xfId="41152"/>
    <cellStyle name="bld-li - Style4 3" xfId="41153"/>
    <cellStyle name="bld-li - Style4 3 2" xfId="41154"/>
    <cellStyle name="bld-li - Style4 4" xfId="41155"/>
    <cellStyle name="bld-li - Style4 4 2" xfId="41156"/>
    <cellStyle name="bld-li - Style4 5" xfId="41157"/>
    <cellStyle name="bld-li - Style4 5 2" xfId="41158"/>
    <cellStyle name="Blue" xfId="13380"/>
    <cellStyle name="Body: normal cell" xfId="13381"/>
    <cellStyle name="Bold/Border" xfId="13382"/>
    <cellStyle name="Border Heavy" xfId="13383"/>
    <cellStyle name="Border Thin" xfId="13384"/>
    <cellStyle name="British Pound" xfId="13385"/>
    <cellStyle name="BuffetDate162" xfId="41159"/>
    <cellStyle name="BuffetValue2" xfId="41160"/>
    <cellStyle name="Bullet" xfId="13386"/>
    <cellStyle name="Bullet 2" xfId="13387"/>
    <cellStyle name="C06_Main text" xfId="41161"/>
    <cellStyle name="C07_Main text Bold Green" xfId="41162"/>
    <cellStyle name="C08_2001 Col heads" xfId="41163"/>
    <cellStyle name="C10_2001 Figs Black" xfId="41164"/>
    <cellStyle name="C11_2002 Figs Bold Green" xfId="41165"/>
    <cellStyle name="C13_2001 Figs 1 decimals" xfId="41166"/>
    <cellStyle name="C15_Main text Bold Black" xfId="41167"/>
    <cellStyle name="Calc Currency (0)" xfId="13388"/>
    <cellStyle name="Calc Currency (0) 2" xfId="13389"/>
    <cellStyle name="Calc Currency (0) 2 2" xfId="13390"/>
    <cellStyle name="Calc Currency (0) 2 2 2" xfId="41168"/>
    <cellStyle name="Calc Currency (0) 2 2 2 2" xfId="41169"/>
    <cellStyle name="Calc Currency (0) 2 2 3" xfId="41170"/>
    <cellStyle name="Calc Currency (0) 2 2 4" xfId="41171"/>
    <cellStyle name="Calc Currency (0) 2 3" xfId="13391"/>
    <cellStyle name="Calc Currency (0) 2 3 2" xfId="41172"/>
    <cellStyle name="Calc Currency (0) 2 3 3" xfId="41173"/>
    <cellStyle name="Calc Currency (0) 2 4" xfId="41174"/>
    <cellStyle name="Calc Currency (0) 2 4 2" xfId="41175"/>
    <cellStyle name="Calc Currency (0) 3" xfId="13392"/>
    <cellStyle name="Calc Currency (0) 3 2" xfId="41176"/>
    <cellStyle name="Calc Currency (0) 3 2 2" xfId="41177"/>
    <cellStyle name="Calc Currency (0) 3 3" xfId="41178"/>
    <cellStyle name="Calc Currency (0) 4" xfId="13393"/>
    <cellStyle name="Calc Currency (0) 4 2" xfId="41179"/>
    <cellStyle name="Calc Currency (0) 5" xfId="41180"/>
    <cellStyle name="Calc Currency (0) 5 2" xfId="41181"/>
    <cellStyle name="Calculation 10" xfId="13394"/>
    <cellStyle name="Calculation 10 2" xfId="41182"/>
    <cellStyle name="Calculation 11" xfId="13395"/>
    <cellStyle name="Calculation 12" xfId="13396"/>
    <cellStyle name="Calculation 13" xfId="13397"/>
    <cellStyle name="Calculation 14" xfId="13398"/>
    <cellStyle name="Calculation 15" xfId="13399"/>
    <cellStyle name="Calculation 16" xfId="13400"/>
    <cellStyle name="Calculation 17" xfId="13401"/>
    <cellStyle name="Calculation 18" xfId="13402"/>
    <cellStyle name="Calculation 19" xfId="13403"/>
    <cellStyle name="Calculation 2" xfId="13404"/>
    <cellStyle name="Calculation 2 2" xfId="13405"/>
    <cellStyle name="Calculation 2 2 2" xfId="13406"/>
    <cellStyle name="Calculation 2 2 2 2" xfId="41183"/>
    <cellStyle name="Calculation 2 2 2 2 2" xfId="41184"/>
    <cellStyle name="Calculation 2 2 2 3" xfId="41185"/>
    <cellStyle name="Calculation 2 2 2 3 2" xfId="41186"/>
    <cellStyle name="Calculation 2 2 2 4" xfId="41187"/>
    <cellStyle name="Calculation 2 2 2 5" xfId="41188"/>
    <cellStyle name="Calculation 2 2 2 6" xfId="41189"/>
    <cellStyle name="Calculation 2 2 2 7" xfId="41190"/>
    <cellStyle name="Calculation 2 2 3" xfId="13407"/>
    <cellStyle name="Calculation 2 2 3 2" xfId="41191"/>
    <cellStyle name="Calculation 2 2 3 3" xfId="41192"/>
    <cellStyle name="Calculation 2 2 4" xfId="41193"/>
    <cellStyle name="Calculation 2 2 4 2" xfId="41194"/>
    <cellStyle name="Calculation 2 2 5" xfId="41195"/>
    <cellStyle name="Calculation 2 2 6" xfId="41196"/>
    <cellStyle name="Calculation 2 2 6 2" xfId="41197"/>
    <cellStyle name="Calculation 2 3" xfId="13408"/>
    <cellStyle name="Calculation 2 3 2" xfId="13409"/>
    <cellStyle name="Calculation 2 3 2 2" xfId="41198"/>
    <cellStyle name="Calculation 2 3 2 2 2" xfId="41199"/>
    <cellStyle name="Calculation 2 3 2 3" xfId="41200"/>
    <cellStyle name="Calculation 2 3 2 4" xfId="41201"/>
    <cellStyle name="Calculation 2 3 3" xfId="13410"/>
    <cellStyle name="Calculation 2 3 3 2" xfId="41202"/>
    <cellStyle name="Calculation 2 3 4" xfId="13411"/>
    <cellStyle name="Calculation 2 3 4 2" xfId="41203"/>
    <cellStyle name="Calculation 2 3 5" xfId="41204"/>
    <cellStyle name="Calculation 2 3 6" xfId="41205"/>
    <cellStyle name="Calculation 2 4" xfId="13412"/>
    <cellStyle name="Calculation 2 4 2" xfId="13413"/>
    <cellStyle name="Calculation 2 4 2 2" xfId="41206"/>
    <cellStyle name="Calculation 2 4 3" xfId="13414"/>
    <cellStyle name="Calculation 2 5" xfId="13415"/>
    <cellStyle name="Calculation 2 5 2" xfId="41207"/>
    <cellStyle name="Calculation 2 5 2 2" xfId="41208"/>
    <cellStyle name="Calculation 2 5 3" xfId="41209"/>
    <cellStyle name="Calculation 2 6" xfId="41210"/>
    <cellStyle name="Calculation 2 6 2" xfId="41211"/>
    <cellStyle name="Calculation 2 6 2 2" xfId="41212"/>
    <cellStyle name="Calculation 2 6 3" xfId="41213"/>
    <cellStyle name="Calculation 2 7" xfId="41214"/>
    <cellStyle name="Calculation 2 7 2" xfId="41215"/>
    <cellStyle name="Calculation 2 8" xfId="41216"/>
    <cellStyle name="Calculation 20" xfId="13416"/>
    <cellStyle name="Calculation 21" xfId="13417"/>
    <cellStyle name="Calculation 22" xfId="13418"/>
    <cellStyle name="Calculation 23" xfId="13419"/>
    <cellStyle name="Calculation 24" xfId="13420"/>
    <cellStyle name="Calculation 25" xfId="13421"/>
    <cellStyle name="Calculation 26" xfId="13422"/>
    <cellStyle name="Calculation 27" xfId="13423"/>
    <cellStyle name="Calculation 28" xfId="13424"/>
    <cellStyle name="Calculation 29" xfId="13425"/>
    <cellStyle name="Calculation 3" xfId="13426"/>
    <cellStyle name="Calculation 3 2" xfId="13427"/>
    <cellStyle name="Calculation 3 2 2" xfId="41217"/>
    <cellStyle name="Calculation 3 2 2 2" xfId="41218"/>
    <cellStyle name="Calculation 3 2 2 3" xfId="41219"/>
    <cellStyle name="Calculation 3 2 3" xfId="41220"/>
    <cellStyle name="Calculation 3 2 3 2" xfId="41221"/>
    <cellStyle name="Calculation 3 2 4" xfId="41222"/>
    <cellStyle name="Calculation 3 3" xfId="13428"/>
    <cellStyle name="Calculation 3 3 2" xfId="41223"/>
    <cellStyle name="Calculation 3 3 2 2" xfId="41224"/>
    <cellStyle name="Calculation 3 3 3" xfId="41225"/>
    <cellStyle name="Calculation 3 3 4" xfId="41226"/>
    <cellStyle name="Calculation 3 4" xfId="13429"/>
    <cellStyle name="Calculation 3 4 2" xfId="41227"/>
    <cellStyle name="Calculation 3 4 2 2" xfId="41228"/>
    <cellStyle name="Calculation 3 4 3" xfId="41229"/>
    <cellStyle name="Calculation 3 5" xfId="41230"/>
    <cellStyle name="Calculation 3 5 2" xfId="41231"/>
    <cellStyle name="Calculation 3 6" xfId="41232"/>
    <cellStyle name="Calculation 30" xfId="13430"/>
    <cellStyle name="Calculation 31" xfId="13431"/>
    <cellStyle name="Calculation 32" xfId="13432"/>
    <cellStyle name="Calculation 33" xfId="13433"/>
    <cellStyle name="Calculation 34" xfId="13434"/>
    <cellStyle name="Calculation 35" xfId="13435"/>
    <cellStyle name="Calculation 36" xfId="13436"/>
    <cellStyle name="Calculation 37" xfId="13437"/>
    <cellStyle name="Calculation 38" xfId="13438"/>
    <cellStyle name="Calculation 39" xfId="13439"/>
    <cellStyle name="Calculation 4" xfId="13440"/>
    <cellStyle name="Calculation 4 2" xfId="13441"/>
    <cellStyle name="Calculation 4 2 2" xfId="13442"/>
    <cellStyle name="Calculation 4 2 2 2" xfId="41233"/>
    <cellStyle name="Calculation 4 2 3" xfId="13443"/>
    <cellStyle name="Calculation 4 3" xfId="13444"/>
    <cellStyle name="Calculation 4 3 2" xfId="13445"/>
    <cellStyle name="Calculation 4 3 2 2" xfId="41234"/>
    <cellStyle name="Calculation 4 3 3" xfId="13446"/>
    <cellStyle name="Calculation 4 4" xfId="13447"/>
    <cellStyle name="Calculation 4 4 2" xfId="13448"/>
    <cellStyle name="Calculation 4 4 2 2" xfId="41235"/>
    <cellStyle name="Calculation 4 4 3" xfId="13449"/>
    <cellStyle name="Calculation 4 5" xfId="41236"/>
    <cellStyle name="Calculation 4 5 2" xfId="41237"/>
    <cellStyle name="Calculation 4 6" xfId="41238"/>
    <cellStyle name="Calculation 40" xfId="13450"/>
    <cellStyle name="Calculation 41" xfId="13451"/>
    <cellStyle name="Calculation 42" xfId="13452"/>
    <cellStyle name="Calculation 43" xfId="13453"/>
    <cellStyle name="Calculation 44" xfId="13454"/>
    <cellStyle name="Calculation 45" xfId="13455"/>
    <cellStyle name="Calculation 46" xfId="13456"/>
    <cellStyle name="Calculation 47" xfId="13457"/>
    <cellStyle name="Calculation 48" xfId="13458"/>
    <cellStyle name="Calculation 49" xfId="13459"/>
    <cellStyle name="Calculation 5" xfId="13460"/>
    <cellStyle name="Calculation 5 2" xfId="13461"/>
    <cellStyle name="Calculation 5 2 2" xfId="41239"/>
    <cellStyle name="Calculation 5 2 2 2" xfId="41240"/>
    <cellStyle name="Calculation 5 2 2 2 2" xfId="41241"/>
    <cellStyle name="Calculation 5 2 3" xfId="41242"/>
    <cellStyle name="Calculation 5 2 3 2" xfId="41243"/>
    <cellStyle name="Calculation 5 2 4" xfId="41244"/>
    <cellStyle name="Calculation 5 2 4 2" xfId="41245"/>
    <cellStyle name="Calculation 5 3" xfId="13462"/>
    <cellStyle name="Calculation 5 3 2" xfId="41246"/>
    <cellStyle name="Calculation 5 3 2 2" xfId="41247"/>
    <cellStyle name="Calculation 5 4" xfId="41248"/>
    <cellStyle name="Calculation 5 4 2" xfId="41249"/>
    <cellStyle name="Calculation 5 4 2 2" xfId="41250"/>
    <cellStyle name="Calculation 5 4 3" xfId="41251"/>
    <cellStyle name="Calculation 5 5" xfId="41252"/>
    <cellStyle name="Calculation 5 5 2" xfId="41253"/>
    <cellStyle name="Calculation 5 6" xfId="41254"/>
    <cellStyle name="Calculation 5 6 2" xfId="41255"/>
    <cellStyle name="Calculation 50" xfId="13463"/>
    <cellStyle name="Calculation 51" xfId="13464"/>
    <cellStyle name="Calculation 52" xfId="13465"/>
    <cellStyle name="Calculation 53" xfId="13466"/>
    <cellStyle name="Calculation 54" xfId="13467"/>
    <cellStyle name="Calculation 55" xfId="13468"/>
    <cellStyle name="Calculation 56" xfId="13469"/>
    <cellStyle name="Calculation 57" xfId="13470"/>
    <cellStyle name="Calculation 58" xfId="13471"/>
    <cellStyle name="Calculation 59" xfId="13472"/>
    <cellStyle name="Calculation 6" xfId="13473"/>
    <cellStyle name="Calculation 6 2" xfId="13474"/>
    <cellStyle name="Calculation 6 2 2" xfId="41256"/>
    <cellStyle name="Calculation 6 2 2 2" xfId="41257"/>
    <cellStyle name="Calculation 6 2 3" xfId="41258"/>
    <cellStyle name="Calculation 6 2 4" xfId="41259"/>
    <cellStyle name="Calculation 6 3" xfId="13475"/>
    <cellStyle name="Calculation 6 3 2" xfId="41260"/>
    <cellStyle name="Calculation 6 3 3" xfId="41261"/>
    <cellStyle name="Calculation 6 4" xfId="41262"/>
    <cellStyle name="Calculation 6 4 2" xfId="41263"/>
    <cellStyle name="Calculation 60" xfId="13476"/>
    <cellStyle name="Calculation 61" xfId="13477"/>
    <cellStyle name="Calculation 62" xfId="13478"/>
    <cellStyle name="Calculation 63" xfId="13479"/>
    <cellStyle name="Calculation 64" xfId="13480"/>
    <cellStyle name="Calculation 65" xfId="13481"/>
    <cellStyle name="Calculation 66" xfId="13482"/>
    <cellStyle name="Calculation 67" xfId="13483"/>
    <cellStyle name="Calculation 7" xfId="13484"/>
    <cellStyle name="Calculation 7 2" xfId="13485"/>
    <cellStyle name="Calculation 7 2 2" xfId="41264"/>
    <cellStyle name="Calculation 7 3" xfId="41265"/>
    <cellStyle name="Calculation 7 3 2" xfId="41266"/>
    <cellStyle name="Calculation 8" xfId="13486"/>
    <cellStyle name="Calculation 8 2" xfId="41267"/>
    <cellStyle name="Calculation 8 2 2" xfId="41268"/>
    <cellStyle name="Calculation 8 3" xfId="41269"/>
    <cellStyle name="Calculation 9" xfId="13487"/>
    <cellStyle name="Calculation 9 2" xfId="13488"/>
    <cellStyle name="Calculation 9 2 2" xfId="41270"/>
    <cellStyle name="Calculation 9 3" xfId="41271"/>
    <cellStyle name="Cash" xfId="13489"/>
    <cellStyle name="Cash 2" xfId="13490"/>
    <cellStyle name="Check Cell 10" xfId="13491"/>
    <cellStyle name="Check Cell 11" xfId="13492"/>
    <cellStyle name="Check Cell 12" xfId="13493"/>
    <cellStyle name="Check Cell 13" xfId="13494"/>
    <cellStyle name="Check Cell 14" xfId="13495"/>
    <cellStyle name="Check Cell 15" xfId="13496"/>
    <cellStyle name="Check Cell 16" xfId="13497"/>
    <cellStyle name="Check Cell 17" xfId="13498"/>
    <cellStyle name="Check Cell 18" xfId="13499"/>
    <cellStyle name="Check Cell 19" xfId="13500"/>
    <cellStyle name="Check Cell 2" xfId="13501"/>
    <cellStyle name="Check Cell 2 2" xfId="13502"/>
    <cellStyle name="Check Cell 2 2 2" xfId="13503"/>
    <cellStyle name="Check Cell 2 2 2 2" xfId="41272"/>
    <cellStyle name="Check Cell 2 2 2 2 2" xfId="41273"/>
    <cellStyle name="Check Cell 2 2 2 3" xfId="41274"/>
    <cellStyle name="Check Cell 2 2 2 4" xfId="41275"/>
    <cellStyle name="Check Cell 2 2 2 5" xfId="41276"/>
    <cellStyle name="Check Cell 2 2 2 6" xfId="41277"/>
    <cellStyle name="Check Cell 2 2 2 7" xfId="41278"/>
    <cellStyle name="Check Cell 2 2 2 8" xfId="41279"/>
    <cellStyle name="Check Cell 2 2 2 9" xfId="41280"/>
    <cellStyle name="Check Cell 2 2 3" xfId="13504"/>
    <cellStyle name="Check Cell 2 2 3 2" xfId="41281"/>
    <cellStyle name="Check Cell 2 2 4" xfId="41282"/>
    <cellStyle name="Check Cell 2 2 4 2" xfId="41283"/>
    <cellStyle name="Check Cell 2 3" xfId="13505"/>
    <cellStyle name="Check Cell 2 3 2" xfId="41284"/>
    <cellStyle name="Check Cell 2 3 2 2" xfId="41285"/>
    <cellStyle name="Check Cell 2 3 2 2 2" xfId="41286"/>
    <cellStyle name="Check Cell 2 3 2 3" xfId="41287"/>
    <cellStyle name="Check Cell 2 3 2 4" xfId="41288"/>
    <cellStyle name="Check Cell 2 3 3" xfId="41289"/>
    <cellStyle name="Check Cell 2 3 3 2" xfId="41290"/>
    <cellStyle name="Check Cell 2 3 4" xfId="41291"/>
    <cellStyle name="Check Cell 2 3 4 2" xfId="41292"/>
    <cellStyle name="Check Cell 2 3 5" xfId="41293"/>
    <cellStyle name="Check Cell 2 3 6" xfId="41294"/>
    <cellStyle name="Check Cell 2 4" xfId="41295"/>
    <cellStyle name="Check Cell 2 4 2" xfId="41296"/>
    <cellStyle name="Check Cell 2 4 2 2" xfId="41297"/>
    <cellStyle name="Check Cell 2 4 3" xfId="41298"/>
    <cellStyle name="Check Cell 2 4 4" xfId="41299"/>
    <cellStyle name="Check Cell 2 5" xfId="41300"/>
    <cellStyle name="Check Cell 2 5 2" xfId="41301"/>
    <cellStyle name="Check Cell 2 6" xfId="41302"/>
    <cellStyle name="Check Cell 2 6 2" xfId="41303"/>
    <cellStyle name="Check Cell 20" xfId="13506"/>
    <cellStyle name="Check Cell 21" xfId="13507"/>
    <cellStyle name="Check Cell 22" xfId="13508"/>
    <cellStyle name="Check Cell 23" xfId="13509"/>
    <cellStyle name="Check Cell 24" xfId="13510"/>
    <cellStyle name="Check Cell 25" xfId="13511"/>
    <cellStyle name="Check Cell 26" xfId="13512"/>
    <cellStyle name="Check Cell 27" xfId="13513"/>
    <cellStyle name="Check Cell 28" xfId="13514"/>
    <cellStyle name="Check Cell 29" xfId="13515"/>
    <cellStyle name="Check Cell 3" xfId="13516"/>
    <cellStyle name="Check Cell 3 2" xfId="13517"/>
    <cellStyle name="Check Cell 3 2 2" xfId="41304"/>
    <cellStyle name="Check Cell 3 2 2 2" xfId="41305"/>
    <cellStyle name="Check Cell 3 2 3" xfId="41306"/>
    <cellStyle name="Check Cell 3 3" xfId="41307"/>
    <cellStyle name="Check Cell 3 3 2" xfId="41308"/>
    <cellStyle name="Check Cell 3 4" xfId="41309"/>
    <cellStyle name="Check Cell 3 4 2" xfId="41310"/>
    <cellStyle name="Check Cell 3 5" xfId="41311"/>
    <cellStyle name="Check Cell 3 6" xfId="41312"/>
    <cellStyle name="Check Cell 3 7" xfId="41313"/>
    <cellStyle name="Check Cell 3 8" xfId="41314"/>
    <cellStyle name="Check Cell 30" xfId="13518"/>
    <cellStyle name="Check Cell 31" xfId="13519"/>
    <cellStyle name="Check Cell 32" xfId="13520"/>
    <cellStyle name="Check Cell 33" xfId="13521"/>
    <cellStyle name="Check Cell 34" xfId="13522"/>
    <cellStyle name="Check Cell 35" xfId="13523"/>
    <cellStyle name="Check Cell 36" xfId="13524"/>
    <cellStyle name="Check Cell 37" xfId="13525"/>
    <cellStyle name="Check Cell 38" xfId="13526"/>
    <cellStyle name="Check Cell 39" xfId="13527"/>
    <cellStyle name="Check Cell 4" xfId="13528"/>
    <cellStyle name="Check Cell 4 2" xfId="41315"/>
    <cellStyle name="Check Cell 4 2 2" xfId="41316"/>
    <cellStyle name="Check Cell 4 2 2 2" xfId="41317"/>
    <cellStyle name="Check Cell 4 2 3" xfId="41318"/>
    <cellStyle name="Check Cell 4 2 4" xfId="41319"/>
    <cellStyle name="Check Cell 4 3" xfId="41320"/>
    <cellStyle name="Check Cell 4 3 2" xfId="41321"/>
    <cellStyle name="Check Cell 4 4" xfId="41322"/>
    <cellStyle name="Check Cell 4 4 2" xfId="41323"/>
    <cellStyle name="Check Cell 4 5" xfId="41324"/>
    <cellStyle name="Check Cell 40" xfId="13529"/>
    <cellStyle name="Check Cell 41" xfId="13530"/>
    <cellStyle name="Check Cell 42" xfId="13531"/>
    <cellStyle name="Check Cell 43" xfId="13532"/>
    <cellStyle name="Check Cell 44" xfId="13533"/>
    <cellStyle name="Check Cell 45" xfId="13534"/>
    <cellStyle name="Check Cell 46" xfId="13535"/>
    <cellStyle name="Check Cell 47" xfId="13536"/>
    <cellStyle name="Check Cell 48" xfId="13537"/>
    <cellStyle name="Check Cell 49" xfId="13538"/>
    <cellStyle name="Check Cell 5" xfId="13539"/>
    <cellStyle name="Check Cell 5 2" xfId="41325"/>
    <cellStyle name="Check Cell 5 2 2" xfId="41326"/>
    <cellStyle name="Check Cell 50" xfId="13540"/>
    <cellStyle name="Check Cell 51" xfId="13541"/>
    <cellStyle name="Check Cell 52" xfId="13542"/>
    <cellStyle name="Check Cell 53" xfId="13543"/>
    <cellStyle name="Check Cell 54" xfId="13544"/>
    <cellStyle name="Check Cell 55" xfId="13545"/>
    <cellStyle name="Check Cell 56" xfId="13546"/>
    <cellStyle name="Check Cell 57" xfId="13547"/>
    <cellStyle name="Check Cell 58" xfId="13548"/>
    <cellStyle name="Check Cell 59" xfId="13549"/>
    <cellStyle name="Check Cell 6" xfId="13550"/>
    <cellStyle name="Check Cell 6 2" xfId="41327"/>
    <cellStyle name="Check Cell 6 2 2" xfId="41328"/>
    <cellStyle name="Check Cell 6 3" xfId="41329"/>
    <cellStyle name="Check Cell 6 4" xfId="41330"/>
    <cellStyle name="Check Cell 6 5" xfId="41331"/>
    <cellStyle name="Check Cell 60" xfId="13551"/>
    <cellStyle name="Check Cell 61" xfId="13552"/>
    <cellStyle name="Check Cell 62" xfId="13553"/>
    <cellStyle name="Check Cell 63" xfId="13554"/>
    <cellStyle name="Check Cell 64" xfId="13555"/>
    <cellStyle name="Check Cell 65" xfId="41332"/>
    <cellStyle name="Check Cell 7" xfId="13556"/>
    <cellStyle name="Check Cell 7 2" xfId="41333"/>
    <cellStyle name="Check Cell 8" xfId="13557"/>
    <cellStyle name="Check Cell 9" xfId="13558"/>
    <cellStyle name="CheckCell" xfId="13559"/>
    <cellStyle name="CheckCell 2" xfId="13560"/>
    <cellStyle name="CheckCell 2 2" xfId="13561"/>
    <cellStyle name="CheckCell 2 2 2" xfId="41334"/>
    <cellStyle name="CheckCell 2 2 2 2" xfId="41335"/>
    <cellStyle name="CheckCell 2 2 2 2 2" xfId="41336"/>
    <cellStyle name="CheckCell 2 2 3" xfId="41337"/>
    <cellStyle name="CheckCell 2 2 3 2" xfId="41338"/>
    <cellStyle name="CheckCell 2 2 4" xfId="41339"/>
    <cellStyle name="CheckCell 2 2 4 2" xfId="41340"/>
    <cellStyle name="CheckCell 2 3" xfId="13562"/>
    <cellStyle name="CheckCell 2 3 2" xfId="41341"/>
    <cellStyle name="CheckCell 2 3 2 2" xfId="41342"/>
    <cellStyle name="CheckCell 2 4" xfId="41343"/>
    <cellStyle name="CheckCell 2 4 2" xfId="41344"/>
    <cellStyle name="CheckCell 2 4 2 2" xfId="41345"/>
    <cellStyle name="CheckCell 2 4 3" xfId="41346"/>
    <cellStyle name="CheckCell 2 5" xfId="41347"/>
    <cellStyle name="CheckCell 2 5 2" xfId="41348"/>
    <cellStyle name="CheckCell 2 6" xfId="41349"/>
    <cellStyle name="CheckCell 2 6 2" xfId="41350"/>
    <cellStyle name="CheckCell 3" xfId="13563"/>
    <cellStyle name="CheckCell 3 2" xfId="41351"/>
    <cellStyle name="CheckCell 3 2 2" xfId="41352"/>
    <cellStyle name="CheckCell 3 2 2 2" xfId="41353"/>
    <cellStyle name="CheckCell 3 3" xfId="41354"/>
    <cellStyle name="CheckCell 3 3 2" xfId="41355"/>
    <cellStyle name="CheckCell 3 4" xfId="41356"/>
    <cellStyle name="CheckCell 3 4 2" xfId="41357"/>
    <cellStyle name="CheckCell 4" xfId="13564"/>
    <cellStyle name="CheckCell 4 2" xfId="41358"/>
    <cellStyle name="CheckCell 4 2 2" xfId="41359"/>
    <cellStyle name="CheckCell 4 3" xfId="41360"/>
    <cellStyle name="CheckCell 5" xfId="41361"/>
    <cellStyle name="CheckCell 5 2" xfId="41362"/>
    <cellStyle name="CheckCell 5 2 2" xfId="41363"/>
    <cellStyle name="CheckCell 5 3" xfId="41364"/>
    <cellStyle name="CheckCell 6" xfId="41365"/>
    <cellStyle name="CheckCell 6 2" xfId="41366"/>
    <cellStyle name="CheckCell 7" xfId="41367"/>
    <cellStyle name="CheckCell 7 2" xfId="41368"/>
    <cellStyle name="CheckCell_Electric Rev Req Model (2009 GRC) Rebuttal" xfId="13565"/>
    <cellStyle name="ColumnHeading" xfId="41369"/>
    <cellStyle name="ColumnHeading 2" xfId="41370"/>
    <cellStyle name="ColumnHeadings" xfId="41371"/>
    <cellStyle name="ColumnHeadings2" xfId="41372"/>
    <cellStyle name="ColumnHeadings2 2" xfId="41373"/>
    <cellStyle name="ColumnHeadings2 2 2" xfId="41374"/>
    <cellStyle name="ColumnHeadings2 2 3" xfId="41375"/>
    <cellStyle name="ColumnHeadings2 2 4" xfId="41376"/>
    <cellStyle name="ColumnHeadings2 3" xfId="41377"/>
    <cellStyle name="ColumnHeadings2 4" xfId="41378"/>
    <cellStyle name="ColumnHeadings2 5" xfId="41379"/>
    <cellStyle name="Comma" xfId="1" builtinId="3"/>
    <cellStyle name="Comma  - Style1" xfId="13566"/>
    <cellStyle name="Comma  - Style1 2" xfId="13567"/>
    <cellStyle name="Comma  - Style1 2 2" xfId="13568"/>
    <cellStyle name="Comma  - Style1 2_2011 Operations Snapshot" xfId="13569"/>
    <cellStyle name="Comma  - Style1 3" xfId="13570"/>
    <cellStyle name="Comma  - Style1 3 2" xfId="13571"/>
    <cellStyle name="Comma  - Style1 3 2 2" xfId="13572"/>
    <cellStyle name="Comma  - Style1 3 2_County_Stop_Light_Chart_2012_02" xfId="13573"/>
    <cellStyle name="Comma  - Style1 4" xfId="13574"/>
    <cellStyle name="Comma  - Style1 4 2" xfId="13575"/>
    <cellStyle name="Comma  - Style1 4 3" xfId="13576"/>
    <cellStyle name="Comma  - Style1 4_2012 Operations Snapshot" xfId="13577"/>
    <cellStyle name="Comma  - Style1 5" xfId="13578"/>
    <cellStyle name="Comma  - Style1 5 2" xfId="13579"/>
    <cellStyle name="Comma  - Style1 5_VarX" xfId="13580"/>
    <cellStyle name="Comma  - Style1 6" xfId="13581"/>
    <cellStyle name="Comma  - Style1_2012 Jan CAP ASM Report" xfId="13582"/>
    <cellStyle name="Comma  - Style2" xfId="13583"/>
    <cellStyle name="Comma  - Style2 2" xfId="13584"/>
    <cellStyle name="Comma  - Style2 2 2" xfId="13585"/>
    <cellStyle name="Comma  - Style2 2_2011 Operations Snapshot" xfId="13586"/>
    <cellStyle name="Comma  - Style2 3" xfId="13587"/>
    <cellStyle name="Comma  - Style2 3 2" xfId="13588"/>
    <cellStyle name="Comma  - Style2 3 2 2" xfId="13589"/>
    <cellStyle name="Comma  - Style2 3 2_County_Stop_Light_Chart_2012_02" xfId="13590"/>
    <cellStyle name="Comma  - Style2 4" xfId="13591"/>
    <cellStyle name="Comma  - Style2 4 2" xfId="13592"/>
    <cellStyle name="Comma  - Style2 4 3" xfId="13593"/>
    <cellStyle name="Comma  - Style2 4_2012 Operations Snapshot" xfId="13594"/>
    <cellStyle name="Comma  - Style2 5" xfId="13595"/>
    <cellStyle name="Comma  - Style2 5 2" xfId="13596"/>
    <cellStyle name="Comma  - Style2 5_VarX" xfId="13597"/>
    <cellStyle name="Comma  - Style2 6" xfId="13598"/>
    <cellStyle name="Comma  - Style2_2012 Jan CAP ASM Report" xfId="13599"/>
    <cellStyle name="Comma  - Style3" xfId="13600"/>
    <cellStyle name="Comma  - Style3 2" xfId="13601"/>
    <cellStyle name="Comma  - Style3 2 2" xfId="13602"/>
    <cellStyle name="Comma  - Style3 2_2011 Operations Snapshot" xfId="13603"/>
    <cellStyle name="Comma  - Style3 3" xfId="13604"/>
    <cellStyle name="Comma  - Style3 3 2" xfId="13605"/>
    <cellStyle name="Comma  - Style3 3 2 2" xfId="13606"/>
    <cellStyle name="Comma  - Style3 3 2_County_Stop_Light_Chart_2012_02" xfId="13607"/>
    <cellStyle name="Comma  - Style3 4" xfId="13608"/>
    <cellStyle name="Comma  - Style3 4 2" xfId="13609"/>
    <cellStyle name="Comma  - Style3 4 3" xfId="13610"/>
    <cellStyle name="Comma  - Style3 4_2012 Operations Snapshot" xfId="13611"/>
    <cellStyle name="Comma  - Style3 5" xfId="13612"/>
    <cellStyle name="Comma  - Style3 5 2" xfId="13613"/>
    <cellStyle name="Comma  - Style3 5_VarX" xfId="13614"/>
    <cellStyle name="Comma  - Style3 6" xfId="13615"/>
    <cellStyle name="Comma  - Style3_2012 Jan CAP ASM Report" xfId="13616"/>
    <cellStyle name="Comma  - Style4" xfId="13617"/>
    <cellStyle name="Comma  - Style4 2" xfId="13618"/>
    <cellStyle name="Comma  - Style4 2 2" xfId="13619"/>
    <cellStyle name="Comma  - Style4 2_2011 Operations Snapshot" xfId="13620"/>
    <cellStyle name="Comma  - Style4 3" xfId="13621"/>
    <cellStyle name="Comma  - Style4 3 2" xfId="13622"/>
    <cellStyle name="Comma  - Style4 3 2 2" xfId="13623"/>
    <cellStyle name="Comma  - Style4 3 2_County_Stop_Light_Chart_2012_02" xfId="13624"/>
    <cellStyle name="Comma  - Style4 4" xfId="13625"/>
    <cellStyle name="Comma  - Style4 4 2" xfId="13626"/>
    <cellStyle name="Comma  - Style4 4 3" xfId="13627"/>
    <cellStyle name="Comma  - Style4 4_2012 Operations Snapshot" xfId="13628"/>
    <cellStyle name="Comma  - Style4 5" xfId="13629"/>
    <cellStyle name="Comma  - Style4 5 2" xfId="13630"/>
    <cellStyle name="Comma  - Style4 5_VarX" xfId="13631"/>
    <cellStyle name="Comma  - Style4 6" xfId="13632"/>
    <cellStyle name="Comma  - Style4_2012 Jan CAP ASM Report" xfId="13633"/>
    <cellStyle name="Comma  - Style5" xfId="13634"/>
    <cellStyle name="Comma  - Style5 2" xfId="13635"/>
    <cellStyle name="Comma  - Style5 2 2" xfId="13636"/>
    <cellStyle name="Comma  - Style5 2_2011 Operations Snapshot" xfId="13637"/>
    <cellStyle name="Comma  - Style5 3" xfId="13638"/>
    <cellStyle name="Comma  - Style5 3 2" xfId="13639"/>
    <cellStyle name="Comma  - Style5 3 2 2" xfId="13640"/>
    <cellStyle name="Comma  - Style5 3 2_County_Stop_Light_Chart_2012_02" xfId="13641"/>
    <cellStyle name="Comma  - Style5 4" xfId="13642"/>
    <cellStyle name="Comma  - Style5 4 2" xfId="13643"/>
    <cellStyle name="Comma  - Style5 4 3" xfId="13644"/>
    <cellStyle name="Comma  - Style5 4_2012 Operations Snapshot" xfId="13645"/>
    <cellStyle name="Comma  - Style5 5" xfId="13646"/>
    <cellStyle name="Comma  - Style5 5 2" xfId="13647"/>
    <cellStyle name="Comma  - Style5 5_VarX" xfId="13648"/>
    <cellStyle name="Comma  - Style5 6" xfId="13649"/>
    <cellStyle name="Comma  - Style5_2012 Jan CAP ASM Report" xfId="13650"/>
    <cellStyle name="Comma  - Style6" xfId="13651"/>
    <cellStyle name="Comma  - Style6 2" xfId="13652"/>
    <cellStyle name="Comma  - Style6 2 2" xfId="13653"/>
    <cellStyle name="Comma  - Style6 2_2011 Operations Snapshot" xfId="13654"/>
    <cellStyle name="Comma  - Style6 3" xfId="13655"/>
    <cellStyle name="Comma  - Style6 3 2" xfId="13656"/>
    <cellStyle name="Comma  - Style6 3 2 2" xfId="13657"/>
    <cellStyle name="Comma  - Style6 3 2_County_Stop_Light_Chart_2012_02" xfId="13658"/>
    <cellStyle name="Comma  - Style6 4" xfId="13659"/>
    <cellStyle name="Comma  - Style6 4 2" xfId="13660"/>
    <cellStyle name="Comma  - Style6 4 3" xfId="13661"/>
    <cellStyle name="Comma  - Style6 4_2012 Operations Snapshot" xfId="13662"/>
    <cellStyle name="Comma  - Style6 5" xfId="13663"/>
    <cellStyle name="Comma  - Style6 5 2" xfId="13664"/>
    <cellStyle name="Comma  - Style6 5_VarX" xfId="13665"/>
    <cellStyle name="Comma  - Style6 6" xfId="13666"/>
    <cellStyle name="Comma  - Style6_2012 Jan CAP ASM Report" xfId="13667"/>
    <cellStyle name="Comma  - Style7" xfId="13668"/>
    <cellStyle name="Comma  - Style7 2" xfId="13669"/>
    <cellStyle name="Comma  - Style7 2 2" xfId="13670"/>
    <cellStyle name="Comma  - Style7 2_2011 Operations Snapshot" xfId="13671"/>
    <cellStyle name="Comma  - Style7 3" xfId="13672"/>
    <cellStyle name="Comma  - Style7 3 2" xfId="13673"/>
    <cellStyle name="Comma  - Style7 3 2 2" xfId="13674"/>
    <cellStyle name="Comma  - Style7 3 2_County_Stop_Light_Chart_2012_02" xfId="13675"/>
    <cellStyle name="Comma  - Style7 4" xfId="13676"/>
    <cellStyle name="Comma  - Style7 4 2" xfId="13677"/>
    <cellStyle name="Comma  - Style7 4 3" xfId="13678"/>
    <cellStyle name="Comma  - Style7 4_2012 Operations Snapshot" xfId="13679"/>
    <cellStyle name="Comma  - Style7 5" xfId="13680"/>
    <cellStyle name="Comma  - Style7 5 2" xfId="13681"/>
    <cellStyle name="Comma  - Style7 5_VarX" xfId="13682"/>
    <cellStyle name="Comma  - Style7 6" xfId="13683"/>
    <cellStyle name="Comma  - Style7_2012 Jan CAP ASM Report" xfId="13684"/>
    <cellStyle name="Comma  - Style8" xfId="13685"/>
    <cellStyle name="Comma  - Style8 2" xfId="13686"/>
    <cellStyle name="Comma  - Style8 2 2" xfId="13687"/>
    <cellStyle name="Comma  - Style8 2_2011 Operations Snapshot" xfId="13688"/>
    <cellStyle name="Comma  - Style8 3" xfId="13689"/>
    <cellStyle name="Comma  - Style8 3 2" xfId="13690"/>
    <cellStyle name="Comma  - Style8 3 2 2" xfId="13691"/>
    <cellStyle name="Comma  - Style8 3 2_County_Stop_Light_Chart_2012_02" xfId="13692"/>
    <cellStyle name="Comma  - Style8 4" xfId="13693"/>
    <cellStyle name="Comma  - Style8 4 2" xfId="13694"/>
    <cellStyle name="Comma  - Style8 4 3" xfId="13695"/>
    <cellStyle name="Comma  - Style8 4_2012 Operations Snapshot" xfId="13696"/>
    <cellStyle name="Comma  - Style8 5" xfId="13697"/>
    <cellStyle name="Comma  - Style8 5 2" xfId="13698"/>
    <cellStyle name="Comma  - Style8 5_VarX" xfId="13699"/>
    <cellStyle name="Comma  - Style8 6" xfId="13700"/>
    <cellStyle name="Comma  - Style8_2012 Jan CAP ASM Report" xfId="13701"/>
    <cellStyle name="Comma [0] 2" xfId="13702"/>
    <cellStyle name="Comma [0] 2 2" xfId="13703"/>
    <cellStyle name="Comma [0] 3" xfId="41380"/>
    <cellStyle name="Comma [0] 4" xfId="41381"/>
    <cellStyle name="Comma [0] 5" xfId="41382"/>
    <cellStyle name="Comma 10" xfId="13704"/>
    <cellStyle name="Comma 10 2" xfId="13705"/>
    <cellStyle name="Comma 10 2 2" xfId="13706"/>
    <cellStyle name="Comma 10 2 2 2" xfId="13707"/>
    <cellStyle name="Comma 10 2 2 2 2" xfId="41383"/>
    <cellStyle name="Comma 10 2 2 2 3" xfId="51798"/>
    <cellStyle name="Comma 10 2 2 3" xfId="13708"/>
    <cellStyle name="Comma 10 2 2 3 2" xfId="41384"/>
    <cellStyle name="Comma 10 2 3" xfId="13709"/>
    <cellStyle name="Comma 10 2 3 2" xfId="41385"/>
    <cellStyle name="Comma 10 2 3 2 2" xfId="41386"/>
    <cellStyle name="Comma 10 2 3 3" xfId="41387"/>
    <cellStyle name="Comma 10 2 4" xfId="41388"/>
    <cellStyle name="Comma 10 2 4 2" xfId="41389"/>
    <cellStyle name="Comma 10 2 5" xfId="41390"/>
    <cellStyle name="Comma 10 2 5 2" xfId="41391"/>
    <cellStyle name="Comma 10 3" xfId="13710"/>
    <cellStyle name="Comma 10 3 2" xfId="41392"/>
    <cellStyle name="Comma 10 3 2 2" xfId="41393"/>
    <cellStyle name="Comma 10 3 3" xfId="41394"/>
    <cellStyle name="Comma 10 4" xfId="13711"/>
    <cellStyle name="Comma 10 4 2" xfId="41395"/>
    <cellStyle name="Comma 10 4 2 2" xfId="41396"/>
    <cellStyle name="Comma 10 4 3" xfId="41397"/>
    <cellStyle name="Comma 10 5" xfId="13712"/>
    <cellStyle name="Comma 10 5 2" xfId="41398"/>
    <cellStyle name="Comma 10 6" xfId="41399"/>
    <cellStyle name="Comma 10 6 2" xfId="41400"/>
    <cellStyle name="Comma 10 7" xfId="41401"/>
    <cellStyle name="Comma 10 7 2" xfId="41402"/>
    <cellStyle name="Comma 10 8" xfId="41403"/>
    <cellStyle name="Comma 11" xfId="13713"/>
    <cellStyle name="Comma 11 2" xfId="13714"/>
    <cellStyle name="Comma 11 2 2" xfId="13715"/>
    <cellStyle name="Comma 11 2 2 2" xfId="41404"/>
    <cellStyle name="Comma 11 2 3" xfId="13716"/>
    <cellStyle name="Comma 11 3" xfId="13717"/>
    <cellStyle name="Comma 11 3 2" xfId="41405"/>
    <cellStyle name="Comma 11 3 2 2" xfId="41406"/>
    <cellStyle name="Comma 11 3 3" xfId="41407"/>
    <cellStyle name="Comma 11 3 4" xfId="41408"/>
    <cellStyle name="Comma 11 4" xfId="13718"/>
    <cellStyle name="Comma 11 4 2" xfId="41409"/>
    <cellStyle name="Comma 11 4 2 2" xfId="41410"/>
    <cellStyle name="Comma 11 4 3" xfId="41411"/>
    <cellStyle name="Comma 11 5" xfId="41412"/>
    <cellStyle name="Comma 11 5 2" xfId="41413"/>
    <cellStyle name="Comma 12" xfId="13719"/>
    <cellStyle name="Comma 12 2" xfId="13720"/>
    <cellStyle name="Comma 12 2 2" xfId="13721"/>
    <cellStyle name="Comma 12 2 2 2" xfId="41414"/>
    <cellStyle name="Comma 12 2 2 2 2" xfId="41415"/>
    <cellStyle name="Comma 12 2 3" xfId="13722"/>
    <cellStyle name="Comma 12 2 3 2" xfId="41416"/>
    <cellStyle name="Comma 12 2 4" xfId="41417"/>
    <cellStyle name="Comma 12 2 4 2" xfId="41418"/>
    <cellStyle name="Comma 12 3" xfId="13723"/>
    <cellStyle name="Comma 12 3 2" xfId="41419"/>
    <cellStyle name="Comma 12 3 2 2" xfId="41420"/>
    <cellStyle name="Comma 12 3 3" xfId="41421"/>
    <cellStyle name="Comma 12 4" xfId="13724"/>
    <cellStyle name="Comma 12 4 2" xfId="41422"/>
    <cellStyle name="Comma 12 4 2 2" xfId="41423"/>
    <cellStyle name="Comma 12 4 3" xfId="41424"/>
    <cellStyle name="Comma 12 5" xfId="41425"/>
    <cellStyle name="Comma 12 5 2" xfId="41426"/>
    <cellStyle name="Comma 12 6" xfId="41427"/>
    <cellStyle name="Comma 12 6 2" xfId="41428"/>
    <cellStyle name="Comma 13" xfId="13725"/>
    <cellStyle name="Comma 13 2" xfId="13726"/>
    <cellStyle name="Comma 13 2 2" xfId="13727"/>
    <cellStyle name="Comma 13 2 2 2" xfId="41429"/>
    <cellStyle name="Comma 13 2 2 2 2" xfId="41430"/>
    <cellStyle name="Comma 13 2 3" xfId="13728"/>
    <cellStyle name="Comma 13 2 3 2" xfId="41431"/>
    <cellStyle name="Comma 13 2 4" xfId="41432"/>
    <cellStyle name="Comma 13 2 4 2" xfId="41433"/>
    <cellStyle name="Comma 13 3" xfId="13729"/>
    <cellStyle name="Comma 13 3 2" xfId="41434"/>
    <cellStyle name="Comma 13 3 2 2" xfId="41435"/>
    <cellStyle name="Comma 13 3 3" xfId="41436"/>
    <cellStyle name="Comma 13 4" xfId="13730"/>
    <cellStyle name="Comma 13 4 2" xfId="41437"/>
    <cellStyle name="Comma 13 4 2 2" xfId="41438"/>
    <cellStyle name="Comma 13 4 3" xfId="41439"/>
    <cellStyle name="Comma 13 5" xfId="41440"/>
    <cellStyle name="Comma 13 5 2" xfId="41441"/>
    <cellStyle name="Comma 13 6" xfId="41442"/>
    <cellStyle name="Comma 13 6 2" xfId="41443"/>
    <cellStyle name="Comma 13 7" xfId="41444"/>
    <cellStyle name="Comma 14" xfId="13731"/>
    <cellStyle name="Comma 14 2" xfId="13732"/>
    <cellStyle name="Comma 14 2 2" xfId="13733"/>
    <cellStyle name="Comma 14 2 2 2" xfId="41445"/>
    <cellStyle name="Comma 14 2 2 2 2" xfId="41446"/>
    <cellStyle name="Comma 14 2 3" xfId="13734"/>
    <cellStyle name="Comma 14 2 3 2" xfId="41447"/>
    <cellStyle name="Comma 14 2 4" xfId="41448"/>
    <cellStyle name="Comma 14 2 4 2" xfId="41449"/>
    <cellStyle name="Comma 14 3" xfId="13735"/>
    <cellStyle name="Comma 14 3 2" xfId="41450"/>
    <cellStyle name="Comma 14 3 2 2" xfId="41451"/>
    <cellStyle name="Comma 14 3 3" xfId="41452"/>
    <cellStyle name="Comma 14 4" xfId="13736"/>
    <cellStyle name="Comma 14 4 2" xfId="41453"/>
    <cellStyle name="Comma 14 4 2 2" xfId="41454"/>
    <cellStyle name="Comma 14 4 3" xfId="41455"/>
    <cellStyle name="Comma 14 5" xfId="41456"/>
    <cellStyle name="Comma 14 5 2" xfId="41457"/>
    <cellStyle name="Comma 14 6" xfId="41458"/>
    <cellStyle name="Comma 14 6 2" xfId="41459"/>
    <cellStyle name="Comma 15" xfId="13737"/>
    <cellStyle name="Comma 15 2" xfId="13738"/>
    <cellStyle name="Comma 15 2 2" xfId="13739"/>
    <cellStyle name="Comma 15 2 2 2" xfId="41460"/>
    <cellStyle name="Comma 15 2 2 3" xfId="41461"/>
    <cellStyle name="Comma 15 2 3" xfId="41462"/>
    <cellStyle name="Comma 15 3" xfId="13740"/>
    <cellStyle name="Comma 15 3 2" xfId="41463"/>
    <cellStyle name="Comma 15 3 2 2" xfId="41464"/>
    <cellStyle name="Comma 15 3 3" xfId="41465"/>
    <cellStyle name="Comma 15 3 4" xfId="41466"/>
    <cellStyle name="Comma 15 4" xfId="41467"/>
    <cellStyle name="Comma 15 4 2" xfId="41468"/>
    <cellStyle name="Comma 15 4 3" xfId="41469"/>
    <cellStyle name="Comma 15 5" xfId="41470"/>
    <cellStyle name="Comma 15 5 2" xfId="41471"/>
    <cellStyle name="Comma 16" xfId="13741"/>
    <cellStyle name="Comma 16 2" xfId="13742"/>
    <cellStyle name="Comma 16 2 2" xfId="41472"/>
    <cellStyle name="Comma 16 2 2 2" xfId="41473"/>
    <cellStyle name="Comma 16 2 2 2 2" xfId="41474"/>
    <cellStyle name="Comma 16 2 2 3" xfId="41475"/>
    <cellStyle name="Comma 16 2 3" xfId="41476"/>
    <cellStyle name="Comma 16 2 3 2" xfId="41477"/>
    <cellStyle name="Comma 16 2 3 2 2" xfId="41478"/>
    <cellStyle name="Comma 16 2 3 3" xfId="41479"/>
    <cellStyle name="Comma 16 2 4" xfId="41480"/>
    <cellStyle name="Comma 16 2 4 2" xfId="41481"/>
    <cellStyle name="Comma 16 3" xfId="13743"/>
    <cellStyle name="Comma 16 3 2" xfId="41482"/>
    <cellStyle name="Comma 16 3 2 2" xfId="41483"/>
    <cellStyle name="Comma 16 3 3" xfId="41484"/>
    <cellStyle name="Comma 16 4" xfId="41485"/>
    <cellStyle name="Comma 16 4 2" xfId="41486"/>
    <cellStyle name="Comma 16 4 2 2" xfId="41487"/>
    <cellStyle name="Comma 16 4 3" xfId="41488"/>
    <cellStyle name="Comma 16 5" xfId="41489"/>
    <cellStyle name="Comma 16 5 2" xfId="41490"/>
    <cellStyle name="Comma 16 6" xfId="41491"/>
    <cellStyle name="Comma 16 6 2" xfId="41492"/>
    <cellStyle name="Comma 17" xfId="13744"/>
    <cellStyle name="Comma 17 2" xfId="13745"/>
    <cellStyle name="Comma 17 2 2" xfId="13746"/>
    <cellStyle name="Comma 17 2 2 2" xfId="41493"/>
    <cellStyle name="Comma 17 2 2 2 2" xfId="41494"/>
    <cellStyle name="Comma 17 2 3" xfId="13747"/>
    <cellStyle name="Comma 17 2 3 2" xfId="41495"/>
    <cellStyle name="Comma 17 2 4" xfId="41496"/>
    <cellStyle name="Comma 17 2 4 2" xfId="41497"/>
    <cellStyle name="Comma 17 3" xfId="13748"/>
    <cellStyle name="Comma 17 3 2" xfId="13749"/>
    <cellStyle name="Comma 17 3 2 2" xfId="41498"/>
    <cellStyle name="Comma 17 3 3" xfId="13750"/>
    <cellStyle name="Comma 17 4" xfId="13751"/>
    <cellStyle name="Comma 17 4 2" xfId="13752"/>
    <cellStyle name="Comma 17 4 2 2" xfId="41499"/>
    <cellStyle name="Comma 17 4 3" xfId="13753"/>
    <cellStyle name="Comma 17 5" xfId="13754"/>
    <cellStyle name="Comma 17 5 2" xfId="41500"/>
    <cellStyle name="Comma 17 6" xfId="41501"/>
    <cellStyle name="Comma 17 6 2" xfId="41502"/>
    <cellStyle name="Comma 18" xfId="13755"/>
    <cellStyle name="Comma 18 2" xfId="13756"/>
    <cellStyle name="Comma 18 2 2" xfId="13757"/>
    <cellStyle name="Comma 18 2 2 2" xfId="41503"/>
    <cellStyle name="Comma 18 2 2 2 2" xfId="41504"/>
    <cellStyle name="Comma 18 2 2 3" xfId="41505"/>
    <cellStyle name="Comma 18 2 3" xfId="41506"/>
    <cellStyle name="Comma 18 2 3 2" xfId="41507"/>
    <cellStyle name="Comma 18 2 3 2 2" xfId="41508"/>
    <cellStyle name="Comma 18 2 3 3" xfId="41509"/>
    <cellStyle name="Comma 18 2 4" xfId="41510"/>
    <cellStyle name="Comma 18 2 4 2" xfId="41511"/>
    <cellStyle name="Comma 18 2 5" xfId="41512"/>
    <cellStyle name="Comma 18 3" xfId="13758"/>
    <cellStyle name="Comma 18 3 2" xfId="13759"/>
    <cellStyle name="Comma 18 3 2 2" xfId="41513"/>
    <cellStyle name="Comma 18 3 3" xfId="41514"/>
    <cellStyle name="Comma 18 4" xfId="13760"/>
    <cellStyle name="Comma 18 4 2" xfId="13761"/>
    <cellStyle name="Comma 18 4 2 2" xfId="41515"/>
    <cellStyle name="Comma 18 4 3" xfId="41516"/>
    <cellStyle name="Comma 18 5" xfId="41517"/>
    <cellStyle name="Comma 18 5 2" xfId="41518"/>
    <cellStyle name="Comma 18 5 2 2" xfId="41519"/>
    <cellStyle name="Comma 18 5 3" xfId="41520"/>
    <cellStyle name="Comma 18 6" xfId="41521"/>
    <cellStyle name="Comma 18 6 2" xfId="41522"/>
    <cellStyle name="Comma 18 7" xfId="41523"/>
    <cellStyle name="Comma 18 8" xfId="41524"/>
    <cellStyle name="Comma 19" xfId="13762"/>
    <cellStyle name="Comma 19 2" xfId="13763"/>
    <cellStyle name="Comma 19 2 2" xfId="13764"/>
    <cellStyle name="Comma 19 2 2 2" xfId="41525"/>
    <cellStyle name="Comma 19 2 2 2 2" xfId="41526"/>
    <cellStyle name="Comma 19 2 2 3" xfId="41527"/>
    <cellStyle name="Comma 19 2 3" xfId="41528"/>
    <cellStyle name="Comma 19 2 3 2" xfId="41529"/>
    <cellStyle name="Comma 19 2 4" xfId="41530"/>
    <cellStyle name="Comma 19 2 4 2" xfId="41531"/>
    <cellStyle name="Comma 19 2 5" xfId="41532"/>
    <cellStyle name="Comma 19 2 6" xfId="41533"/>
    <cellStyle name="Comma 19 3" xfId="13765"/>
    <cellStyle name="Comma 19 3 2" xfId="41534"/>
    <cellStyle name="Comma 19 3 2 2" xfId="41535"/>
    <cellStyle name="Comma 19 3 2 2 2" xfId="41536"/>
    <cellStyle name="Comma 19 3 2 3" xfId="41537"/>
    <cellStyle name="Comma 19 3 3" xfId="41538"/>
    <cellStyle name="Comma 19 3 3 2" xfId="41539"/>
    <cellStyle name="Comma 19 3 4" xfId="41540"/>
    <cellStyle name="Comma 19 4" xfId="13766"/>
    <cellStyle name="Comma 19 4 2" xfId="41541"/>
    <cellStyle name="Comma 19 4 2 2" xfId="41542"/>
    <cellStyle name="Comma 19 4 3" xfId="41543"/>
    <cellStyle name="Comma 19 5" xfId="41544"/>
    <cellStyle name="Comma 19 5 2" xfId="41545"/>
    <cellStyle name="Comma 19 6" xfId="41546"/>
    <cellStyle name="Comma 2" xfId="13767"/>
    <cellStyle name="Comma 2 10" xfId="13768"/>
    <cellStyle name="Comma 2 10 2" xfId="41547"/>
    <cellStyle name="Comma 2 10 2 2" xfId="41548"/>
    <cellStyle name="Comma 2 10 3" xfId="41549"/>
    <cellStyle name="Comma 2 11" xfId="13769"/>
    <cellStyle name="Comma 2 11 2" xfId="41550"/>
    <cellStyle name="Comma 2 12" xfId="13770"/>
    <cellStyle name="Comma 2 12 2" xfId="41551"/>
    <cellStyle name="Comma 2 13" xfId="41552"/>
    <cellStyle name="Comma 2 13 2" xfId="41553"/>
    <cellStyle name="Comma 2 2" xfId="13771"/>
    <cellStyle name="Comma 2 2 2" xfId="13772"/>
    <cellStyle name="Comma 2 2 2 2" xfId="13773"/>
    <cellStyle name="Comma 2 2 2 2 2" xfId="41554"/>
    <cellStyle name="Comma 2 2 2 2 2 2" xfId="41555"/>
    <cellStyle name="Comma 2 2 2 2 3" xfId="41556"/>
    <cellStyle name="Comma 2 2 2 2 4" xfId="41557"/>
    <cellStyle name="Comma 2 2 2 3" xfId="13774"/>
    <cellStyle name="Comma 2 2 2 3 2" xfId="41558"/>
    <cellStyle name="Comma 2 2 2 3 2 2" xfId="41559"/>
    <cellStyle name="Comma 2 2 2 3 3" xfId="41560"/>
    <cellStyle name="Comma 2 2 2 3 4" xfId="41561"/>
    <cellStyle name="Comma 2 2 2 4" xfId="13775"/>
    <cellStyle name="Comma 2 2 2 4 2" xfId="41562"/>
    <cellStyle name="Comma 2 2 2 4 2 2" xfId="41563"/>
    <cellStyle name="Comma 2 2 2 4 3" xfId="41564"/>
    <cellStyle name="Comma 2 2 2 5" xfId="41565"/>
    <cellStyle name="Comma 2 2 2 5 2" xfId="41566"/>
    <cellStyle name="Comma 2 2 2 6" xfId="41567"/>
    <cellStyle name="Comma 2 2 3" xfId="13776"/>
    <cellStyle name="Comma 2 2 3 2" xfId="13777"/>
    <cellStyle name="Comma 2 2 3 2 2" xfId="41568"/>
    <cellStyle name="Comma 2 2 3 2 2 2" xfId="41569"/>
    <cellStyle name="Comma 2 2 3 2 3" xfId="41570"/>
    <cellStyle name="Comma 2 2 3 3" xfId="41571"/>
    <cellStyle name="Comma 2 2 3 3 2" xfId="41572"/>
    <cellStyle name="Comma 2 2 3 3 2 2" xfId="41573"/>
    <cellStyle name="Comma 2 2 3 3 3" xfId="41574"/>
    <cellStyle name="Comma 2 2 3 4" xfId="41575"/>
    <cellStyle name="Comma 2 2 3 4 2" xfId="41576"/>
    <cellStyle name="Comma 2 2 3 5" xfId="41577"/>
    <cellStyle name="Comma 2 2 3 5 2" xfId="41578"/>
    <cellStyle name="Comma 2 2 4" xfId="13778"/>
    <cellStyle name="Comma 2 2 4 2" xfId="41579"/>
    <cellStyle name="Comma 2 2 4 2 2" xfId="41580"/>
    <cellStyle name="Comma 2 2 4 3" xfId="41581"/>
    <cellStyle name="Comma 2 2 5" xfId="13779"/>
    <cellStyle name="Comma 2 2 5 2" xfId="41582"/>
    <cellStyle name="Comma 2 2 5 2 2" xfId="41583"/>
    <cellStyle name="Comma 2 2 5 3" xfId="41584"/>
    <cellStyle name="Comma 2 2 5 4" xfId="41585"/>
    <cellStyle name="Comma 2 2 6" xfId="41586"/>
    <cellStyle name="Comma 2 2 6 2" xfId="41587"/>
    <cellStyle name="Comma 2 2 7" xfId="41588"/>
    <cellStyle name="Comma 2 2 7 2" xfId="41589"/>
    <cellStyle name="Comma 2 2_DEM-WP(C) Chelan Power Costs" xfId="41590"/>
    <cellStyle name="Comma 2 3" xfId="13780"/>
    <cellStyle name="Comma 2 3 2" xfId="13781"/>
    <cellStyle name="Comma 2 3 2 2" xfId="41591"/>
    <cellStyle name="Comma 2 3 2 2 2" xfId="41592"/>
    <cellStyle name="Comma 2 3 2 2 3" xfId="41593"/>
    <cellStyle name="Comma 2 3 2 3" xfId="41594"/>
    <cellStyle name="Comma 2 3 2 4" xfId="41595"/>
    <cellStyle name="Comma 2 3 2 5" xfId="41596"/>
    <cellStyle name="Comma 2 3 3" xfId="13782"/>
    <cellStyle name="Comma 2 3 3 2" xfId="41597"/>
    <cellStyle name="Comma 2 3 3 2 2" xfId="41598"/>
    <cellStyle name="Comma 2 3 3 3" xfId="41599"/>
    <cellStyle name="Comma 2 3 3 4" xfId="41600"/>
    <cellStyle name="Comma 2 3 4" xfId="13783"/>
    <cellStyle name="Comma 2 3 4 2" xfId="41601"/>
    <cellStyle name="Comma 2 3 5" xfId="41602"/>
    <cellStyle name="Comma 2 4" xfId="13784"/>
    <cellStyle name="Comma 2 4 2" xfId="13785"/>
    <cellStyle name="Comma 2 4 2 2" xfId="41603"/>
    <cellStyle name="Comma 2 4 2 2 2" xfId="41604"/>
    <cellStyle name="Comma 2 4 2 3" xfId="41605"/>
    <cellStyle name="Comma 2 4 2 4" xfId="41606"/>
    <cellStyle name="Comma 2 4 3" xfId="41607"/>
    <cellStyle name="Comma 2 4 3 2" xfId="41608"/>
    <cellStyle name="Comma 2 4 3 2 2" xfId="41609"/>
    <cellStyle name="Comma 2 4 3 3" xfId="41610"/>
    <cellStyle name="Comma 2 4 4" xfId="41611"/>
    <cellStyle name="Comma 2 4 4 2" xfId="41612"/>
    <cellStyle name="Comma 2 4 5" xfId="41613"/>
    <cellStyle name="Comma 2 4 5 2" xfId="41614"/>
    <cellStyle name="Comma 2 4 6" xfId="41615"/>
    <cellStyle name="Comma 2 5" xfId="13786"/>
    <cellStyle name="Comma 2 5 2" xfId="13787"/>
    <cellStyle name="Comma 2 5 2 2" xfId="41616"/>
    <cellStyle name="Comma 2 5 2 2 2" xfId="41617"/>
    <cellStyle name="Comma 2 5 2 3" xfId="41618"/>
    <cellStyle name="Comma 2 5 2 4" xfId="41619"/>
    <cellStyle name="Comma 2 5 3" xfId="41620"/>
    <cellStyle name="Comma 2 5 3 2" xfId="41621"/>
    <cellStyle name="Comma 2 5 3 2 2" xfId="41622"/>
    <cellStyle name="Comma 2 5 3 3" xfId="41623"/>
    <cellStyle name="Comma 2 5 4" xfId="41624"/>
    <cellStyle name="Comma 2 5 4 2" xfId="41625"/>
    <cellStyle name="Comma 2 5 5" xfId="41626"/>
    <cellStyle name="Comma 2 5 5 2" xfId="41627"/>
    <cellStyle name="Comma 2 5 6" xfId="41628"/>
    <cellStyle name="Comma 2 6" xfId="13788"/>
    <cellStyle name="Comma 2 6 2" xfId="13789"/>
    <cellStyle name="Comma 2 6 2 2" xfId="41629"/>
    <cellStyle name="Comma 2 6 2 2 2" xfId="41630"/>
    <cellStyle name="Comma 2 6 2 3" xfId="41631"/>
    <cellStyle name="Comma 2 6 3" xfId="41632"/>
    <cellStyle name="Comma 2 6 3 2" xfId="41633"/>
    <cellStyle name="Comma 2 6 3 2 2" xfId="41634"/>
    <cellStyle name="Comma 2 6 3 3" xfId="41635"/>
    <cellStyle name="Comma 2 6 3 4" xfId="41636"/>
    <cellStyle name="Comma 2 6 4" xfId="41637"/>
    <cellStyle name="Comma 2 6 4 2" xfId="41638"/>
    <cellStyle name="Comma 2 6 5" xfId="41639"/>
    <cellStyle name="Comma 2 6 5 2" xfId="41640"/>
    <cellStyle name="Comma 2 6 6" xfId="41641"/>
    <cellStyle name="Comma 2 7" xfId="13790"/>
    <cellStyle name="Comma 2 7 2" xfId="13791"/>
    <cellStyle name="Comma 2 7 2 2" xfId="41642"/>
    <cellStyle name="Comma 2 7 2 2 2" xfId="41643"/>
    <cellStyle name="Comma 2 7 2 3" xfId="41644"/>
    <cellStyle name="Comma 2 7 3" xfId="41645"/>
    <cellStyle name="Comma 2 7 3 2" xfId="41646"/>
    <cellStyle name="Comma 2 7 3 2 2" xfId="41647"/>
    <cellStyle name="Comma 2 7 3 3" xfId="41648"/>
    <cellStyle name="Comma 2 7 3 4" xfId="41649"/>
    <cellStyle name="Comma 2 7 4" xfId="41650"/>
    <cellStyle name="Comma 2 7 4 2" xfId="41651"/>
    <cellStyle name="Comma 2 7 5" xfId="41652"/>
    <cellStyle name="Comma 2 7 5 2" xfId="41653"/>
    <cellStyle name="Comma 2 7 6" xfId="41654"/>
    <cellStyle name="Comma 2 8" xfId="13792"/>
    <cellStyle name="Comma 2 8 2" xfId="13793"/>
    <cellStyle name="Comma 2 8 2 2" xfId="41655"/>
    <cellStyle name="Comma 2 8 2 2 2" xfId="41656"/>
    <cellStyle name="Comma 2 8 2 3" xfId="41657"/>
    <cellStyle name="Comma 2 8 3" xfId="41658"/>
    <cellStyle name="Comma 2 8 3 2" xfId="41659"/>
    <cellStyle name="Comma 2 8 3 2 2" xfId="41660"/>
    <cellStyle name="Comma 2 8 3 3" xfId="41661"/>
    <cellStyle name="Comma 2 8 4" xfId="41662"/>
    <cellStyle name="Comma 2 8 4 2" xfId="41663"/>
    <cellStyle name="Comma 2 8 5" xfId="41664"/>
    <cellStyle name="Comma 2 8 5 2" xfId="41665"/>
    <cellStyle name="Comma 2 9" xfId="13794"/>
    <cellStyle name="Comma 2 9 2" xfId="41666"/>
    <cellStyle name="Comma 2 9 2 2" xfId="41667"/>
    <cellStyle name="Comma 2 9 2 3" xfId="41668"/>
    <cellStyle name="Comma 2 9 3" xfId="41669"/>
    <cellStyle name="Comma 2_4 31E Reg Asset  Liab and EXH D" xfId="41670"/>
    <cellStyle name="Comma 20" xfId="13795"/>
    <cellStyle name="Comma 20 2" xfId="13796"/>
    <cellStyle name="Comma 20 2 2" xfId="41671"/>
    <cellStyle name="Comma 20 2 2 2" xfId="41672"/>
    <cellStyle name="Comma 20 2 3" xfId="41673"/>
    <cellStyle name="Comma 20 2 3 2" xfId="41674"/>
    <cellStyle name="Comma 20 3" xfId="13797"/>
    <cellStyle name="Comma 20 3 2" xfId="41675"/>
    <cellStyle name="Comma 20 4" xfId="41676"/>
    <cellStyle name="Comma 20 4 2" xfId="41677"/>
    <cellStyle name="Comma 21" xfId="13798"/>
    <cellStyle name="Comma 21 2" xfId="13799"/>
    <cellStyle name="Comma 21 2 2" xfId="13800"/>
    <cellStyle name="Comma 21 2 2 2" xfId="41678"/>
    <cellStyle name="Comma 21 3" xfId="13801"/>
    <cellStyle name="Comma 21 3 2" xfId="41679"/>
    <cellStyle name="Comma 21 4" xfId="41680"/>
    <cellStyle name="Comma 21 4 2" xfId="41681"/>
    <cellStyle name="Comma 22" xfId="13802"/>
    <cellStyle name="Comma 22 2" xfId="13803"/>
    <cellStyle name="Comma 22 2 2" xfId="13804"/>
    <cellStyle name="Comma 22 2 2 2" xfId="41682"/>
    <cellStyle name="Comma 22 3" xfId="41683"/>
    <cellStyle name="Comma 22 3 2" xfId="41684"/>
    <cellStyle name="Comma 23" xfId="13805"/>
    <cellStyle name="Comma 23 2" xfId="13806"/>
    <cellStyle name="Comma 23 2 2" xfId="13807"/>
    <cellStyle name="Comma 23 2 3" xfId="41685"/>
    <cellStyle name="Comma 23 3" xfId="41686"/>
    <cellStyle name="Comma 23 3 2" xfId="41687"/>
    <cellStyle name="Comma 23 3 2 2" xfId="41688"/>
    <cellStyle name="Comma 23 3 3" xfId="41689"/>
    <cellStyle name="Comma 23 4" xfId="41690"/>
    <cellStyle name="Comma 23 4 2" xfId="41691"/>
    <cellStyle name="Comma 23 5" xfId="41692"/>
    <cellStyle name="Comma 24" xfId="13808"/>
    <cellStyle name="Comma 24 2" xfId="13809"/>
    <cellStyle name="Comma 24 2 2" xfId="41693"/>
    <cellStyle name="Comma 24 2 3" xfId="41694"/>
    <cellStyle name="Comma 24 3" xfId="13810"/>
    <cellStyle name="Comma 25" xfId="13811"/>
    <cellStyle name="Comma 25 2" xfId="13812"/>
    <cellStyle name="Comma 25 2 2" xfId="41695"/>
    <cellStyle name="Comma 25 3" xfId="13813"/>
    <cellStyle name="Comma 26" xfId="13814"/>
    <cellStyle name="Comma 26 2" xfId="13815"/>
    <cellStyle name="Comma 26 2 2" xfId="13816"/>
    <cellStyle name="Comma 26 2 2 2" xfId="41696"/>
    <cellStyle name="Comma 26 2 3" xfId="41697"/>
    <cellStyle name="Comma 26 3" xfId="13817"/>
    <cellStyle name="Comma 26 3 2" xfId="41698"/>
    <cellStyle name="Comma 26 3 2 2" xfId="41699"/>
    <cellStyle name="Comma 26 3 3" xfId="41700"/>
    <cellStyle name="Comma 26 4" xfId="41701"/>
    <cellStyle name="Comma 26 4 2" xfId="41702"/>
    <cellStyle name="Comma 26 5" xfId="41703"/>
    <cellStyle name="Comma 26 5 2" xfId="41704"/>
    <cellStyle name="Comma 26 6" xfId="41705"/>
    <cellStyle name="Comma 27" xfId="13818"/>
    <cellStyle name="Comma 27 2" xfId="13819"/>
    <cellStyle name="Comma 27 2 2" xfId="41706"/>
    <cellStyle name="Comma 27 2 2 2" xfId="41707"/>
    <cellStyle name="Comma 27 2 3" xfId="41708"/>
    <cellStyle name="Comma 27 3" xfId="41709"/>
    <cellStyle name="Comma 27 3 2" xfId="41710"/>
    <cellStyle name="Comma 27 3 2 2" xfId="41711"/>
    <cellStyle name="Comma 27 3 3" xfId="41712"/>
    <cellStyle name="Comma 27 4" xfId="41713"/>
    <cellStyle name="Comma 27 4 2" xfId="41714"/>
    <cellStyle name="Comma 27 5" xfId="41715"/>
    <cellStyle name="Comma 27 5 2" xfId="41716"/>
    <cellStyle name="Comma 27 6" xfId="41717"/>
    <cellStyle name="Comma 28" xfId="13820"/>
    <cellStyle name="Comma 28 2" xfId="13821"/>
    <cellStyle name="Comma 28 2 2" xfId="41718"/>
    <cellStyle name="Comma 28 2 2 2" xfId="41719"/>
    <cellStyle name="Comma 28 2 3" xfId="41720"/>
    <cellStyle name="Comma 28 3" xfId="41721"/>
    <cellStyle name="Comma 28 3 2" xfId="41722"/>
    <cellStyle name="Comma 28 3 2 2" xfId="41723"/>
    <cellStyle name="Comma 28 3 3" xfId="41724"/>
    <cellStyle name="Comma 28 4" xfId="41725"/>
    <cellStyle name="Comma 28 4 2" xfId="41726"/>
    <cellStyle name="Comma 28 5" xfId="41727"/>
    <cellStyle name="Comma 28 5 2" xfId="41728"/>
    <cellStyle name="Comma 29" xfId="13822"/>
    <cellStyle name="Comma 29 2" xfId="13823"/>
    <cellStyle name="Comma 29 2 2" xfId="41729"/>
    <cellStyle name="Comma 29 2 3" xfId="41730"/>
    <cellStyle name="Comma 29 3" xfId="41731"/>
    <cellStyle name="Comma 29 4" xfId="41732"/>
    <cellStyle name="Comma 3" xfId="13824"/>
    <cellStyle name="Comma 3 10" xfId="41733"/>
    <cellStyle name="Comma 3 11" xfId="41734"/>
    <cellStyle name="Comma 3 12" xfId="41735"/>
    <cellStyle name="Comma 3 2" xfId="13825"/>
    <cellStyle name="Comma 3 2 2" xfId="13826"/>
    <cellStyle name="Comma 3 2 2 2" xfId="13827"/>
    <cellStyle name="Comma 3 2 2 2 2" xfId="41736"/>
    <cellStyle name="Comma 3 2 2 3" xfId="13828"/>
    <cellStyle name="Comma 3 2 3" xfId="13829"/>
    <cellStyle name="Comma 3 2 3 2" xfId="41737"/>
    <cellStyle name="Comma 3 2 3 2 2" xfId="41738"/>
    <cellStyle name="Comma 3 2 3 3" xfId="41739"/>
    <cellStyle name="Comma 3 2 4" xfId="13830"/>
    <cellStyle name="Comma 3 2 4 2" xfId="41740"/>
    <cellStyle name="Comma 3 2 5" xfId="41741"/>
    <cellStyle name="Comma 3 2 5 2" xfId="41742"/>
    <cellStyle name="Comma 3 3" xfId="13831"/>
    <cellStyle name="Comma 3 3 2" xfId="13832"/>
    <cellStyle name="Comma 3 3 2 2" xfId="41743"/>
    <cellStyle name="Comma 3 3 2 2 2" xfId="41744"/>
    <cellStyle name="Comma 3 3 2 3" xfId="41745"/>
    <cellStyle name="Comma 3 3 2 4" xfId="41746"/>
    <cellStyle name="Comma 3 3 2 5" xfId="41747"/>
    <cellStyle name="Comma 3 3 3" xfId="41748"/>
    <cellStyle name="Comma 3 3 3 2" xfId="41749"/>
    <cellStyle name="Comma 3 3 3 2 2" xfId="41750"/>
    <cellStyle name="Comma 3 3 3 3" xfId="41751"/>
    <cellStyle name="Comma 3 3 4" xfId="41752"/>
    <cellStyle name="Comma 3 3 4 2" xfId="41753"/>
    <cellStyle name="Comma 3 3 5" xfId="41754"/>
    <cellStyle name="Comma 3 3 5 2" xfId="41755"/>
    <cellStyle name="Comma 3 3 6" xfId="41756"/>
    <cellStyle name="Comma 3 3 7" xfId="41757"/>
    <cellStyle name="Comma 3 3 8" xfId="41758"/>
    <cellStyle name="Comma 3 4" xfId="13833"/>
    <cellStyle name="Comma 3 4 2" xfId="13834"/>
    <cellStyle name="Comma 3 4 2 2" xfId="41759"/>
    <cellStyle name="Comma 3 4 3" xfId="13835"/>
    <cellStyle name="Comma 3 4 4" xfId="41760"/>
    <cellStyle name="Comma 3 4 5" xfId="41761"/>
    <cellStyle name="Comma 3 5" xfId="13836"/>
    <cellStyle name="Comma 3 5 2" xfId="41762"/>
    <cellStyle name="Comma 3 5 2 2" xfId="41763"/>
    <cellStyle name="Comma 3 5 3" xfId="41764"/>
    <cellStyle name="Comma 3 5 4" xfId="41765"/>
    <cellStyle name="Comma 3 6" xfId="13837"/>
    <cellStyle name="Comma 3 6 2" xfId="41766"/>
    <cellStyle name="Comma 3 7" xfId="41767"/>
    <cellStyle name="Comma 3 7 2" xfId="41768"/>
    <cellStyle name="Comma 3 8" xfId="41769"/>
    <cellStyle name="Comma 3 8 2" xfId="41770"/>
    <cellStyle name="Comma 3 8 3" xfId="41771"/>
    <cellStyle name="Comma 3 9" xfId="41772"/>
    <cellStyle name="Comma 30" xfId="13838"/>
    <cellStyle name="Comma 30 2" xfId="13839"/>
    <cellStyle name="Comma 30 2 2" xfId="41773"/>
    <cellStyle name="Comma 30 2 2 2" xfId="41774"/>
    <cellStyle name="Comma 30 2 3" xfId="41775"/>
    <cellStyle name="Comma 30 3" xfId="41776"/>
    <cellStyle name="Comma 30 3 2" xfId="41777"/>
    <cellStyle name="Comma 30 4" xfId="41778"/>
    <cellStyle name="Comma 31" xfId="13840"/>
    <cellStyle name="Comma 31 2" xfId="13841"/>
    <cellStyle name="Comma 31 2 2" xfId="41779"/>
    <cellStyle name="Comma 31 3" xfId="13842"/>
    <cellStyle name="Comma 31 3 2" xfId="13843"/>
    <cellStyle name="Comma 32" xfId="13844"/>
    <cellStyle name="Comma 32 2" xfId="13845"/>
    <cellStyle name="Comma 32 2 2" xfId="13846"/>
    <cellStyle name="Comma 32 3" xfId="13847"/>
    <cellStyle name="Comma 33" xfId="13848"/>
    <cellStyle name="Comma 33 2" xfId="41780"/>
    <cellStyle name="Comma 34" xfId="13849"/>
    <cellStyle name="Comma 34 2" xfId="41781"/>
    <cellStyle name="Comma 34 3" xfId="41782"/>
    <cellStyle name="Comma 35" xfId="13850"/>
    <cellStyle name="Comma 35 2" xfId="41783"/>
    <cellStyle name="Comma 35 3" xfId="41784"/>
    <cellStyle name="Comma 35 4" xfId="41785"/>
    <cellStyle name="Comma 35 5" xfId="41786"/>
    <cellStyle name="Comma 35 6" xfId="41787"/>
    <cellStyle name="Comma 36" xfId="13851"/>
    <cellStyle name="Comma 36 2" xfId="41788"/>
    <cellStyle name="Comma 36 3" xfId="41789"/>
    <cellStyle name="Comma 36 4" xfId="41790"/>
    <cellStyle name="Comma 36 5" xfId="41791"/>
    <cellStyle name="Comma 36 6" xfId="41792"/>
    <cellStyle name="Comma 37" xfId="13852"/>
    <cellStyle name="Comma 37 2" xfId="41793"/>
    <cellStyle name="Comma 37 3" xfId="41794"/>
    <cellStyle name="Comma 37 4" xfId="41795"/>
    <cellStyle name="Comma 37 5" xfId="41796"/>
    <cellStyle name="Comma 37 6" xfId="41797"/>
    <cellStyle name="Comma 38" xfId="13853"/>
    <cellStyle name="Comma 38 2" xfId="41798"/>
    <cellStyle name="Comma 38 3" xfId="41799"/>
    <cellStyle name="Comma 38 4" xfId="41800"/>
    <cellStyle name="Comma 38 5" xfId="41801"/>
    <cellStyle name="Comma 38 6" xfId="41802"/>
    <cellStyle name="Comma 39" xfId="13854"/>
    <cellStyle name="Comma 39 2" xfId="41803"/>
    <cellStyle name="Comma 39 3" xfId="41804"/>
    <cellStyle name="Comma 39 4" xfId="41805"/>
    <cellStyle name="Comma 39 5" xfId="41806"/>
    <cellStyle name="Comma 39 6" xfId="41807"/>
    <cellStyle name="Comma 4" xfId="13855"/>
    <cellStyle name="Comma 4 2" xfId="13856"/>
    <cellStyle name="Comma 4 2 2" xfId="13857"/>
    <cellStyle name="Comma 4 2 2 2" xfId="41808"/>
    <cellStyle name="Comma 4 2 2 2 2" xfId="41809"/>
    <cellStyle name="Comma 4 2 2 3" xfId="41810"/>
    <cellStyle name="Comma 4 2 2 3 2" xfId="41811"/>
    <cellStyle name="Comma 4 2 3" xfId="13858"/>
    <cellStyle name="Comma 4 2 3 2" xfId="41812"/>
    <cellStyle name="Comma 4 2 3 2 2" xfId="41813"/>
    <cellStyle name="Comma 4 2 3 3" xfId="41814"/>
    <cellStyle name="Comma 4 2 4" xfId="41815"/>
    <cellStyle name="Comma 4 2 4 2" xfId="41816"/>
    <cellStyle name="Comma 4 2 5" xfId="41817"/>
    <cellStyle name="Comma 4 2 5 2" xfId="41818"/>
    <cellStyle name="Comma 4 3" xfId="13859"/>
    <cellStyle name="Comma 4 3 2" xfId="13860"/>
    <cellStyle name="Comma 4 3 2 2" xfId="41819"/>
    <cellStyle name="Comma 4 3 2 2 2" xfId="41820"/>
    <cellStyle name="Comma 4 3 3" xfId="13861"/>
    <cellStyle name="Comma 4 3 3 2" xfId="41821"/>
    <cellStyle name="Comma 4 3 4" xfId="41822"/>
    <cellStyle name="Comma 4 3 4 2" xfId="41823"/>
    <cellStyle name="Comma 4 4" xfId="13862"/>
    <cellStyle name="Comma 4 4 2" xfId="41824"/>
    <cellStyle name="Comma 4 4 2 2" xfId="41825"/>
    <cellStyle name="Comma 4 4 3" xfId="41826"/>
    <cellStyle name="Comma 4 5" xfId="13863"/>
    <cellStyle name="Comma 4 5 2" xfId="41827"/>
    <cellStyle name="Comma 4 5 2 2" xfId="41828"/>
    <cellStyle name="Comma 4 5 3" xfId="41829"/>
    <cellStyle name="Comma 4 6" xfId="13864"/>
    <cellStyle name="Comma 4 6 2" xfId="41830"/>
    <cellStyle name="Comma 4 7" xfId="13865"/>
    <cellStyle name="Comma 4 7 2" xfId="41831"/>
    <cellStyle name="Comma 4 8" xfId="41832"/>
    <cellStyle name="Comma 40" xfId="13866"/>
    <cellStyle name="Comma 40 2" xfId="41833"/>
    <cellStyle name="Comma 40 3" xfId="41834"/>
    <cellStyle name="Comma 40 4" xfId="41835"/>
    <cellStyle name="Comma 40 5" xfId="41836"/>
    <cellStyle name="Comma 41" xfId="13867"/>
    <cellStyle name="Comma 41 2" xfId="41837"/>
    <cellStyle name="Comma 41 2 2" xfId="41838"/>
    <cellStyle name="Comma 41 3" xfId="41839"/>
    <cellStyle name="Comma 41 4" xfId="41840"/>
    <cellStyle name="Comma 41 5" xfId="41841"/>
    <cellStyle name="Comma 42" xfId="13868"/>
    <cellStyle name="Comma 42 2" xfId="41842"/>
    <cellStyle name="Comma 42 3" xfId="41843"/>
    <cellStyle name="Comma 42 4" xfId="41844"/>
    <cellStyle name="Comma 43" xfId="13869"/>
    <cellStyle name="Comma 43 2" xfId="41845"/>
    <cellStyle name="Comma 43 3" xfId="41846"/>
    <cellStyle name="Comma 44" xfId="13870"/>
    <cellStyle name="Comma 44 2" xfId="41847"/>
    <cellStyle name="Comma 44 3" xfId="41848"/>
    <cellStyle name="Comma 45" xfId="13871"/>
    <cellStyle name="Comma 46" xfId="13872"/>
    <cellStyle name="Comma 47" xfId="13873"/>
    <cellStyle name="Comma 47 2" xfId="41849"/>
    <cellStyle name="Comma 47 3" xfId="41850"/>
    <cellStyle name="Comma 48" xfId="13874"/>
    <cellStyle name="Comma 48 2" xfId="41851"/>
    <cellStyle name="Comma 48 3" xfId="41852"/>
    <cellStyle name="Comma 48 3 2" xfId="41853"/>
    <cellStyle name="Comma 48 4" xfId="41854"/>
    <cellStyle name="Comma 49" xfId="13875"/>
    <cellStyle name="Comma 5" xfId="13876"/>
    <cellStyle name="Comma 5 2" xfId="13877"/>
    <cellStyle name="Comma 5 2 2" xfId="13878"/>
    <cellStyle name="Comma 5 2 2 2" xfId="41855"/>
    <cellStyle name="Comma 5 2 2 2 2" xfId="41856"/>
    <cellStyle name="Comma 5 2 2 2 3" xfId="41857"/>
    <cellStyle name="Comma 5 2 2 3" xfId="41858"/>
    <cellStyle name="Comma 5 2 2 3 2" xfId="41859"/>
    <cellStyle name="Comma 5 2 2 4" xfId="41860"/>
    <cellStyle name="Comma 5 2 3" xfId="13879"/>
    <cellStyle name="Comma 5 2 3 2" xfId="41861"/>
    <cellStyle name="Comma 5 2 3 2 2" xfId="41862"/>
    <cellStyle name="Comma 5 2 3 2 3" xfId="41863"/>
    <cellStyle name="Comma 5 2 3 3" xfId="41864"/>
    <cellStyle name="Comma 5 2 3 3 2" xfId="41865"/>
    <cellStyle name="Comma 5 2 3 4" xfId="41866"/>
    <cellStyle name="Comma 5 2 4" xfId="41867"/>
    <cellStyle name="Comma 5 2 4 2" xfId="41868"/>
    <cellStyle name="Comma 5 2 4 3" xfId="41869"/>
    <cellStyle name="Comma 5 2 5" xfId="41870"/>
    <cellStyle name="Comma 5 2 5 2" xfId="41871"/>
    <cellStyle name="Comma 5 2 6" xfId="41872"/>
    <cellStyle name="Comma 5 3" xfId="13880"/>
    <cellStyle name="Comma 5 3 2" xfId="13881"/>
    <cellStyle name="Comma 5 3 2 2" xfId="41873"/>
    <cellStyle name="Comma 5 3 2 2 2" xfId="41874"/>
    <cellStyle name="Comma 5 3 2 3" xfId="41875"/>
    <cellStyle name="Comma 5 3 3" xfId="41876"/>
    <cellStyle name="Comma 5 3 3 2" xfId="41877"/>
    <cellStyle name="Comma 5 3 4" xfId="41878"/>
    <cellStyle name="Comma 5 4" xfId="13882"/>
    <cellStyle name="Comma 5 4 2" xfId="41879"/>
    <cellStyle name="Comma 5 4 2 2" xfId="41880"/>
    <cellStyle name="Comma 5 4 2 3" xfId="41881"/>
    <cellStyle name="Comma 5 4 3" xfId="41882"/>
    <cellStyle name="Comma 5 4 3 2" xfId="41883"/>
    <cellStyle name="Comma 5 4 4" xfId="41884"/>
    <cellStyle name="Comma 5 5" xfId="13883"/>
    <cellStyle name="Comma 5 5 2" xfId="41885"/>
    <cellStyle name="Comma 5 5 3" xfId="41886"/>
    <cellStyle name="Comma 5 6" xfId="13884"/>
    <cellStyle name="Comma 5 6 2" xfId="41887"/>
    <cellStyle name="Comma 5 7" xfId="41888"/>
    <cellStyle name="Comma 50" xfId="13885"/>
    <cellStyle name="Comma 50 2" xfId="41889"/>
    <cellStyle name="Comma 50 2 2" xfId="41890"/>
    <cellStyle name="Comma 50 3" xfId="41891"/>
    <cellStyle name="Comma 51" xfId="13886"/>
    <cellStyle name="Comma 51 2" xfId="13887"/>
    <cellStyle name="Comma 51 2 2" xfId="13888"/>
    <cellStyle name="Comma 51 2 3" xfId="41892"/>
    <cellStyle name="Comma 51 3" xfId="13889"/>
    <cellStyle name="Comma 52" xfId="13890"/>
    <cellStyle name="Comma 52 2" xfId="41893"/>
    <cellStyle name="Comma 52 2 2" xfId="41894"/>
    <cellStyle name="Comma 52 3" xfId="41895"/>
    <cellStyle name="Comma 53" xfId="13891"/>
    <cellStyle name="Comma 53 2" xfId="41896"/>
    <cellStyle name="Comma 54" xfId="13892"/>
    <cellStyle name="Comma 55" xfId="13893"/>
    <cellStyle name="Comma 56" xfId="13894"/>
    <cellStyle name="Comma 57" xfId="13895"/>
    <cellStyle name="Comma 58" xfId="13896"/>
    <cellStyle name="Comma 59" xfId="13897"/>
    <cellStyle name="Comma 6" xfId="13898"/>
    <cellStyle name="Comma 6 2" xfId="13899"/>
    <cellStyle name="Comma 6 2 2" xfId="13900"/>
    <cellStyle name="Comma 6 2 2 2" xfId="13901"/>
    <cellStyle name="Comma 6 2 2 2 2" xfId="41897"/>
    <cellStyle name="Comma 6 2 2 3" xfId="13902"/>
    <cellStyle name="Comma 6 2 2 4" xfId="41898"/>
    <cellStyle name="Comma 6 2 3" xfId="13903"/>
    <cellStyle name="Comma 6 2 3 2" xfId="41899"/>
    <cellStyle name="Comma 6 2 3 2 2" xfId="41900"/>
    <cellStyle name="Comma 6 2 3 3" xfId="41901"/>
    <cellStyle name="Comma 6 2 3 4" xfId="41902"/>
    <cellStyle name="Comma 6 2 4" xfId="13904"/>
    <cellStyle name="Comma 6 2 4 2" xfId="41903"/>
    <cellStyle name="Comma 6 2 5" xfId="41904"/>
    <cellStyle name="Comma 6 2 6" xfId="41905"/>
    <cellStyle name="Comma 6 3" xfId="13905"/>
    <cellStyle name="Comma 6 3 2" xfId="13906"/>
    <cellStyle name="Comma 6 3 2 2" xfId="41906"/>
    <cellStyle name="Comma 6 3 3" xfId="41907"/>
    <cellStyle name="Comma 6 3 4" xfId="41908"/>
    <cellStyle name="Comma 6 3 5" xfId="41909"/>
    <cellStyle name="Comma 6 4" xfId="13907"/>
    <cellStyle name="Comma 6 4 2" xfId="41910"/>
    <cellStyle name="Comma 6 4 2 2" xfId="41911"/>
    <cellStyle name="Comma 6 4 3" xfId="41912"/>
    <cellStyle name="Comma 6 5" xfId="41913"/>
    <cellStyle name="Comma 6 5 2" xfId="41914"/>
    <cellStyle name="Comma 6 6" xfId="41915"/>
    <cellStyle name="Comma 6 6 2" xfId="41916"/>
    <cellStyle name="Comma 6 7" xfId="41917"/>
    <cellStyle name="Comma 60" xfId="13908"/>
    <cellStyle name="Comma 61" xfId="13909"/>
    <cellStyle name="Comma 62" xfId="13910"/>
    <cellStyle name="Comma 63" xfId="13911"/>
    <cellStyle name="Comma 64" xfId="13912"/>
    <cellStyle name="Comma 65" xfId="13913"/>
    <cellStyle name="Comma 66" xfId="13914"/>
    <cellStyle name="Comma 66 2" xfId="13915"/>
    <cellStyle name="Comma 67" xfId="13916"/>
    <cellStyle name="Comma 68" xfId="13917"/>
    <cellStyle name="Comma 69" xfId="13918"/>
    <cellStyle name="Comma 69 2" xfId="41918"/>
    <cellStyle name="Comma 7" xfId="13919"/>
    <cellStyle name="Comma 7 2" xfId="13920"/>
    <cellStyle name="Comma 7 2 2" xfId="13921"/>
    <cellStyle name="Comma 7 2 2 2" xfId="41919"/>
    <cellStyle name="Comma 7 2 2 2 2" xfId="41920"/>
    <cellStyle name="Comma 7 2 2 3" xfId="41921"/>
    <cellStyle name="Comma 7 2 2 4" xfId="41922"/>
    <cellStyle name="Comma 7 2 2 5" xfId="41923"/>
    <cellStyle name="Comma 7 2 3" xfId="13922"/>
    <cellStyle name="Comma 7 2 3 2" xfId="41924"/>
    <cellStyle name="Comma 7 2 3 3" xfId="41925"/>
    <cellStyle name="Comma 7 2 4" xfId="41926"/>
    <cellStyle name="Comma 7 2 4 2" xfId="41927"/>
    <cellStyle name="Comma 7 2 5" xfId="41928"/>
    <cellStyle name="Comma 7 2 6" xfId="41929"/>
    <cellStyle name="Comma 7 2 7" xfId="41930"/>
    <cellStyle name="Comma 7 2 8" xfId="41931"/>
    <cellStyle name="Comma 7 3" xfId="13923"/>
    <cellStyle name="Comma 7 3 2" xfId="41932"/>
    <cellStyle name="Comma 7 3 2 2" xfId="41933"/>
    <cellStyle name="Comma 7 3 3" xfId="41934"/>
    <cellStyle name="Comma 7 3 4" xfId="41935"/>
    <cellStyle name="Comma 7 3 5" xfId="41936"/>
    <cellStyle name="Comma 7 4" xfId="13924"/>
    <cellStyle name="Comma 7 4 2" xfId="41937"/>
    <cellStyle name="Comma 7 4 2 2" xfId="41938"/>
    <cellStyle name="Comma 7 4 3" xfId="41939"/>
    <cellStyle name="Comma 7 5" xfId="41940"/>
    <cellStyle name="Comma 7 5 2" xfId="41941"/>
    <cellStyle name="Comma 7 6" xfId="41942"/>
    <cellStyle name="Comma 7 6 2" xfId="41943"/>
    <cellStyle name="Comma 7 7" xfId="41944"/>
    <cellStyle name="Comma 7 8" xfId="41945"/>
    <cellStyle name="Comma 7 9" xfId="41946"/>
    <cellStyle name="Comma 70" xfId="13925"/>
    <cellStyle name="Comma 71" xfId="13926"/>
    <cellStyle name="Comma 72" xfId="13927"/>
    <cellStyle name="Comma 73" xfId="13928"/>
    <cellStyle name="Comma 74" xfId="13929"/>
    <cellStyle name="Comma 75" xfId="13930"/>
    <cellStyle name="Comma 76" xfId="41947"/>
    <cellStyle name="Comma 8" xfId="13931"/>
    <cellStyle name="Comma 8 2" xfId="13932"/>
    <cellStyle name="Comma 8 2 2" xfId="13933"/>
    <cellStyle name="Comma 8 2 2 2" xfId="13934"/>
    <cellStyle name="Comma 8 2 2 2 2" xfId="41948"/>
    <cellStyle name="Comma 8 2 2 3" xfId="13935"/>
    <cellStyle name="Comma 8 2 3" xfId="13936"/>
    <cellStyle name="Comma 8 2 3 2" xfId="41949"/>
    <cellStyle name="Comma 8 2 4" xfId="41950"/>
    <cellStyle name="Comma 8 2 4 2" xfId="41951"/>
    <cellStyle name="Comma 8 3" xfId="13937"/>
    <cellStyle name="Comma 8 3 2" xfId="13938"/>
    <cellStyle name="Comma 8 3 2 2" xfId="41952"/>
    <cellStyle name="Comma 8 3 3" xfId="13939"/>
    <cellStyle name="Comma 8 4" xfId="13940"/>
    <cellStyle name="Comma 8 4 2" xfId="41953"/>
    <cellStyle name="Comma 8 4 2 2" xfId="41954"/>
    <cellStyle name="Comma 8 4 3" xfId="41955"/>
    <cellStyle name="Comma 8 5" xfId="13941"/>
    <cellStyle name="Comma 8 5 2" xfId="41956"/>
    <cellStyle name="Comma 8 6" xfId="41957"/>
    <cellStyle name="Comma 8 6 2" xfId="41958"/>
    <cellStyle name="Comma 9" xfId="13942"/>
    <cellStyle name="Comma 9 10" xfId="13943"/>
    <cellStyle name="Comma 9 2" xfId="13944"/>
    <cellStyle name="Comma 9 2 2" xfId="13945"/>
    <cellStyle name="Comma 9 2 2 2" xfId="13946"/>
    <cellStyle name="Comma 9 2 2 2 2" xfId="41959"/>
    <cellStyle name="Comma 9 2 2 3" xfId="13947"/>
    <cellStyle name="Comma 9 2 3" xfId="13948"/>
    <cellStyle name="Comma 9 2 3 2" xfId="41960"/>
    <cellStyle name="Comma 9 2 4" xfId="13949"/>
    <cellStyle name="Comma 9 2 4 2" xfId="41961"/>
    <cellStyle name="Comma 9 2 5" xfId="41962"/>
    <cellStyle name="Comma 9 3" xfId="13950"/>
    <cellStyle name="Comma 9 3 2" xfId="13951"/>
    <cellStyle name="Comma 9 3 2 2" xfId="41963"/>
    <cellStyle name="Comma 9 3 3" xfId="13952"/>
    <cellStyle name="Comma 9 3 3 2" xfId="41964"/>
    <cellStyle name="Comma 9 3 4" xfId="13953"/>
    <cellStyle name="Comma 9 3 4 2" xfId="41965"/>
    <cellStyle name="Comma 9 3 5" xfId="13954"/>
    <cellStyle name="Comma 9 4" xfId="13955"/>
    <cellStyle name="Comma 9 4 2" xfId="13956"/>
    <cellStyle name="Comma 9 4 2 2" xfId="41966"/>
    <cellStyle name="Comma 9 4 3" xfId="41967"/>
    <cellStyle name="Comma 9 5" xfId="13957"/>
    <cellStyle name="Comma 9 5 2" xfId="13958"/>
    <cellStyle name="Comma 9 5 2 2" xfId="41968"/>
    <cellStyle name="Comma 9 5 3" xfId="41969"/>
    <cellStyle name="Comma 9 6" xfId="13959"/>
    <cellStyle name="Comma 9 6 2" xfId="41970"/>
    <cellStyle name="Comma 9 7" xfId="13960"/>
    <cellStyle name="Comma 9 7 2" xfId="13961"/>
    <cellStyle name="Comma 9 8" xfId="13962"/>
    <cellStyle name="Comma 9 8 2" xfId="41971"/>
    <cellStyle name="Comma 9 9" xfId="13963"/>
    <cellStyle name="Comma 9 9 2" xfId="41972"/>
    <cellStyle name="Comma0" xfId="13964"/>
    <cellStyle name="Comma0 - Style1" xfId="41973"/>
    <cellStyle name="Comma0 - Style2" xfId="13965"/>
    <cellStyle name="Comma0 - Style2 2" xfId="13966"/>
    <cellStyle name="Comma0 - Style2 2 2" xfId="41974"/>
    <cellStyle name="Comma0 - Style2 2 2 2" xfId="41975"/>
    <cellStyle name="Comma0 - Style2 2 3" xfId="41976"/>
    <cellStyle name="Comma0 - Style2 3" xfId="41977"/>
    <cellStyle name="Comma0 - Style2 3 2" xfId="41978"/>
    <cellStyle name="Comma0 - Style2 4" xfId="41979"/>
    <cellStyle name="Comma0 - Style2 4 2" xfId="41980"/>
    <cellStyle name="Comma0 - Style4" xfId="13967"/>
    <cellStyle name="Comma0 - Style4 2" xfId="13968"/>
    <cellStyle name="Comma0 - Style4 2 2" xfId="41981"/>
    <cellStyle name="Comma0 - Style4 2 2 2" xfId="41982"/>
    <cellStyle name="Comma0 - Style4 2 3" xfId="41983"/>
    <cellStyle name="Comma0 - Style4 3" xfId="13969"/>
    <cellStyle name="Comma0 - Style4 3 2" xfId="41984"/>
    <cellStyle name="Comma0 - Style4 4" xfId="41985"/>
    <cellStyle name="Comma0 - Style4 4 2" xfId="41986"/>
    <cellStyle name="Comma0 - Style5" xfId="13970"/>
    <cellStyle name="Comma0 - Style5 2" xfId="13971"/>
    <cellStyle name="Comma0 - Style5 2 2" xfId="13972"/>
    <cellStyle name="Comma0 - Style5 2 2 2" xfId="41987"/>
    <cellStyle name="Comma0 - Style5 2 3" xfId="41988"/>
    <cellStyle name="Comma0 - Style5 3" xfId="13973"/>
    <cellStyle name="Comma0 - Style5 3 2" xfId="41989"/>
    <cellStyle name="Comma0 - Style5 3 2 2" xfId="41990"/>
    <cellStyle name="Comma0 - Style5 3 3" xfId="41991"/>
    <cellStyle name="Comma0 - Style5 4" xfId="41992"/>
    <cellStyle name="Comma0 - Style5 4 2" xfId="41993"/>
    <cellStyle name="Comma0 - Style5 5" xfId="41994"/>
    <cellStyle name="Comma0 - Style5_ACCOUNTS" xfId="13974"/>
    <cellStyle name="Comma0 10" xfId="13975"/>
    <cellStyle name="Comma0 10 2" xfId="41995"/>
    <cellStyle name="Comma0 10 2 2" xfId="41996"/>
    <cellStyle name="Comma0 10 3" xfId="41997"/>
    <cellStyle name="Comma0 11" xfId="13976"/>
    <cellStyle name="Comma0 11 2" xfId="41998"/>
    <cellStyle name="Comma0 11 2 2" xfId="41999"/>
    <cellStyle name="Comma0 11 3" xfId="42000"/>
    <cellStyle name="Comma0 12" xfId="13977"/>
    <cellStyle name="Comma0 12 2" xfId="42001"/>
    <cellStyle name="Comma0 12 2 2" xfId="42002"/>
    <cellStyle name="Comma0 12 3" xfId="42003"/>
    <cellStyle name="Comma0 13" xfId="13978"/>
    <cellStyle name="Comma0 13 2" xfId="42004"/>
    <cellStyle name="Comma0 13 2 2" xfId="42005"/>
    <cellStyle name="Comma0 13 3" xfId="42006"/>
    <cellStyle name="Comma0 14" xfId="13979"/>
    <cellStyle name="Comma0 14 2" xfId="42007"/>
    <cellStyle name="Comma0 14 2 2" xfId="42008"/>
    <cellStyle name="Comma0 14 3" xfId="42009"/>
    <cellStyle name="Comma0 15" xfId="13980"/>
    <cellStyle name="Comma0 15 2" xfId="42010"/>
    <cellStyle name="Comma0 15 2 2" xfId="42011"/>
    <cellStyle name="Comma0 15 3" xfId="42012"/>
    <cellStyle name="Comma0 16" xfId="13981"/>
    <cellStyle name="Comma0 16 2" xfId="42013"/>
    <cellStyle name="Comma0 16 2 2" xfId="42014"/>
    <cellStyle name="Comma0 16 3" xfId="42015"/>
    <cellStyle name="Comma0 17" xfId="13982"/>
    <cellStyle name="Comma0 17 2" xfId="42016"/>
    <cellStyle name="Comma0 18" xfId="13983"/>
    <cellStyle name="Comma0 18 2" xfId="42017"/>
    <cellStyle name="Comma0 19" xfId="13984"/>
    <cellStyle name="Comma0 19 2" xfId="42018"/>
    <cellStyle name="Comma0 2" xfId="13985"/>
    <cellStyle name="Comma0 2 2" xfId="13986"/>
    <cellStyle name="Comma0 2 2 2" xfId="42019"/>
    <cellStyle name="Comma0 2 2 2 2" xfId="42020"/>
    <cellStyle name="Comma0 2 2 3" xfId="42021"/>
    <cellStyle name="Comma0 2 3" xfId="13987"/>
    <cellStyle name="Comma0 2 3 2" xfId="42022"/>
    <cellStyle name="Comma0 2 4" xfId="42023"/>
    <cellStyle name="Comma0 2 4 2" xfId="42024"/>
    <cellStyle name="Comma0 20" xfId="13988"/>
    <cellStyle name="Comma0 20 2" xfId="42025"/>
    <cellStyle name="Comma0 21" xfId="13989"/>
    <cellStyle name="Comma0 21 2" xfId="42026"/>
    <cellStyle name="Comma0 22" xfId="13990"/>
    <cellStyle name="Comma0 22 2" xfId="42027"/>
    <cellStyle name="Comma0 23" xfId="13991"/>
    <cellStyle name="Comma0 23 2" xfId="42028"/>
    <cellStyle name="Comma0 24" xfId="13992"/>
    <cellStyle name="Comma0 24 2" xfId="42029"/>
    <cellStyle name="Comma0 25" xfId="13993"/>
    <cellStyle name="Comma0 25 2" xfId="42030"/>
    <cellStyle name="Comma0 26" xfId="13994"/>
    <cellStyle name="Comma0 26 2" xfId="42031"/>
    <cellStyle name="Comma0 27" xfId="13995"/>
    <cellStyle name="Comma0 27 2" xfId="42032"/>
    <cellStyle name="Comma0 28" xfId="13996"/>
    <cellStyle name="Comma0 28 2" xfId="42033"/>
    <cellStyle name="Comma0 29" xfId="13997"/>
    <cellStyle name="Comma0 29 2" xfId="42034"/>
    <cellStyle name="Comma0 3" xfId="13998"/>
    <cellStyle name="Comma0 3 2" xfId="13999"/>
    <cellStyle name="Comma0 3 2 2" xfId="42035"/>
    <cellStyle name="Comma0 3 2 2 2" xfId="42036"/>
    <cellStyle name="Comma0 3 2 3" xfId="42037"/>
    <cellStyle name="Comma0 3 3" xfId="14000"/>
    <cellStyle name="Comma0 3 3 2" xfId="42038"/>
    <cellStyle name="Comma0 3 4" xfId="42039"/>
    <cellStyle name="Comma0 3 4 2" xfId="42040"/>
    <cellStyle name="Comma0 30" xfId="14001"/>
    <cellStyle name="Comma0 30 2" xfId="42041"/>
    <cellStyle name="Comma0 31" xfId="14002"/>
    <cellStyle name="Comma0 31 2" xfId="42042"/>
    <cellStyle name="Comma0 32" xfId="14003"/>
    <cellStyle name="Comma0 32 2" xfId="42043"/>
    <cellStyle name="Comma0 33" xfId="14004"/>
    <cellStyle name="Comma0 33 2" xfId="42044"/>
    <cellStyle name="Comma0 34" xfId="14005"/>
    <cellStyle name="Comma0 34 2" xfId="42045"/>
    <cellStyle name="Comma0 35" xfId="14006"/>
    <cellStyle name="Comma0 35 2" xfId="42046"/>
    <cellStyle name="Comma0 36" xfId="14007"/>
    <cellStyle name="Comma0 36 2" xfId="42047"/>
    <cellStyle name="Comma0 37" xfId="14008"/>
    <cellStyle name="Comma0 38" xfId="14009"/>
    <cellStyle name="Comma0 39" xfId="14010"/>
    <cellStyle name="Comma0 4" xfId="14011"/>
    <cellStyle name="Comma0 4 2" xfId="14012"/>
    <cellStyle name="Comma0 4 2 2" xfId="42048"/>
    <cellStyle name="Comma0 4 2 2 2" xfId="42049"/>
    <cellStyle name="Comma0 4 2 3" xfId="42050"/>
    <cellStyle name="Comma0 4 3" xfId="42051"/>
    <cellStyle name="Comma0 4 3 2" xfId="42052"/>
    <cellStyle name="Comma0 4 4" xfId="42053"/>
    <cellStyle name="Comma0 4 4 2" xfId="42054"/>
    <cellStyle name="Comma0 40" xfId="14013"/>
    <cellStyle name="Comma0 41" xfId="14014"/>
    <cellStyle name="Comma0 42" xfId="14015"/>
    <cellStyle name="Comma0 43" xfId="14016"/>
    <cellStyle name="Comma0 44" xfId="14017"/>
    <cellStyle name="Comma0 45" xfId="14018"/>
    <cellStyle name="Comma0 46" xfId="14019"/>
    <cellStyle name="Comma0 47" xfId="14020"/>
    <cellStyle name="Comma0 48" xfId="14021"/>
    <cellStyle name="Comma0 49" xfId="14022"/>
    <cellStyle name="Comma0 5" xfId="14023"/>
    <cellStyle name="Comma0 5 2" xfId="14024"/>
    <cellStyle name="Comma0 5 2 2" xfId="42055"/>
    <cellStyle name="Comma0 5 2 3" xfId="42056"/>
    <cellStyle name="Comma0 5 3" xfId="14025"/>
    <cellStyle name="Comma0 5 4" xfId="42057"/>
    <cellStyle name="Comma0 50" xfId="14026"/>
    <cellStyle name="Comma0 51" xfId="14027"/>
    <cellStyle name="Comma0 52" xfId="14028"/>
    <cellStyle name="Comma0 53" xfId="14029"/>
    <cellStyle name="Comma0 54" xfId="14030"/>
    <cellStyle name="Comma0 55" xfId="14031"/>
    <cellStyle name="Comma0 56" xfId="14032"/>
    <cellStyle name="Comma0 57" xfId="14033"/>
    <cellStyle name="Comma0 58" xfId="14034"/>
    <cellStyle name="Comma0 59" xfId="14035"/>
    <cellStyle name="Comma0 6" xfId="14036"/>
    <cellStyle name="Comma0 6 2" xfId="42058"/>
    <cellStyle name="Comma0 6 2 2" xfId="42059"/>
    <cellStyle name="Comma0 6 3" xfId="42060"/>
    <cellStyle name="Comma0 60" xfId="14037"/>
    <cellStyle name="Comma0 61" xfId="14038"/>
    <cellStyle name="Comma0 62" xfId="14039"/>
    <cellStyle name="Comma0 63" xfId="14040"/>
    <cellStyle name="Comma0 64" xfId="14041"/>
    <cellStyle name="Comma0 65" xfId="14042"/>
    <cellStyle name="Comma0 66" xfId="14043"/>
    <cellStyle name="Comma0 67" xfId="14044"/>
    <cellStyle name="Comma0 68" xfId="14045"/>
    <cellStyle name="Comma0 69" xfId="14046"/>
    <cellStyle name="Comma0 7" xfId="14047"/>
    <cellStyle name="Comma0 7 2" xfId="42061"/>
    <cellStyle name="Comma0 7 2 2" xfId="42062"/>
    <cellStyle name="Comma0 7 3" xfId="42063"/>
    <cellStyle name="Comma0 70" xfId="14048"/>
    <cellStyle name="Comma0 71" xfId="14049"/>
    <cellStyle name="Comma0 72" xfId="14050"/>
    <cellStyle name="Comma0 73" xfId="14051"/>
    <cellStyle name="Comma0 74" xfId="14052"/>
    <cellStyle name="Comma0 75" xfId="14053"/>
    <cellStyle name="Comma0 76" xfId="14054"/>
    <cellStyle name="Comma0 77" xfId="14055"/>
    <cellStyle name="Comma0 78" xfId="14056"/>
    <cellStyle name="Comma0 79" xfId="14057"/>
    <cellStyle name="Comma0 8" xfId="14058"/>
    <cellStyle name="Comma0 8 2" xfId="42064"/>
    <cellStyle name="Comma0 8 2 2" xfId="42065"/>
    <cellStyle name="Comma0 8 3" xfId="42066"/>
    <cellStyle name="Comma0 80" xfId="14059"/>
    <cellStyle name="Comma0 81" xfId="14060"/>
    <cellStyle name="Comma0 82" xfId="14061"/>
    <cellStyle name="Comma0 83" xfId="14062"/>
    <cellStyle name="Comma0 9" xfId="14063"/>
    <cellStyle name="Comma0 9 2" xfId="42067"/>
    <cellStyle name="Comma0 9 2 2" xfId="42068"/>
    <cellStyle name="Comma0 9 3" xfId="42069"/>
    <cellStyle name="Comma0_00COS Ind Allocators" xfId="14064"/>
    <cellStyle name="Comma1 - Style1" xfId="14065"/>
    <cellStyle name="Comma1 - Style1 2" xfId="14066"/>
    <cellStyle name="Comma1 - Style1 2 2" xfId="14067"/>
    <cellStyle name="Comma1 - Style1 2 2 2" xfId="42070"/>
    <cellStyle name="Comma1 - Style1 2 3" xfId="42071"/>
    <cellStyle name="Comma1 - Style1 3" xfId="14068"/>
    <cellStyle name="Comma1 - Style1 3 2" xfId="42072"/>
    <cellStyle name="Comma1 - Style1 3 2 2" xfId="42073"/>
    <cellStyle name="Comma1 - Style1 3 3" xfId="42074"/>
    <cellStyle name="Comma1 - Style1 4" xfId="14069"/>
    <cellStyle name="Comma1 - Style1 4 2" xfId="42075"/>
    <cellStyle name="Comma1 - Style1 5" xfId="42076"/>
    <cellStyle name="Comma1 - Style1_ACCOUNTS" xfId="14070"/>
    <cellStyle name="Comma1 - Style2" xfId="42077"/>
    <cellStyle name="Comment" xfId="42078"/>
    <cellStyle name="Copied" xfId="14071"/>
    <cellStyle name="Copied 2" xfId="14072"/>
    <cellStyle name="Copied 2 2" xfId="14073"/>
    <cellStyle name="Copied 2 2 2" xfId="42079"/>
    <cellStyle name="Copied 2 2 3" xfId="42080"/>
    <cellStyle name="Copied 2 3" xfId="14074"/>
    <cellStyle name="Copied 2 4" xfId="42081"/>
    <cellStyle name="Copied 3" xfId="14075"/>
    <cellStyle name="Copied 3 2" xfId="42082"/>
    <cellStyle name="Copied 4" xfId="14076"/>
    <cellStyle name="Copied 4 2" xfId="42083"/>
    <cellStyle name="Copied 5" xfId="42084"/>
    <cellStyle name="COST1" xfId="14077"/>
    <cellStyle name="COST1 2" xfId="14078"/>
    <cellStyle name="COST1 2 2" xfId="14079"/>
    <cellStyle name="COST1 2 2 2" xfId="42085"/>
    <cellStyle name="COST1 2 2 3" xfId="42086"/>
    <cellStyle name="COST1 2 3" xfId="14080"/>
    <cellStyle name="COST1 2 4" xfId="42087"/>
    <cellStyle name="COST1 3" xfId="14081"/>
    <cellStyle name="COST1 3 2" xfId="42088"/>
    <cellStyle name="COST1 4" xfId="14082"/>
    <cellStyle name="COST1 4 2" xfId="42089"/>
    <cellStyle name="COST1 5" xfId="42090"/>
    <cellStyle name="CountryTitle" xfId="42091"/>
    <cellStyle name="Curren - Style1" xfId="14083"/>
    <cellStyle name="Curren - Style1 2" xfId="14084"/>
    <cellStyle name="Curren - Style1 2 2" xfId="42092"/>
    <cellStyle name="Curren - Style1 2 2 2" xfId="42093"/>
    <cellStyle name="Curren - Style1 2 3" xfId="42094"/>
    <cellStyle name="Curren - Style1 3" xfId="42095"/>
    <cellStyle name="Curren - Style1 3 2" xfId="42096"/>
    <cellStyle name="Curren - Style1 4" xfId="42097"/>
    <cellStyle name="Curren - Style1 4 2" xfId="42098"/>
    <cellStyle name="Curren - Style2" xfId="14085"/>
    <cellStyle name="Curren - Style2 2" xfId="14086"/>
    <cellStyle name="Curren - Style2 2 2" xfId="14087"/>
    <cellStyle name="Curren - Style2 2 2 2" xfId="42099"/>
    <cellStyle name="Curren - Style2 2 3" xfId="42100"/>
    <cellStyle name="Curren - Style2 3" xfId="14088"/>
    <cellStyle name="Curren - Style2 3 2" xfId="42101"/>
    <cellStyle name="Curren - Style2 3 2 2" xfId="42102"/>
    <cellStyle name="Curren - Style2 3 3" xfId="42103"/>
    <cellStyle name="Curren - Style2 4" xfId="14089"/>
    <cellStyle name="Curren - Style2 4 2" xfId="42104"/>
    <cellStyle name="Curren - Style2 5" xfId="42105"/>
    <cellStyle name="Curren - Style2_ACCOUNTS" xfId="14090"/>
    <cellStyle name="Curren - Style3" xfId="42106"/>
    <cellStyle name="Curren - Style4" xfId="42107"/>
    <cellStyle name="Curren - Style5" xfId="14091"/>
    <cellStyle name="Curren - Style5 2" xfId="14092"/>
    <cellStyle name="Curren - Style5 2 2" xfId="42108"/>
    <cellStyle name="Curren - Style5 2 2 2" xfId="42109"/>
    <cellStyle name="Curren - Style5 2 3" xfId="42110"/>
    <cellStyle name="Curren - Style5 3" xfId="42111"/>
    <cellStyle name="Curren - Style5 3 2" xfId="42112"/>
    <cellStyle name="Curren - Style5 4" xfId="42113"/>
    <cellStyle name="Curren - Style5 4 2" xfId="42114"/>
    <cellStyle name="Curren - Style6" xfId="14093"/>
    <cellStyle name="Curren - Style6 2" xfId="14094"/>
    <cellStyle name="Curren - Style6 2 2" xfId="14095"/>
    <cellStyle name="Curren - Style6 2 2 2" xfId="42115"/>
    <cellStyle name="Curren - Style6 2 3" xfId="42116"/>
    <cellStyle name="Curren - Style6 3" xfId="14096"/>
    <cellStyle name="Curren - Style6 3 2" xfId="42117"/>
    <cellStyle name="Curren - Style6 3 2 2" xfId="42118"/>
    <cellStyle name="Curren - Style6 3 3" xfId="42119"/>
    <cellStyle name="Curren - Style6 4" xfId="42120"/>
    <cellStyle name="Curren - Style6 4 2" xfId="42121"/>
    <cellStyle name="Curren - Style6 5" xfId="42122"/>
    <cellStyle name="Curren - Style6_ACCOUNTS" xfId="14097"/>
    <cellStyle name="Currency" xfId="2" builtinId="4"/>
    <cellStyle name="Currency [$0]" xfId="14098"/>
    <cellStyle name="Currency [$0] 2" xfId="14099"/>
    <cellStyle name="Currency [$0] 2 2" xfId="14100"/>
    <cellStyle name="Currency [$0] 3" xfId="14101"/>
    <cellStyle name="Currency [$0] 3 2" xfId="14102"/>
    <cellStyle name="Currency [$0] 3 2 2" xfId="14103"/>
    <cellStyle name="Currency [$0] 4" xfId="14104"/>
    <cellStyle name="Currency [$0] 4 2" xfId="14105"/>
    <cellStyle name="Currency [$0] 4 3" xfId="14106"/>
    <cellStyle name="Currency [$0] 5" xfId="14107"/>
    <cellStyle name="Currency [$0] 5 2" xfId="14108"/>
    <cellStyle name="Currency [$0] 6" xfId="14109"/>
    <cellStyle name="Currency [£0]" xfId="14110"/>
    <cellStyle name="Currency [0] 2" xfId="42123"/>
    <cellStyle name="Currency [2]" xfId="14111"/>
    <cellStyle name="Currency 10" xfId="14112"/>
    <cellStyle name="Currency 10 2" xfId="14113"/>
    <cellStyle name="Currency 10 2 2" xfId="14114"/>
    <cellStyle name="Currency 10 2 2 2" xfId="42124"/>
    <cellStyle name="Currency 10 2 3" xfId="14115"/>
    <cellStyle name="Currency 10 2 4" xfId="42125"/>
    <cellStyle name="Currency 10 2 5" xfId="42126"/>
    <cellStyle name="Currency 10 3" xfId="14116"/>
    <cellStyle name="Currency 10 3 2" xfId="42127"/>
    <cellStyle name="Currency 10 3 2 2" xfId="42128"/>
    <cellStyle name="Currency 10 3 3" xfId="42129"/>
    <cellStyle name="Currency 10 3 4" xfId="14117"/>
    <cellStyle name="Currency 10 3 4 2" xfId="42130"/>
    <cellStyle name="Currency 10 4" xfId="14118"/>
    <cellStyle name="Currency 10 4 2" xfId="42131"/>
    <cellStyle name="Currency 10 4 2 2" xfId="42132"/>
    <cellStyle name="Currency 10 4 3" xfId="42133"/>
    <cellStyle name="Currency 10 5" xfId="14119"/>
    <cellStyle name="Currency 10 5 2" xfId="42134"/>
    <cellStyle name="Currency 10 6" xfId="42135"/>
    <cellStyle name="Currency 10 6 2" xfId="42136"/>
    <cellStyle name="Currency 10 7" xfId="42137"/>
    <cellStyle name="Currency 10 8" xfId="42138"/>
    <cellStyle name="Currency 11" xfId="14120"/>
    <cellStyle name="Currency 11 2" xfId="14121"/>
    <cellStyle name="Currency 11 2 2" xfId="14122"/>
    <cellStyle name="Currency 11 2 2 2" xfId="42139"/>
    <cellStyle name="Currency 11 2 2 2 2" xfId="42140"/>
    <cellStyle name="Currency 11 2 3" xfId="14123"/>
    <cellStyle name="Currency 11 2 3 2" xfId="42141"/>
    <cellStyle name="Currency 11 2 4" xfId="42142"/>
    <cellStyle name="Currency 11 2 4 2" xfId="42143"/>
    <cellStyle name="Currency 11 3" xfId="14124"/>
    <cellStyle name="Currency 11 3 2" xfId="42144"/>
    <cellStyle name="Currency 11 3 2 2" xfId="42145"/>
    <cellStyle name="Currency 11 3 3" xfId="42146"/>
    <cellStyle name="Currency 11 4" xfId="14125"/>
    <cellStyle name="Currency 11 4 2" xfId="42147"/>
    <cellStyle name="Currency 11 4 2 2" xfId="42148"/>
    <cellStyle name="Currency 11 4 3" xfId="42149"/>
    <cellStyle name="Currency 11 5" xfId="42150"/>
    <cellStyle name="Currency 11 5 2" xfId="42151"/>
    <cellStyle name="Currency 11 6" xfId="42152"/>
    <cellStyle name="Currency 11 6 2" xfId="42153"/>
    <cellStyle name="Currency 11 7" xfId="42154"/>
    <cellStyle name="Currency 12" xfId="14126"/>
    <cellStyle name="Currency 12 2" xfId="14127"/>
    <cellStyle name="Currency 12 2 2" xfId="14128"/>
    <cellStyle name="Currency 12 2 2 2" xfId="42155"/>
    <cellStyle name="Currency 12 2 2 2 2" xfId="42156"/>
    <cellStyle name="Currency 12 2 2 3" xfId="42157"/>
    <cellStyle name="Currency 12 2 3" xfId="42158"/>
    <cellStyle name="Currency 12 2 3 2" xfId="42159"/>
    <cellStyle name="Currency 12 2 3 2 2" xfId="42160"/>
    <cellStyle name="Currency 12 2 3 3" xfId="42161"/>
    <cellStyle name="Currency 12 2 4" xfId="42162"/>
    <cellStyle name="Currency 12 2 4 2" xfId="42163"/>
    <cellStyle name="Currency 12 2 5" xfId="42164"/>
    <cellStyle name="Currency 12 2 5 2" xfId="42165"/>
    <cellStyle name="Currency 12 3" xfId="14129"/>
    <cellStyle name="Currency 12 3 2" xfId="14130"/>
    <cellStyle name="Currency 12 3 2 2" xfId="42166"/>
    <cellStyle name="Currency 12 3 2 2 2" xfId="42167"/>
    <cellStyle name="Currency 12 3 2 3" xfId="42168"/>
    <cellStyle name="Currency 12 3 3" xfId="42169"/>
    <cellStyle name="Currency 12 3 3 2" xfId="42170"/>
    <cellStyle name="Currency 12 3 3 2 2" xfId="42171"/>
    <cellStyle name="Currency 12 3 3 3" xfId="42172"/>
    <cellStyle name="Currency 12 3 4" xfId="42173"/>
    <cellStyle name="Currency 12 3 4 2" xfId="42174"/>
    <cellStyle name="Currency 12 3 5" xfId="42175"/>
    <cellStyle name="Currency 12 3 5 2" xfId="42176"/>
    <cellStyle name="Currency 12 4" xfId="14131"/>
    <cellStyle name="Currency 12 4 2" xfId="14132"/>
    <cellStyle name="Currency 12 4 2 2" xfId="42177"/>
    <cellStyle name="Currency 12 4 2 2 2" xfId="42178"/>
    <cellStyle name="Currency 12 4 2 3" xfId="42179"/>
    <cellStyle name="Currency 12 4 3" xfId="42180"/>
    <cellStyle name="Currency 12 4 3 2" xfId="42181"/>
    <cellStyle name="Currency 12 4 3 2 2" xfId="42182"/>
    <cellStyle name="Currency 12 4 3 3" xfId="42183"/>
    <cellStyle name="Currency 12 4 4" xfId="42184"/>
    <cellStyle name="Currency 12 4 4 2" xfId="42185"/>
    <cellStyle name="Currency 12 4 5" xfId="42186"/>
    <cellStyle name="Currency 12 4 5 2" xfId="42187"/>
    <cellStyle name="Currency 12 5" xfId="14133"/>
    <cellStyle name="Currency 12 5 2" xfId="42188"/>
    <cellStyle name="Currency 12 5 2 2" xfId="42189"/>
    <cellStyle name="Currency 12 5 3" xfId="42190"/>
    <cellStyle name="Currency 12 6" xfId="14134"/>
    <cellStyle name="Currency 12 6 2" xfId="42191"/>
    <cellStyle name="Currency 12 6 2 2" xfId="42192"/>
    <cellStyle name="Currency 12 6 3" xfId="42193"/>
    <cellStyle name="Currency 12 7" xfId="42194"/>
    <cellStyle name="Currency 12 7 2" xfId="42195"/>
    <cellStyle name="Currency 12 8" xfId="42196"/>
    <cellStyle name="Currency 12 8 2" xfId="42197"/>
    <cellStyle name="Currency 13" xfId="14135"/>
    <cellStyle name="Currency 13 2" xfId="14136"/>
    <cellStyle name="Currency 13 2 2" xfId="14137"/>
    <cellStyle name="Currency 13 2 2 2" xfId="42198"/>
    <cellStyle name="Currency 13 2 2 2 2" xfId="42199"/>
    <cellStyle name="Currency 13 2 2 3" xfId="42200"/>
    <cellStyle name="Currency 13 2 3" xfId="42201"/>
    <cellStyle name="Currency 13 2 3 2" xfId="42202"/>
    <cellStyle name="Currency 13 2 3 2 2" xfId="42203"/>
    <cellStyle name="Currency 13 2 3 3" xfId="42204"/>
    <cellStyle name="Currency 13 2 4" xfId="42205"/>
    <cellStyle name="Currency 13 2 4 2" xfId="42206"/>
    <cellStyle name="Currency 13 2 5" xfId="42207"/>
    <cellStyle name="Currency 13 3" xfId="14138"/>
    <cellStyle name="Currency 13 3 2" xfId="42208"/>
    <cellStyle name="Currency 13 3 2 2" xfId="42209"/>
    <cellStyle name="Currency 13 3 3" xfId="42210"/>
    <cellStyle name="Currency 13 3 3 2" xfId="42211"/>
    <cellStyle name="Currency 13 3 4" xfId="42212"/>
    <cellStyle name="Currency 13 4" xfId="42213"/>
    <cellStyle name="Currency 13 4 2" xfId="42214"/>
    <cellStyle name="Currency 13 4 2 2" xfId="42215"/>
    <cellStyle name="Currency 13 4 3" xfId="42216"/>
    <cellStyle name="Currency 13 4 4" xfId="42217"/>
    <cellStyle name="Currency 13 5" xfId="42218"/>
    <cellStyle name="Currency 13 5 2" xfId="42219"/>
    <cellStyle name="Currency 13 5 2 2" xfId="42220"/>
    <cellStyle name="Currency 13 5 3" xfId="42221"/>
    <cellStyle name="Currency 13 6" xfId="42222"/>
    <cellStyle name="Currency 13 6 2" xfId="42223"/>
    <cellStyle name="Currency 13 7" xfId="42224"/>
    <cellStyle name="Currency 13 8" xfId="42225"/>
    <cellStyle name="Currency 14" xfId="14139"/>
    <cellStyle name="Currency 14 2" xfId="14140"/>
    <cellStyle name="Currency 14 2 2" xfId="14141"/>
    <cellStyle name="Currency 14 2 2 2" xfId="42226"/>
    <cellStyle name="Currency 14 2 2 2 2" xfId="42227"/>
    <cellStyle name="Currency 14 2 3" xfId="14142"/>
    <cellStyle name="Currency 14 2 3 2" xfId="42228"/>
    <cellStyle name="Currency 14 2 4" xfId="42229"/>
    <cellStyle name="Currency 14 2 4 2" xfId="42230"/>
    <cellStyle name="Currency 14 2 5" xfId="42231"/>
    <cellStyle name="Currency 14 3" xfId="14143"/>
    <cellStyle name="Currency 14 3 2" xfId="14144"/>
    <cellStyle name="Currency 14 3 2 2" xfId="42232"/>
    <cellStyle name="Currency 14 3 3" xfId="14145"/>
    <cellStyle name="Currency 14 4" xfId="14146"/>
    <cellStyle name="Currency 14 4 2" xfId="14147"/>
    <cellStyle name="Currency 14 4 2 2" xfId="42233"/>
    <cellStyle name="Currency 14 4 3" xfId="14148"/>
    <cellStyle name="Currency 14 5" xfId="42234"/>
    <cellStyle name="Currency 14 5 2" xfId="42235"/>
    <cellStyle name="Currency 15" xfId="14149"/>
    <cellStyle name="Currency 15 2" xfId="14150"/>
    <cellStyle name="Currency 15 2 2" xfId="14151"/>
    <cellStyle name="Currency 15 2 2 2" xfId="42236"/>
    <cellStyle name="Currency 15 3" xfId="14152"/>
    <cellStyle name="Currency 15 3 2" xfId="42237"/>
    <cellStyle name="Currency 15 3 2 2" xfId="42238"/>
    <cellStyle name="Currency 15 3 3" xfId="42239"/>
    <cellStyle name="Currency 15 3 4" xfId="42240"/>
    <cellStyle name="Currency 15 3 5" xfId="42241"/>
    <cellStyle name="Currency 15 4" xfId="14153"/>
    <cellStyle name="Currency 15 4 2" xfId="42242"/>
    <cellStyle name="Currency 15 5" xfId="42243"/>
    <cellStyle name="Currency 16" xfId="14154"/>
    <cellStyle name="Currency 16 2" xfId="14155"/>
    <cellStyle name="Currency 16 2 2" xfId="42244"/>
    <cellStyle name="Currency 16 2 2 2" xfId="42245"/>
    <cellStyle name="Currency 16 2 3" xfId="42246"/>
    <cellStyle name="Currency 16 3" xfId="14156"/>
    <cellStyle name="Currency 16 3 2" xfId="14157"/>
    <cellStyle name="Currency 16 3 3" xfId="42247"/>
    <cellStyle name="Currency 16 4" xfId="14158"/>
    <cellStyle name="Currency 16 4 2" xfId="14159"/>
    <cellStyle name="Currency 16 5" xfId="42248"/>
    <cellStyle name="Currency 17" xfId="14160"/>
    <cellStyle name="Currency 17 2" xfId="14161"/>
    <cellStyle name="Currency 17 2 2" xfId="42249"/>
    <cellStyle name="Currency 17 3" xfId="42250"/>
    <cellStyle name="Currency 17 4" xfId="42251"/>
    <cellStyle name="Currency 18" xfId="14162"/>
    <cellStyle name="Currency 18 2" xfId="14163"/>
    <cellStyle name="Currency 18 2 2" xfId="42252"/>
    <cellStyle name="Currency 18 2 2 2" xfId="42253"/>
    <cellStyle name="Currency 18 2 3" xfId="42254"/>
    <cellStyle name="Currency 18 2 4" xfId="42255"/>
    <cellStyle name="Currency 18 3" xfId="14164"/>
    <cellStyle name="Currency 18 3 2" xfId="42256"/>
    <cellStyle name="Currency 18 4" xfId="42257"/>
    <cellStyle name="Currency 18 5" xfId="42258"/>
    <cellStyle name="Currency 19" xfId="14165"/>
    <cellStyle name="Currency 19 2" xfId="14166"/>
    <cellStyle name="Currency 19 2 2" xfId="14167"/>
    <cellStyle name="Currency 19 3" xfId="14168"/>
    <cellStyle name="Currency 19 4" xfId="42259"/>
    <cellStyle name="Currency 19 5" xfId="42260"/>
    <cellStyle name="Currency 2" xfId="14169"/>
    <cellStyle name="Currency 2 10" xfId="14170"/>
    <cellStyle name="Currency 2 10 2" xfId="42261"/>
    <cellStyle name="Currency 2 10 2 2" xfId="42262"/>
    <cellStyle name="Currency 2 10 3" xfId="42263"/>
    <cellStyle name="Currency 2 11" xfId="42264"/>
    <cellStyle name="Currency 2 11 2" xfId="42265"/>
    <cellStyle name="Currency 2 12" xfId="14171"/>
    <cellStyle name="Currency 2 12 2" xfId="42266"/>
    <cellStyle name="Currency 2 13" xfId="42267"/>
    <cellStyle name="Currency 2 13 2" xfId="42268"/>
    <cellStyle name="Currency 2 2" xfId="14172"/>
    <cellStyle name="Currency 2 2 2" xfId="14173"/>
    <cellStyle name="Currency 2 2 2 2" xfId="14174"/>
    <cellStyle name="Currency 2 2 2 2 2" xfId="42269"/>
    <cellStyle name="Currency 2 2 2 2 2 2" xfId="42270"/>
    <cellStyle name="Currency 2 2 2 3" xfId="14175"/>
    <cellStyle name="Currency 2 2 2 3 2" xfId="42271"/>
    <cellStyle name="Currency 2 2 2 4" xfId="14176"/>
    <cellStyle name="Currency 2 2 2 4 2" xfId="42272"/>
    <cellStyle name="Currency 2 2 3" xfId="14177"/>
    <cellStyle name="Currency 2 2 3 2" xfId="42273"/>
    <cellStyle name="Currency 2 2 3 2 2" xfId="42274"/>
    <cellStyle name="Currency 2 2 3 3" xfId="42275"/>
    <cellStyle name="Currency 2 2 4" xfId="14178"/>
    <cellStyle name="Currency 2 2 4 2" xfId="42276"/>
    <cellStyle name="Currency 2 2 4 2 2" xfId="42277"/>
    <cellStyle name="Currency 2 2 4 3" xfId="42278"/>
    <cellStyle name="Currency 2 2 5" xfId="14179"/>
    <cellStyle name="Currency 2 2 5 2" xfId="42279"/>
    <cellStyle name="Currency 2 2 6" xfId="42280"/>
    <cellStyle name="Currency 2 2 6 2" xfId="42281"/>
    <cellStyle name="Currency 2 3" xfId="14180"/>
    <cellStyle name="Currency 2 3 2" xfId="14181"/>
    <cellStyle name="Currency 2 3 2 2" xfId="42282"/>
    <cellStyle name="Currency 2 3 2 2 2" xfId="42283"/>
    <cellStyle name="Currency 2 3 2 3" xfId="42284"/>
    <cellStyle name="Currency 2 3 3" xfId="14182"/>
    <cellStyle name="Currency 2 3 3 2" xfId="42285"/>
    <cellStyle name="Currency 2 3 3 2 2" xfId="42286"/>
    <cellStyle name="Currency 2 3 3 3" xfId="42287"/>
    <cellStyle name="Currency 2 3 4" xfId="42288"/>
    <cellStyle name="Currency 2 3 4 2" xfId="42289"/>
    <cellStyle name="Currency 2 3 5" xfId="42290"/>
    <cellStyle name="Currency 2 3 5 2" xfId="42291"/>
    <cellStyle name="Currency 2 4" xfId="14183"/>
    <cellStyle name="Currency 2 4 2" xfId="14184"/>
    <cellStyle name="Currency 2 4 2 2" xfId="42292"/>
    <cellStyle name="Currency 2 4 2 2 2" xfId="42293"/>
    <cellStyle name="Currency 2 4 2 3" xfId="42294"/>
    <cellStyle name="Currency 2 4 3" xfId="42295"/>
    <cellStyle name="Currency 2 4 3 2" xfId="42296"/>
    <cellStyle name="Currency 2 4 3 2 2" xfId="42297"/>
    <cellStyle name="Currency 2 4 3 3" xfId="42298"/>
    <cellStyle name="Currency 2 4 4" xfId="42299"/>
    <cellStyle name="Currency 2 4 4 2" xfId="42300"/>
    <cellStyle name="Currency 2 4 5" xfId="42301"/>
    <cellStyle name="Currency 2 4 5 2" xfId="42302"/>
    <cellStyle name="Currency 2 5" xfId="14185"/>
    <cellStyle name="Currency 2 5 2" xfId="14186"/>
    <cellStyle name="Currency 2 5 2 2" xfId="42303"/>
    <cellStyle name="Currency 2 5 2 2 2" xfId="42304"/>
    <cellStyle name="Currency 2 5 2 3" xfId="42305"/>
    <cellStyle name="Currency 2 5 3" xfId="42306"/>
    <cellStyle name="Currency 2 5 3 2" xfId="42307"/>
    <cellStyle name="Currency 2 5 3 2 2" xfId="42308"/>
    <cellStyle name="Currency 2 5 3 3" xfId="42309"/>
    <cellStyle name="Currency 2 5 4" xfId="42310"/>
    <cellStyle name="Currency 2 5 4 2" xfId="42311"/>
    <cellStyle name="Currency 2 5 5" xfId="42312"/>
    <cellStyle name="Currency 2 5 5 2" xfId="42313"/>
    <cellStyle name="Currency 2 6" xfId="14187"/>
    <cellStyle name="Currency 2 6 2" xfId="14188"/>
    <cellStyle name="Currency 2 6 2 2" xfId="42314"/>
    <cellStyle name="Currency 2 6 2 2 2" xfId="42315"/>
    <cellStyle name="Currency 2 6 2 3" xfId="42316"/>
    <cellStyle name="Currency 2 6 3" xfId="42317"/>
    <cellStyle name="Currency 2 6 3 2" xfId="42318"/>
    <cellStyle name="Currency 2 6 3 2 2" xfId="42319"/>
    <cellStyle name="Currency 2 6 3 3" xfId="42320"/>
    <cellStyle name="Currency 2 6 4" xfId="42321"/>
    <cellStyle name="Currency 2 6 4 2" xfId="42322"/>
    <cellStyle name="Currency 2 6 5" xfId="42323"/>
    <cellStyle name="Currency 2 6 5 2" xfId="42324"/>
    <cellStyle name="Currency 2 7" xfId="14189"/>
    <cellStyle name="Currency 2 7 2" xfId="14190"/>
    <cellStyle name="Currency 2 7 2 2" xfId="42325"/>
    <cellStyle name="Currency 2 7 2 2 2" xfId="42326"/>
    <cellStyle name="Currency 2 7 2 3" xfId="42327"/>
    <cellStyle name="Currency 2 7 3" xfId="42328"/>
    <cellStyle name="Currency 2 7 3 2" xfId="42329"/>
    <cellStyle name="Currency 2 7 3 2 2" xfId="42330"/>
    <cellStyle name="Currency 2 7 3 3" xfId="42331"/>
    <cellStyle name="Currency 2 7 4" xfId="42332"/>
    <cellStyle name="Currency 2 7 4 2" xfId="42333"/>
    <cellStyle name="Currency 2 7 5" xfId="42334"/>
    <cellStyle name="Currency 2 7 5 2" xfId="42335"/>
    <cellStyle name="Currency 2 8" xfId="14191"/>
    <cellStyle name="Currency 2 8 2" xfId="14192"/>
    <cellStyle name="Currency 2 8 2 2" xfId="42336"/>
    <cellStyle name="Currency 2 8 2 2 2" xfId="42337"/>
    <cellStyle name="Currency 2 8 2 3" xfId="42338"/>
    <cellStyle name="Currency 2 8 3" xfId="42339"/>
    <cellStyle name="Currency 2 8 3 2" xfId="42340"/>
    <cellStyle name="Currency 2 8 3 2 2" xfId="42341"/>
    <cellStyle name="Currency 2 8 3 3" xfId="42342"/>
    <cellStyle name="Currency 2 8 4" xfId="42343"/>
    <cellStyle name="Currency 2 8 4 2" xfId="42344"/>
    <cellStyle name="Currency 2 8 5" xfId="42345"/>
    <cellStyle name="Currency 2 8 5 2" xfId="42346"/>
    <cellStyle name="Currency 2 9" xfId="14193"/>
    <cellStyle name="Currency 2 9 2" xfId="42347"/>
    <cellStyle name="Currency 2 9 2 2" xfId="42348"/>
    <cellStyle name="Currency 2 9 3" xfId="42349"/>
    <cellStyle name="Currency 20" xfId="14194"/>
    <cellStyle name="Currency 20 2" xfId="42350"/>
    <cellStyle name="Currency 20 2 2" xfId="42351"/>
    <cellStyle name="Currency 20 2 3" xfId="42352"/>
    <cellStyle name="Currency 20 2 4" xfId="42353"/>
    <cellStyle name="Currency 20 2 5" xfId="42354"/>
    <cellStyle name="Currency 20 3" xfId="42355"/>
    <cellStyle name="Currency 20 4" xfId="42356"/>
    <cellStyle name="Currency 20 5" xfId="42357"/>
    <cellStyle name="Currency 21" xfId="14195"/>
    <cellStyle name="Currency 21 2" xfId="42358"/>
    <cellStyle name="Currency 21 2 2" xfId="42359"/>
    <cellStyle name="Currency 21 2 3" xfId="42360"/>
    <cellStyle name="Currency 21 3" xfId="42361"/>
    <cellStyle name="Currency 21 4" xfId="42362"/>
    <cellStyle name="Currency 21 5" xfId="42363"/>
    <cellStyle name="Currency 22" xfId="14196"/>
    <cellStyle name="Currency 22 2" xfId="42364"/>
    <cellStyle name="Currency 22 3" xfId="42365"/>
    <cellStyle name="Currency 23" xfId="14197"/>
    <cellStyle name="Currency 23 2" xfId="42366"/>
    <cellStyle name="Currency 23 2 2" xfId="42367"/>
    <cellStyle name="Currency 23 3" xfId="42368"/>
    <cellStyle name="Currency 24" xfId="14198"/>
    <cellStyle name="Currency 24 2" xfId="14199"/>
    <cellStyle name="Currency 24 2 2" xfId="14200"/>
    <cellStyle name="Currency 25" xfId="14201"/>
    <cellStyle name="Currency 25 2" xfId="14202"/>
    <cellStyle name="Currency 25 3" xfId="14203"/>
    <cellStyle name="Currency 25 3 2" xfId="14204"/>
    <cellStyle name="Currency 25 4" xfId="14205"/>
    <cellStyle name="Currency 26" xfId="14206"/>
    <cellStyle name="Currency 27" xfId="14207"/>
    <cellStyle name="Currency 27 2" xfId="14208"/>
    <cellStyle name="Currency 27 2 2" xfId="14209"/>
    <cellStyle name="Currency 27 2 3" xfId="42369"/>
    <cellStyle name="Currency 27 3" xfId="14210"/>
    <cellStyle name="Currency 28" xfId="14211"/>
    <cellStyle name="Currency 28 2" xfId="14212"/>
    <cellStyle name="Currency 29" xfId="14213"/>
    <cellStyle name="Currency 3" xfId="14214"/>
    <cellStyle name="Currency 3 10" xfId="42370"/>
    <cellStyle name="Currency 3 11" xfId="42371"/>
    <cellStyle name="Currency 3 12" xfId="42372"/>
    <cellStyle name="Currency 3 13" xfId="42373"/>
    <cellStyle name="Currency 3 2" xfId="14215"/>
    <cellStyle name="Currency 3 2 2" xfId="14216"/>
    <cellStyle name="Currency 3 2 2 2" xfId="14217"/>
    <cellStyle name="Currency 3 2 2 2 2" xfId="42374"/>
    <cellStyle name="Currency 3 2 2 3" xfId="14218"/>
    <cellStyle name="Currency 3 2 3" xfId="14219"/>
    <cellStyle name="Currency 3 2 3 2" xfId="42375"/>
    <cellStyle name="Currency 3 2 3 2 2" xfId="42376"/>
    <cellStyle name="Currency 3 2 3 3" xfId="42377"/>
    <cellStyle name="Currency 3 2 4" xfId="42378"/>
    <cellStyle name="Currency 3 2 4 2" xfId="42379"/>
    <cellStyle name="Currency 3 2 5" xfId="42380"/>
    <cellStyle name="Currency 3 2 5 2" xfId="42381"/>
    <cellStyle name="Currency 3 3" xfId="14220"/>
    <cellStyle name="Currency 3 3 2" xfId="14221"/>
    <cellStyle name="Currency 3 3 2 2" xfId="42382"/>
    <cellStyle name="Currency 3 3 2 2 2" xfId="42383"/>
    <cellStyle name="Currency 3 3 2 3" xfId="42384"/>
    <cellStyle name="Currency 3 3 2 4" xfId="42385"/>
    <cellStyle name="Currency 3 3 2 5" xfId="42386"/>
    <cellStyle name="Currency 3 3 3" xfId="14222"/>
    <cellStyle name="Currency 3 3 3 2" xfId="42387"/>
    <cellStyle name="Currency 3 3 3 2 2" xfId="42388"/>
    <cellStyle name="Currency 3 3 3 3" xfId="42389"/>
    <cellStyle name="Currency 3 3 4" xfId="42390"/>
    <cellStyle name="Currency 3 3 4 2" xfId="42391"/>
    <cellStyle name="Currency 3 3 5" xfId="42392"/>
    <cellStyle name="Currency 3 3 5 2" xfId="42393"/>
    <cellStyle name="Currency 3 3 6" xfId="42394"/>
    <cellStyle name="Currency 3 3 7" xfId="42395"/>
    <cellStyle name="Currency 3 3 8" xfId="42396"/>
    <cellStyle name="Currency 3 4" xfId="14223"/>
    <cellStyle name="Currency 3 4 2" xfId="42397"/>
    <cellStyle name="Currency 3 4 2 2" xfId="42398"/>
    <cellStyle name="Currency 3 4 3" xfId="42399"/>
    <cellStyle name="Currency 3 4 4" xfId="42400"/>
    <cellStyle name="Currency 3 4 5" xfId="42401"/>
    <cellStyle name="Currency 3 5" xfId="14224"/>
    <cellStyle name="Currency 3 5 2" xfId="42402"/>
    <cellStyle name="Currency 3 5 2 2" xfId="42403"/>
    <cellStyle name="Currency 3 5 3" xfId="42404"/>
    <cellStyle name="Currency 3 5 3 2" xfId="42405"/>
    <cellStyle name="Currency 3 5 4" xfId="42406"/>
    <cellStyle name="Currency 3 5 5" xfId="42407"/>
    <cellStyle name="Currency 3 5 6" xfId="42408"/>
    <cellStyle name="Currency 3 5 7" xfId="42409"/>
    <cellStyle name="Currency 3 6" xfId="14225"/>
    <cellStyle name="Currency 3 6 2" xfId="42410"/>
    <cellStyle name="Currency 3 6 2 2" xfId="42411"/>
    <cellStyle name="Currency 3 6 3" xfId="42412"/>
    <cellStyle name="Currency 3 6 3 2" xfId="42413"/>
    <cellStyle name="Currency 3 6 4" xfId="42414"/>
    <cellStyle name="Currency 3 6 5" xfId="42415"/>
    <cellStyle name="Currency 3 6 6" xfId="42416"/>
    <cellStyle name="Currency 3 7" xfId="42417"/>
    <cellStyle name="Currency 3 7 2" xfId="42418"/>
    <cellStyle name="Currency 3 7 2 2" xfId="42419"/>
    <cellStyle name="Currency 3 7 3" xfId="42420"/>
    <cellStyle name="Currency 3 7 4" xfId="42421"/>
    <cellStyle name="Currency 3 7 5" xfId="42422"/>
    <cellStyle name="Currency 3 8" xfId="42423"/>
    <cellStyle name="Currency 3 8 2" xfId="42424"/>
    <cellStyle name="Currency 3 8 3" xfId="42425"/>
    <cellStyle name="Currency 3 9" xfId="42426"/>
    <cellStyle name="Currency 30" xfId="14226"/>
    <cellStyle name="Currency 31" xfId="14227"/>
    <cellStyle name="Currency 32" xfId="14228"/>
    <cellStyle name="Currency 33" xfId="14229"/>
    <cellStyle name="Currency 34" xfId="14230"/>
    <cellStyle name="Currency 35" xfId="14231"/>
    <cellStyle name="Currency 36" xfId="14232"/>
    <cellStyle name="Currency 37" xfId="14233"/>
    <cellStyle name="Currency 38" xfId="14234"/>
    <cellStyle name="Currency 39" xfId="14235"/>
    <cellStyle name="Currency 4" xfId="14236"/>
    <cellStyle name="Currency 4 10" xfId="42427"/>
    <cellStyle name="Currency 4 11" xfId="42428"/>
    <cellStyle name="Currency 4 12" xfId="42429"/>
    <cellStyle name="Currency 4 13" xfId="42430"/>
    <cellStyle name="Currency 4 2" xfId="14237"/>
    <cellStyle name="Currency 4 2 2" xfId="14238"/>
    <cellStyle name="Currency 4 2 2 2" xfId="14239"/>
    <cellStyle name="Currency 4 2 2 2 2" xfId="42431"/>
    <cellStyle name="Currency 4 2 2 2 2 2" xfId="42432"/>
    <cellStyle name="Currency 4 2 2 2 3" xfId="42433"/>
    <cellStyle name="Currency 4 2 2 3" xfId="14240"/>
    <cellStyle name="Currency 4 2 2 3 2" xfId="42434"/>
    <cellStyle name="Currency 4 2 2 3 3" xfId="42435"/>
    <cellStyle name="Currency 4 2 2 4" xfId="42436"/>
    <cellStyle name="Currency 4 2 2 4 2" xfId="42437"/>
    <cellStyle name="Currency 4 2 2 5" xfId="42438"/>
    <cellStyle name="Currency 4 2 3" xfId="14241"/>
    <cellStyle name="Currency 4 2 3 2" xfId="42439"/>
    <cellStyle name="Currency 4 2 3 2 2" xfId="42440"/>
    <cellStyle name="Currency 4 2 3 2 3" xfId="42441"/>
    <cellStyle name="Currency 4 2 3 3" xfId="42442"/>
    <cellStyle name="Currency 4 2 3 3 2" xfId="42443"/>
    <cellStyle name="Currency 4 2 3 4" xfId="42444"/>
    <cellStyle name="Currency 4 2 4" xfId="14242"/>
    <cellStyle name="Currency 4 2 4 2" xfId="42445"/>
    <cellStyle name="Currency 4 2 4 2 2" xfId="42446"/>
    <cellStyle name="Currency 4 2 4 3" xfId="42447"/>
    <cellStyle name="Currency 4 2 4 4" xfId="42448"/>
    <cellStyle name="Currency 4 2 5" xfId="42449"/>
    <cellStyle name="Currency 4 2 5 2" xfId="42450"/>
    <cellStyle name="Currency 4 2 5 3" xfId="42451"/>
    <cellStyle name="Currency 4 2 6" xfId="42452"/>
    <cellStyle name="Currency 4 2 6 2" xfId="42453"/>
    <cellStyle name="Currency 4 2 7" xfId="42454"/>
    <cellStyle name="Currency 4 3" xfId="14243"/>
    <cellStyle name="Currency 4 3 2" xfId="14244"/>
    <cellStyle name="Currency 4 3 2 2" xfId="14245"/>
    <cellStyle name="Currency 4 3 2 2 2" xfId="42455"/>
    <cellStyle name="Currency 4 3 2 2 3" xfId="42456"/>
    <cellStyle name="Currency 4 3 2 3" xfId="14246"/>
    <cellStyle name="Currency 4 3 2 4" xfId="42457"/>
    <cellStyle name="Currency 4 3 2 5" xfId="42458"/>
    <cellStyle name="Currency 4 3 3" xfId="14247"/>
    <cellStyle name="Currency 4 3 3 2" xfId="14248"/>
    <cellStyle name="Currency 4 3 3 2 2" xfId="42459"/>
    <cellStyle name="Currency 4 3 3 3" xfId="14249"/>
    <cellStyle name="Currency 4 3 3 4" xfId="42460"/>
    <cellStyle name="Currency 4 3 4" xfId="14250"/>
    <cellStyle name="Currency 4 3 4 2" xfId="14251"/>
    <cellStyle name="Currency 4 3 4 2 2" xfId="42461"/>
    <cellStyle name="Currency 4 3 4 3" xfId="14252"/>
    <cellStyle name="Currency 4 3 5" xfId="42462"/>
    <cellStyle name="Currency 4 3 6" xfId="42463"/>
    <cellStyle name="Currency 4 3 7" xfId="42464"/>
    <cellStyle name="Currency 4 3 8" xfId="42465"/>
    <cellStyle name="Currency 4 4" xfId="14253"/>
    <cellStyle name="Currency 4 4 2" xfId="14254"/>
    <cellStyle name="Currency 4 4 2 2" xfId="42466"/>
    <cellStyle name="Currency 4 4 2 3" xfId="42467"/>
    <cellStyle name="Currency 4 4 3" xfId="14255"/>
    <cellStyle name="Currency 4 4 3 2" xfId="42468"/>
    <cellStyle name="Currency 4 4 4" xfId="42469"/>
    <cellStyle name="Currency 4 5" xfId="14256"/>
    <cellStyle name="Currency 4 5 2" xfId="42470"/>
    <cellStyle name="Currency 4 5 2 2" xfId="42471"/>
    <cellStyle name="Currency 4 5 3" xfId="42472"/>
    <cellStyle name="Currency 4 5 4" xfId="42473"/>
    <cellStyle name="Currency 4 6" xfId="14257"/>
    <cellStyle name="Currency 4 6 2" xfId="42474"/>
    <cellStyle name="Currency 4 6 3" xfId="42475"/>
    <cellStyle name="Currency 4 7" xfId="42476"/>
    <cellStyle name="Currency 4 8" xfId="42477"/>
    <cellStyle name="Currency 4 9" xfId="42478"/>
    <cellStyle name="Currency 4_2009 GRC Compliance Filing (Electric) for Exh A-1" xfId="14258"/>
    <cellStyle name="Currency 40" xfId="14259"/>
    <cellStyle name="Currency 41" xfId="14260"/>
    <cellStyle name="Currency 42" xfId="14261"/>
    <cellStyle name="Currency 43" xfId="14262"/>
    <cellStyle name="Currency 44" xfId="14263"/>
    <cellStyle name="Currency 45" xfId="14264"/>
    <cellStyle name="Currency 46" xfId="14265"/>
    <cellStyle name="Currency 47" xfId="14266"/>
    <cellStyle name="Currency 48" xfId="14267"/>
    <cellStyle name="Currency 49" xfId="14268"/>
    <cellStyle name="Currency 5" xfId="14269"/>
    <cellStyle name="Currency 5 2" xfId="14270"/>
    <cellStyle name="Currency 5 2 2" xfId="14271"/>
    <cellStyle name="Currency 5 2 2 2" xfId="42479"/>
    <cellStyle name="Currency 5 2 2 2 2" xfId="42480"/>
    <cellStyle name="Currency 5 2 3" xfId="14272"/>
    <cellStyle name="Currency 5 2 3 2" xfId="42481"/>
    <cellStyle name="Currency 5 2 4" xfId="42482"/>
    <cellStyle name="Currency 5 2 4 2" xfId="42483"/>
    <cellStyle name="Currency 5 3" xfId="14273"/>
    <cellStyle name="Currency 5 3 2" xfId="42484"/>
    <cellStyle name="Currency 5 3 2 2" xfId="42485"/>
    <cellStyle name="Currency 5 3 3" xfId="42486"/>
    <cellStyle name="Currency 5 4" xfId="14274"/>
    <cellStyle name="Currency 5 4 2" xfId="42487"/>
    <cellStyle name="Currency 5 4 2 2" xfId="42488"/>
    <cellStyle name="Currency 5 4 3" xfId="42489"/>
    <cellStyle name="Currency 5 5" xfId="42490"/>
    <cellStyle name="Currency 5 5 2" xfId="42491"/>
    <cellStyle name="Currency 5 6" xfId="42492"/>
    <cellStyle name="Currency 5 6 2" xfId="42493"/>
    <cellStyle name="Currency 6" xfId="14275"/>
    <cellStyle name="Currency 6 2" xfId="14276"/>
    <cellStyle name="Currency 6 2 2" xfId="14277"/>
    <cellStyle name="Currency 6 2 2 2" xfId="42494"/>
    <cellStyle name="Currency 6 2 2 2 2" xfId="42495"/>
    <cellStyle name="Currency 6 2 3" xfId="14278"/>
    <cellStyle name="Currency 6 2 3 2" xfId="42496"/>
    <cellStyle name="Currency 6 2 4" xfId="42497"/>
    <cellStyle name="Currency 6 2 4 2" xfId="42498"/>
    <cellStyle name="Currency 6 3" xfId="14279"/>
    <cellStyle name="Currency 6 3 2" xfId="42499"/>
    <cellStyle name="Currency 6 3 2 2" xfId="42500"/>
    <cellStyle name="Currency 6 3 3" xfId="42501"/>
    <cellStyle name="Currency 6 4" xfId="14280"/>
    <cellStyle name="Currency 6 4 2" xfId="42502"/>
    <cellStyle name="Currency 6 4 2 2" xfId="42503"/>
    <cellStyle name="Currency 6 4 3" xfId="42504"/>
    <cellStyle name="Currency 6 5" xfId="42505"/>
    <cellStyle name="Currency 6 5 2" xfId="42506"/>
    <cellStyle name="Currency 6 6" xfId="42507"/>
    <cellStyle name="Currency 6 6 2" xfId="42508"/>
    <cellStyle name="Currency 7" xfId="14281"/>
    <cellStyle name="Currency 7 10" xfId="42509"/>
    <cellStyle name="Currency 7 2" xfId="14282"/>
    <cellStyle name="Currency 7 2 2" xfId="14283"/>
    <cellStyle name="Currency 7 2 2 2" xfId="42510"/>
    <cellStyle name="Currency 7 2 2 2 2" xfId="42511"/>
    <cellStyle name="Currency 7 2 2 3" xfId="42512"/>
    <cellStyle name="Currency 7 2 2 4" xfId="42513"/>
    <cellStyle name="Currency 7 2 2 5" xfId="42514"/>
    <cellStyle name="Currency 7 2 3" xfId="14284"/>
    <cellStyle name="Currency 7 2 3 2" xfId="42515"/>
    <cellStyle name="Currency 7 2 3 3" xfId="42516"/>
    <cellStyle name="Currency 7 2 4" xfId="42517"/>
    <cellStyle name="Currency 7 2 4 2" xfId="42518"/>
    <cellStyle name="Currency 7 2 5" xfId="42519"/>
    <cellStyle name="Currency 7 2 6" xfId="42520"/>
    <cellStyle name="Currency 7 2 7" xfId="42521"/>
    <cellStyle name="Currency 7 2 8" xfId="42522"/>
    <cellStyle name="Currency 7 3" xfId="14285"/>
    <cellStyle name="Currency 7 3 2" xfId="42523"/>
    <cellStyle name="Currency 7 3 2 2" xfId="42524"/>
    <cellStyle name="Currency 7 3 3" xfId="42525"/>
    <cellStyle name="Currency 7 3 4" xfId="42526"/>
    <cellStyle name="Currency 7 3 5" xfId="42527"/>
    <cellStyle name="Currency 7 4" xfId="14286"/>
    <cellStyle name="Currency 7 4 2" xfId="42528"/>
    <cellStyle name="Currency 7 4 2 2" xfId="42529"/>
    <cellStyle name="Currency 7 4 3" xfId="42530"/>
    <cellStyle name="Currency 7 5" xfId="42531"/>
    <cellStyle name="Currency 7 5 2" xfId="42532"/>
    <cellStyle name="Currency 7 6" xfId="42533"/>
    <cellStyle name="Currency 7 6 2" xfId="42534"/>
    <cellStyle name="Currency 7 7" xfId="42535"/>
    <cellStyle name="Currency 7 8" xfId="42536"/>
    <cellStyle name="Currency 7 9" xfId="42537"/>
    <cellStyle name="Currency 8" xfId="14287"/>
    <cellStyle name="Currency 8 2" xfId="14288"/>
    <cellStyle name="Currency 8 2 2" xfId="14289"/>
    <cellStyle name="Currency 8 2 2 2" xfId="14290"/>
    <cellStyle name="Currency 8 2 2 2 2" xfId="42538"/>
    <cellStyle name="Currency 8 2 2 3" xfId="14291"/>
    <cellStyle name="Currency 8 2 2 3 2" xfId="42539"/>
    <cellStyle name="Currency 8 2 2 4" xfId="14292"/>
    <cellStyle name="Currency 8 2 2 4 2" xfId="42540"/>
    <cellStyle name="Currency 8 2 2 5" xfId="14293"/>
    <cellStyle name="Currency 8 2 3" xfId="14294"/>
    <cellStyle name="Currency 8 2 3 2" xfId="14295"/>
    <cellStyle name="Currency 8 2 3 2 2" xfId="42541"/>
    <cellStyle name="Currency 8 2 3 3" xfId="42542"/>
    <cellStyle name="Currency 8 2 4" xfId="14296"/>
    <cellStyle name="Currency 8 2 4 2" xfId="42543"/>
    <cellStyle name="Currency 8 2 5" xfId="14297"/>
    <cellStyle name="Currency 8 2 5 2" xfId="42544"/>
    <cellStyle name="Currency 8 2 6" xfId="14298"/>
    <cellStyle name="Currency 8 2 6 2" xfId="42545"/>
    <cellStyle name="Currency 8 2 7" xfId="14299"/>
    <cellStyle name="Currency 8 3" xfId="14300"/>
    <cellStyle name="Currency 8 3 2" xfId="14301"/>
    <cellStyle name="Currency 8 3 2 2" xfId="42546"/>
    <cellStyle name="Currency 8 3 3" xfId="14302"/>
    <cellStyle name="Currency 8 4" xfId="14303"/>
    <cellStyle name="Currency 8 4 2" xfId="14304"/>
    <cellStyle name="Currency 8 4 2 2" xfId="42547"/>
    <cellStyle name="Currency 8 4 3" xfId="42548"/>
    <cellStyle name="Currency 8 5" xfId="14305"/>
    <cellStyle name="Currency 8 5 2" xfId="14306"/>
    <cellStyle name="Currency 8 6" xfId="14307"/>
    <cellStyle name="Currency 8 6 2" xfId="42549"/>
    <cellStyle name="Currency 9" xfId="14308"/>
    <cellStyle name="Currency 9 10" xfId="14309"/>
    <cellStyle name="Currency 9 2" xfId="14310"/>
    <cellStyle name="Currency 9 2 2" xfId="14311"/>
    <cellStyle name="Currency 9 2 2 2" xfId="14312"/>
    <cellStyle name="Currency 9 2 2 2 2" xfId="42550"/>
    <cellStyle name="Currency 9 2 2 3" xfId="14313"/>
    <cellStyle name="Currency 9 2 3" xfId="14314"/>
    <cellStyle name="Currency 9 2 3 2" xfId="42551"/>
    <cellStyle name="Currency 9 2 4" xfId="14315"/>
    <cellStyle name="Currency 9 2 4 2" xfId="42552"/>
    <cellStyle name="Currency 9 2 5" xfId="42553"/>
    <cellStyle name="Currency 9 3" xfId="14316"/>
    <cellStyle name="Currency 9 3 2" xfId="14317"/>
    <cellStyle name="Currency 9 3 2 2" xfId="42554"/>
    <cellStyle name="Currency 9 3 3" xfId="14318"/>
    <cellStyle name="Currency 9 3 3 2" xfId="42555"/>
    <cellStyle name="Currency 9 3 4" xfId="14319"/>
    <cellStyle name="Currency 9 3 4 2" xfId="42556"/>
    <cellStyle name="Currency 9 3 5" xfId="14320"/>
    <cellStyle name="Currency 9 4" xfId="14321"/>
    <cellStyle name="Currency 9 4 2" xfId="14322"/>
    <cellStyle name="Currency 9 4 2 2" xfId="42557"/>
    <cellStyle name="Currency 9 4 3" xfId="42558"/>
    <cellStyle name="Currency 9 5" xfId="14323"/>
    <cellStyle name="Currency 9 5 2" xfId="14324"/>
    <cellStyle name="Currency 9 5 2 2" xfId="42559"/>
    <cellStyle name="Currency 9 5 3" xfId="42560"/>
    <cellStyle name="Currency 9 6" xfId="14325"/>
    <cellStyle name="Currency 9 6 2" xfId="42561"/>
    <cellStyle name="Currency 9 7" xfId="14326"/>
    <cellStyle name="Currency 9 7 2" xfId="14327"/>
    <cellStyle name="Currency 9 8" xfId="14328"/>
    <cellStyle name="Currency 9 8 2" xfId="42562"/>
    <cellStyle name="Currency 9 9" xfId="14329"/>
    <cellStyle name="Currency Euro" xfId="14330"/>
    <cellStyle name="Currency Euro 2" xfId="14331"/>
    <cellStyle name="Currency Euro 2 2" xfId="14332"/>
    <cellStyle name="Currency Euro 3" xfId="14333"/>
    <cellStyle name="Currency Euro 3 2" xfId="14334"/>
    <cellStyle name="Currency Euro 3 2 2" xfId="14335"/>
    <cellStyle name="Currency Euro 4" xfId="14336"/>
    <cellStyle name="Currency Euro 4 2" xfId="14337"/>
    <cellStyle name="Currency Euro 4 3" xfId="14338"/>
    <cellStyle name="Currency Euro 5" xfId="14339"/>
    <cellStyle name="Currency Euro 5 2" xfId="14340"/>
    <cellStyle name="Currency Euro 6" xfId="14341"/>
    <cellStyle name="Currency Pound" xfId="14342"/>
    <cellStyle name="Currency Pound 2" xfId="14343"/>
    <cellStyle name="Currency Pound 2 2" xfId="14344"/>
    <cellStyle name="Currency Pound 3" xfId="14345"/>
    <cellStyle name="Currency Pound 3 2" xfId="14346"/>
    <cellStyle name="Currency Pound 3 2 2" xfId="14347"/>
    <cellStyle name="Currency Pound 4" xfId="14348"/>
    <cellStyle name="Currency Pound 4 2" xfId="14349"/>
    <cellStyle name="Currency Pound 4 3" xfId="14350"/>
    <cellStyle name="Currency Pound 5" xfId="14351"/>
    <cellStyle name="Currency Pound 5 2" xfId="14352"/>
    <cellStyle name="Currency Pound 6" xfId="14353"/>
    <cellStyle name="Currency0" xfId="14354"/>
    <cellStyle name="Currency0 10" xfId="42563"/>
    <cellStyle name="Currency0 10 2" xfId="42564"/>
    <cellStyle name="Currency0 10 2 2" xfId="42565"/>
    <cellStyle name="Currency0 10 2 2 2" xfId="42566"/>
    <cellStyle name="Currency0 10 2 3" xfId="42567"/>
    <cellStyle name="Currency0 10 3" xfId="42568"/>
    <cellStyle name="Currency0 10 3 2" xfId="42569"/>
    <cellStyle name="Currency0 10 4" xfId="42570"/>
    <cellStyle name="Currency0 11" xfId="42571"/>
    <cellStyle name="Currency0 11 2" xfId="42572"/>
    <cellStyle name="Currency0 12" xfId="42573"/>
    <cellStyle name="Currency0 12 2" xfId="42574"/>
    <cellStyle name="Currency0 13" xfId="42575"/>
    <cellStyle name="Currency0 13 2" xfId="42576"/>
    <cellStyle name="Currency0 13 3" xfId="42577"/>
    <cellStyle name="Currency0 14" xfId="42578"/>
    <cellStyle name="Currency0 2" xfId="14355"/>
    <cellStyle name="Currency0 2 2" xfId="14356"/>
    <cellStyle name="Currency0 2 2 2" xfId="14357"/>
    <cellStyle name="Currency0 2 2 2 2" xfId="42579"/>
    <cellStyle name="Currency0 2 2 2 2 2" xfId="42580"/>
    <cellStyle name="Currency0 2 2 2 3" xfId="42581"/>
    <cellStyle name="Currency0 2 2 3" xfId="14358"/>
    <cellStyle name="Currency0 2 2 3 2" xfId="42582"/>
    <cellStyle name="Currency0 2 2 4" xfId="42583"/>
    <cellStyle name="Currency0 2 2 4 2" xfId="42584"/>
    <cellStyle name="Currency0 2 2 5" xfId="42585"/>
    <cellStyle name="Currency0 2 3" xfId="14359"/>
    <cellStyle name="Currency0 2 3 2" xfId="42586"/>
    <cellStyle name="Currency0 2 3 2 2" xfId="42587"/>
    <cellStyle name="Currency0 2 3 3" xfId="42588"/>
    <cellStyle name="Currency0 2 4" xfId="14360"/>
    <cellStyle name="Currency0 2 4 2" xfId="42589"/>
    <cellStyle name="Currency0 2 4 2 2" xfId="42590"/>
    <cellStyle name="Currency0 2 4 3" xfId="42591"/>
    <cellStyle name="Currency0 2 5" xfId="42592"/>
    <cellStyle name="Currency0 2 5 2" xfId="42593"/>
    <cellStyle name="Currency0 2 6" xfId="42594"/>
    <cellStyle name="Currency0 2 6 2" xfId="42595"/>
    <cellStyle name="Currency0 2 7" xfId="42596"/>
    <cellStyle name="Currency0 3" xfId="14361"/>
    <cellStyle name="Currency0 3 2" xfId="14362"/>
    <cellStyle name="Currency0 3 2 2" xfId="42597"/>
    <cellStyle name="Currency0 3 2 2 2" xfId="42598"/>
    <cellStyle name="Currency0 3 2 3" xfId="42599"/>
    <cellStyle name="Currency0 3 3" xfId="14363"/>
    <cellStyle name="Currency0 3 3 2" xfId="42600"/>
    <cellStyle name="Currency0 3 3 2 2" xfId="42601"/>
    <cellStyle name="Currency0 3 3 3" xfId="42602"/>
    <cellStyle name="Currency0 3 3 4" xfId="42603"/>
    <cellStyle name="Currency0 3 4" xfId="42604"/>
    <cellStyle name="Currency0 3 4 2" xfId="42605"/>
    <cellStyle name="Currency0 3 5" xfId="42606"/>
    <cellStyle name="Currency0 3 5 2" xfId="42607"/>
    <cellStyle name="Currency0 3 6" xfId="42608"/>
    <cellStyle name="Currency0 4" xfId="14364"/>
    <cellStyle name="Currency0 4 2" xfId="14365"/>
    <cellStyle name="Currency0 4 2 2" xfId="42609"/>
    <cellStyle name="Currency0 4 2 2 2" xfId="42610"/>
    <cellStyle name="Currency0 4 2 2 2 2" xfId="42611"/>
    <cellStyle name="Currency0 4 2 3" xfId="42612"/>
    <cellStyle name="Currency0 4 2 3 2" xfId="42613"/>
    <cellStyle name="Currency0 4 2 4" xfId="42614"/>
    <cellStyle name="Currency0 4 2 4 2" xfId="42615"/>
    <cellStyle name="Currency0 4 3" xfId="14366"/>
    <cellStyle name="Currency0 4 3 2" xfId="42616"/>
    <cellStyle name="Currency0 4 3 2 2" xfId="42617"/>
    <cellStyle name="Currency0 4 3 3" xfId="42618"/>
    <cellStyle name="Currency0 4 4" xfId="42619"/>
    <cellStyle name="Currency0 4 4 2" xfId="42620"/>
    <cellStyle name="Currency0 4 4 2 2" xfId="42621"/>
    <cellStyle name="Currency0 4 4 3" xfId="42622"/>
    <cellStyle name="Currency0 4 4 4" xfId="42623"/>
    <cellStyle name="Currency0 4 5" xfId="42624"/>
    <cellStyle name="Currency0 4 5 2" xfId="42625"/>
    <cellStyle name="Currency0 4 6" xfId="42626"/>
    <cellStyle name="Currency0 4 6 2" xfId="42627"/>
    <cellStyle name="Currency0 4 7" xfId="42628"/>
    <cellStyle name="Currency0 5" xfId="14367"/>
    <cellStyle name="Currency0 5 2" xfId="42629"/>
    <cellStyle name="Currency0 5 2 2" xfId="42630"/>
    <cellStyle name="Currency0 5 2 2 2" xfId="42631"/>
    <cellStyle name="Currency0 5 2 2 2 2" xfId="42632"/>
    <cellStyle name="Currency0 5 2 3" xfId="42633"/>
    <cellStyle name="Currency0 5 2 3 2" xfId="42634"/>
    <cellStyle name="Currency0 5 2 4" xfId="42635"/>
    <cellStyle name="Currency0 5 2 4 2" xfId="42636"/>
    <cellStyle name="Currency0 5 3" xfId="42637"/>
    <cellStyle name="Currency0 5 3 2" xfId="42638"/>
    <cellStyle name="Currency0 5 3 2 2" xfId="42639"/>
    <cellStyle name="Currency0 5 3 3" xfId="42640"/>
    <cellStyle name="Currency0 5 4" xfId="42641"/>
    <cellStyle name="Currency0 5 4 2" xfId="42642"/>
    <cellStyle name="Currency0 5 4 2 2" xfId="42643"/>
    <cellStyle name="Currency0 5 4 3" xfId="42644"/>
    <cellStyle name="Currency0 5 5" xfId="42645"/>
    <cellStyle name="Currency0 5 5 2" xfId="42646"/>
    <cellStyle name="Currency0 5 6" xfId="42647"/>
    <cellStyle name="Currency0 5 6 2" xfId="42648"/>
    <cellStyle name="Currency0 6" xfId="14368"/>
    <cellStyle name="Currency0 6 2" xfId="42649"/>
    <cellStyle name="Currency0 6 2 2" xfId="42650"/>
    <cellStyle name="Currency0 6 2 2 2" xfId="42651"/>
    <cellStyle name="Currency0 6 2 2 2 2" xfId="42652"/>
    <cellStyle name="Currency0 6 2 3" xfId="42653"/>
    <cellStyle name="Currency0 6 2 3 2" xfId="42654"/>
    <cellStyle name="Currency0 6 2 4" xfId="42655"/>
    <cellStyle name="Currency0 6 2 4 2" xfId="42656"/>
    <cellStyle name="Currency0 6 3" xfId="42657"/>
    <cellStyle name="Currency0 6 3 2" xfId="42658"/>
    <cellStyle name="Currency0 6 3 2 2" xfId="42659"/>
    <cellStyle name="Currency0 6 4" xfId="42660"/>
    <cellStyle name="Currency0 6 4 2" xfId="42661"/>
    <cellStyle name="Currency0 6 5" xfId="42662"/>
    <cellStyle name="Currency0 6 5 2" xfId="42663"/>
    <cellStyle name="Currency0 6 6" xfId="42664"/>
    <cellStyle name="Currency0 7" xfId="14369"/>
    <cellStyle name="Currency0 7 2" xfId="42665"/>
    <cellStyle name="Currency0 7 2 2" xfId="42666"/>
    <cellStyle name="Currency0 7 2 2 2" xfId="42667"/>
    <cellStyle name="Currency0 7 2 3" xfId="42668"/>
    <cellStyle name="Currency0 7 2 4" xfId="42669"/>
    <cellStyle name="Currency0 7 3" xfId="42670"/>
    <cellStyle name="Currency0 7 3 2" xfId="42671"/>
    <cellStyle name="Currency0 7 4" xfId="42672"/>
    <cellStyle name="Currency0 7 4 2" xfId="42673"/>
    <cellStyle name="Currency0 7 5" xfId="42674"/>
    <cellStyle name="Currency0 8" xfId="42675"/>
    <cellStyle name="Currency0 8 2" xfId="42676"/>
    <cellStyle name="Currency0 8 2 2" xfId="42677"/>
    <cellStyle name="Currency0 8 2 3" xfId="42678"/>
    <cellStyle name="Currency0 8 2 4" xfId="42679"/>
    <cellStyle name="Currency0 8 3" xfId="42680"/>
    <cellStyle name="Currency0 8 4" xfId="42681"/>
    <cellStyle name="Currency0 8 5" xfId="42682"/>
    <cellStyle name="Currency0 9" xfId="42683"/>
    <cellStyle name="Currency0 9 2" xfId="42684"/>
    <cellStyle name="Currency0 9 2 2" xfId="42685"/>
    <cellStyle name="Currency0 9 3" xfId="42686"/>
    <cellStyle name="Currency0_5  Mar 11 Capital Forecast Variance" xfId="14370"/>
    <cellStyle name="Dash" xfId="14371"/>
    <cellStyle name="Dash 2" xfId="14372"/>
    <cellStyle name="Date" xfId="14373"/>
    <cellStyle name="Date - Style3" xfId="14374"/>
    <cellStyle name="Date - Style4" xfId="14375"/>
    <cellStyle name="Date 10" xfId="14376"/>
    <cellStyle name="Date 11" xfId="14377"/>
    <cellStyle name="Date 12" xfId="14378"/>
    <cellStyle name="Date 13" xfId="14379"/>
    <cellStyle name="Date 14" xfId="14380"/>
    <cellStyle name="Date 2" xfId="14381"/>
    <cellStyle name="Date 2 2" xfId="14382"/>
    <cellStyle name="Date 2 2 2" xfId="42687"/>
    <cellStyle name="Date 2 2 2 2" xfId="42688"/>
    <cellStyle name="Date 2 2 3" xfId="42689"/>
    <cellStyle name="Date 2 3" xfId="14383"/>
    <cellStyle name="Date 2 3 2" xfId="42690"/>
    <cellStyle name="Date 2 4" xfId="42691"/>
    <cellStyle name="Date 2 4 2" xfId="42692"/>
    <cellStyle name="Date 3" xfId="14384"/>
    <cellStyle name="Date 3 2" xfId="14385"/>
    <cellStyle name="Date 3 2 2" xfId="42693"/>
    <cellStyle name="Date 3 2 2 2" xfId="42694"/>
    <cellStyle name="Date 3 2 3" xfId="42695"/>
    <cellStyle name="Date 3 3" xfId="14386"/>
    <cellStyle name="Date 3 3 2" xfId="42696"/>
    <cellStyle name="Date 3 4" xfId="42697"/>
    <cellStyle name="Date 3 4 2" xfId="42698"/>
    <cellStyle name="Date 4" xfId="14387"/>
    <cellStyle name="Date 4 2" xfId="14388"/>
    <cellStyle name="Date 4 2 2" xfId="42699"/>
    <cellStyle name="Date 4 2 2 2" xfId="42700"/>
    <cellStyle name="Date 4 2 3" xfId="42701"/>
    <cellStyle name="Date 4 3" xfId="42702"/>
    <cellStyle name="Date 4 3 2" xfId="42703"/>
    <cellStyle name="Date 4 4" xfId="42704"/>
    <cellStyle name="Date 4 4 2" xfId="42705"/>
    <cellStyle name="Date 5" xfId="14389"/>
    <cellStyle name="Date 5 2" xfId="14390"/>
    <cellStyle name="Date 5 2 2" xfId="42706"/>
    <cellStyle name="Date 5 2 3" xfId="42707"/>
    <cellStyle name="Date 5 3" xfId="14391"/>
    <cellStyle name="Date 5 4" xfId="42708"/>
    <cellStyle name="Date 6" xfId="14392"/>
    <cellStyle name="Date 6 2" xfId="42709"/>
    <cellStyle name="Date 7" xfId="14393"/>
    <cellStyle name="Date 7 2" xfId="42710"/>
    <cellStyle name="Date 8" xfId="14394"/>
    <cellStyle name="Date 8 2" xfId="42711"/>
    <cellStyle name="Date 9" xfId="14395"/>
    <cellStyle name="Date_106293_24" xfId="14396"/>
    <cellStyle name="DateTime" xfId="42712"/>
    <cellStyle name="DateTime 2" xfId="42713"/>
    <cellStyle name="Decimals00" xfId="14397"/>
    <cellStyle name="Decimals00 2" xfId="14398"/>
    <cellStyle name="Decimals00 2 2" xfId="14399"/>
    <cellStyle name="Decimals00 3" xfId="14400"/>
    <cellStyle name="Decimals00 3 2" xfId="14401"/>
    <cellStyle name="Decimals00 3 2 2" xfId="14402"/>
    <cellStyle name="Decimals00 4" xfId="14403"/>
    <cellStyle name="Decimals00 4 2" xfId="14404"/>
    <cellStyle name="Decimals00 4 3" xfId="14405"/>
    <cellStyle name="Decimals00 5" xfId="14406"/>
    <cellStyle name="Decimals00 5 2" xfId="14407"/>
    <cellStyle name="Decimals00 6" xfId="14408"/>
    <cellStyle name="Dezimal [0]_Übersichtstabelle_FM_24082001bu inc. EC" xfId="14409"/>
    <cellStyle name="Dezimal_Übersichtstabelle_FM_24082001bu inc. EC" xfId="14410"/>
    <cellStyle name="Double Accounting" xfId="14411"/>
    <cellStyle name="drp-sh - Style2" xfId="14412"/>
    <cellStyle name="Emphasis 1" xfId="14413"/>
    <cellStyle name="Emphasis 1 2" xfId="14414"/>
    <cellStyle name="Emphasis 1_2011 OM ASM Report" xfId="14415"/>
    <cellStyle name="Emphasis 2" xfId="14416"/>
    <cellStyle name="Emphasis 2 2" xfId="14417"/>
    <cellStyle name="Emphasis 2_2011 OM ASM Report" xfId="14418"/>
    <cellStyle name="Emphasis 3" xfId="14419"/>
    <cellStyle name="Emphasis 3 2" xfId="14420"/>
    <cellStyle name="Entered" xfId="14421"/>
    <cellStyle name="Entered 10" xfId="42714"/>
    <cellStyle name="Entered 10 2" xfId="42715"/>
    <cellStyle name="Entered 10 2 2" xfId="42716"/>
    <cellStyle name="Entered 10 2 2 2" xfId="42717"/>
    <cellStyle name="Entered 10 2 3" xfId="42718"/>
    <cellStyle name="Entered 10 3" xfId="42719"/>
    <cellStyle name="Entered 10 3 2" xfId="42720"/>
    <cellStyle name="Entered 10 4" xfId="42721"/>
    <cellStyle name="Entered 11" xfId="42722"/>
    <cellStyle name="Entered 11 2" xfId="42723"/>
    <cellStyle name="Entered 12" xfId="42724"/>
    <cellStyle name="Entered 12 2" xfId="42725"/>
    <cellStyle name="Entered 13" xfId="42726"/>
    <cellStyle name="Entered 13 2" xfId="42727"/>
    <cellStyle name="Entered 14" xfId="42728"/>
    <cellStyle name="Entered 2" xfId="14422"/>
    <cellStyle name="Entered 2 2" xfId="14423"/>
    <cellStyle name="Entered 2 2 2" xfId="14424"/>
    <cellStyle name="Entered 2 2 2 2" xfId="42729"/>
    <cellStyle name="Entered 2 2 2 2 2" xfId="42730"/>
    <cellStyle name="Entered 2 2 3" xfId="14425"/>
    <cellStyle name="Entered 2 2 3 2" xfId="42731"/>
    <cellStyle name="Entered 2 2 4" xfId="42732"/>
    <cellStyle name="Entered 2 2 4 2" xfId="42733"/>
    <cellStyle name="Entered 2 3" xfId="14426"/>
    <cellStyle name="Entered 2 3 2" xfId="42734"/>
    <cellStyle name="Entered 2 3 2 2" xfId="42735"/>
    <cellStyle name="Entered 2 3 3" xfId="42736"/>
    <cellStyle name="Entered 2 4" xfId="14427"/>
    <cellStyle name="Entered 2 4 2" xfId="42737"/>
    <cellStyle name="Entered 2 4 2 2" xfId="42738"/>
    <cellStyle name="Entered 2 4 3" xfId="42739"/>
    <cellStyle name="Entered 2 5" xfId="42740"/>
    <cellStyle name="Entered 2 5 2" xfId="42741"/>
    <cellStyle name="Entered 2 6" xfId="42742"/>
    <cellStyle name="Entered 2 6 2" xfId="42743"/>
    <cellStyle name="Entered 2 7" xfId="42744"/>
    <cellStyle name="Entered 3" xfId="14428"/>
    <cellStyle name="Entered 3 2" xfId="14429"/>
    <cellStyle name="Entered 3 2 2" xfId="14430"/>
    <cellStyle name="Entered 3 2 2 2" xfId="42745"/>
    <cellStyle name="Entered 3 2 3" xfId="14431"/>
    <cellStyle name="Entered 3 3" xfId="14432"/>
    <cellStyle name="Entered 3 3 2" xfId="14433"/>
    <cellStyle name="Entered 3 3 2 2" xfId="42746"/>
    <cellStyle name="Entered 3 3 3" xfId="14434"/>
    <cellStyle name="Entered 3 4" xfId="14435"/>
    <cellStyle name="Entered 3 4 2" xfId="14436"/>
    <cellStyle name="Entered 3 4 2 2" xfId="42747"/>
    <cellStyle name="Entered 3 4 3" xfId="14437"/>
    <cellStyle name="Entered 3 5" xfId="42748"/>
    <cellStyle name="Entered 3 5 2" xfId="42749"/>
    <cellStyle name="Entered 3 6" xfId="42750"/>
    <cellStyle name="Entered 4" xfId="14438"/>
    <cellStyle name="Entered 4 2" xfId="14439"/>
    <cellStyle name="Entered 4 2 2" xfId="42751"/>
    <cellStyle name="Entered 4 2 2 2" xfId="42752"/>
    <cellStyle name="Entered 4 2 2 2 2" xfId="42753"/>
    <cellStyle name="Entered 4 2 3" xfId="42754"/>
    <cellStyle name="Entered 4 2 3 2" xfId="42755"/>
    <cellStyle name="Entered 4 2 4" xfId="42756"/>
    <cellStyle name="Entered 4 2 4 2" xfId="42757"/>
    <cellStyle name="Entered 4 2 5" xfId="42758"/>
    <cellStyle name="Entered 4 3" xfId="42759"/>
    <cellStyle name="Entered 4 3 2" xfId="42760"/>
    <cellStyle name="Entered 4 3 2 2" xfId="42761"/>
    <cellStyle name="Entered 4 3 3" xfId="42762"/>
    <cellStyle name="Entered 4 4" xfId="42763"/>
    <cellStyle name="Entered 4 4 2" xfId="42764"/>
    <cellStyle name="Entered 4 4 2 2" xfId="42765"/>
    <cellStyle name="Entered 4 4 3" xfId="42766"/>
    <cellStyle name="Entered 4 5" xfId="42767"/>
    <cellStyle name="Entered 4 5 2" xfId="42768"/>
    <cellStyle name="Entered 4 6" xfId="42769"/>
    <cellStyle name="Entered 4 6 2" xfId="42770"/>
    <cellStyle name="Entered 4 7" xfId="42771"/>
    <cellStyle name="Entered 5" xfId="14440"/>
    <cellStyle name="Entered 5 2" xfId="14441"/>
    <cellStyle name="Entered 5 2 2" xfId="42772"/>
    <cellStyle name="Entered 5 2 2 2" xfId="42773"/>
    <cellStyle name="Entered 5 2 2 2 2" xfId="42774"/>
    <cellStyle name="Entered 5 2 3" xfId="42775"/>
    <cellStyle name="Entered 5 2 3 2" xfId="42776"/>
    <cellStyle name="Entered 5 2 4" xfId="42777"/>
    <cellStyle name="Entered 5 2 4 2" xfId="42778"/>
    <cellStyle name="Entered 5 2 5" xfId="42779"/>
    <cellStyle name="Entered 5 2 6" xfId="42780"/>
    <cellStyle name="Entered 5 3" xfId="14442"/>
    <cellStyle name="Entered 5 3 2" xfId="42781"/>
    <cellStyle name="Entered 5 3 2 2" xfId="42782"/>
    <cellStyle name="Entered 5 3 3" xfId="42783"/>
    <cellStyle name="Entered 5 4" xfId="42784"/>
    <cellStyle name="Entered 5 4 2" xfId="42785"/>
    <cellStyle name="Entered 5 5" xfId="42786"/>
    <cellStyle name="Entered 5 5 2" xfId="42787"/>
    <cellStyle name="Entered 5 6" xfId="42788"/>
    <cellStyle name="Entered 6" xfId="14443"/>
    <cellStyle name="Entered 6 2" xfId="42789"/>
    <cellStyle name="Entered 6 2 2" xfId="42790"/>
    <cellStyle name="Entered 6 2 2 2" xfId="42791"/>
    <cellStyle name="Entered 6 2 2 2 2" xfId="42792"/>
    <cellStyle name="Entered 6 2 3" xfId="42793"/>
    <cellStyle name="Entered 6 2 3 2" xfId="42794"/>
    <cellStyle name="Entered 6 2 4" xfId="42795"/>
    <cellStyle name="Entered 6 2 4 2" xfId="42796"/>
    <cellStyle name="Entered 6 2 5" xfId="42797"/>
    <cellStyle name="Entered 6 3" xfId="42798"/>
    <cellStyle name="Entered 6 3 2" xfId="42799"/>
    <cellStyle name="Entered 6 3 2 2" xfId="42800"/>
    <cellStyle name="Entered 6 4" xfId="42801"/>
    <cellStyle name="Entered 6 4 2" xfId="42802"/>
    <cellStyle name="Entered 6 5" xfId="42803"/>
    <cellStyle name="Entered 6 5 2" xfId="42804"/>
    <cellStyle name="Entered 7" xfId="14444"/>
    <cellStyle name="Entered 7 2" xfId="42805"/>
    <cellStyle name="Entered 7 2 2" xfId="42806"/>
    <cellStyle name="Entered 7 2 2 2" xfId="42807"/>
    <cellStyle name="Entered 7 2 3" xfId="42808"/>
    <cellStyle name="Entered 7 3" xfId="42809"/>
    <cellStyle name="Entered 7 3 2" xfId="42810"/>
    <cellStyle name="Entered 7 4" xfId="42811"/>
    <cellStyle name="Entered 7 4 2" xfId="42812"/>
    <cellStyle name="Entered 8" xfId="14445"/>
    <cellStyle name="Entered 8 2" xfId="42813"/>
    <cellStyle name="Entered 8 2 2" xfId="42814"/>
    <cellStyle name="Entered 8 2 3" xfId="42815"/>
    <cellStyle name="Entered 8 3" xfId="42816"/>
    <cellStyle name="Entered 8 4" xfId="42817"/>
    <cellStyle name="Entered 9" xfId="42818"/>
    <cellStyle name="Entered 9 2" xfId="42819"/>
    <cellStyle name="Entered 9 2 2" xfId="42820"/>
    <cellStyle name="Entered 9 3" xfId="42821"/>
    <cellStyle name="Entered_4.32E Depreciation Study Robs file" xfId="14446"/>
    <cellStyle name="Euro" xfId="14447"/>
    <cellStyle name="Euro 10" xfId="42822"/>
    <cellStyle name="Euro 10 2" xfId="42823"/>
    <cellStyle name="Euro 10 2 2" xfId="42824"/>
    <cellStyle name="Euro 10 2 2 2" xfId="42825"/>
    <cellStyle name="Euro 10 2 3" xfId="42826"/>
    <cellStyle name="Euro 10 3" xfId="42827"/>
    <cellStyle name="Euro 10 3 2" xfId="42828"/>
    <cellStyle name="Euro 10 4" xfId="42829"/>
    <cellStyle name="Euro 11" xfId="42830"/>
    <cellStyle name="Euro 11 2" xfId="42831"/>
    <cellStyle name="Euro 12" xfId="42832"/>
    <cellStyle name="Euro 12 2" xfId="42833"/>
    <cellStyle name="Euro 12 3" xfId="42834"/>
    <cellStyle name="Euro 2" xfId="14448"/>
    <cellStyle name="Euro 2 2" xfId="14449"/>
    <cellStyle name="Euro 2 2 2" xfId="14450"/>
    <cellStyle name="Euro 2 2 2 2" xfId="42835"/>
    <cellStyle name="Euro 2 2 2 2 2" xfId="42836"/>
    <cellStyle name="Euro 2 2 3" xfId="14451"/>
    <cellStyle name="Euro 2 2 3 2" xfId="42837"/>
    <cellStyle name="Euro 2 2 4" xfId="42838"/>
    <cellStyle name="Euro 2 2 4 2" xfId="42839"/>
    <cellStyle name="Euro 2 3" xfId="14452"/>
    <cellStyle name="Euro 2 3 2" xfId="42840"/>
    <cellStyle name="Euro 2 3 2 2" xfId="42841"/>
    <cellStyle name="Euro 2 3 3" xfId="42842"/>
    <cellStyle name="Euro 2 4" xfId="14453"/>
    <cellStyle name="Euro 2 4 2" xfId="42843"/>
    <cellStyle name="Euro 2 4 2 2" xfId="42844"/>
    <cellStyle name="Euro 2 4 3" xfId="42845"/>
    <cellStyle name="Euro 2 5" xfId="42846"/>
    <cellStyle name="Euro 2 5 2" xfId="42847"/>
    <cellStyle name="Euro 2 6" xfId="42848"/>
    <cellStyle name="Euro 2 6 2" xfId="42849"/>
    <cellStyle name="Euro 3" xfId="14454"/>
    <cellStyle name="Euro 3 2" xfId="14455"/>
    <cellStyle name="Euro 3 2 2" xfId="14456"/>
    <cellStyle name="Euro 3 2 2 2" xfId="42850"/>
    <cellStyle name="Euro 3 2 3" xfId="42851"/>
    <cellStyle name="Euro 3 3" xfId="14457"/>
    <cellStyle name="Euro 3 3 2" xfId="42852"/>
    <cellStyle name="Euro 3 3 2 2" xfId="42853"/>
    <cellStyle name="Euro 3 3 3" xfId="42854"/>
    <cellStyle name="Euro 3 4" xfId="42855"/>
    <cellStyle name="Euro 3 4 2" xfId="42856"/>
    <cellStyle name="Euro 3 5" xfId="42857"/>
    <cellStyle name="Euro 3 5 2" xfId="42858"/>
    <cellStyle name="Euro 4" xfId="14458"/>
    <cellStyle name="Euro 4 2" xfId="14459"/>
    <cellStyle name="Euro 4 2 2" xfId="42859"/>
    <cellStyle name="Euro 4 2 2 2" xfId="42860"/>
    <cellStyle name="Euro 4 2 2 2 2" xfId="42861"/>
    <cellStyle name="Euro 4 2 3" xfId="42862"/>
    <cellStyle name="Euro 4 2 3 2" xfId="42863"/>
    <cellStyle name="Euro 4 2 4" xfId="42864"/>
    <cellStyle name="Euro 4 2 4 2" xfId="42865"/>
    <cellStyle name="Euro 4 3" xfId="14460"/>
    <cellStyle name="Euro 4 3 2" xfId="42866"/>
    <cellStyle name="Euro 4 3 2 2" xfId="42867"/>
    <cellStyle name="Euro 4 4" xfId="42868"/>
    <cellStyle name="Euro 4 4 2" xfId="42869"/>
    <cellStyle name="Euro 4 4 2 2" xfId="42870"/>
    <cellStyle name="Euro 4 4 3" xfId="42871"/>
    <cellStyle name="Euro 4 5" xfId="42872"/>
    <cellStyle name="Euro 4 5 2" xfId="42873"/>
    <cellStyle name="Euro 4 6" xfId="42874"/>
    <cellStyle name="Euro 4 6 2" xfId="42875"/>
    <cellStyle name="Euro 5" xfId="14461"/>
    <cellStyle name="Euro 5 2" xfId="14462"/>
    <cellStyle name="Euro 5 2 2" xfId="42876"/>
    <cellStyle name="Euro 5 2 2 2" xfId="42877"/>
    <cellStyle name="Euro 5 2 2 2 2" xfId="42878"/>
    <cellStyle name="Euro 5 2 3" xfId="42879"/>
    <cellStyle name="Euro 5 2 3 2" xfId="42880"/>
    <cellStyle name="Euro 5 2 4" xfId="42881"/>
    <cellStyle name="Euro 5 2 4 2" xfId="42882"/>
    <cellStyle name="Euro 5 3" xfId="42883"/>
    <cellStyle name="Euro 5 3 2" xfId="42884"/>
    <cellStyle name="Euro 5 3 2 2" xfId="42885"/>
    <cellStyle name="Euro 5 3 3" xfId="42886"/>
    <cellStyle name="Euro 5 4" xfId="42887"/>
    <cellStyle name="Euro 5 4 2" xfId="42888"/>
    <cellStyle name="Euro 5 4 2 2" xfId="42889"/>
    <cellStyle name="Euro 5 4 3" xfId="42890"/>
    <cellStyle name="Euro 5 5" xfId="42891"/>
    <cellStyle name="Euro 5 5 2" xfId="42892"/>
    <cellStyle name="Euro 5 6" xfId="42893"/>
    <cellStyle name="Euro 5 6 2" xfId="42894"/>
    <cellStyle name="Euro 5 7" xfId="42895"/>
    <cellStyle name="Euro 6" xfId="14463"/>
    <cellStyle name="Euro 6 2" xfId="42896"/>
    <cellStyle name="Euro 6 2 2" xfId="42897"/>
    <cellStyle name="Euro 6 2 2 2" xfId="42898"/>
    <cellStyle name="Euro 6 2 2 2 2" xfId="42899"/>
    <cellStyle name="Euro 6 2 3" xfId="42900"/>
    <cellStyle name="Euro 6 2 3 2" xfId="42901"/>
    <cellStyle name="Euro 6 2 4" xfId="42902"/>
    <cellStyle name="Euro 6 2 4 2" xfId="42903"/>
    <cellStyle name="Euro 6 2 5" xfId="42904"/>
    <cellStyle name="Euro 6 3" xfId="42905"/>
    <cellStyle name="Euro 6 3 2" xfId="42906"/>
    <cellStyle name="Euro 6 3 2 2" xfId="42907"/>
    <cellStyle name="Euro 6 4" xfId="42908"/>
    <cellStyle name="Euro 6 4 2" xfId="42909"/>
    <cellStyle name="Euro 6 5" xfId="42910"/>
    <cellStyle name="Euro 6 5 2" xfId="42911"/>
    <cellStyle name="Euro 7" xfId="42912"/>
    <cellStyle name="Euro 7 2" xfId="42913"/>
    <cellStyle name="Euro 7 2 2" xfId="42914"/>
    <cellStyle name="Euro 7 2 2 2" xfId="42915"/>
    <cellStyle name="Euro 7 2 3" xfId="42916"/>
    <cellStyle name="Euro 7 3" xfId="42917"/>
    <cellStyle name="Euro 7 3 2" xfId="42918"/>
    <cellStyle name="Euro 7 4" xfId="42919"/>
    <cellStyle name="Euro 7 4 2" xfId="42920"/>
    <cellStyle name="Euro 8" xfId="42921"/>
    <cellStyle name="Euro 8 2" xfId="42922"/>
    <cellStyle name="Euro 8 2 2" xfId="42923"/>
    <cellStyle name="Euro 8 2 3" xfId="42924"/>
    <cellStyle name="Euro 8 3" xfId="42925"/>
    <cellStyle name="Euro 8 4" xfId="42926"/>
    <cellStyle name="Euro 9" xfId="42927"/>
    <cellStyle name="Euro 9 2" xfId="42928"/>
    <cellStyle name="Euro 9 2 2" xfId="42929"/>
    <cellStyle name="Euro 9 3" xfId="42930"/>
    <cellStyle name="Explanatory Text 10" xfId="14464"/>
    <cellStyle name="Explanatory Text 11" xfId="14465"/>
    <cellStyle name="Explanatory Text 12" xfId="14466"/>
    <cellStyle name="Explanatory Text 13" xfId="14467"/>
    <cellStyle name="Explanatory Text 14" xfId="14468"/>
    <cellStyle name="Explanatory Text 15" xfId="14469"/>
    <cellStyle name="Explanatory Text 16" xfId="14470"/>
    <cellStyle name="Explanatory Text 17" xfId="14471"/>
    <cellStyle name="Explanatory Text 18" xfId="14472"/>
    <cellStyle name="Explanatory Text 19" xfId="14473"/>
    <cellStyle name="Explanatory Text 2" xfId="14474"/>
    <cellStyle name="Explanatory Text 2 2" xfId="14475"/>
    <cellStyle name="Explanatory Text 2 2 2" xfId="14476"/>
    <cellStyle name="Explanatory Text 2 2 2 2" xfId="42931"/>
    <cellStyle name="Explanatory Text 2 2 2 2 2" xfId="42932"/>
    <cellStyle name="Explanatory Text 2 2 2 3" xfId="42933"/>
    <cellStyle name="Explanatory Text 2 2 3" xfId="42934"/>
    <cellStyle name="Explanatory Text 2 2 3 2" xfId="42935"/>
    <cellStyle name="Explanatory Text 2 2 4" xfId="42936"/>
    <cellStyle name="Explanatory Text 2 2 4 2" xfId="42937"/>
    <cellStyle name="Explanatory Text 2 3" xfId="14477"/>
    <cellStyle name="Explanatory Text 2 3 2" xfId="42938"/>
    <cellStyle name="Explanatory Text 2 3 2 2" xfId="42939"/>
    <cellStyle name="Explanatory Text 2 3 2 2 2" xfId="42940"/>
    <cellStyle name="Explanatory Text 2 3 2 3" xfId="42941"/>
    <cellStyle name="Explanatory Text 2 3 2 4" xfId="42942"/>
    <cellStyle name="Explanatory Text 2 3 3" xfId="42943"/>
    <cellStyle name="Explanatory Text 2 3 3 2" xfId="42944"/>
    <cellStyle name="Explanatory Text 2 3 4" xfId="42945"/>
    <cellStyle name="Explanatory Text 2 3 4 2" xfId="42946"/>
    <cellStyle name="Explanatory Text 2 3 5" xfId="42947"/>
    <cellStyle name="Explanatory Text 2 4" xfId="42948"/>
    <cellStyle name="Explanatory Text 2 4 2" xfId="42949"/>
    <cellStyle name="Explanatory Text 2 4 2 2" xfId="42950"/>
    <cellStyle name="Explanatory Text 2 4 3" xfId="42951"/>
    <cellStyle name="Explanatory Text 2 4 4" xfId="42952"/>
    <cellStyle name="Explanatory Text 2 5" xfId="42953"/>
    <cellStyle name="Explanatory Text 2 5 2" xfId="42954"/>
    <cellStyle name="Explanatory Text 2 6" xfId="42955"/>
    <cellStyle name="Explanatory Text 2 6 2" xfId="42956"/>
    <cellStyle name="Explanatory Text 20" xfId="14478"/>
    <cellStyle name="Explanatory Text 21" xfId="14479"/>
    <cellStyle name="Explanatory Text 22" xfId="14480"/>
    <cellStyle name="Explanatory Text 23" xfId="14481"/>
    <cellStyle name="Explanatory Text 24" xfId="14482"/>
    <cellStyle name="Explanatory Text 25" xfId="14483"/>
    <cellStyle name="Explanatory Text 26" xfId="14484"/>
    <cellStyle name="Explanatory Text 27" xfId="14485"/>
    <cellStyle name="Explanatory Text 28" xfId="14486"/>
    <cellStyle name="Explanatory Text 29" xfId="14487"/>
    <cellStyle name="Explanatory Text 3" xfId="14488"/>
    <cellStyle name="Explanatory Text 3 2" xfId="42957"/>
    <cellStyle name="Explanatory Text 3 2 2" xfId="42958"/>
    <cellStyle name="Explanatory Text 3 2 2 2" xfId="42959"/>
    <cellStyle name="Explanatory Text 3 2 3" xfId="42960"/>
    <cellStyle name="Explanatory Text 3 3" xfId="42961"/>
    <cellStyle name="Explanatory Text 3 3 2" xfId="42962"/>
    <cellStyle name="Explanatory Text 3 4" xfId="42963"/>
    <cellStyle name="Explanatory Text 3 4 2" xfId="42964"/>
    <cellStyle name="Explanatory Text 30" xfId="14489"/>
    <cellStyle name="Explanatory Text 31" xfId="14490"/>
    <cellStyle name="Explanatory Text 32" xfId="14491"/>
    <cellStyle name="Explanatory Text 33" xfId="14492"/>
    <cellStyle name="Explanatory Text 34" xfId="14493"/>
    <cellStyle name="Explanatory Text 35" xfId="14494"/>
    <cellStyle name="Explanatory Text 36" xfId="14495"/>
    <cellStyle name="Explanatory Text 37" xfId="14496"/>
    <cellStyle name="Explanatory Text 38" xfId="14497"/>
    <cellStyle name="Explanatory Text 39" xfId="14498"/>
    <cellStyle name="Explanatory Text 4" xfId="14499"/>
    <cellStyle name="Explanatory Text 4 2" xfId="42965"/>
    <cellStyle name="Explanatory Text 4 2 2" xfId="42966"/>
    <cellStyle name="Explanatory Text 4 2 2 2" xfId="42967"/>
    <cellStyle name="Explanatory Text 4 2 3" xfId="42968"/>
    <cellStyle name="Explanatory Text 4 2 4" xfId="42969"/>
    <cellStyle name="Explanatory Text 4 3" xfId="42970"/>
    <cellStyle name="Explanatory Text 4 3 2" xfId="42971"/>
    <cellStyle name="Explanatory Text 4 4" xfId="42972"/>
    <cellStyle name="Explanatory Text 4 4 2" xfId="42973"/>
    <cellStyle name="Explanatory Text 4 5" xfId="42974"/>
    <cellStyle name="Explanatory Text 40" xfId="14500"/>
    <cellStyle name="Explanatory Text 41" xfId="14501"/>
    <cellStyle name="Explanatory Text 42" xfId="14502"/>
    <cellStyle name="Explanatory Text 43" xfId="14503"/>
    <cellStyle name="Explanatory Text 44" xfId="14504"/>
    <cellStyle name="Explanatory Text 45" xfId="14505"/>
    <cellStyle name="Explanatory Text 46" xfId="14506"/>
    <cellStyle name="Explanatory Text 47" xfId="14507"/>
    <cellStyle name="Explanatory Text 48" xfId="14508"/>
    <cellStyle name="Explanatory Text 49" xfId="14509"/>
    <cellStyle name="Explanatory Text 5" xfId="14510"/>
    <cellStyle name="Explanatory Text 5 2" xfId="42975"/>
    <cellStyle name="Explanatory Text 5 2 2" xfId="42976"/>
    <cellStyle name="Explanatory Text 5 3" xfId="42977"/>
    <cellStyle name="Explanatory Text 50" xfId="14511"/>
    <cellStyle name="Explanatory Text 51" xfId="14512"/>
    <cellStyle name="Explanatory Text 52" xfId="14513"/>
    <cellStyle name="Explanatory Text 53" xfId="14514"/>
    <cellStyle name="Explanatory Text 54" xfId="14515"/>
    <cellStyle name="Explanatory Text 55" xfId="14516"/>
    <cellStyle name="Explanatory Text 56" xfId="14517"/>
    <cellStyle name="Explanatory Text 57" xfId="14518"/>
    <cellStyle name="Explanatory Text 58" xfId="14519"/>
    <cellStyle name="Explanatory Text 59" xfId="14520"/>
    <cellStyle name="Explanatory Text 6" xfId="14521"/>
    <cellStyle name="Explanatory Text 6 2" xfId="42978"/>
    <cellStyle name="Explanatory Text 6 2 2" xfId="42979"/>
    <cellStyle name="Explanatory Text 6 3" xfId="42980"/>
    <cellStyle name="Explanatory Text 6 4" xfId="42981"/>
    <cellStyle name="Explanatory Text 6 5" xfId="42982"/>
    <cellStyle name="Explanatory Text 60" xfId="14522"/>
    <cellStyle name="Explanatory Text 61" xfId="14523"/>
    <cellStyle name="Explanatory Text 62" xfId="14524"/>
    <cellStyle name="Explanatory Text 63" xfId="14525"/>
    <cellStyle name="Explanatory Text 64" xfId="14526"/>
    <cellStyle name="Explanatory Text 65" xfId="42983"/>
    <cellStyle name="Explanatory Text 7" xfId="14527"/>
    <cellStyle name="Explanatory Text 7 2" xfId="42984"/>
    <cellStyle name="Explanatory Text 8" xfId="14528"/>
    <cellStyle name="Explanatory Text 9" xfId="14529"/>
    <cellStyle name="FieldName" xfId="42985"/>
    <cellStyle name="FieldName 2" xfId="42986"/>
    <cellStyle name="FieldName 2 2" xfId="42987"/>
    <cellStyle name="FieldName 3" xfId="42988"/>
    <cellStyle name="Fixed" xfId="14530"/>
    <cellStyle name="Fixed 2" xfId="14531"/>
    <cellStyle name="Fixed 2 2" xfId="14532"/>
    <cellStyle name="Fixed 2 2 2" xfId="42989"/>
    <cellStyle name="Fixed 2 2 3" xfId="42990"/>
    <cellStyle name="Fixed 2 3" xfId="42991"/>
    <cellStyle name="Fixed 2 4" xfId="42992"/>
    <cellStyle name="Fixed 3" xfId="14533"/>
    <cellStyle name="Fixed 3 2" xfId="42993"/>
    <cellStyle name="Fixed 4" xfId="14534"/>
    <cellStyle name="Fixed 4 2" xfId="42994"/>
    <cellStyle name="Fixed 5" xfId="14535"/>
    <cellStyle name="Fixed 5 2" xfId="42995"/>
    <cellStyle name="Fixed 6" xfId="14536"/>
    <cellStyle name="Fixed 7" xfId="14537"/>
    <cellStyle name="Fixed_ACCOUNTS" xfId="14538"/>
    <cellStyle name="Fixed3 - Style3" xfId="14539"/>
    <cellStyle name="Fixed3 - Style3 2" xfId="14540"/>
    <cellStyle name="Fixed3 - Style3 2 2" xfId="42996"/>
    <cellStyle name="Fixed3 - Style3 2 2 2" xfId="42997"/>
    <cellStyle name="Fixed3 - Style3 2 3" xfId="42998"/>
    <cellStyle name="Fixed3 - Style3 3" xfId="42999"/>
    <cellStyle name="Fixed3 - Style3 3 2" xfId="43000"/>
    <cellStyle name="Fixed3 - Style3 4" xfId="43001"/>
    <cellStyle name="Fixed3 - Style3 4 2" xfId="43002"/>
    <cellStyle name="Followed Hyperlink 2" xfId="43003"/>
    <cellStyle name="Footnote" xfId="43004"/>
    <cellStyle name="fred" xfId="14541"/>
    <cellStyle name="Fred%" xfId="14542"/>
    <cellStyle name="Fred% 2" xfId="14543"/>
    <cellStyle name="Fred% 2 2" xfId="14544"/>
    <cellStyle name="Fred% 3" xfId="14545"/>
    <cellStyle name="Fred% 3 2" xfId="14546"/>
    <cellStyle name="Fred% 3 2 2" xfId="14547"/>
    <cellStyle name="Fred% 4" xfId="14548"/>
    <cellStyle name="Fred% 4 2" xfId="14549"/>
    <cellStyle name="Fred% 4 3" xfId="14550"/>
    <cellStyle name="Fred% 5" xfId="14551"/>
    <cellStyle name="Fred% 5 2" xfId="14552"/>
    <cellStyle name="Fred% 6" xfId="14553"/>
    <cellStyle name="FRxAmtStyle" xfId="43005"/>
    <cellStyle name="FRxAmtStyle 2" xfId="43006"/>
    <cellStyle name="FRxAmtStyle_Frederickson Pow - Acct Detail" xfId="43007"/>
    <cellStyle name="FRxCurrStyle" xfId="43008"/>
    <cellStyle name="FRxCurrStyle 2" xfId="43009"/>
    <cellStyle name="FRxPcntStyle" xfId="43010"/>
    <cellStyle name="FRxPcntStyle 2" xfId="43011"/>
    <cellStyle name="G01_2001 figures 1 decimal a" xfId="43012"/>
    <cellStyle name="G03_Text" xfId="43013"/>
    <cellStyle name="G05_Superiors" xfId="43014"/>
    <cellStyle name="G07_Bold_2002_figs_Green" xfId="43015"/>
    <cellStyle name="G08_2001_figs" xfId="43016"/>
    <cellStyle name="General" xfId="14554"/>
    <cellStyle name="General 2" xfId="14555"/>
    <cellStyle name="Good 10" xfId="14556"/>
    <cellStyle name="Good 11" xfId="14557"/>
    <cellStyle name="Good 12" xfId="14558"/>
    <cellStyle name="Good 13" xfId="14559"/>
    <cellStyle name="Good 14" xfId="14560"/>
    <cellStyle name="Good 15" xfId="14561"/>
    <cellStyle name="Good 16" xfId="14562"/>
    <cellStyle name="Good 17" xfId="14563"/>
    <cellStyle name="Good 18" xfId="14564"/>
    <cellStyle name="Good 19" xfId="14565"/>
    <cellStyle name="Good 2" xfId="14566"/>
    <cellStyle name="Good 2 2" xfId="14567"/>
    <cellStyle name="Good 2 2 2" xfId="14568"/>
    <cellStyle name="Good 2 2 2 2" xfId="43017"/>
    <cellStyle name="Good 2 2 2 2 2" xfId="43018"/>
    <cellStyle name="Good 2 2 2 3" xfId="43019"/>
    <cellStyle name="Good 2 2 3" xfId="43020"/>
    <cellStyle name="Good 2 2 3 2" xfId="43021"/>
    <cellStyle name="Good 2 2 4" xfId="43022"/>
    <cellStyle name="Good 2 2 4 2" xfId="43023"/>
    <cellStyle name="Good 2 3" xfId="14569"/>
    <cellStyle name="Good 2 3 2" xfId="43024"/>
    <cellStyle name="Good 2 3 2 2" xfId="43025"/>
    <cellStyle name="Good 2 3 2 2 2" xfId="43026"/>
    <cellStyle name="Good 2 3 2 3" xfId="43027"/>
    <cellStyle name="Good 2 3 2 4" xfId="43028"/>
    <cellStyle name="Good 2 3 3" xfId="43029"/>
    <cellStyle name="Good 2 3 3 2" xfId="43030"/>
    <cellStyle name="Good 2 3 3 3" xfId="43031"/>
    <cellStyle name="Good 2 3 4" xfId="43032"/>
    <cellStyle name="Good 2 3 4 2" xfId="43033"/>
    <cellStyle name="Good 2 3 5" xfId="43034"/>
    <cellStyle name="Good 2 3 6" xfId="43035"/>
    <cellStyle name="Good 2 4" xfId="43036"/>
    <cellStyle name="Good 2 4 2" xfId="43037"/>
    <cellStyle name="Good 2 4 2 2" xfId="43038"/>
    <cellStyle name="Good 2 4 3" xfId="43039"/>
    <cellStyle name="Good 2 4 4" xfId="43040"/>
    <cellStyle name="Good 2 4 5" xfId="43041"/>
    <cellStyle name="Good 2 5" xfId="43042"/>
    <cellStyle name="Good 2 5 2" xfId="43043"/>
    <cellStyle name="Good 2 6" xfId="43044"/>
    <cellStyle name="Good 2 6 2" xfId="43045"/>
    <cellStyle name="Good 2 7" xfId="43046"/>
    <cellStyle name="Good 20" xfId="14570"/>
    <cellStyle name="Good 21" xfId="14571"/>
    <cellStyle name="Good 22" xfId="14572"/>
    <cellStyle name="Good 23" xfId="14573"/>
    <cellStyle name="Good 24" xfId="14574"/>
    <cellStyle name="Good 25" xfId="14575"/>
    <cellStyle name="Good 26" xfId="14576"/>
    <cellStyle name="Good 27" xfId="14577"/>
    <cellStyle name="Good 28" xfId="14578"/>
    <cellStyle name="Good 29" xfId="14579"/>
    <cellStyle name="Good 3" xfId="14580"/>
    <cellStyle name="Good 3 2" xfId="14581"/>
    <cellStyle name="Good 3 2 2" xfId="43047"/>
    <cellStyle name="Good 3 2 2 2" xfId="43048"/>
    <cellStyle name="Good 3 2 3" xfId="43049"/>
    <cellStyle name="Good 3 3" xfId="14582"/>
    <cellStyle name="Good 3 3 2" xfId="43050"/>
    <cellStyle name="Good 3 4" xfId="14583"/>
    <cellStyle name="Good 3 4 2" xfId="43051"/>
    <cellStyle name="Good 3 5" xfId="43052"/>
    <cellStyle name="Good 3_County_Stop_Light_Chart_2012_02" xfId="14584"/>
    <cellStyle name="Good 30" xfId="14585"/>
    <cellStyle name="Good 31" xfId="14586"/>
    <cellStyle name="Good 32" xfId="14587"/>
    <cellStyle name="Good 33" xfId="14588"/>
    <cellStyle name="Good 34" xfId="14589"/>
    <cellStyle name="Good 35" xfId="14590"/>
    <cellStyle name="Good 36" xfId="14591"/>
    <cellStyle name="Good 37" xfId="14592"/>
    <cellStyle name="Good 38" xfId="14593"/>
    <cellStyle name="Good 39" xfId="14594"/>
    <cellStyle name="Good 4" xfId="14595"/>
    <cellStyle name="Good 4 2" xfId="43053"/>
    <cellStyle name="Good 4 2 2" xfId="43054"/>
    <cellStyle name="Good 4 2 2 2" xfId="43055"/>
    <cellStyle name="Good 4 2 3" xfId="43056"/>
    <cellStyle name="Good 4 2 4" xfId="43057"/>
    <cellStyle name="Good 4 3" xfId="43058"/>
    <cellStyle name="Good 4 3 2" xfId="43059"/>
    <cellStyle name="Good 4 4" xfId="43060"/>
    <cellStyle name="Good 4 4 2" xfId="43061"/>
    <cellStyle name="Good 4 5" xfId="43062"/>
    <cellStyle name="Good 40" xfId="14596"/>
    <cellStyle name="Good 41" xfId="14597"/>
    <cellStyle name="Good 42" xfId="14598"/>
    <cellStyle name="Good 43" xfId="14599"/>
    <cellStyle name="Good 44" xfId="14600"/>
    <cellStyle name="Good 45" xfId="14601"/>
    <cellStyle name="Good 46" xfId="14602"/>
    <cellStyle name="Good 47" xfId="14603"/>
    <cellStyle name="Good 48" xfId="14604"/>
    <cellStyle name="Good 49" xfId="14605"/>
    <cellStyle name="Good 5" xfId="14606"/>
    <cellStyle name="Good 5 2" xfId="43063"/>
    <cellStyle name="Good 5 2 2" xfId="43064"/>
    <cellStyle name="Good 5 2 3" xfId="43065"/>
    <cellStyle name="Good 5 3" xfId="43066"/>
    <cellStyle name="Good 50" xfId="14607"/>
    <cellStyle name="Good 51" xfId="14608"/>
    <cellStyle name="Good 52" xfId="14609"/>
    <cellStyle name="Good 53" xfId="14610"/>
    <cellStyle name="Good 54" xfId="14611"/>
    <cellStyle name="Good 55" xfId="14612"/>
    <cellStyle name="Good 56" xfId="14613"/>
    <cellStyle name="Good 57" xfId="14614"/>
    <cellStyle name="Good 58" xfId="14615"/>
    <cellStyle name="Good 59" xfId="14616"/>
    <cellStyle name="Good 6" xfId="14617"/>
    <cellStyle name="Good 6 2" xfId="43067"/>
    <cellStyle name="Good 6 2 2" xfId="43068"/>
    <cellStyle name="Good 6 3" xfId="43069"/>
    <cellStyle name="Good 6 4" xfId="43070"/>
    <cellStyle name="Good 6 5" xfId="43071"/>
    <cellStyle name="Good 60" xfId="14618"/>
    <cellStyle name="Good 61" xfId="14619"/>
    <cellStyle name="Good 62" xfId="14620"/>
    <cellStyle name="Good 63" xfId="14621"/>
    <cellStyle name="Good 64" xfId="14622"/>
    <cellStyle name="Good 65" xfId="43072"/>
    <cellStyle name="Good 7" xfId="14623"/>
    <cellStyle name="Good 7 2" xfId="43073"/>
    <cellStyle name="Good 7 3" xfId="43074"/>
    <cellStyle name="Good 8" xfId="14624"/>
    <cellStyle name="Good 9" xfId="14625"/>
    <cellStyle name="graybook" xfId="14626"/>
    <cellStyle name="graybook 2" xfId="14627"/>
    <cellStyle name="graybook$" xfId="14628"/>
    <cellStyle name="graybook$ 2" xfId="14629"/>
    <cellStyle name="graybook$_2011 OM ASM Report" xfId="14630"/>
    <cellStyle name="graybook_2011 OM ASM Report" xfId="14631"/>
    <cellStyle name="Grey" xfId="14632"/>
    <cellStyle name="Grey 2" xfId="14633"/>
    <cellStyle name="Grey 2 2" xfId="14634"/>
    <cellStyle name="Grey 2 2 2" xfId="43075"/>
    <cellStyle name="Grey 2 2 2 2" xfId="43076"/>
    <cellStyle name="Grey 2 2 2 2 2" xfId="43077"/>
    <cellStyle name="Grey 2 2 2 3" xfId="43078"/>
    <cellStyle name="Grey 2 2 3" xfId="43079"/>
    <cellStyle name="Grey 2 2 3 2" xfId="43080"/>
    <cellStyle name="Grey 2 2 3 2 2" xfId="43081"/>
    <cellStyle name="Grey 2 2 3 3" xfId="43082"/>
    <cellStyle name="Grey 2 2 4" xfId="43083"/>
    <cellStyle name="Grey 2 2 4 2" xfId="43084"/>
    <cellStyle name="Grey 2 2 5" xfId="43085"/>
    <cellStyle name="Grey 2 2 5 2" xfId="43086"/>
    <cellStyle name="Grey 2 2 6" xfId="43087"/>
    <cellStyle name="Grey 2 3" xfId="14635"/>
    <cellStyle name="Grey 2 3 2" xfId="43088"/>
    <cellStyle name="Grey 2 3 2 2" xfId="43089"/>
    <cellStyle name="Grey 2 3 3" xfId="43090"/>
    <cellStyle name="Grey 2 3 4" xfId="43091"/>
    <cellStyle name="Grey 2 4" xfId="14636"/>
    <cellStyle name="Grey 2 4 2" xfId="43092"/>
    <cellStyle name="Grey 2 5" xfId="43093"/>
    <cellStyle name="Grey 2 5 2" xfId="43094"/>
    <cellStyle name="Grey 3" xfId="14637"/>
    <cellStyle name="Grey 3 2" xfId="14638"/>
    <cellStyle name="Grey 3 2 2" xfId="43095"/>
    <cellStyle name="Grey 3 2 2 2" xfId="43096"/>
    <cellStyle name="Grey 3 2 2 2 2" xfId="43097"/>
    <cellStyle name="Grey 3 2 2 3" xfId="43098"/>
    <cellStyle name="Grey 3 2 3" xfId="43099"/>
    <cellStyle name="Grey 3 2 3 2" xfId="43100"/>
    <cellStyle name="Grey 3 2 3 2 2" xfId="43101"/>
    <cellStyle name="Grey 3 2 3 3" xfId="43102"/>
    <cellStyle name="Grey 3 2 4" xfId="43103"/>
    <cellStyle name="Grey 3 2 4 2" xfId="43104"/>
    <cellStyle name="Grey 3 2 5" xfId="43105"/>
    <cellStyle name="Grey 3 2 5 2" xfId="43106"/>
    <cellStyle name="Grey 3 2 6" xfId="43107"/>
    <cellStyle name="Grey 3 3" xfId="14639"/>
    <cellStyle name="Grey 3 3 2" xfId="43108"/>
    <cellStyle name="Grey 3 3 2 2" xfId="43109"/>
    <cellStyle name="Grey 3 3 3" xfId="43110"/>
    <cellStyle name="Grey 3 3 4" xfId="43111"/>
    <cellStyle name="Grey 3 4" xfId="14640"/>
    <cellStyle name="Grey 3 4 2" xfId="43112"/>
    <cellStyle name="Grey 3 5" xfId="43113"/>
    <cellStyle name="Grey 3 5 2" xfId="43114"/>
    <cellStyle name="Grey 4" xfId="14641"/>
    <cellStyle name="Grey 4 2" xfId="14642"/>
    <cellStyle name="Grey 4 2 2" xfId="43115"/>
    <cellStyle name="Grey 4 2 2 2" xfId="43116"/>
    <cellStyle name="Grey 4 2 3" xfId="43117"/>
    <cellStyle name="Grey 4 2 4" xfId="43118"/>
    <cellStyle name="Grey 4 2 5" xfId="43119"/>
    <cellStyle name="Grey 4 3" xfId="14643"/>
    <cellStyle name="Grey 4 3 2" xfId="43120"/>
    <cellStyle name="Grey 4 4" xfId="14644"/>
    <cellStyle name="Grey 4 4 2" xfId="43121"/>
    <cellStyle name="Grey 5" xfId="14645"/>
    <cellStyle name="Grey 5 2" xfId="14646"/>
    <cellStyle name="Grey 5 2 2" xfId="43122"/>
    <cellStyle name="Grey 5 2 2 2" xfId="43123"/>
    <cellStyle name="Grey 5 2 2 2 2" xfId="43124"/>
    <cellStyle name="Grey 5 2 2 3" xfId="43125"/>
    <cellStyle name="Grey 5 2 3" xfId="43126"/>
    <cellStyle name="Grey 5 2 3 2" xfId="43127"/>
    <cellStyle name="Grey 5 2 4" xfId="43128"/>
    <cellStyle name="Grey 5 2 4 2" xfId="43129"/>
    <cellStyle name="Grey 5 3" xfId="43130"/>
    <cellStyle name="Grey 5 3 2" xfId="43131"/>
    <cellStyle name="Grey 5 3 2 2" xfId="43132"/>
    <cellStyle name="Grey 5 3 3" xfId="43133"/>
    <cellStyle name="Grey 5 4" xfId="43134"/>
    <cellStyle name="Grey 5 4 2" xfId="43135"/>
    <cellStyle name="Grey 5 4 2 2" xfId="43136"/>
    <cellStyle name="Grey 5 4 3" xfId="43137"/>
    <cellStyle name="Grey 5 5" xfId="43138"/>
    <cellStyle name="Grey 5 5 2" xfId="43139"/>
    <cellStyle name="Grey 5 6" xfId="43140"/>
    <cellStyle name="Grey 5 6 2" xfId="43141"/>
    <cellStyle name="Grey 6" xfId="14647"/>
    <cellStyle name="Grey 6 2" xfId="14648"/>
    <cellStyle name="Grey 6 2 2" xfId="43142"/>
    <cellStyle name="Grey 6 3" xfId="43143"/>
    <cellStyle name="Grey 6 4" xfId="43144"/>
    <cellStyle name="Grey 7" xfId="14649"/>
    <cellStyle name="Grey 7 2" xfId="43145"/>
    <cellStyle name="Grey 8" xfId="14650"/>
    <cellStyle name="Grey 8 2" xfId="43146"/>
    <cellStyle name="Grey 9" xfId="43147"/>
    <cellStyle name="Grey 9 2" xfId="43148"/>
    <cellStyle name="Grey_(C) WHE Proforma with ITC cash grant 10 Yr Amort_for deferral_102809" xfId="14651"/>
    <cellStyle name="g-tota - Style7" xfId="14652"/>
    <cellStyle name="g-tota - Style7 2" xfId="43149"/>
    <cellStyle name="g-tota - Style7 2 2" xfId="43150"/>
    <cellStyle name="g-tota - Style7 2 2 2" xfId="43151"/>
    <cellStyle name="g-tota - Style7 2 3" xfId="43152"/>
    <cellStyle name="g-tota - Style7 2 3 2" xfId="43153"/>
    <cellStyle name="g-tota - Style7 2 4" xfId="43154"/>
    <cellStyle name="g-tota - Style7 2 4 2" xfId="43155"/>
    <cellStyle name="g-tota - Style7 3" xfId="43156"/>
    <cellStyle name="g-tota - Style7 3 2" xfId="43157"/>
    <cellStyle name="g-tota - Style7 4" xfId="43158"/>
    <cellStyle name="g-tota - Style7 4 2" xfId="43159"/>
    <cellStyle name="g-tota - Style7 5" xfId="43160"/>
    <cellStyle name="g-tota - Style7 5 2" xfId="43161"/>
    <cellStyle name="Header" xfId="14653"/>
    <cellStyle name="Header1" xfId="14654"/>
    <cellStyle name="Header1 2" xfId="14655"/>
    <cellStyle name="Header1 2 2" xfId="14656"/>
    <cellStyle name="Header1 2 2 2" xfId="43162"/>
    <cellStyle name="Header1 2 2 2 2" xfId="43163"/>
    <cellStyle name="Header1 2 2 3" xfId="43164"/>
    <cellStyle name="Header1 2 3" xfId="43165"/>
    <cellStyle name="Header1 2 3 2" xfId="43166"/>
    <cellStyle name="Header1 2 4" xfId="43167"/>
    <cellStyle name="Header1 2 4 2" xfId="43168"/>
    <cellStyle name="Header1 3" xfId="14657"/>
    <cellStyle name="Header1 3 2" xfId="14658"/>
    <cellStyle name="Header1 3 2 2" xfId="43169"/>
    <cellStyle name="Header1 3 2 3" xfId="43170"/>
    <cellStyle name="Header1 3 3" xfId="43171"/>
    <cellStyle name="Header1 3 4" xfId="43172"/>
    <cellStyle name="Header1 4" xfId="14659"/>
    <cellStyle name="Header1 4 2" xfId="43173"/>
    <cellStyle name="Header1 5" xfId="43174"/>
    <cellStyle name="Header1 5 2" xfId="43175"/>
    <cellStyle name="Header1_AURORA Total New" xfId="14660"/>
    <cellStyle name="Header2" xfId="14661"/>
    <cellStyle name="Header2 2" xfId="14662"/>
    <cellStyle name="Header2 2 2" xfId="14663"/>
    <cellStyle name="Header2 2 2 2" xfId="43176"/>
    <cellStyle name="Header2 2 2 2 2" xfId="43177"/>
    <cellStyle name="Header2 2 2 3" xfId="43178"/>
    <cellStyle name="Header2 2 3" xfId="43179"/>
    <cellStyle name="Header2 2 3 2" xfId="43180"/>
    <cellStyle name="Header2 2 4" xfId="43181"/>
    <cellStyle name="Header2 2 4 2" xfId="43182"/>
    <cellStyle name="Header2 2 5" xfId="43183"/>
    <cellStyle name="Header2 2 6" xfId="43184"/>
    <cellStyle name="Header2 3" xfId="14664"/>
    <cellStyle name="Header2 3 2" xfId="14665"/>
    <cellStyle name="Header2 3 2 2" xfId="43185"/>
    <cellStyle name="Header2 3 2 3" xfId="43186"/>
    <cellStyle name="Header2 3 2 4" xfId="43187"/>
    <cellStyle name="Header2 3 2 5" xfId="43188"/>
    <cellStyle name="Header2 3 2 6" xfId="43189"/>
    <cellStyle name="Header2 3 2 7" xfId="43190"/>
    <cellStyle name="Header2 3 3" xfId="43191"/>
    <cellStyle name="Header2 3 4" xfId="43192"/>
    <cellStyle name="Header2 3 5" xfId="43193"/>
    <cellStyle name="Header2 4" xfId="14666"/>
    <cellStyle name="Header2 4 2" xfId="43194"/>
    <cellStyle name="Header2 4 3" xfId="43195"/>
    <cellStyle name="Header2 4 4" xfId="43196"/>
    <cellStyle name="Header2 4 5" xfId="43197"/>
    <cellStyle name="Header2 4 6" xfId="43198"/>
    <cellStyle name="Header2 4 7" xfId="43199"/>
    <cellStyle name="Header2 5" xfId="14667"/>
    <cellStyle name="Header2 5 2" xfId="14668"/>
    <cellStyle name="Header2 6" xfId="14669"/>
    <cellStyle name="Header2 6 2" xfId="14670"/>
    <cellStyle name="Header2 7" xfId="14671"/>
    <cellStyle name="Header2_AURORA Total New" xfId="14672"/>
    <cellStyle name="Heading" xfId="14673"/>
    <cellStyle name="Heading 1 10" xfId="14674"/>
    <cellStyle name="Heading 1 11" xfId="14675"/>
    <cellStyle name="Heading 1 12" xfId="14676"/>
    <cellStyle name="Heading 1 13" xfId="14677"/>
    <cellStyle name="Heading 1 14" xfId="14678"/>
    <cellStyle name="Heading 1 15" xfId="14679"/>
    <cellStyle name="Heading 1 16" xfId="14680"/>
    <cellStyle name="Heading 1 17" xfId="14681"/>
    <cellStyle name="Heading 1 18" xfId="14682"/>
    <cellStyle name="Heading 1 19" xfId="14683"/>
    <cellStyle name="Heading 1 2" xfId="14684"/>
    <cellStyle name="Heading 1 2 2" xfId="14685"/>
    <cellStyle name="Heading 1 2 2 2" xfId="14686"/>
    <cellStyle name="Heading 1 2 2 2 2" xfId="43200"/>
    <cellStyle name="Heading 1 2 2 2 2 2" xfId="43201"/>
    <cellStyle name="Heading 1 2 2 2 3" xfId="43202"/>
    <cellStyle name="Heading 1 2 2 3" xfId="43203"/>
    <cellStyle name="Heading 1 2 2 3 2" xfId="43204"/>
    <cellStyle name="Heading 1 2 2 4" xfId="43205"/>
    <cellStyle name="Heading 1 2 2 4 2" xfId="43206"/>
    <cellStyle name="Heading 1 2 3" xfId="14687"/>
    <cellStyle name="Heading 1 2 3 2" xfId="14688"/>
    <cellStyle name="Heading 1 2 3 2 2" xfId="43207"/>
    <cellStyle name="Heading 1 2 3 2 2 2" xfId="43208"/>
    <cellStyle name="Heading 1 2 3 2 3" xfId="43209"/>
    <cellStyle name="Heading 1 2 3 2 4" xfId="43210"/>
    <cellStyle name="Heading 1 2 3 3" xfId="14689"/>
    <cellStyle name="Heading 1 2 3 3 2" xfId="43211"/>
    <cellStyle name="Heading 1 2 3 3 3" xfId="43212"/>
    <cellStyle name="Heading 1 2 3 4" xfId="14690"/>
    <cellStyle name="Heading 1 2 3 4 2" xfId="43213"/>
    <cellStyle name="Heading 1 2 3 5" xfId="43214"/>
    <cellStyle name="Heading 1 2 3 6" xfId="43215"/>
    <cellStyle name="Heading 1 2 4" xfId="14691"/>
    <cellStyle name="Heading 1 2 4 2" xfId="43216"/>
    <cellStyle name="Heading 1 2 4 2 2" xfId="43217"/>
    <cellStyle name="Heading 1 2 4 3" xfId="43218"/>
    <cellStyle name="Heading 1 2 4 4" xfId="43219"/>
    <cellStyle name="Heading 1 2 4 5" xfId="43220"/>
    <cellStyle name="Heading 1 2 5" xfId="43221"/>
    <cellStyle name="Heading 1 2 5 2" xfId="43222"/>
    <cellStyle name="Heading 1 2 5 2 2" xfId="43223"/>
    <cellStyle name="Heading 1 2 5 3" xfId="43224"/>
    <cellStyle name="Heading 1 2 5 4" xfId="43225"/>
    <cellStyle name="Heading 1 2 6" xfId="43226"/>
    <cellStyle name="Heading 1 2 6 2" xfId="43227"/>
    <cellStyle name="Heading 1 2 7" xfId="43228"/>
    <cellStyle name="Heading 1 20" xfId="14692"/>
    <cellStyle name="Heading 1 21" xfId="14693"/>
    <cellStyle name="Heading 1 22" xfId="14694"/>
    <cellStyle name="Heading 1 23" xfId="14695"/>
    <cellStyle name="Heading 1 24" xfId="14696"/>
    <cellStyle name="Heading 1 25" xfId="14697"/>
    <cellStyle name="Heading 1 26" xfId="14698"/>
    <cellStyle name="Heading 1 27" xfId="14699"/>
    <cellStyle name="Heading 1 28" xfId="14700"/>
    <cellStyle name="Heading 1 29" xfId="14701"/>
    <cellStyle name="Heading 1 3" xfId="14702"/>
    <cellStyle name="Heading 1 3 2" xfId="14703"/>
    <cellStyle name="Heading 1 3 2 2" xfId="43229"/>
    <cellStyle name="Heading 1 3 2 2 2" xfId="43230"/>
    <cellStyle name="Heading 1 3 2 3" xfId="43231"/>
    <cellStyle name="Heading 1 3 2 4" xfId="43232"/>
    <cellStyle name="Heading 1 3 3" xfId="14704"/>
    <cellStyle name="Heading 1 3 3 2" xfId="43233"/>
    <cellStyle name="Heading 1 3 3 2 2" xfId="43234"/>
    <cellStyle name="Heading 1 3 3 3" xfId="43235"/>
    <cellStyle name="Heading 1 3 4" xfId="14705"/>
    <cellStyle name="Heading 1 3 4 2" xfId="43236"/>
    <cellStyle name="Heading 1 3 5" xfId="43237"/>
    <cellStyle name="Heading 1 30" xfId="14706"/>
    <cellStyle name="Heading 1 31" xfId="14707"/>
    <cellStyle name="Heading 1 32" xfId="14708"/>
    <cellStyle name="Heading 1 33" xfId="14709"/>
    <cellStyle name="Heading 1 34" xfId="14710"/>
    <cellStyle name="Heading 1 35" xfId="14711"/>
    <cellStyle name="Heading 1 36" xfId="14712"/>
    <cellStyle name="Heading 1 37" xfId="14713"/>
    <cellStyle name="Heading 1 38" xfId="14714"/>
    <cellStyle name="Heading 1 39" xfId="14715"/>
    <cellStyle name="Heading 1 4" xfId="14716"/>
    <cellStyle name="Heading 1 4 2" xfId="14717"/>
    <cellStyle name="Heading 1 4 2 2" xfId="43238"/>
    <cellStyle name="Heading 1 4 3" xfId="43239"/>
    <cellStyle name="Heading 1 4 4" xfId="43240"/>
    <cellStyle name="Heading 1 40" xfId="14718"/>
    <cellStyle name="Heading 1 41" xfId="14719"/>
    <cellStyle name="Heading 1 42" xfId="14720"/>
    <cellStyle name="Heading 1 43" xfId="14721"/>
    <cellStyle name="Heading 1 44" xfId="14722"/>
    <cellStyle name="Heading 1 45" xfId="14723"/>
    <cellStyle name="Heading 1 46" xfId="14724"/>
    <cellStyle name="Heading 1 47" xfId="14725"/>
    <cellStyle name="Heading 1 48" xfId="14726"/>
    <cellStyle name="Heading 1 49" xfId="14727"/>
    <cellStyle name="Heading 1 5" xfId="14728"/>
    <cellStyle name="Heading 1 5 2" xfId="43241"/>
    <cellStyle name="Heading 1 5 2 2" xfId="43242"/>
    <cellStyle name="Heading 1 5 3" xfId="43243"/>
    <cellStyle name="Heading 1 5 4" xfId="43244"/>
    <cellStyle name="Heading 1 50" xfId="14729"/>
    <cellStyle name="Heading 1 51" xfId="14730"/>
    <cellStyle name="Heading 1 52" xfId="14731"/>
    <cellStyle name="Heading 1 53" xfId="14732"/>
    <cellStyle name="Heading 1 54" xfId="14733"/>
    <cellStyle name="Heading 1 55" xfId="14734"/>
    <cellStyle name="Heading 1 56" xfId="14735"/>
    <cellStyle name="Heading 1 57" xfId="14736"/>
    <cellStyle name="Heading 1 58" xfId="14737"/>
    <cellStyle name="Heading 1 59" xfId="14738"/>
    <cellStyle name="Heading 1 6" xfId="14739"/>
    <cellStyle name="Heading 1 6 2" xfId="43245"/>
    <cellStyle name="Heading 1 6 3" xfId="43246"/>
    <cellStyle name="Heading 1 60" xfId="14740"/>
    <cellStyle name="Heading 1 61" xfId="14741"/>
    <cellStyle name="Heading 1 62" xfId="14742"/>
    <cellStyle name="Heading 1 63" xfId="14743"/>
    <cellStyle name="Heading 1 64" xfId="14744"/>
    <cellStyle name="Heading 1 65" xfId="14745"/>
    <cellStyle name="Heading 1 66" xfId="43247"/>
    <cellStyle name="Heading 1 7" xfId="14746"/>
    <cellStyle name="Heading 1 8" xfId="14747"/>
    <cellStyle name="Heading 1 9" xfId="14748"/>
    <cellStyle name="Heading 1 9 2" xfId="14749"/>
    <cellStyle name="Heading 2 10" xfId="14750"/>
    <cellStyle name="Heading 2 11" xfId="14751"/>
    <cellStyle name="Heading 2 12" xfId="14752"/>
    <cellStyle name="Heading 2 13" xfId="14753"/>
    <cellStyle name="Heading 2 14" xfId="14754"/>
    <cellStyle name="Heading 2 15" xfId="14755"/>
    <cellStyle name="Heading 2 16" xfId="14756"/>
    <cellStyle name="Heading 2 17" xfId="14757"/>
    <cellStyle name="Heading 2 18" xfId="14758"/>
    <cellStyle name="Heading 2 19" xfId="14759"/>
    <cellStyle name="Heading 2 2" xfId="14760"/>
    <cellStyle name="Heading 2 2 2" xfId="14761"/>
    <cellStyle name="Heading 2 2 2 2" xfId="14762"/>
    <cellStyle name="Heading 2 2 2 2 2" xfId="43248"/>
    <cellStyle name="Heading 2 2 2 2 2 2" xfId="43249"/>
    <cellStyle name="Heading 2 2 2 2 3" xfId="43250"/>
    <cellStyle name="Heading 2 2 2 3" xfId="43251"/>
    <cellStyle name="Heading 2 2 2 3 2" xfId="43252"/>
    <cellStyle name="Heading 2 2 2 4" xfId="43253"/>
    <cellStyle name="Heading 2 2 2 4 2" xfId="43254"/>
    <cellStyle name="Heading 2 2 3" xfId="14763"/>
    <cellStyle name="Heading 2 2 3 2" xfId="14764"/>
    <cellStyle name="Heading 2 2 3 2 2" xfId="43255"/>
    <cellStyle name="Heading 2 2 3 2 2 2" xfId="43256"/>
    <cellStyle name="Heading 2 2 3 2 3" xfId="43257"/>
    <cellStyle name="Heading 2 2 3 2 4" xfId="43258"/>
    <cellStyle name="Heading 2 2 3 3" xfId="14765"/>
    <cellStyle name="Heading 2 2 3 3 2" xfId="43259"/>
    <cellStyle name="Heading 2 2 3 3 3" xfId="43260"/>
    <cellStyle name="Heading 2 2 3 4" xfId="14766"/>
    <cellStyle name="Heading 2 2 3 4 2" xfId="43261"/>
    <cellStyle name="Heading 2 2 3 5" xfId="43262"/>
    <cellStyle name="Heading 2 2 3 6" xfId="43263"/>
    <cellStyle name="Heading 2 2 4" xfId="14767"/>
    <cellStyle name="Heading 2 2 4 2" xfId="43264"/>
    <cellStyle name="Heading 2 2 4 2 2" xfId="43265"/>
    <cellStyle name="Heading 2 2 4 3" xfId="43266"/>
    <cellStyle name="Heading 2 2 4 4" xfId="43267"/>
    <cellStyle name="Heading 2 2 4 5" xfId="43268"/>
    <cellStyle name="Heading 2 2 5" xfId="43269"/>
    <cellStyle name="Heading 2 2 5 2" xfId="43270"/>
    <cellStyle name="Heading 2 2 5 2 2" xfId="43271"/>
    <cellStyle name="Heading 2 2 5 3" xfId="43272"/>
    <cellStyle name="Heading 2 2 5 4" xfId="43273"/>
    <cellStyle name="Heading 2 2 6" xfId="43274"/>
    <cellStyle name="Heading 2 2 6 2" xfId="43275"/>
    <cellStyle name="Heading 2 2 7" xfId="43276"/>
    <cellStyle name="Heading 2 20" xfId="14768"/>
    <cellStyle name="Heading 2 21" xfId="14769"/>
    <cellStyle name="Heading 2 22" xfId="14770"/>
    <cellStyle name="Heading 2 23" xfId="14771"/>
    <cellStyle name="Heading 2 24" xfId="14772"/>
    <cellStyle name="Heading 2 25" xfId="14773"/>
    <cellStyle name="Heading 2 26" xfId="14774"/>
    <cellStyle name="Heading 2 27" xfId="14775"/>
    <cellStyle name="Heading 2 28" xfId="14776"/>
    <cellStyle name="Heading 2 29" xfId="14777"/>
    <cellStyle name="Heading 2 3" xfId="14778"/>
    <cellStyle name="Heading 2 3 2" xfId="14779"/>
    <cellStyle name="Heading 2 3 2 2" xfId="43277"/>
    <cellStyle name="Heading 2 3 2 2 2" xfId="43278"/>
    <cellStyle name="Heading 2 3 2 3" xfId="43279"/>
    <cellStyle name="Heading 2 3 2 4" xfId="43280"/>
    <cellStyle name="Heading 2 3 3" xfId="14780"/>
    <cellStyle name="Heading 2 3 3 2" xfId="43281"/>
    <cellStyle name="Heading 2 3 3 2 2" xfId="43282"/>
    <cellStyle name="Heading 2 3 3 3" xfId="43283"/>
    <cellStyle name="Heading 2 3 4" xfId="14781"/>
    <cellStyle name="Heading 2 3 4 2" xfId="43284"/>
    <cellStyle name="Heading 2 3 5" xfId="43285"/>
    <cellStyle name="Heading 2 30" xfId="14782"/>
    <cellStyle name="Heading 2 31" xfId="14783"/>
    <cellStyle name="Heading 2 32" xfId="14784"/>
    <cellStyle name="Heading 2 33" xfId="14785"/>
    <cellStyle name="Heading 2 34" xfId="14786"/>
    <cellStyle name="Heading 2 35" xfId="14787"/>
    <cellStyle name="Heading 2 36" xfId="14788"/>
    <cellStyle name="Heading 2 37" xfId="14789"/>
    <cellStyle name="Heading 2 38" xfId="14790"/>
    <cellStyle name="Heading 2 39" xfId="14791"/>
    <cellStyle name="Heading 2 4" xfId="14792"/>
    <cellStyle name="Heading 2 4 2" xfId="14793"/>
    <cellStyle name="Heading 2 4 2 2" xfId="43286"/>
    <cellStyle name="Heading 2 4 3" xfId="43287"/>
    <cellStyle name="Heading 2 4 4" xfId="43288"/>
    <cellStyle name="Heading 2 40" xfId="14794"/>
    <cellStyle name="Heading 2 41" xfId="14795"/>
    <cellStyle name="Heading 2 42" xfId="14796"/>
    <cellStyle name="Heading 2 43" xfId="14797"/>
    <cellStyle name="Heading 2 44" xfId="14798"/>
    <cellStyle name="Heading 2 45" xfId="14799"/>
    <cellStyle name="Heading 2 46" xfId="14800"/>
    <cellStyle name="Heading 2 47" xfId="14801"/>
    <cellStyle name="Heading 2 48" xfId="14802"/>
    <cellStyle name="Heading 2 49" xfId="14803"/>
    <cellStyle name="Heading 2 5" xfId="14804"/>
    <cellStyle name="Heading 2 5 2" xfId="43289"/>
    <cellStyle name="Heading 2 5 2 2" xfId="43290"/>
    <cellStyle name="Heading 2 5 3" xfId="43291"/>
    <cellStyle name="Heading 2 5 4" xfId="43292"/>
    <cellStyle name="Heading 2 50" xfId="14805"/>
    <cellStyle name="Heading 2 51" xfId="14806"/>
    <cellStyle name="Heading 2 52" xfId="14807"/>
    <cellStyle name="Heading 2 53" xfId="14808"/>
    <cellStyle name="Heading 2 54" xfId="14809"/>
    <cellStyle name="Heading 2 55" xfId="14810"/>
    <cellStyle name="Heading 2 56" xfId="14811"/>
    <cellStyle name="Heading 2 57" xfId="14812"/>
    <cellStyle name="Heading 2 58" xfId="14813"/>
    <cellStyle name="Heading 2 59" xfId="14814"/>
    <cellStyle name="Heading 2 6" xfId="14815"/>
    <cellStyle name="Heading 2 6 2" xfId="43293"/>
    <cellStyle name="Heading 2 6 3" xfId="43294"/>
    <cellStyle name="Heading 2 60" xfId="14816"/>
    <cellStyle name="Heading 2 61" xfId="14817"/>
    <cellStyle name="Heading 2 62" xfId="14818"/>
    <cellStyle name="Heading 2 63" xfId="14819"/>
    <cellStyle name="Heading 2 64" xfId="14820"/>
    <cellStyle name="Heading 2 65" xfId="14821"/>
    <cellStyle name="Heading 2 66" xfId="43295"/>
    <cellStyle name="Heading 2 7" xfId="14822"/>
    <cellStyle name="Heading 2 8" xfId="14823"/>
    <cellStyle name="Heading 2 9" xfId="14824"/>
    <cellStyle name="Heading 2 9 2" xfId="14825"/>
    <cellStyle name="Heading 3 10" xfId="14826"/>
    <cellStyle name="Heading 3 11" xfId="14827"/>
    <cellStyle name="Heading 3 12" xfId="14828"/>
    <cellStyle name="Heading 3 13" xfId="14829"/>
    <cellStyle name="Heading 3 14" xfId="14830"/>
    <cellStyle name="Heading 3 15" xfId="14831"/>
    <cellStyle name="Heading 3 16" xfId="14832"/>
    <cellStyle name="Heading 3 17" xfId="14833"/>
    <cellStyle name="Heading 3 18" xfId="14834"/>
    <cellStyle name="Heading 3 19" xfId="14835"/>
    <cellStyle name="Heading 3 2" xfId="14836"/>
    <cellStyle name="Heading 3 2 10" xfId="43296"/>
    <cellStyle name="Heading 3 2 2" xfId="14837"/>
    <cellStyle name="Heading 3 2 2 2" xfId="14838"/>
    <cellStyle name="Heading 3 2 2 2 2" xfId="43297"/>
    <cellStyle name="Heading 3 2 2 2 2 2" xfId="43298"/>
    <cellStyle name="Heading 3 2 2 2 3" xfId="43299"/>
    <cellStyle name="Heading 3 2 2 2 3 2" xfId="43300"/>
    <cellStyle name="Heading 3 2 2 2 3 3" xfId="43301"/>
    <cellStyle name="Heading 3 2 2 2 3 4" xfId="43302"/>
    <cellStyle name="Heading 3 2 2 2 4" xfId="43303"/>
    <cellStyle name="Heading 3 2 2 2 5" xfId="43304"/>
    <cellStyle name="Heading 3 2 2 2 6" xfId="43305"/>
    <cellStyle name="Heading 3 2 2 3" xfId="43306"/>
    <cellStyle name="Heading 3 2 2 3 2" xfId="43307"/>
    <cellStyle name="Heading 3 2 2 4" xfId="43308"/>
    <cellStyle name="Heading 3 2 2 4 2" xfId="43309"/>
    <cellStyle name="Heading 3 2 2 4 3" xfId="43310"/>
    <cellStyle name="Heading 3 2 2 4 4" xfId="43311"/>
    <cellStyle name="Heading 3 2 2 5" xfId="43312"/>
    <cellStyle name="Heading 3 2 2 6" xfId="43313"/>
    <cellStyle name="Heading 3 2 2 7" xfId="43314"/>
    <cellStyle name="Heading 3 2 3" xfId="14839"/>
    <cellStyle name="Heading 3 2 3 2" xfId="43315"/>
    <cellStyle name="Heading 3 2 3 2 2" xfId="43316"/>
    <cellStyle name="Heading 3 2 3 2 2 2" xfId="43317"/>
    <cellStyle name="Heading 3 2 3 2 3" xfId="43318"/>
    <cellStyle name="Heading 3 2 3 2 4" xfId="43319"/>
    <cellStyle name="Heading 3 2 3 3" xfId="43320"/>
    <cellStyle name="Heading 3 2 3 3 2" xfId="43321"/>
    <cellStyle name="Heading 3 2 3 3 3" xfId="43322"/>
    <cellStyle name="Heading 3 2 3 4" xfId="43323"/>
    <cellStyle name="Heading 3 2 3 4 2" xfId="43324"/>
    <cellStyle name="Heading 3 2 3 4 3" xfId="43325"/>
    <cellStyle name="Heading 3 2 3 5" xfId="43326"/>
    <cellStyle name="Heading 3 2 3 6" xfId="43327"/>
    <cellStyle name="Heading 3 2 3 6 2" xfId="43328"/>
    <cellStyle name="Heading 3 2 3 6 3" xfId="43329"/>
    <cellStyle name="Heading 3 2 3 6 4" xfId="43330"/>
    <cellStyle name="Heading 3 2 3 7" xfId="43331"/>
    <cellStyle name="Heading 3 2 3 8" xfId="43332"/>
    <cellStyle name="Heading 3 2 3 9" xfId="43333"/>
    <cellStyle name="Heading 3 2 4" xfId="43334"/>
    <cellStyle name="Heading 3 2 4 2" xfId="43335"/>
    <cellStyle name="Heading 3 2 4 2 2" xfId="43336"/>
    <cellStyle name="Heading 3 2 4 3" xfId="43337"/>
    <cellStyle name="Heading 3 2 4 3 2" xfId="43338"/>
    <cellStyle name="Heading 3 2 4 3 3" xfId="43339"/>
    <cellStyle name="Heading 3 2 4 3 4" xfId="43340"/>
    <cellStyle name="Heading 3 2 4 4" xfId="43341"/>
    <cellStyle name="Heading 3 2 4 5" xfId="43342"/>
    <cellStyle name="Heading 3 2 4 6" xfId="43343"/>
    <cellStyle name="Heading 3 2 5" xfId="43344"/>
    <cellStyle name="Heading 3 2 5 2" xfId="43345"/>
    <cellStyle name="Heading 3 2 5 3" xfId="43346"/>
    <cellStyle name="Heading 3 2 6" xfId="43347"/>
    <cellStyle name="Heading 3 2 6 2" xfId="43348"/>
    <cellStyle name="Heading 3 2 7" xfId="43349"/>
    <cellStyle name="Heading 3 2 7 2" xfId="43350"/>
    <cellStyle name="Heading 3 2 7 3" xfId="43351"/>
    <cellStyle name="Heading 3 2 7 4" xfId="43352"/>
    <cellStyle name="Heading 3 2 8" xfId="43353"/>
    <cellStyle name="Heading 3 2 9" xfId="43354"/>
    <cellStyle name="Heading 3 20" xfId="14840"/>
    <cellStyle name="Heading 3 21" xfId="14841"/>
    <cellStyle name="Heading 3 22" xfId="14842"/>
    <cellStyle name="Heading 3 23" xfId="14843"/>
    <cellStyle name="Heading 3 24" xfId="14844"/>
    <cellStyle name="Heading 3 25" xfId="14845"/>
    <cellStyle name="Heading 3 26" xfId="14846"/>
    <cellStyle name="Heading 3 27" xfId="14847"/>
    <cellStyle name="Heading 3 28" xfId="14848"/>
    <cellStyle name="Heading 3 29" xfId="14849"/>
    <cellStyle name="Heading 3 3" xfId="14850"/>
    <cellStyle name="Heading 3 3 2" xfId="14851"/>
    <cellStyle name="Heading 3 3 2 2" xfId="43355"/>
    <cellStyle name="Heading 3 3 2 2 2" xfId="43356"/>
    <cellStyle name="Heading 3 3 2 3" xfId="43357"/>
    <cellStyle name="Heading 3 3 2 3 2" xfId="43358"/>
    <cellStyle name="Heading 3 3 2 3 3" xfId="43359"/>
    <cellStyle name="Heading 3 3 2 3 4" xfId="43360"/>
    <cellStyle name="Heading 3 3 2 4" xfId="43361"/>
    <cellStyle name="Heading 3 3 2 5" xfId="43362"/>
    <cellStyle name="Heading 3 3 2 6" xfId="43363"/>
    <cellStyle name="Heading 3 3 3" xfId="14852"/>
    <cellStyle name="Heading 3 3 3 2" xfId="43364"/>
    <cellStyle name="Heading 3 3 4" xfId="14853"/>
    <cellStyle name="Heading 3 3 4 2" xfId="43365"/>
    <cellStyle name="Heading 3 3 4 3" xfId="43366"/>
    <cellStyle name="Heading 3 3 4 4" xfId="43367"/>
    <cellStyle name="Heading 3 3 5" xfId="43368"/>
    <cellStyle name="Heading 3 3 6" xfId="43369"/>
    <cellStyle name="Heading 3 3 7" xfId="43370"/>
    <cellStyle name="Heading 3 30" xfId="14854"/>
    <cellStyle name="Heading 3 31" xfId="14855"/>
    <cellStyle name="Heading 3 32" xfId="14856"/>
    <cellStyle name="Heading 3 33" xfId="14857"/>
    <cellStyle name="Heading 3 34" xfId="14858"/>
    <cellStyle name="Heading 3 35" xfId="14859"/>
    <cellStyle name="Heading 3 36" xfId="14860"/>
    <cellStyle name="Heading 3 37" xfId="14861"/>
    <cellStyle name="Heading 3 38" xfId="14862"/>
    <cellStyle name="Heading 3 39" xfId="14863"/>
    <cellStyle name="Heading 3 4" xfId="14864"/>
    <cellStyle name="Heading 3 4 2" xfId="43371"/>
    <cellStyle name="Heading 3 4 2 2" xfId="43372"/>
    <cellStyle name="Heading 3 4 2 2 2" xfId="43373"/>
    <cellStyle name="Heading 3 4 2 3" xfId="43374"/>
    <cellStyle name="Heading 3 4 2 4" xfId="43375"/>
    <cellStyle name="Heading 3 4 3" xfId="43376"/>
    <cellStyle name="Heading 3 4 3 2" xfId="43377"/>
    <cellStyle name="Heading 3 4 4" xfId="43378"/>
    <cellStyle name="Heading 3 4 4 2" xfId="43379"/>
    <cellStyle name="Heading 3 4 4 3" xfId="43380"/>
    <cellStyle name="Heading 3 4 4 4" xfId="43381"/>
    <cellStyle name="Heading 3 4 5" xfId="43382"/>
    <cellStyle name="Heading 3 4 6" xfId="43383"/>
    <cellStyle name="Heading 3 4 7" xfId="43384"/>
    <cellStyle name="Heading 3 40" xfId="14865"/>
    <cellStyle name="Heading 3 41" xfId="14866"/>
    <cellStyle name="Heading 3 42" xfId="14867"/>
    <cellStyle name="Heading 3 43" xfId="14868"/>
    <cellStyle name="Heading 3 44" xfId="14869"/>
    <cellStyle name="Heading 3 45" xfId="14870"/>
    <cellStyle name="Heading 3 46" xfId="14871"/>
    <cellStyle name="Heading 3 47" xfId="14872"/>
    <cellStyle name="Heading 3 48" xfId="14873"/>
    <cellStyle name="Heading 3 49" xfId="14874"/>
    <cellStyle name="Heading 3 5" xfId="14875"/>
    <cellStyle name="Heading 3 5 2" xfId="43385"/>
    <cellStyle name="Heading 3 5 2 2" xfId="43386"/>
    <cellStyle name="Heading 3 5 2 3" xfId="43387"/>
    <cellStyle name="Heading 3 5 3" xfId="43388"/>
    <cellStyle name="Heading 3 50" xfId="14876"/>
    <cellStyle name="Heading 3 51" xfId="14877"/>
    <cellStyle name="Heading 3 52" xfId="14878"/>
    <cellStyle name="Heading 3 53" xfId="14879"/>
    <cellStyle name="Heading 3 54" xfId="14880"/>
    <cellStyle name="Heading 3 55" xfId="14881"/>
    <cellStyle name="Heading 3 56" xfId="14882"/>
    <cellStyle name="Heading 3 57" xfId="14883"/>
    <cellStyle name="Heading 3 58" xfId="14884"/>
    <cellStyle name="Heading 3 59" xfId="14885"/>
    <cellStyle name="Heading 3 6" xfId="14886"/>
    <cellStyle name="Heading 3 6 2" xfId="43389"/>
    <cellStyle name="Heading 3 6 2 2" xfId="43390"/>
    <cellStyle name="Heading 3 6 3" xfId="43391"/>
    <cellStyle name="Heading 3 6 4" xfId="43392"/>
    <cellStyle name="Heading 3 6 5" xfId="43393"/>
    <cellStyle name="Heading 3 60" xfId="14887"/>
    <cellStyle name="Heading 3 61" xfId="14888"/>
    <cellStyle name="Heading 3 62" xfId="14889"/>
    <cellStyle name="Heading 3 63" xfId="14890"/>
    <cellStyle name="Heading 3 64" xfId="14891"/>
    <cellStyle name="Heading 3 65" xfId="43394"/>
    <cellStyle name="Heading 3 7" xfId="14892"/>
    <cellStyle name="Heading 3 7 2" xfId="43395"/>
    <cellStyle name="Heading 3 7 3" xfId="43396"/>
    <cellStyle name="Heading 3 7 4" xfId="43397"/>
    <cellStyle name="Heading 3 8" xfId="14893"/>
    <cellStyle name="Heading 3 9" xfId="14894"/>
    <cellStyle name="Heading 4 10" xfId="14895"/>
    <cellStyle name="Heading 4 11" xfId="14896"/>
    <cellStyle name="Heading 4 12" xfId="14897"/>
    <cellStyle name="Heading 4 13" xfId="14898"/>
    <cellStyle name="Heading 4 14" xfId="14899"/>
    <cellStyle name="Heading 4 15" xfId="14900"/>
    <cellStyle name="Heading 4 16" xfId="14901"/>
    <cellStyle name="Heading 4 17" xfId="14902"/>
    <cellStyle name="Heading 4 18" xfId="14903"/>
    <cellStyle name="Heading 4 19" xfId="14904"/>
    <cellStyle name="Heading 4 2" xfId="14905"/>
    <cellStyle name="Heading 4 2 2" xfId="14906"/>
    <cellStyle name="Heading 4 2 2 2" xfId="14907"/>
    <cellStyle name="Heading 4 2 2 2 2" xfId="43398"/>
    <cellStyle name="Heading 4 2 2 2 2 2" xfId="43399"/>
    <cellStyle name="Heading 4 2 2 2 3" xfId="43400"/>
    <cellStyle name="Heading 4 2 2 3" xfId="43401"/>
    <cellStyle name="Heading 4 2 2 3 2" xfId="43402"/>
    <cellStyle name="Heading 4 2 2 4" xfId="43403"/>
    <cellStyle name="Heading 4 2 2 4 2" xfId="43404"/>
    <cellStyle name="Heading 4 2 3" xfId="14908"/>
    <cellStyle name="Heading 4 2 3 2" xfId="43405"/>
    <cellStyle name="Heading 4 2 3 2 2" xfId="43406"/>
    <cellStyle name="Heading 4 2 3 2 2 2" xfId="43407"/>
    <cellStyle name="Heading 4 2 3 2 3" xfId="43408"/>
    <cellStyle name="Heading 4 2 3 2 4" xfId="43409"/>
    <cellStyle name="Heading 4 2 3 3" xfId="43410"/>
    <cellStyle name="Heading 4 2 3 3 2" xfId="43411"/>
    <cellStyle name="Heading 4 2 3 3 3" xfId="43412"/>
    <cellStyle name="Heading 4 2 3 4" xfId="43413"/>
    <cellStyle name="Heading 4 2 3 4 2" xfId="43414"/>
    <cellStyle name="Heading 4 2 4" xfId="43415"/>
    <cellStyle name="Heading 4 2 4 2" xfId="43416"/>
    <cellStyle name="Heading 4 2 4 2 2" xfId="43417"/>
    <cellStyle name="Heading 4 2 4 3" xfId="43418"/>
    <cellStyle name="Heading 4 2 4 4" xfId="43419"/>
    <cellStyle name="Heading 4 2 4 5" xfId="43420"/>
    <cellStyle name="Heading 4 2 5" xfId="43421"/>
    <cellStyle name="Heading 4 2 5 2" xfId="43422"/>
    <cellStyle name="Heading 4 2 5 3" xfId="43423"/>
    <cellStyle name="Heading 4 2 6" xfId="43424"/>
    <cellStyle name="Heading 4 2 6 2" xfId="43425"/>
    <cellStyle name="Heading 4 2 7" xfId="43426"/>
    <cellStyle name="Heading 4 20" xfId="14909"/>
    <cellStyle name="Heading 4 21" xfId="14910"/>
    <cellStyle name="Heading 4 22" xfId="14911"/>
    <cellStyle name="Heading 4 23" xfId="14912"/>
    <cellStyle name="Heading 4 24" xfId="14913"/>
    <cellStyle name="Heading 4 25" xfId="14914"/>
    <cellStyle name="Heading 4 26" xfId="14915"/>
    <cellStyle name="Heading 4 27" xfId="14916"/>
    <cellStyle name="Heading 4 28" xfId="14917"/>
    <cellStyle name="Heading 4 29" xfId="14918"/>
    <cellStyle name="Heading 4 3" xfId="14919"/>
    <cellStyle name="Heading 4 3 2" xfId="14920"/>
    <cellStyle name="Heading 4 3 2 2" xfId="43427"/>
    <cellStyle name="Heading 4 3 2 2 2" xfId="43428"/>
    <cellStyle name="Heading 4 3 2 3" xfId="43429"/>
    <cellStyle name="Heading 4 3 3" xfId="14921"/>
    <cellStyle name="Heading 4 3 3 2" xfId="43430"/>
    <cellStyle name="Heading 4 3 4" xfId="14922"/>
    <cellStyle name="Heading 4 3 4 2" xfId="43431"/>
    <cellStyle name="Heading 4 3 5" xfId="43432"/>
    <cellStyle name="Heading 4 30" xfId="14923"/>
    <cellStyle name="Heading 4 31" xfId="14924"/>
    <cellStyle name="Heading 4 32" xfId="14925"/>
    <cellStyle name="Heading 4 33" xfId="14926"/>
    <cellStyle name="Heading 4 34" xfId="14927"/>
    <cellStyle name="Heading 4 35" xfId="14928"/>
    <cellStyle name="Heading 4 36" xfId="14929"/>
    <cellStyle name="Heading 4 37" xfId="14930"/>
    <cellStyle name="Heading 4 38" xfId="14931"/>
    <cellStyle name="Heading 4 39" xfId="14932"/>
    <cellStyle name="Heading 4 4" xfId="14933"/>
    <cellStyle name="Heading 4 4 2" xfId="43433"/>
    <cellStyle name="Heading 4 4 2 2" xfId="43434"/>
    <cellStyle name="Heading 4 4 2 2 2" xfId="43435"/>
    <cellStyle name="Heading 4 4 2 3" xfId="43436"/>
    <cellStyle name="Heading 4 4 2 4" xfId="43437"/>
    <cellStyle name="Heading 4 4 3" xfId="43438"/>
    <cellStyle name="Heading 4 4 3 2" xfId="43439"/>
    <cellStyle name="Heading 4 4 4" xfId="43440"/>
    <cellStyle name="Heading 4 4 4 2" xfId="43441"/>
    <cellStyle name="Heading 4 4 5" xfId="43442"/>
    <cellStyle name="Heading 4 40" xfId="14934"/>
    <cellStyle name="Heading 4 41" xfId="14935"/>
    <cellStyle name="Heading 4 42" xfId="14936"/>
    <cellStyle name="Heading 4 43" xfId="14937"/>
    <cellStyle name="Heading 4 44" xfId="14938"/>
    <cellStyle name="Heading 4 45" xfId="14939"/>
    <cellStyle name="Heading 4 46" xfId="14940"/>
    <cellStyle name="Heading 4 47" xfId="14941"/>
    <cellStyle name="Heading 4 48" xfId="14942"/>
    <cellStyle name="Heading 4 49" xfId="14943"/>
    <cellStyle name="Heading 4 5" xfId="14944"/>
    <cellStyle name="Heading 4 5 2" xfId="43443"/>
    <cellStyle name="Heading 4 5 2 2" xfId="43444"/>
    <cellStyle name="Heading 4 5 2 3" xfId="43445"/>
    <cellStyle name="Heading 4 5 3" xfId="43446"/>
    <cellStyle name="Heading 4 50" xfId="14945"/>
    <cellStyle name="Heading 4 51" xfId="14946"/>
    <cellStyle name="Heading 4 52" xfId="14947"/>
    <cellStyle name="Heading 4 53" xfId="14948"/>
    <cellStyle name="Heading 4 54" xfId="14949"/>
    <cellStyle name="Heading 4 55" xfId="14950"/>
    <cellStyle name="Heading 4 56" xfId="14951"/>
    <cellStyle name="Heading 4 57" xfId="14952"/>
    <cellStyle name="Heading 4 58" xfId="14953"/>
    <cellStyle name="Heading 4 59" xfId="14954"/>
    <cellStyle name="Heading 4 6" xfId="14955"/>
    <cellStyle name="Heading 4 6 2" xfId="43447"/>
    <cellStyle name="Heading 4 6 2 2" xfId="43448"/>
    <cellStyle name="Heading 4 6 3" xfId="43449"/>
    <cellStyle name="Heading 4 6 4" xfId="43450"/>
    <cellStyle name="Heading 4 6 5" xfId="43451"/>
    <cellStyle name="Heading 4 60" xfId="14956"/>
    <cellStyle name="Heading 4 61" xfId="14957"/>
    <cellStyle name="Heading 4 62" xfId="14958"/>
    <cellStyle name="Heading 4 63" xfId="14959"/>
    <cellStyle name="Heading 4 64" xfId="14960"/>
    <cellStyle name="Heading 4 65" xfId="43452"/>
    <cellStyle name="Heading 4 7" xfId="14961"/>
    <cellStyle name="Heading 4 7 2" xfId="43453"/>
    <cellStyle name="Heading 4 7 3" xfId="43454"/>
    <cellStyle name="Heading 4 8" xfId="14962"/>
    <cellStyle name="Heading 4 9" xfId="14963"/>
    <cellStyle name="Heading 5" xfId="43455"/>
    <cellStyle name="Heading1" xfId="14964"/>
    <cellStyle name="Heading1 2" xfId="14965"/>
    <cellStyle name="Heading1 2 2" xfId="14966"/>
    <cellStyle name="Heading1 2 2 2" xfId="43456"/>
    <cellStyle name="Heading1 2 3" xfId="43457"/>
    <cellStyle name="Heading1 2 3 2" xfId="43458"/>
    <cellStyle name="Heading1 3" xfId="14967"/>
    <cellStyle name="Heading1 3 2" xfId="14968"/>
    <cellStyle name="Heading1 3 2 2" xfId="43459"/>
    <cellStyle name="Heading1 3 2 3" xfId="43460"/>
    <cellStyle name="Heading1 3 3" xfId="43461"/>
    <cellStyle name="Heading1 3 4" xfId="43462"/>
    <cellStyle name="Heading1 4" xfId="14969"/>
    <cellStyle name="Heading1 4 2" xfId="43463"/>
    <cellStyle name="Heading1 5" xfId="14970"/>
    <cellStyle name="Heading1 5 2" xfId="43464"/>
    <cellStyle name="Heading1 6" xfId="14971"/>
    <cellStyle name="Heading1 6 2" xfId="43465"/>
    <cellStyle name="Heading1 7" xfId="14972"/>
    <cellStyle name="Heading1 8" xfId="14973"/>
    <cellStyle name="Heading1_4.32E Depreciation Study Robs file" xfId="14974"/>
    <cellStyle name="Heading2" xfId="14975"/>
    <cellStyle name="Heading2 2" xfId="14976"/>
    <cellStyle name="Heading2 2 2" xfId="14977"/>
    <cellStyle name="Heading2 2 2 2" xfId="43466"/>
    <cellStyle name="Heading2 2 3" xfId="43467"/>
    <cellStyle name="Heading2 2 3 2" xfId="43468"/>
    <cellStyle name="Heading2 3" xfId="14978"/>
    <cellStyle name="Heading2 3 2" xfId="14979"/>
    <cellStyle name="Heading2 3 2 2" xfId="43469"/>
    <cellStyle name="Heading2 3 2 3" xfId="43470"/>
    <cellStyle name="Heading2 3 3" xfId="43471"/>
    <cellStyle name="Heading2 3 4" xfId="43472"/>
    <cellStyle name="Heading2 4" xfId="14980"/>
    <cellStyle name="Heading2 4 2" xfId="43473"/>
    <cellStyle name="Heading2 5" xfId="14981"/>
    <cellStyle name="Heading2 5 2" xfId="43474"/>
    <cellStyle name="Heading2 6" xfId="14982"/>
    <cellStyle name="Heading2 6 2" xfId="43475"/>
    <cellStyle name="Heading2 7" xfId="14983"/>
    <cellStyle name="Heading2 8" xfId="14984"/>
    <cellStyle name="Heading2_4.32E Depreciation Study Robs file" xfId="14985"/>
    <cellStyle name="Heading3" xfId="14986"/>
    <cellStyle name="Heading4" xfId="14987"/>
    <cellStyle name="Headings" xfId="14988"/>
    <cellStyle name="HeadlineStyle" xfId="14989"/>
    <cellStyle name="HeadlineStyle 2" xfId="43476"/>
    <cellStyle name="HeadlineStyle 2 2" xfId="43477"/>
    <cellStyle name="HeadlineStyle 2 2 2" xfId="43478"/>
    <cellStyle name="HeadlineStyle 2 2 2 2" xfId="43479"/>
    <cellStyle name="HeadlineStyle 2 3" xfId="43480"/>
    <cellStyle name="HeadlineStyle 2 3 2" xfId="43481"/>
    <cellStyle name="HeadlineStyle 2 4" xfId="43482"/>
    <cellStyle name="HeadlineStyle 2 4 2" xfId="43483"/>
    <cellStyle name="HeadlineStyle 3" xfId="43484"/>
    <cellStyle name="HeadlineStyle 3 2" xfId="43485"/>
    <cellStyle name="HeadlineStyle 3 2 2" xfId="43486"/>
    <cellStyle name="HeadlineStyle 4" xfId="43487"/>
    <cellStyle name="HeadlineStyle 4 2" xfId="43488"/>
    <cellStyle name="HeadlineStyle 4 2 2" xfId="43489"/>
    <cellStyle name="HeadlineStyle 4 3" xfId="43490"/>
    <cellStyle name="HeadlineStyle 5" xfId="43491"/>
    <cellStyle name="HeadlineStyle 5 2" xfId="43492"/>
    <cellStyle name="HeadlineStyle 6" xfId="43493"/>
    <cellStyle name="HeadlineStyle 6 2" xfId="43494"/>
    <cellStyle name="HeadlineStyleJustified" xfId="14990"/>
    <cellStyle name="HeadlineStyleJustified 2" xfId="43495"/>
    <cellStyle name="HeadlineStyleJustified 2 2" xfId="43496"/>
    <cellStyle name="HeadlineStyleJustified 2 2 2" xfId="43497"/>
    <cellStyle name="HeadlineStyleJustified 2 2 2 2" xfId="43498"/>
    <cellStyle name="HeadlineStyleJustified 2 3" xfId="43499"/>
    <cellStyle name="HeadlineStyleJustified 2 3 2" xfId="43500"/>
    <cellStyle name="HeadlineStyleJustified 2 4" xfId="43501"/>
    <cellStyle name="HeadlineStyleJustified 2 4 2" xfId="43502"/>
    <cellStyle name="HeadlineStyleJustified 3" xfId="43503"/>
    <cellStyle name="HeadlineStyleJustified 3 2" xfId="43504"/>
    <cellStyle name="HeadlineStyleJustified 3 2 2" xfId="43505"/>
    <cellStyle name="HeadlineStyleJustified 4" xfId="43506"/>
    <cellStyle name="HeadlineStyleJustified 4 2" xfId="43507"/>
    <cellStyle name="HeadlineStyleJustified 4 2 2" xfId="43508"/>
    <cellStyle name="HeadlineStyleJustified 4 3" xfId="43509"/>
    <cellStyle name="HeadlineStyleJustified 5" xfId="43510"/>
    <cellStyle name="HeadlineStyleJustified 5 2" xfId="43511"/>
    <cellStyle name="HeadlineStyleJustified 6" xfId="43512"/>
    <cellStyle name="HeadlineStyleJustified 6 2" xfId="43513"/>
    <cellStyle name="Hidden" xfId="14991"/>
    <cellStyle name="Hyperlink 2" xfId="14992"/>
    <cellStyle name="Hyperlink 2 2" xfId="14993"/>
    <cellStyle name="Hyperlink 2 2 2" xfId="43514"/>
    <cellStyle name="Hyperlink 2 2 2 2" xfId="43515"/>
    <cellStyle name="Hyperlink 2 2 3" xfId="43516"/>
    <cellStyle name="Hyperlink 2 3" xfId="43517"/>
    <cellStyle name="Hyperlink 2 3 2" xfId="43518"/>
    <cellStyle name="Hyperlink 2 4" xfId="43519"/>
    <cellStyle name="Hyperlink 2 4 2" xfId="43520"/>
    <cellStyle name="Hyperlink 2_2011 OM ASM Report" xfId="14994"/>
    <cellStyle name="Hyperlink 3" xfId="14995"/>
    <cellStyle name="Hyperlink 3 2" xfId="43521"/>
    <cellStyle name="Hyperlink_F2009Tables_Final_with_link" xfId="43522"/>
    <cellStyle name="Input [yellow]" xfId="14996"/>
    <cellStyle name="Input [yellow] 10" xfId="14997"/>
    <cellStyle name="Input [yellow] 2" xfId="14998"/>
    <cellStyle name="Input [yellow] 2 2" xfId="14999"/>
    <cellStyle name="Input [yellow] 2 2 2" xfId="15000"/>
    <cellStyle name="Input [yellow] 2 2 2 2" xfId="43523"/>
    <cellStyle name="Input [yellow] 2 2 2 2 2" xfId="43524"/>
    <cellStyle name="Input [yellow] 2 2 2 3" xfId="43525"/>
    <cellStyle name="Input [yellow] 2 2 3" xfId="43526"/>
    <cellStyle name="Input [yellow] 2 2 3 2" xfId="43527"/>
    <cellStyle name="Input [yellow] 2 2 3 2 2" xfId="43528"/>
    <cellStyle name="Input [yellow] 2 2 3 3" xfId="43529"/>
    <cellStyle name="Input [yellow] 2 2 4" xfId="43530"/>
    <cellStyle name="Input [yellow] 2 2 4 2" xfId="43531"/>
    <cellStyle name="Input [yellow] 2 2 5" xfId="43532"/>
    <cellStyle name="Input [yellow] 2 2 5 2" xfId="43533"/>
    <cellStyle name="Input [yellow] 2 2 6" xfId="43534"/>
    <cellStyle name="Input [yellow] 2 2 7" xfId="43535"/>
    <cellStyle name="Input [yellow] 2 3" xfId="15001"/>
    <cellStyle name="Input [yellow] 2 3 2" xfId="15002"/>
    <cellStyle name="Input [yellow] 2 3 2 2" xfId="43536"/>
    <cellStyle name="Input [yellow] 2 3 3" xfId="43537"/>
    <cellStyle name="Input [yellow] 2 3 4" xfId="43538"/>
    <cellStyle name="Input [yellow] 2 3 5" xfId="43539"/>
    <cellStyle name="Input [yellow] 2 3 6" xfId="43540"/>
    <cellStyle name="Input [yellow] 2 3 7" xfId="43541"/>
    <cellStyle name="Input [yellow] 2 4" xfId="15003"/>
    <cellStyle name="Input [yellow] 2 4 2" xfId="15004"/>
    <cellStyle name="Input [yellow] 2 5" xfId="15005"/>
    <cellStyle name="Input [yellow] 2 5 2" xfId="15006"/>
    <cellStyle name="Input [yellow] 2 6" xfId="15007"/>
    <cellStyle name="Input [yellow] 3" xfId="15008"/>
    <cellStyle name="Input [yellow] 3 2" xfId="15009"/>
    <cellStyle name="Input [yellow] 3 2 2" xfId="15010"/>
    <cellStyle name="Input [yellow] 3 2 2 2" xfId="43542"/>
    <cellStyle name="Input [yellow] 3 2 2 2 2" xfId="43543"/>
    <cellStyle name="Input [yellow] 3 2 2 3" xfId="43544"/>
    <cellStyle name="Input [yellow] 3 2 3" xfId="43545"/>
    <cellStyle name="Input [yellow] 3 2 3 2" xfId="43546"/>
    <cellStyle name="Input [yellow] 3 2 3 2 2" xfId="43547"/>
    <cellStyle name="Input [yellow] 3 2 3 3" xfId="43548"/>
    <cellStyle name="Input [yellow] 3 2 4" xfId="43549"/>
    <cellStyle name="Input [yellow] 3 2 4 2" xfId="43550"/>
    <cellStyle name="Input [yellow] 3 2 5" xfId="43551"/>
    <cellStyle name="Input [yellow] 3 2 5 2" xfId="43552"/>
    <cellStyle name="Input [yellow] 3 2 6" xfId="43553"/>
    <cellStyle name="Input [yellow] 3 2 7" xfId="43554"/>
    <cellStyle name="Input [yellow] 3 3" xfId="15011"/>
    <cellStyle name="Input [yellow] 3 3 2" xfId="15012"/>
    <cellStyle name="Input [yellow] 3 3 2 2" xfId="43555"/>
    <cellStyle name="Input [yellow] 3 3 3" xfId="43556"/>
    <cellStyle name="Input [yellow] 3 3 4" xfId="43557"/>
    <cellStyle name="Input [yellow] 3 3 5" xfId="43558"/>
    <cellStyle name="Input [yellow] 3 3 6" xfId="43559"/>
    <cellStyle name="Input [yellow] 3 3 7" xfId="43560"/>
    <cellStyle name="Input [yellow] 3 4" xfId="15013"/>
    <cellStyle name="Input [yellow] 3 4 2" xfId="15014"/>
    <cellStyle name="Input [yellow] 3 5" xfId="15015"/>
    <cellStyle name="Input [yellow] 3 5 2" xfId="15016"/>
    <cellStyle name="Input [yellow] 3 6" xfId="15017"/>
    <cellStyle name="Input [yellow] 4" xfId="15018"/>
    <cellStyle name="Input [yellow] 4 2" xfId="15019"/>
    <cellStyle name="Input [yellow] 4 2 2" xfId="15020"/>
    <cellStyle name="Input [yellow] 4 2 2 2" xfId="43561"/>
    <cellStyle name="Input [yellow] 4 2 3" xfId="43562"/>
    <cellStyle name="Input [yellow] 4 2 4" xfId="43563"/>
    <cellStyle name="Input [yellow] 4 2 5" xfId="43564"/>
    <cellStyle name="Input [yellow] 4 2 6" xfId="43565"/>
    <cellStyle name="Input [yellow] 4 2 7" xfId="43566"/>
    <cellStyle name="Input [yellow] 4 3" xfId="15021"/>
    <cellStyle name="Input [yellow] 4 3 2" xfId="15022"/>
    <cellStyle name="Input [yellow] 4 3 3" xfId="43567"/>
    <cellStyle name="Input [yellow] 4 3 4" xfId="43568"/>
    <cellStyle name="Input [yellow] 4 3 5" xfId="43569"/>
    <cellStyle name="Input [yellow] 4 3 6" xfId="43570"/>
    <cellStyle name="Input [yellow] 4 3 7" xfId="43571"/>
    <cellStyle name="Input [yellow] 4 4" xfId="15023"/>
    <cellStyle name="Input [yellow] 4 4 2" xfId="15024"/>
    <cellStyle name="Input [yellow] 4 5" xfId="15025"/>
    <cellStyle name="Input [yellow] 4 5 2" xfId="15026"/>
    <cellStyle name="Input [yellow] 4 6" xfId="15027"/>
    <cellStyle name="Input [yellow] 5" xfId="15028"/>
    <cellStyle name="Input [yellow] 5 2" xfId="15029"/>
    <cellStyle name="Input [yellow] 5 2 2" xfId="43572"/>
    <cellStyle name="Input [yellow] 5 2 2 2" xfId="43573"/>
    <cellStyle name="Input [yellow] 5 2 2 2 2" xfId="43574"/>
    <cellStyle name="Input [yellow] 5 2 2 3" xfId="43575"/>
    <cellStyle name="Input [yellow] 5 2 3" xfId="43576"/>
    <cellStyle name="Input [yellow] 5 2 3 2" xfId="43577"/>
    <cellStyle name="Input [yellow] 5 2 4" xfId="43578"/>
    <cellStyle name="Input [yellow] 5 2 4 2" xfId="43579"/>
    <cellStyle name="Input [yellow] 5 2 5" xfId="43580"/>
    <cellStyle name="Input [yellow] 5 2 6" xfId="43581"/>
    <cellStyle name="Input [yellow] 5 2 7" xfId="43582"/>
    <cellStyle name="Input [yellow] 5 3" xfId="15030"/>
    <cellStyle name="Input [yellow] 5 3 2" xfId="43583"/>
    <cellStyle name="Input [yellow] 5 3 2 2" xfId="43584"/>
    <cellStyle name="Input [yellow] 5 3 3" xfId="43585"/>
    <cellStyle name="Input [yellow] 5 4" xfId="43586"/>
    <cellStyle name="Input [yellow] 5 4 2" xfId="43587"/>
    <cellStyle name="Input [yellow] 5 4 2 2" xfId="43588"/>
    <cellStyle name="Input [yellow] 5 4 3" xfId="43589"/>
    <cellStyle name="Input [yellow] 5 5" xfId="43590"/>
    <cellStyle name="Input [yellow] 5 5 2" xfId="43591"/>
    <cellStyle name="Input [yellow] 5 6" xfId="43592"/>
    <cellStyle name="Input [yellow] 5 6 2" xfId="43593"/>
    <cellStyle name="Input [yellow] 6" xfId="15031"/>
    <cellStyle name="Input [yellow] 6 2" xfId="15032"/>
    <cellStyle name="Input [yellow] 6 2 2" xfId="43594"/>
    <cellStyle name="Input [yellow] 6 3" xfId="43595"/>
    <cellStyle name="Input [yellow] 6 4" xfId="43596"/>
    <cellStyle name="Input [yellow] 6 5" xfId="43597"/>
    <cellStyle name="Input [yellow] 6 6" xfId="43598"/>
    <cellStyle name="Input [yellow] 6 7" xfId="43599"/>
    <cellStyle name="Input [yellow] 7" xfId="15033"/>
    <cellStyle name="Input [yellow] 7 2" xfId="15034"/>
    <cellStyle name="Input [yellow] 8" xfId="15035"/>
    <cellStyle name="Input [yellow] 8 2" xfId="15036"/>
    <cellStyle name="Input [yellow] 9" xfId="15037"/>
    <cellStyle name="Input [yellow] 9 2" xfId="15038"/>
    <cellStyle name="Input [yellow]_(C) WHE Proforma with ITC cash grant 10 Yr Amort_for deferral_102809" xfId="15039"/>
    <cellStyle name="Input 10" xfId="15040"/>
    <cellStyle name="Input 10 2" xfId="43600"/>
    <cellStyle name="Input 10 2 2" xfId="43601"/>
    <cellStyle name="Input 10 2 2 2" xfId="43602"/>
    <cellStyle name="Input 10 2 3" xfId="43603"/>
    <cellStyle name="Input 10 3" xfId="43604"/>
    <cellStyle name="Input 10 3 2" xfId="43605"/>
    <cellStyle name="Input 10 4" xfId="43606"/>
    <cellStyle name="Input 10 4 2" xfId="43607"/>
    <cellStyle name="Input 10 5" xfId="43608"/>
    <cellStyle name="Input 10 6" xfId="43609"/>
    <cellStyle name="Input 10 7" xfId="43610"/>
    <cellStyle name="Input 10 8" xfId="43611"/>
    <cellStyle name="Input 100" xfId="15041"/>
    <cellStyle name="Input 100 2" xfId="15042"/>
    <cellStyle name="Input 100 3" xfId="15043"/>
    <cellStyle name="Input 101" xfId="15044"/>
    <cellStyle name="Input 101 2" xfId="15045"/>
    <cellStyle name="Input 101 3" xfId="15046"/>
    <cellStyle name="Input 102" xfId="15047"/>
    <cellStyle name="Input 102 2" xfId="15048"/>
    <cellStyle name="Input 102 3" xfId="15049"/>
    <cellStyle name="Input 103" xfId="15050"/>
    <cellStyle name="Input 103 2" xfId="15051"/>
    <cellStyle name="Input 103 3" xfId="15052"/>
    <cellStyle name="Input 104" xfId="15053"/>
    <cellStyle name="Input 104 2" xfId="15054"/>
    <cellStyle name="Input 104 3" xfId="15055"/>
    <cellStyle name="Input 105" xfId="15056"/>
    <cellStyle name="Input 105 2" xfId="15057"/>
    <cellStyle name="Input 105 3" xfId="15058"/>
    <cellStyle name="Input 106" xfId="15059"/>
    <cellStyle name="Input 106 2" xfId="15060"/>
    <cellStyle name="Input 106 3" xfId="15061"/>
    <cellStyle name="Input 107" xfId="15062"/>
    <cellStyle name="Input 107 2" xfId="15063"/>
    <cellStyle name="Input 107 3" xfId="15064"/>
    <cellStyle name="Input 108" xfId="15065"/>
    <cellStyle name="Input 108 2" xfId="15066"/>
    <cellStyle name="Input 108 3" xfId="15067"/>
    <cellStyle name="Input 109" xfId="15068"/>
    <cellStyle name="Input 109 2" xfId="15069"/>
    <cellStyle name="Input 109 3" xfId="15070"/>
    <cellStyle name="Input 11" xfId="15071"/>
    <cellStyle name="Input 11 2" xfId="43612"/>
    <cellStyle name="Input 11 2 2" xfId="43613"/>
    <cellStyle name="Input 11 2 2 2" xfId="43614"/>
    <cellStyle name="Input 11 2 3" xfId="43615"/>
    <cellStyle name="Input 11 3" xfId="43616"/>
    <cellStyle name="Input 11 3 2" xfId="43617"/>
    <cellStyle name="Input 11 4" xfId="43618"/>
    <cellStyle name="Input 11 4 2" xfId="43619"/>
    <cellStyle name="Input 11 5" xfId="43620"/>
    <cellStyle name="Input 110" xfId="15072"/>
    <cellStyle name="Input 110 2" xfId="15073"/>
    <cellStyle name="Input 110 3" xfId="15074"/>
    <cellStyle name="Input 111" xfId="15075"/>
    <cellStyle name="Input 111 2" xfId="15076"/>
    <cellStyle name="Input 111 3" xfId="15077"/>
    <cellStyle name="Input 112" xfId="15078"/>
    <cellStyle name="Input 112 2" xfId="15079"/>
    <cellStyle name="Input 112 3" xfId="15080"/>
    <cellStyle name="Input 113" xfId="15081"/>
    <cellStyle name="Input 113 2" xfId="15082"/>
    <cellStyle name="Input 113 3" xfId="15083"/>
    <cellStyle name="Input 114" xfId="15084"/>
    <cellStyle name="Input 114 2" xfId="15085"/>
    <cellStyle name="Input 114 3" xfId="15086"/>
    <cellStyle name="Input 115" xfId="15087"/>
    <cellStyle name="Input 115 2" xfId="15088"/>
    <cellStyle name="Input 115 3" xfId="15089"/>
    <cellStyle name="Input 116" xfId="15090"/>
    <cellStyle name="Input 116 2" xfId="15091"/>
    <cellStyle name="Input 116 3" xfId="15092"/>
    <cellStyle name="Input 117" xfId="15093"/>
    <cellStyle name="Input 117 2" xfId="15094"/>
    <cellStyle name="Input 117 3" xfId="15095"/>
    <cellStyle name="Input 118" xfId="15096"/>
    <cellStyle name="Input 118 2" xfId="15097"/>
    <cellStyle name="Input 118 3" xfId="15098"/>
    <cellStyle name="Input 119" xfId="15099"/>
    <cellStyle name="Input 119 2" xfId="15100"/>
    <cellStyle name="Input 119 3" xfId="15101"/>
    <cellStyle name="Input 12" xfId="15102"/>
    <cellStyle name="Input 12 2" xfId="43621"/>
    <cellStyle name="Input 12 2 2" xfId="43622"/>
    <cellStyle name="Input 12 2 2 2" xfId="43623"/>
    <cellStyle name="Input 12 2 3" xfId="43624"/>
    <cellStyle name="Input 12 3" xfId="43625"/>
    <cellStyle name="Input 12 3 2" xfId="43626"/>
    <cellStyle name="Input 12 4" xfId="43627"/>
    <cellStyle name="Input 12 4 2" xfId="43628"/>
    <cellStyle name="Input 12 5" xfId="43629"/>
    <cellStyle name="Input 120" xfId="15103"/>
    <cellStyle name="Input 120 2" xfId="15104"/>
    <cellStyle name="Input 120 3" xfId="15105"/>
    <cellStyle name="Input 121" xfId="15106"/>
    <cellStyle name="Input 121 2" xfId="15107"/>
    <cellStyle name="Input 121 3" xfId="15108"/>
    <cellStyle name="Input 122" xfId="15109"/>
    <cellStyle name="Input 122 2" xfId="15110"/>
    <cellStyle name="Input 122 3" xfId="15111"/>
    <cellStyle name="Input 123" xfId="15112"/>
    <cellStyle name="Input 123 2" xfId="15113"/>
    <cellStyle name="Input 123 3" xfId="15114"/>
    <cellStyle name="Input 124" xfId="15115"/>
    <cellStyle name="Input 124 2" xfId="15116"/>
    <cellStyle name="Input 124 3" xfId="15117"/>
    <cellStyle name="Input 125" xfId="15118"/>
    <cellStyle name="Input 125 2" xfId="15119"/>
    <cellStyle name="Input 125 3" xfId="15120"/>
    <cellStyle name="Input 126" xfId="15121"/>
    <cellStyle name="Input 126 2" xfId="15122"/>
    <cellStyle name="Input 126 3" xfId="15123"/>
    <cellStyle name="Input 127" xfId="15124"/>
    <cellStyle name="Input 127 2" xfId="15125"/>
    <cellStyle name="Input 127 3" xfId="15126"/>
    <cellStyle name="Input 128" xfId="15127"/>
    <cellStyle name="Input 128 2" xfId="15128"/>
    <cellStyle name="Input 128 3" xfId="15129"/>
    <cellStyle name="Input 129" xfId="15130"/>
    <cellStyle name="Input 129 2" xfId="15131"/>
    <cellStyle name="Input 129 3" xfId="15132"/>
    <cellStyle name="Input 13" xfId="15133"/>
    <cellStyle name="Input 13 2" xfId="43630"/>
    <cellStyle name="Input 13 2 2" xfId="43631"/>
    <cellStyle name="Input 13 2 2 2" xfId="43632"/>
    <cellStyle name="Input 13 2 3" xfId="43633"/>
    <cellStyle name="Input 13 3" xfId="43634"/>
    <cellStyle name="Input 13 3 2" xfId="43635"/>
    <cellStyle name="Input 13 4" xfId="43636"/>
    <cellStyle name="Input 13 4 2" xfId="43637"/>
    <cellStyle name="Input 13 5" xfId="43638"/>
    <cellStyle name="Input 13 6" xfId="43639"/>
    <cellStyle name="Input 13 7" xfId="43640"/>
    <cellStyle name="Input 13 8" xfId="43641"/>
    <cellStyle name="Input 130" xfId="15134"/>
    <cellStyle name="Input 130 2" xfId="15135"/>
    <cellStyle name="Input 130 3" xfId="15136"/>
    <cellStyle name="Input 131" xfId="15137"/>
    <cellStyle name="Input 131 2" xfId="15138"/>
    <cellStyle name="Input 131 3" xfId="15139"/>
    <cellStyle name="Input 132" xfId="15140"/>
    <cellStyle name="Input 132 2" xfId="15141"/>
    <cellStyle name="Input 132 3" xfId="15142"/>
    <cellStyle name="Input 133" xfId="15143"/>
    <cellStyle name="Input 133 2" xfId="15144"/>
    <cellStyle name="Input 133 3" xfId="15145"/>
    <cellStyle name="Input 134" xfId="15146"/>
    <cellStyle name="Input 134 2" xfId="15147"/>
    <cellStyle name="Input 134 3" xfId="15148"/>
    <cellStyle name="Input 135" xfId="15149"/>
    <cellStyle name="Input 135 2" xfId="15150"/>
    <cellStyle name="Input 135 3" xfId="15151"/>
    <cellStyle name="Input 136" xfId="15152"/>
    <cellStyle name="Input 136 2" xfId="15153"/>
    <cellStyle name="Input 136 3" xfId="15154"/>
    <cellStyle name="Input 137" xfId="15155"/>
    <cellStyle name="Input 137 2" xfId="15156"/>
    <cellStyle name="Input 137 3" xfId="15157"/>
    <cellStyle name="Input 138" xfId="15158"/>
    <cellStyle name="Input 138 2" xfId="15159"/>
    <cellStyle name="Input 138 3" xfId="15160"/>
    <cellStyle name="Input 139" xfId="15161"/>
    <cellStyle name="Input 139 2" xfId="15162"/>
    <cellStyle name="Input 139 3" xfId="15163"/>
    <cellStyle name="Input 14" xfId="15164"/>
    <cellStyle name="Input 14 2" xfId="43642"/>
    <cellStyle name="Input 14 2 2" xfId="43643"/>
    <cellStyle name="Input 14 2 2 2" xfId="43644"/>
    <cellStyle name="Input 14 2 3" xfId="43645"/>
    <cellStyle name="Input 14 3" xfId="43646"/>
    <cellStyle name="Input 14 3 2" xfId="43647"/>
    <cellStyle name="Input 14 4" xfId="43648"/>
    <cellStyle name="Input 14 4 2" xfId="43649"/>
    <cellStyle name="Input 14 5" xfId="43650"/>
    <cellStyle name="Input 14 6" xfId="43651"/>
    <cellStyle name="Input 14 7" xfId="43652"/>
    <cellStyle name="Input 14 8" xfId="43653"/>
    <cellStyle name="Input 140" xfId="15165"/>
    <cellStyle name="Input 140 2" xfId="15166"/>
    <cellStyle name="Input 140 3" xfId="15167"/>
    <cellStyle name="Input 141" xfId="15168"/>
    <cellStyle name="Input 141 2" xfId="15169"/>
    <cellStyle name="Input 141 3" xfId="15170"/>
    <cellStyle name="Input 142" xfId="15171"/>
    <cellStyle name="Input 142 2" xfId="15172"/>
    <cellStyle name="Input 142 3" xfId="15173"/>
    <cellStyle name="Input 143" xfId="15174"/>
    <cellStyle name="Input 143 2" xfId="15175"/>
    <cellStyle name="Input 143 3" xfId="15176"/>
    <cellStyle name="Input 144" xfId="15177"/>
    <cellStyle name="Input 144 2" xfId="15178"/>
    <cellStyle name="Input 144 3" xfId="15179"/>
    <cellStyle name="Input 145" xfId="15180"/>
    <cellStyle name="Input 145 2" xfId="15181"/>
    <cellStyle name="Input 145 3" xfId="15182"/>
    <cellStyle name="Input 146" xfId="15183"/>
    <cellStyle name="Input 146 2" xfId="15184"/>
    <cellStyle name="Input 146 3" xfId="15185"/>
    <cellStyle name="Input 147" xfId="15186"/>
    <cellStyle name="Input 147 2" xfId="15187"/>
    <cellStyle name="Input 147 3" xfId="15188"/>
    <cellStyle name="Input 148" xfId="15189"/>
    <cellStyle name="Input 148 2" xfId="15190"/>
    <cellStyle name="Input 148 3" xfId="15191"/>
    <cellStyle name="Input 149" xfId="15192"/>
    <cellStyle name="Input 149 2" xfId="15193"/>
    <cellStyle name="Input 149 3" xfId="15194"/>
    <cellStyle name="Input 15" xfId="15195"/>
    <cellStyle name="Input 15 2" xfId="43654"/>
    <cellStyle name="Input 15 2 2" xfId="43655"/>
    <cellStyle name="Input 15 2 2 2" xfId="43656"/>
    <cellStyle name="Input 15 2 3" xfId="43657"/>
    <cellStyle name="Input 15 3" xfId="43658"/>
    <cellStyle name="Input 15 3 2" xfId="43659"/>
    <cellStyle name="Input 15 4" xfId="43660"/>
    <cellStyle name="Input 15 4 2" xfId="43661"/>
    <cellStyle name="Input 15 5" xfId="43662"/>
    <cellStyle name="Input 15 6" xfId="43663"/>
    <cellStyle name="Input 150" xfId="15196"/>
    <cellStyle name="Input 150 2" xfId="15197"/>
    <cellStyle name="Input 150 3" xfId="15198"/>
    <cellStyle name="Input 151" xfId="15199"/>
    <cellStyle name="Input 151 2" xfId="15200"/>
    <cellStyle name="Input 151 3" xfId="15201"/>
    <cellStyle name="Input 152" xfId="15202"/>
    <cellStyle name="Input 152 2" xfId="15203"/>
    <cellStyle name="Input 152 3" xfId="15204"/>
    <cellStyle name="Input 153" xfId="15205"/>
    <cellStyle name="Input 153 2" xfId="15206"/>
    <cellStyle name="Input 153 3" xfId="15207"/>
    <cellStyle name="Input 154" xfId="15208"/>
    <cellStyle name="Input 154 2" xfId="15209"/>
    <cellStyle name="Input 154 3" xfId="15210"/>
    <cellStyle name="Input 155" xfId="15211"/>
    <cellStyle name="Input 155 2" xfId="15212"/>
    <cellStyle name="Input 155 3" xfId="15213"/>
    <cellStyle name="Input 156" xfId="15214"/>
    <cellStyle name="Input 156 2" xfId="15215"/>
    <cellStyle name="Input 156 3" xfId="15216"/>
    <cellStyle name="Input 157" xfId="15217"/>
    <cellStyle name="Input 157 2" xfId="15218"/>
    <cellStyle name="Input 157 3" xfId="15219"/>
    <cellStyle name="Input 158" xfId="15220"/>
    <cellStyle name="Input 158 2" xfId="15221"/>
    <cellStyle name="Input 158 3" xfId="15222"/>
    <cellStyle name="Input 159" xfId="15223"/>
    <cellStyle name="Input 159 2" xfId="15224"/>
    <cellStyle name="Input 159 3" xfId="15225"/>
    <cellStyle name="Input 16" xfId="15226"/>
    <cellStyle name="Input 16 2" xfId="15227"/>
    <cellStyle name="Input 16 2 2" xfId="43664"/>
    <cellStyle name="Input 16 2 2 2" xfId="43665"/>
    <cellStyle name="Input 16 2 3" xfId="43666"/>
    <cellStyle name="Input 16 3" xfId="15228"/>
    <cellStyle name="Input 16 3 2" xfId="43667"/>
    <cellStyle name="Input 16 4" xfId="43668"/>
    <cellStyle name="Input 16 4 2" xfId="43669"/>
    <cellStyle name="Input 16 5" xfId="43670"/>
    <cellStyle name="Input 16 6" xfId="43671"/>
    <cellStyle name="Input 160" xfId="15229"/>
    <cellStyle name="Input 160 2" xfId="15230"/>
    <cellStyle name="Input 160 3" xfId="15231"/>
    <cellStyle name="Input 161" xfId="15232"/>
    <cellStyle name="Input 161 2" xfId="15233"/>
    <cellStyle name="Input 161 3" xfId="15234"/>
    <cellStyle name="Input 162" xfId="15235"/>
    <cellStyle name="Input 162 2" xfId="15236"/>
    <cellStyle name="Input 162 3" xfId="15237"/>
    <cellStyle name="Input 163" xfId="15238"/>
    <cellStyle name="Input 163 2" xfId="15239"/>
    <cellStyle name="Input 163 3" xfId="15240"/>
    <cellStyle name="Input 164" xfId="15241"/>
    <cellStyle name="Input 164 2" xfId="15242"/>
    <cellStyle name="Input 164 3" xfId="15243"/>
    <cellStyle name="Input 165" xfId="15244"/>
    <cellStyle name="Input 165 2" xfId="15245"/>
    <cellStyle name="Input 165 3" xfId="15246"/>
    <cellStyle name="Input 166" xfId="15247"/>
    <cellStyle name="Input 166 2" xfId="15248"/>
    <cellStyle name="Input 166 3" xfId="15249"/>
    <cellStyle name="Input 167" xfId="15250"/>
    <cellStyle name="Input 167 2" xfId="15251"/>
    <cellStyle name="Input 167 3" xfId="15252"/>
    <cellStyle name="Input 168" xfId="15253"/>
    <cellStyle name="Input 168 2" xfId="15254"/>
    <cellStyle name="Input 168 3" xfId="15255"/>
    <cellStyle name="Input 169" xfId="15256"/>
    <cellStyle name="Input 169 2" xfId="15257"/>
    <cellStyle name="Input 169 3" xfId="15258"/>
    <cellStyle name="Input 17" xfId="15259"/>
    <cellStyle name="Input 17 2" xfId="15260"/>
    <cellStyle name="Input 17 2 2" xfId="43672"/>
    <cellStyle name="Input 17 2 2 2" xfId="43673"/>
    <cellStyle name="Input 17 2 3" xfId="43674"/>
    <cellStyle name="Input 17 3" xfId="15261"/>
    <cellStyle name="Input 17 3 2" xfId="43675"/>
    <cellStyle name="Input 17 4" xfId="43676"/>
    <cellStyle name="Input 17 4 2" xfId="43677"/>
    <cellStyle name="Input 17 5" xfId="43678"/>
    <cellStyle name="Input 17 6" xfId="43679"/>
    <cellStyle name="Input 170" xfId="15262"/>
    <cellStyle name="Input 170 2" xfId="15263"/>
    <cellStyle name="Input 170 3" xfId="15264"/>
    <cellStyle name="Input 171" xfId="15265"/>
    <cellStyle name="Input 171 2" xfId="15266"/>
    <cellStyle name="Input 171 3" xfId="15267"/>
    <cellStyle name="Input 172" xfId="15268"/>
    <cellStyle name="Input 172 2" xfId="15269"/>
    <cellStyle name="Input 172 3" xfId="15270"/>
    <cellStyle name="Input 173" xfId="15271"/>
    <cellStyle name="Input 173 2" xfId="15272"/>
    <cellStyle name="Input 173 3" xfId="15273"/>
    <cellStyle name="Input 174" xfId="15274"/>
    <cellStyle name="Input 174 2" xfId="15275"/>
    <cellStyle name="Input 174 3" xfId="15276"/>
    <cellStyle name="Input 175" xfId="15277"/>
    <cellStyle name="Input 175 2" xfId="15278"/>
    <cellStyle name="Input 175 3" xfId="15279"/>
    <cellStyle name="Input 176" xfId="15280"/>
    <cellStyle name="Input 176 2" xfId="15281"/>
    <cellStyle name="Input 176 3" xfId="15282"/>
    <cellStyle name="Input 177" xfId="15283"/>
    <cellStyle name="Input 177 2" xfId="15284"/>
    <cellStyle name="Input 177 3" xfId="15285"/>
    <cellStyle name="Input 178" xfId="15286"/>
    <cellStyle name="Input 178 2" xfId="15287"/>
    <cellStyle name="Input 178 3" xfId="15288"/>
    <cellStyle name="Input 179" xfId="15289"/>
    <cellStyle name="Input 179 2" xfId="15290"/>
    <cellStyle name="Input 179 3" xfId="15291"/>
    <cellStyle name="Input 18" xfId="15292"/>
    <cellStyle name="Input 18 2" xfId="15293"/>
    <cellStyle name="Input 18 2 2" xfId="43680"/>
    <cellStyle name="Input 18 2 2 2" xfId="43681"/>
    <cellStyle name="Input 18 2 3" xfId="43682"/>
    <cellStyle name="Input 18 2 4" xfId="43683"/>
    <cellStyle name="Input 18 3" xfId="15294"/>
    <cellStyle name="Input 18 3 2" xfId="43684"/>
    <cellStyle name="Input 18 4" xfId="43685"/>
    <cellStyle name="Input 18 4 2" xfId="43686"/>
    <cellStyle name="Input 18 5" xfId="43687"/>
    <cellStyle name="Input 180" xfId="15295"/>
    <cellStyle name="Input 180 2" xfId="15296"/>
    <cellStyle name="Input 180 3" xfId="15297"/>
    <cellStyle name="Input 181" xfId="15298"/>
    <cellStyle name="Input 181 2" xfId="15299"/>
    <cellStyle name="Input 181 3" xfId="15300"/>
    <cellStyle name="Input 182" xfId="15301"/>
    <cellStyle name="Input 182 2" xfId="15302"/>
    <cellStyle name="Input 182 3" xfId="15303"/>
    <cellStyle name="Input 183" xfId="15304"/>
    <cellStyle name="Input 183 2" xfId="15305"/>
    <cellStyle name="Input 183 3" xfId="15306"/>
    <cellStyle name="Input 184" xfId="15307"/>
    <cellStyle name="Input 184 2" xfId="15308"/>
    <cellStyle name="Input 184 3" xfId="15309"/>
    <cellStyle name="Input 185" xfId="15310"/>
    <cellStyle name="Input 185 2" xfId="15311"/>
    <cellStyle name="Input 185 3" xfId="15312"/>
    <cellStyle name="Input 186" xfId="15313"/>
    <cellStyle name="Input 186 2" xfId="15314"/>
    <cellStyle name="Input 186 3" xfId="15315"/>
    <cellStyle name="Input 187" xfId="15316"/>
    <cellStyle name="Input 187 2" xfId="15317"/>
    <cellStyle name="Input 187 3" xfId="15318"/>
    <cellStyle name="Input 188" xfId="15319"/>
    <cellStyle name="Input 188 2" xfId="15320"/>
    <cellStyle name="Input 188 3" xfId="15321"/>
    <cellStyle name="Input 189" xfId="15322"/>
    <cellStyle name="Input 189 2" xfId="15323"/>
    <cellStyle name="Input 189 3" xfId="15324"/>
    <cellStyle name="Input 19" xfId="15325"/>
    <cellStyle name="Input 19 2" xfId="15326"/>
    <cellStyle name="Input 19 2 2" xfId="43688"/>
    <cellStyle name="Input 19 2 2 2" xfId="43689"/>
    <cellStyle name="Input 19 2 3" xfId="43690"/>
    <cellStyle name="Input 19 2 4" xfId="43691"/>
    <cellStyle name="Input 19 3" xfId="15327"/>
    <cellStyle name="Input 19 3 2" xfId="43692"/>
    <cellStyle name="Input 19 4" xfId="43693"/>
    <cellStyle name="Input 19 4 2" xfId="43694"/>
    <cellStyle name="Input 19 5" xfId="43695"/>
    <cellStyle name="Input 19 6" xfId="43696"/>
    <cellStyle name="Input 190" xfId="15328"/>
    <cellStyle name="Input 190 2" xfId="15329"/>
    <cellStyle name="Input 190 3" xfId="15330"/>
    <cellStyle name="Input 191" xfId="15331"/>
    <cellStyle name="Input 191 2" xfId="15332"/>
    <cellStyle name="Input 191 3" xfId="15333"/>
    <cellStyle name="Input 192" xfId="15334"/>
    <cellStyle name="Input 192 2" xfId="15335"/>
    <cellStyle name="Input 192 3" xfId="15336"/>
    <cellStyle name="Input 193" xfId="15337"/>
    <cellStyle name="Input 193 2" xfId="15338"/>
    <cellStyle name="Input 193 3" xfId="15339"/>
    <cellStyle name="Input 194" xfId="15340"/>
    <cellStyle name="Input 194 2" xfId="15341"/>
    <cellStyle name="Input 194 3" xfId="15342"/>
    <cellStyle name="Input 195" xfId="15343"/>
    <cellStyle name="Input 195 2" xfId="15344"/>
    <cellStyle name="Input 195 3" xfId="15345"/>
    <cellStyle name="Input 196" xfId="15346"/>
    <cellStyle name="Input 196 2" xfId="15347"/>
    <cellStyle name="Input 196 3" xfId="15348"/>
    <cellStyle name="Input 197" xfId="15349"/>
    <cellStyle name="Input 197 2" xfId="15350"/>
    <cellStyle name="Input 197 3" xfId="15351"/>
    <cellStyle name="Input 198" xfId="15352"/>
    <cellStyle name="Input 198 2" xfId="15353"/>
    <cellStyle name="Input 198 3" xfId="15354"/>
    <cellStyle name="Input 199" xfId="15355"/>
    <cellStyle name="Input 199 2" xfId="15356"/>
    <cellStyle name="Input 199 3" xfId="15357"/>
    <cellStyle name="Input 2" xfId="15358"/>
    <cellStyle name="Input 2 10" xfId="43697"/>
    <cellStyle name="Input 2 2" xfId="15359"/>
    <cellStyle name="Input 2 2 2" xfId="15360"/>
    <cellStyle name="Input 2 2 2 2" xfId="43698"/>
    <cellStyle name="Input 2 2 2 2 2" xfId="43699"/>
    <cellStyle name="Input 2 2 2 3" xfId="43700"/>
    <cellStyle name="Input 2 2 2 4" xfId="43701"/>
    <cellStyle name="Input 2 2 2 5" xfId="43702"/>
    <cellStyle name="Input 2 2 2 6" xfId="43703"/>
    <cellStyle name="Input 2 2 2 7" xfId="43704"/>
    <cellStyle name="Input 2 2 3" xfId="15361"/>
    <cellStyle name="Input 2 2 3 2" xfId="43705"/>
    <cellStyle name="Input 2 2 4" xfId="43706"/>
    <cellStyle name="Input 2 2 4 2" xfId="43707"/>
    <cellStyle name="Input 2 3" xfId="15362"/>
    <cellStyle name="Input 2 3 2" xfId="43708"/>
    <cellStyle name="Input 2 3 2 2" xfId="43709"/>
    <cellStyle name="Input 2 3 2 2 2" xfId="43710"/>
    <cellStyle name="Input 2 3 2 3" xfId="43711"/>
    <cellStyle name="Input 2 3 2 4" xfId="43712"/>
    <cellStyle name="Input 2 3 3" xfId="43713"/>
    <cellStyle name="Input 2 3 3 2" xfId="43714"/>
    <cellStyle name="Input 2 3 3 3" xfId="43715"/>
    <cellStyle name="Input 2 3 4" xfId="43716"/>
    <cellStyle name="Input 2 3 4 2" xfId="43717"/>
    <cellStyle name="Input 2 3 5" xfId="43718"/>
    <cellStyle name="Input 2 3 6" xfId="43719"/>
    <cellStyle name="Input 2 4" xfId="43720"/>
    <cellStyle name="Input 2 4 2" xfId="43721"/>
    <cellStyle name="Input 2 4 2 2" xfId="43722"/>
    <cellStyle name="Input 2 4 3" xfId="43723"/>
    <cellStyle name="Input 2 4 4" xfId="43724"/>
    <cellStyle name="Input 2 4 5" xfId="43725"/>
    <cellStyle name="Input 2 5" xfId="43726"/>
    <cellStyle name="Input 2 5 2" xfId="43727"/>
    <cellStyle name="Input 2 6" xfId="43728"/>
    <cellStyle name="Input 2 6 2" xfId="43729"/>
    <cellStyle name="Input 2 7" xfId="43730"/>
    <cellStyle name="Input 2 8" xfId="43731"/>
    <cellStyle name="Input 2 9" xfId="43732"/>
    <cellStyle name="Input 20" xfId="15363"/>
    <cellStyle name="Input 20 2" xfId="15364"/>
    <cellStyle name="Input 20 2 2" xfId="43733"/>
    <cellStyle name="Input 20 2 2 2" xfId="43734"/>
    <cellStyle name="Input 20 2 3" xfId="43735"/>
    <cellStyle name="Input 20 2 4" xfId="43736"/>
    <cellStyle name="Input 20 3" xfId="15365"/>
    <cellStyle name="Input 20 3 2" xfId="43737"/>
    <cellStyle name="Input 20 4" xfId="43738"/>
    <cellStyle name="Input 20 4 2" xfId="43739"/>
    <cellStyle name="Input 20 5" xfId="43740"/>
    <cellStyle name="Input 200" xfId="15366"/>
    <cellStyle name="Input 200 2" xfId="15367"/>
    <cellStyle name="Input 200 3" xfId="15368"/>
    <cellStyle name="Input 201" xfId="15369"/>
    <cellStyle name="Input 201 2" xfId="15370"/>
    <cellStyle name="Input 201 3" xfId="15371"/>
    <cellStyle name="Input 202" xfId="15372"/>
    <cellStyle name="Input 202 2" xfId="15373"/>
    <cellStyle name="Input 202 3" xfId="15374"/>
    <cellStyle name="Input 203" xfId="15375"/>
    <cellStyle name="Input 203 2" xfId="15376"/>
    <cellStyle name="Input 203 3" xfId="15377"/>
    <cellStyle name="Input 204" xfId="15378"/>
    <cellStyle name="Input 204 2" xfId="15379"/>
    <cellStyle name="Input 204 3" xfId="15380"/>
    <cellStyle name="Input 205" xfId="15381"/>
    <cellStyle name="Input 205 2" xfId="15382"/>
    <cellStyle name="Input 205 3" xfId="15383"/>
    <cellStyle name="Input 206" xfId="15384"/>
    <cellStyle name="Input 206 2" xfId="15385"/>
    <cellStyle name="Input 206 3" xfId="15386"/>
    <cellStyle name="Input 207" xfId="15387"/>
    <cellStyle name="Input 207 2" xfId="15388"/>
    <cellStyle name="Input 207 3" xfId="15389"/>
    <cellStyle name="Input 208" xfId="15390"/>
    <cellStyle name="Input 208 2" xfId="15391"/>
    <cellStyle name="Input 208 3" xfId="15392"/>
    <cellStyle name="Input 209" xfId="15393"/>
    <cellStyle name="Input 209 2" xfId="15394"/>
    <cellStyle name="Input 209 3" xfId="15395"/>
    <cellStyle name="Input 21" xfId="15396"/>
    <cellStyle name="Input 21 2" xfId="15397"/>
    <cellStyle name="Input 21 2 2" xfId="43741"/>
    <cellStyle name="Input 21 2 3" xfId="43742"/>
    <cellStyle name="Input 21 3" xfId="15398"/>
    <cellStyle name="Input 21 4" xfId="43743"/>
    <cellStyle name="Input 210" xfId="15399"/>
    <cellStyle name="Input 210 2" xfId="15400"/>
    <cellStyle name="Input 210 3" xfId="15401"/>
    <cellStyle name="Input 211" xfId="15402"/>
    <cellStyle name="Input 211 2" xfId="15403"/>
    <cellStyle name="Input 211 3" xfId="15404"/>
    <cellStyle name="Input 212" xfId="15405"/>
    <cellStyle name="Input 212 2" xfId="15406"/>
    <cellStyle name="Input 212 3" xfId="15407"/>
    <cellStyle name="Input 213" xfId="15408"/>
    <cellStyle name="Input 213 2" xfId="15409"/>
    <cellStyle name="Input 213 3" xfId="15410"/>
    <cellStyle name="Input 214" xfId="15411"/>
    <cellStyle name="Input 214 2" xfId="15412"/>
    <cellStyle name="Input 214 3" xfId="15413"/>
    <cellStyle name="Input 215" xfId="15414"/>
    <cellStyle name="Input 215 2" xfId="15415"/>
    <cellStyle name="Input 215 3" xfId="15416"/>
    <cellStyle name="Input 216" xfId="15417"/>
    <cellStyle name="Input 216 2" xfId="15418"/>
    <cellStyle name="Input 216 3" xfId="15419"/>
    <cellStyle name="Input 217" xfId="15420"/>
    <cellStyle name="Input 217 2" xfId="15421"/>
    <cellStyle name="Input 217 3" xfId="15422"/>
    <cellStyle name="Input 218" xfId="15423"/>
    <cellStyle name="Input 218 2" xfId="15424"/>
    <cellStyle name="Input 218 3" xfId="15425"/>
    <cellStyle name="Input 219" xfId="15426"/>
    <cellStyle name="Input 219 2" xfId="15427"/>
    <cellStyle name="Input 219 3" xfId="15428"/>
    <cellStyle name="Input 22" xfId="15429"/>
    <cellStyle name="Input 22 2" xfId="15430"/>
    <cellStyle name="Input 22 2 2" xfId="43744"/>
    <cellStyle name="Input 22 3" xfId="15431"/>
    <cellStyle name="Input 22 4" xfId="43745"/>
    <cellStyle name="Input 220" xfId="15432"/>
    <cellStyle name="Input 220 2" xfId="15433"/>
    <cellStyle name="Input 220 3" xfId="15434"/>
    <cellStyle name="Input 221" xfId="15435"/>
    <cellStyle name="Input 221 2" xfId="15436"/>
    <cellStyle name="Input 221 3" xfId="15437"/>
    <cellStyle name="Input 222" xfId="15438"/>
    <cellStyle name="Input 222 2" xfId="15439"/>
    <cellStyle name="Input 222 3" xfId="15440"/>
    <cellStyle name="Input 223" xfId="15441"/>
    <cellStyle name="Input 223 2" xfId="15442"/>
    <cellStyle name="Input 223 3" xfId="15443"/>
    <cellStyle name="Input 224" xfId="15444"/>
    <cellStyle name="Input 224 2" xfId="15445"/>
    <cellStyle name="Input 224 3" xfId="15446"/>
    <cellStyle name="Input 225" xfId="15447"/>
    <cellStyle name="Input 225 2" xfId="15448"/>
    <cellStyle name="Input 225 3" xfId="15449"/>
    <cellStyle name="Input 226" xfId="15450"/>
    <cellStyle name="Input 226 2" xfId="15451"/>
    <cellStyle name="Input 226 3" xfId="15452"/>
    <cellStyle name="Input 227" xfId="15453"/>
    <cellStyle name="Input 227 2" xfId="15454"/>
    <cellStyle name="Input 227 3" xfId="15455"/>
    <cellStyle name="Input 228" xfId="15456"/>
    <cellStyle name="Input 228 2" xfId="15457"/>
    <cellStyle name="Input 228 3" xfId="15458"/>
    <cellStyle name="Input 229" xfId="15459"/>
    <cellStyle name="Input 229 2" xfId="15460"/>
    <cellStyle name="Input 229 3" xfId="15461"/>
    <cellStyle name="Input 23" xfId="15462"/>
    <cellStyle name="Input 23 2" xfId="15463"/>
    <cellStyle name="Input 23 2 2" xfId="43746"/>
    <cellStyle name="Input 23 3" xfId="15464"/>
    <cellStyle name="Input 23 4" xfId="43747"/>
    <cellStyle name="Input 230" xfId="15465"/>
    <cellStyle name="Input 230 2" xfId="15466"/>
    <cellStyle name="Input 230 3" xfId="15467"/>
    <cellStyle name="Input 231" xfId="15468"/>
    <cellStyle name="Input 231 2" xfId="15469"/>
    <cellStyle name="Input 231 3" xfId="15470"/>
    <cellStyle name="Input 232" xfId="15471"/>
    <cellStyle name="Input 232 2" xfId="15472"/>
    <cellStyle name="Input 232 3" xfId="15473"/>
    <cellStyle name="Input 233" xfId="15474"/>
    <cellStyle name="Input 233 2" xfId="15475"/>
    <cellStyle name="Input 233 3" xfId="15476"/>
    <cellStyle name="Input 234" xfId="15477"/>
    <cellStyle name="Input 234 2" xfId="15478"/>
    <cellStyle name="Input 234 3" xfId="15479"/>
    <cellStyle name="Input 235" xfId="15480"/>
    <cellStyle name="Input 235 2" xfId="15481"/>
    <cellStyle name="Input 235 3" xfId="15482"/>
    <cellStyle name="Input 236" xfId="15483"/>
    <cellStyle name="Input 236 2" xfId="15484"/>
    <cellStyle name="Input 236 3" xfId="15485"/>
    <cellStyle name="Input 237" xfId="15486"/>
    <cellStyle name="Input 237 2" xfId="15487"/>
    <cellStyle name="Input 237 3" xfId="15488"/>
    <cellStyle name="Input 238" xfId="15489"/>
    <cellStyle name="Input 238 2" xfId="15490"/>
    <cellStyle name="Input 238 3" xfId="15491"/>
    <cellStyle name="Input 239" xfId="15492"/>
    <cellStyle name="Input 239 2" xfId="15493"/>
    <cellStyle name="Input 239 3" xfId="15494"/>
    <cellStyle name="Input 24" xfId="15495"/>
    <cellStyle name="Input 24 2" xfId="15496"/>
    <cellStyle name="Input 24 2 2" xfId="43748"/>
    <cellStyle name="Input 24 2 3" xfId="43749"/>
    <cellStyle name="Input 24 3" xfId="15497"/>
    <cellStyle name="Input 240" xfId="15498"/>
    <cellStyle name="Input 240 2" xfId="15499"/>
    <cellStyle name="Input 240 3" xfId="15500"/>
    <cellStyle name="Input 241" xfId="15501"/>
    <cellStyle name="Input 241 2" xfId="15502"/>
    <cellStyle name="Input 241 3" xfId="15503"/>
    <cellStyle name="Input 242" xfId="15504"/>
    <cellStyle name="Input 242 2" xfId="15505"/>
    <cellStyle name="Input 242 3" xfId="15506"/>
    <cellStyle name="Input 243" xfId="15507"/>
    <cellStyle name="Input 243 2" xfId="15508"/>
    <cellStyle name="Input 243 3" xfId="15509"/>
    <cellStyle name="Input 244" xfId="15510"/>
    <cellStyle name="Input 244 2" xfId="15511"/>
    <cellStyle name="Input 244 3" xfId="15512"/>
    <cellStyle name="Input 245" xfId="15513"/>
    <cellStyle name="Input 245 2" xfId="15514"/>
    <cellStyle name="Input 245 3" xfId="15515"/>
    <cellStyle name="Input 246" xfId="15516"/>
    <cellStyle name="Input 246 2" xfId="15517"/>
    <cellStyle name="Input 246 3" xfId="15518"/>
    <cellStyle name="Input 247" xfId="15519"/>
    <cellStyle name="Input 247 2" xfId="15520"/>
    <cellStyle name="Input 247 3" xfId="15521"/>
    <cellStyle name="Input 248" xfId="15522"/>
    <cellStyle name="Input 248 2" xfId="15523"/>
    <cellStyle name="Input 248 3" xfId="15524"/>
    <cellStyle name="Input 249" xfId="15525"/>
    <cellStyle name="Input 249 2" xfId="15526"/>
    <cellStyle name="Input 249 3" xfId="15527"/>
    <cellStyle name="Input 25" xfId="15528"/>
    <cellStyle name="Input 25 2" xfId="15529"/>
    <cellStyle name="Input 25 2 2" xfId="43750"/>
    <cellStyle name="Input 25 3" xfId="15530"/>
    <cellStyle name="Input 250" xfId="15531"/>
    <cellStyle name="Input 250 2" xfId="15532"/>
    <cellStyle name="Input 250 3" xfId="15533"/>
    <cellStyle name="Input 251" xfId="15534"/>
    <cellStyle name="Input 251 2" xfId="15535"/>
    <cellStyle name="Input 251 3" xfId="15536"/>
    <cellStyle name="Input 252" xfId="15537"/>
    <cellStyle name="Input 252 2" xfId="15538"/>
    <cellStyle name="Input 252 3" xfId="15539"/>
    <cellStyle name="Input 253" xfId="15540"/>
    <cellStyle name="Input 253 2" xfId="15541"/>
    <cellStyle name="Input 253 3" xfId="15542"/>
    <cellStyle name="Input 254" xfId="15543"/>
    <cellStyle name="Input 254 2" xfId="15544"/>
    <cellStyle name="Input 254 3" xfId="15545"/>
    <cellStyle name="Input 255" xfId="15546"/>
    <cellStyle name="Input 255 2" xfId="15547"/>
    <cellStyle name="Input 255 3" xfId="15548"/>
    <cellStyle name="Input 256" xfId="15549"/>
    <cellStyle name="Input 256 2" xfId="15550"/>
    <cellStyle name="Input 256 3" xfId="15551"/>
    <cellStyle name="Input 257" xfId="15552"/>
    <cellStyle name="Input 257 2" xfId="15553"/>
    <cellStyle name="Input 257 3" xfId="15554"/>
    <cellStyle name="Input 258" xfId="15555"/>
    <cellStyle name="Input 258 2" xfId="15556"/>
    <cellStyle name="Input 258 3" xfId="15557"/>
    <cellStyle name="Input 259" xfId="15558"/>
    <cellStyle name="Input 259 2" xfId="15559"/>
    <cellStyle name="Input 259 3" xfId="15560"/>
    <cellStyle name="Input 26" xfId="15561"/>
    <cellStyle name="Input 26 2" xfId="15562"/>
    <cellStyle name="Input 26 2 2" xfId="43751"/>
    <cellStyle name="Input 26 3" xfId="15563"/>
    <cellStyle name="Input 260" xfId="15564"/>
    <cellStyle name="Input 260 2" xfId="15565"/>
    <cellStyle name="Input 260 3" xfId="15566"/>
    <cellStyle name="Input 261" xfId="15567"/>
    <cellStyle name="Input 261 2" xfId="15568"/>
    <cellStyle name="Input 261 3" xfId="15569"/>
    <cellStyle name="Input 262" xfId="15570"/>
    <cellStyle name="Input 262 2" xfId="15571"/>
    <cellStyle name="Input 262 3" xfId="15572"/>
    <cellStyle name="Input 263" xfId="15573"/>
    <cellStyle name="Input 263 2" xfId="15574"/>
    <cellStyle name="Input 263 3" xfId="15575"/>
    <cellStyle name="Input 264" xfId="15576"/>
    <cellStyle name="Input 264 2" xfId="15577"/>
    <cellStyle name="Input 264 3" xfId="15578"/>
    <cellStyle name="Input 265" xfId="15579"/>
    <cellStyle name="Input 265 2" xfId="15580"/>
    <cellStyle name="Input 265 3" xfId="15581"/>
    <cellStyle name="Input 266" xfId="15582"/>
    <cellStyle name="Input 266 2" xfId="15583"/>
    <cellStyle name="Input 266 3" xfId="15584"/>
    <cellStyle name="Input 267" xfId="15585"/>
    <cellStyle name="Input 267 2" xfId="15586"/>
    <cellStyle name="Input 267 3" xfId="15587"/>
    <cellStyle name="Input 268" xfId="15588"/>
    <cellStyle name="Input 268 2" xfId="15589"/>
    <cellStyle name="Input 268 3" xfId="15590"/>
    <cellStyle name="Input 269" xfId="15591"/>
    <cellStyle name="Input 269 2" xfId="15592"/>
    <cellStyle name="Input 269 3" xfId="15593"/>
    <cellStyle name="Input 27" xfId="15594"/>
    <cellStyle name="Input 27 2" xfId="15595"/>
    <cellStyle name="Input 27 2 2" xfId="43752"/>
    <cellStyle name="Input 27 3" xfId="15596"/>
    <cellStyle name="Input 270" xfId="15597"/>
    <cellStyle name="Input 270 2" xfId="15598"/>
    <cellStyle name="Input 270 3" xfId="15599"/>
    <cellStyle name="Input 271" xfId="15600"/>
    <cellStyle name="Input 271 2" xfId="15601"/>
    <cellStyle name="Input 271 3" xfId="15602"/>
    <cellStyle name="Input 272" xfId="15603"/>
    <cellStyle name="Input 272 2" xfId="15604"/>
    <cellStyle name="Input 272 3" xfId="15605"/>
    <cellStyle name="Input 273" xfId="15606"/>
    <cellStyle name="Input 273 2" xfId="15607"/>
    <cellStyle name="Input 273 3" xfId="15608"/>
    <cellStyle name="Input 274" xfId="15609"/>
    <cellStyle name="Input 274 2" xfId="15610"/>
    <cellStyle name="Input 274 3" xfId="15611"/>
    <cellStyle name="Input 275" xfId="15612"/>
    <cellStyle name="Input 275 2" xfId="15613"/>
    <cellStyle name="Input 275 3" xfId="15614"/>
    <cellStyle name="Input 276" xfId="15615"/>
    <cellStyle name="Input 276 2" xfId="15616"/>
    <cellStyle name="Input 276 3" xfId="15617"/>
    <cellStyle name="Input 277" xfId="15618"/>
    <cellStyle name="Input 277 2" xfId="15619"/>
    <cellStyle name="Input 277 3" xfId="15620"/>
    <cellStyle name="Input 278" xfId="15621"/>
    <cellStyle name="Input 278 2" xfId="15622"/>
    <cellStyle name="Input 278 3" xfId="15623"/>
    <cellStyle name="Input 279" xfId="15624"/>
    <cellStyle name="Input 279 2" xfId="15625"/>
    <cellStyle name="Input 279 3" xfId="15626"/>
    <cellStyle name="Input 28" xfId="15627"/>
    <cellStyle name="Input 28 2" xfId="15628"/>
    <cellStyle name="Input 28 2 2" xfId="43753"/>
    <cellStyle name="Input 28 3" xfId="15629"/>
    <cellStyle name="Input 280" xfId="15630"/>
    <cellStyle name="Input 280 2" xfId="15631"/>
    <cellStyle name="Input 280 3" xfId="15632"/>
    <cellStyle name="Input 281" xfId="15633"/>
    <cellStyle name="Input 281 2" xfId="15634"/>
    <cellStyle name="Input 281 3" xfId="15635"/>
    <cellStyle name="Input 282" xfId="15636"/>
    <cellStyle name="Input 282 2" xfId="15637"/>
    <cellStyle name="Input 282 3" xfId="15638"/>
    <cellStyle name="Input 283" xfId="15639"/>
    <cellStyle name="Input 283 2" xfId="15640"/>
    <cellStyle name="Input 283 3" xfId="15641"/>
    <cellStyle name="Input 284" xfId="15642"/>
    <cellStyle name="Input 284 2" xfId="15643"/>
    <cellStyle name="Input 284 3" xfId="15644"/>
    <cellStyle name="Input 285" xfId="15645"/>
    <cellStyle name="Input 285 2" xfId="15646"/>
    <cellStyle name="Input 285 3" xfId="15647"/>
    <cellStyle name="Input 286" xfId="15648"/>
    <cellStyle name="Input 286 2" xfId="15649"/>
    <cellStyle name="Input 286 3" xfId="15650"/>
    <cellStyle name="Input 287" xfId="15651"/>
    <cellStyle name="Input 287 2" xfId="15652"/>
    <cellStyle name="Input 287 3" xfId="15653"/>
    <cellStyle name="Input 288" xfId="15654"/>
    <cellStyle name="Input 288 2" xfId="15655"/>
    <cellStyle name="Input 288 3" xfId="15656"/>
    <cellStyle name="Input 289" xfId="15657"/>
    <cellStyle name="Input 289 2" xfId="15658"/>
    <cellStyle name="Input 289 3" xfId="15659"/>
    <cellStyle name="Input 29" xfId="15660"/>
    <cellStyle name="Input 29 2" xfId="15661"/>
    <cellStyle name="Input 29 2 2" xfId="43754"/>
    <cellStyle name="Input 29 3" xfId="15662"/>
    <cellStyle name="Input 290" xfId="15663"/>
    <cellStyle name="Input 290 2" xfId="15664"/>
    <cellStyle name="Input 290 3" xfId="15665"/>
    <cellStyle name="Input 291" xfId="15666"/>
    <cellStyle name="Input 291 2" xfId="15667"/>
    <cellStyle name="Input 291 3" xfId="15668"/>
    <cellStyle name="Input 292" xfId="15669"/>
    <cellStyle name="Input 292 2" xfId="15670"/>
    <cellStyle name="Input 292 3" xfId="15671"/>
    <cellStyle name="Input 293" xfId="15672"/>
    <cellStyle name="Input 293 2" xfId="15673"/>
    <cellStyle name="Input 293 3" xfId="15674"/>
    <cellStyle name="Input 294" xfId="15675"/>
    <cellStyle name="Input 294 2" xfId="15676"/>
    <cellStyle name="Input 294 3" xfId="15677"/>
    <cellStyle name="Input 295" xfId="15678"/>
    <cellStyle name="Input 295 2" xfId="15679"/>
    <cellStyle name="Input 295 3" xfId="15680"/>
    <cellStyle name="Input 296" xfId="15681"/>
    <cellStyle name="Input 296 2" xfId="15682"/>
    <cellStyle name="Input 296 3" xfId="15683"/>
    <cellStyle name="Input 297" xfId="15684"/>
    <cellStyle name="Input 297 2" xfId="15685"/>
    <cellStyle name="Input 297 3" xfId="15686"/>
    <cellStyle name="Input 298" xfId="15687"/>
    <cellStyle name="Input 298 2" xfId="15688"/>
    <cellStyle name="Input 298 3" xfId="15689"/>
    <cellStyle name="Input 299" xfId="15690"/>
    <cellStyle name="Input 299 2" xfId="15691"/>
    <cellStyle name="Input 299 3" xfId="15692"/>
    <cellStyle name="Input 3" xfId="15693"/>
    <cellStyle name="Input 3 10" xfId="43755"/>
    <cellStyle name="Input 3 2" xfId="15694"/>
    <cellStyle name="Input 3 2 2" xfId="43756"/>
    <cellStyle name="Input 3 2 2 2" xfId="43757"/>
    <cellStyle name="Input 3 2 2 2 2" xfId="43758"/>
    <cellStyle name="Input 3 2 2 3" xfId="43759"/>
    <cellStyle name="Input 3 2 2 4" xfId="43760"/>
    <cellStyle name="Input 3 2 3" xfId="43761"/>
    <cellStyle name="Input 3 2 3 2" xfId="43762"/>
    <cellStyle name="Input 3 2 3 3" xfId="43763"/>
    <cellStyle name="Input 3 2 4" xfId="43764"/>
    <cellStyle name="Input 3 2 4 2" xfId="43765"/>
    <cellStyle name="Input 3 2 5" xfId="43766"/>
    <cellStyle name="Input 3 2 6" xfId="43767"/>
    <cellStyle name="Input 3 3" xfId="15695"/>
    <cellStyle name="Input 3 3 2" xfId="43768"/>
    <cellStyle name="Input 3 3 2 2" xfId="43769"/>
    <cellStyle name="Input 3 3 3" xfId="43770"/>
    <cellStyle name="Input 3 3 4" xfId="43771"/>
    <cellStyle name="Input 3 3 5" xfId="43772"/>
    <cellStyle name="Input 3 4" xfId="15696"/>
    <cellStyle name="Input 3 4 2" xfId="43773"/>
    <cellStyle name="Input 3 5" xfId="15697"/>
    <cellStyle name="Input 3 5 2" xfId="43774"/>
    <cellStyle name="Input 3 6" xfId="43775"/>
    <cellStyle name="Input 3 7" xfId="43776"/>
    <cellStyle name="Input 3 8" xfId="43777"/>
    <cellStyle name="Input 3 9" xfId="43778"/>
    <cellStyle name="Input 30" xfId="15698"/>
    <cellStyle name="Input 30 2" xfId="15699"/>
    <cellStyle name="Input 30 2 2" xfId="43779"/>
    <cellStyle name="Input 30 3" xfId="15700"/>
    <cellStyle name="Input 300" xfId="15701"/>
    <cellStyle name="Input 300 2" xfId="15702"/>
    <cellStyle name="Input 300 3" xfId="15703"/>
    <cellStyle name="Input 301" xfId="15704"/>
    <cellStyle name="Input 301 2" xfId="15705"/>
    <cellStyle name="Input 301 3" xfId="15706"/>
    <cellStyle name="Input 302" xfId="15707"/>
    <cellStyle name="Input 302 2" xfId="15708"/>
    <cellStyle name="Input 302 3" xfId="15709"/>
    <cellStyle name="Input 303" xfId="15710"/>
    <cellStyle name="Input 303 2" xfId="15711"/>
    <cellStyle name="Input 303 3" xfId="15712"/>
    <cellStyle name="Input 304" xfId="15713"/>
    <cellStyle name="Input 304 2" xfId="15714"/>
    <cellStyle name="Input 304 3" xfId="15715"/>
    <cellStyle name="Input 305" xfId="15716"/>
    <cellStyle name="Input 305 2" xfId="15717"/>
    <cellStyle name="Input 305 3" xfId="15718"/>
    <cellStyle name="Input 306" xfId="15719"/>
    <cellStyle name="Input 306 2" xfId="15720"/>
    <cellStyle name="Input 306 3" xfId="15721"/>
    <cellStyle name="Input 307" xfId="15722"/>
    <cellStyle name="Input 307 2" xfId="15723"/>
    <cellStyle name="Input 307 3" xfId="15724"/>
    <cellStyle name="Input 308" xfId="15725"/>
    <cellStyle name="Input 308 2" xfId="15726"/>
    <cellStyle name="Input 308 3" xfId="15727"/>
    <cellStyle name="Input 309" xfId="15728"/>
    <cellStyle name="Input 309 2" xfId="15729"/>
    <cellStyle name="Input 309 3" xfId="15730"/>
    <cellStyle name="Input 31" xfId="15731"/>
    <cellStyle name="Input 31 2" xfId="15732"/>
    <cellStyle name="Input 31 2 2" xfId="43780"/>
    <cellStyle name="Input 31 3" xfId="15733"/>
    <cellStyle name="Input 310" xfId="15734"/>
    <cellStyle name="Input 310 2" xfId="15735"/>
    <cellStyle name="Input 310 3" xfId="15736"/>
    <cellStyle name="Input 311" xfId="15737"/>
    <cellStyle name="Input 311 2" xfId="15738"/>
    <cellStyle name="Input 311 3" xfId="15739"/>
    <cellStyle name="Input 312" xfId="15740"/>
    <cellStyle name="Input 312 2" xfId="15741"/>
    <cellStyle name="Input 312 3" xfId="15742"/>
    <cellStyle name="Input 313" xfId="15743"/>
    <cellStyle name="Input 313 2" xfId="15744"/>
    <cellStyle name="Input 313 3" xfId="15745"/>
    <cellStyle name="Input 314" xfId="15746"/>
    <cellStyle name="Input 314 2" xfId="15747"/>
    <cellStyle name="Input 314 3" xfId="15748"/>
    <cellStyle name="Input 315" xfId="15749"/>
    <cellStyle name="Input 315 2" xfId="15750"/>
    <cellStyle name="Input 315 3" xfId="15751"/>
    <cellStyle name="Input 316" xfId="15752"/>
    <cellStyle name="Input 316 2" xfId="15753"/>
    <cellStyle name="Input 316 3" xfId="15754"/>
    <cellStyle name="Input 317" xfId="15755"/>
    <cellStyle name="Input 317 2" xfId="15756"/>
    <cellStyle name="Input 317 3" xfId="15757"/>
    <cellStyle name="Input 318" xfId="15758"/>
    <cellStyle name="Input 318 2" xfId="15759"/>
    <cellStyle name="Input 318 3" xfId="15760"/>
    <cellStyle name="Input 319" xfId="15761"/>
    <cellStyle name="Input 319 2" xfId="15762"/>
    <cellStyle name="Input 319 3" xfId="15763"/>
    <cellStyle name="Input 32" xfId="15764"/>
    <cellStyle name="Input 32 2" xfId="15765"/>
    <cellStyle name="Input 32 2 2" xfId="43781"/>
    <cellStyle name="Input 32 3" xfId="15766"/>
    <cellStyle name="Input 320" xfId="15767"/>
    <cellStyle name="Input 320 2" xfId="15768"/>
    <cellStyle name="Input 320 3" xfId="15769"/>
    <cellStyle name="Input 321" xfId="15770"/>
    <cellStyle name="Input 321 2" xfId="15771"/>
    <cellStyle name="Input 321 3" xfId="15772"/>
    <cellStyle name="Input 322" xfId="15773"/>
    <cellStyle name="Input 322 2" xfId="15774"/>
    <cellStyle name="Input 322 3" xfId="15775"/>
    <cellStyle name="Input 323" xfId="15776"/>
    <cellStyle name="Input 323 2" xfId="15777"/>
    <cellStyle name="Input 323 3" xfId="15778"/>
    <cellStyle name="Input 324" xfId="15779"/>
    <cellStyle name="Input 324 2" xfId="15780"/>
    <cellStyle name="Input 324 3" xfId="15781"/>
    <cellStyle name="Input 325" xfId="15782"/>
    <cellStyle name="Input 325 2" xfId="15783"/>
    <cellStyle name="Input 325 3" xfId="15784"/>
    <cellStyle name="Input 326" xfId="15785"/>
    <cellStyle name="Input 326 2" xfId="15786"/>
    <cellStyle name="Input 326 3" xfId="15787"/>
    <cellStyle name="Input 327" xfId="15788"/>
    <cellStyle name="Input 327 2" xfId="15789"/>
    <cellStyle name="Input 327 3" xfId="15790"/>
    <cellStyle name="Input 328" xfId="15791"/>
    <cellStyle name="Input 328 2" xfId="15792"/>
    <cellStyle name="Input 328 3" xfId="15793"/>
    <cellStyle name="Input 329" xfId="15794"/>
    <cellStyle name="Input 329 2" xfId="15795"/>
    <cellStyle name="Input 329 3" xfId="15796"/>
    <cellStyle name="Input 33" xfId="15797"/>
    <cellStyle name="Input 33 2" xfId="15798"/>
    <cellStyle name="Input 33 2 2" xfId="43782"/>
    <cellStyle name="Input 33 3" xfId="15799"/>
    <cellStyle name="Input 330" xfId="15800"/>
    <cellStyle name="Input 330 2" xfId="15801"/>
    <cellStyle name="Input 330 3" xfId="15802"/>
    <cellStyle name="Input 331" xfId="15803"/>
    <cellStyle name="Input 331 2" xfId="15804"/>
    <cellStyle name="Input 331 3" xfId="15805"/>
    <cellStyle name="Input 332" xfId="15806"/>
    <cellStyle name="Input 332 2" xfId="15807"/>
    <cellStyle name="Input 332 3" xfId="15808"/>
    <cellStyle name="Input 333" xfId="15809"/>
    <cellStyle name="Input 333 2" xfId="15810"/>
    <cellStyle name="Input 333 3" xfId="15811"/>
    <cellStyle name="Input 334" xfId="15812"/>
    <cellStyle name="Input 334 2" xfId="15813"/>
    <cellStyle name="Input 334 3" xfId="15814"/>
    <cellStyle name="Input 335" xfId="15815"/>
    <cellStyle name="Input 335 2" xfId="15816"/>
    <cellStyle name="Input 335 3" xfId="15817"/>
    <cellStyle name="Input 336" xfId="15818"/>
    <cellStyle name="Input 336 2" xfId="15819"/>
    <cellStyle name="Input 336 3" xfId="15820"/>
    <cellStyle name="Input 337" xfId="15821"/>
    <cellStyle name="Input 337 2" xfId="15822"/>
    <cellStyle name="Input 337 3" xfId="15823"/>
    <cellStyle name="Input 338" xfId="15824"/>
    <cellStyle name="Input 338 2" xfId="15825"/>
    <cellStyle name="Input 338 3" xfId="15826"/>
    <cellStyle name="Input 339" xfId="15827"/>
    <cellStyle name="Input 339 2" xfId="15828"/>
    <cellStyle name="Input 339 3" xfId="15829"/>
    <cellStyle name="Input 34" xfId="15830"/>
    <cellStyle name="Input 34 2" xfId="15831"/>
    <cellStyle name="Input 34 2 2" xfId="43783"/>
    <cellStyle name="Input 34 3" xfId="15832"/>
    <cellStyle name="Input 340" xfId="15833"/>
    <cellStyle name="Input 340 2" xfId="15834"/>
    <cellStyle name="Input 340 3" xfId="15835"/>
    <cellStyle name="Input 341" xfId="15836"/>
    <cellStyle name="Input 341 2" xfId="15837"/>
    <cellStyle name="Input 341 3" xfId="15838"/>
    <cellStyle name="Input 342" xfId="15839"/>
    <cellStyle name="Input 342 2" xfId="15840"/>
    <cellStyle name="Input 342 3" xfId="15841"/>
    <cellStyle name="Input 343" xfId="15842"/>
    <cellStyle name="Input 343 2" xfId="15843"/>
    <cellStyle name="Input 343 3" xfId="15844"/>
    <cellStyle name="Input 344" xfId="15845"/>
    <cellStyle name="Input 344 2" xfId="15846"/>
    <cellStyle name="Input 344 3" xfId="15847"/>
    <cellStyle name="Input 345" xfId="15848"/>
    <cellStyle name="Input 345 2" xfId="15849"/>
    <cellStyle name="Input 345 3" xfId="15850"/>
    <cellStyle name="Input 346" xfId="15851"/>
    <cellStyle name="Input 346 2" xfId="15852"/>
    <cellStyle name="Input 346 3" xfId="15853"/>
    <cellStyle name="Input 347" xfId="15854"/>
    <cellStyle name="Input 347 2" xfId="15855"/>
    <cellStyle name="Input 347 3" xfId="15856"/>
    <cellStyle name="Input 348" xfId="15857"/>
    <cellStyle name="Input 348 2" xfId="15858"/>
    <cellStyle name="Input 348 3" xfId="15859"/>
    <cellStyle name="Input 349" xfId="15860"/>
    <cellStyle name="Input 349 2" xfId="15861"/>
    <cellStyle name="Input 349 3" xfId="15862"/>
    <cellStyle name="Input 35" xfId="15863"/>
    <cellStyle name="Input 35 2" xfId="15864"/>
    <cellStyle name="Input 35 2 2" xfId="43784"/>
    <cellStyle name="Input 35 3" xfId="15865"/>
    <cellStyle name="Input 350" xfId="15866"/>
    <cellStyle name="Input 350 2" xfId="15867"/>
    <cellStyle name="Input 350 3" xfId="15868"/>
    <cellStyle name="Input 351" xfId="15869"/>
    <cellStyle name="Input 351 2" xfId="15870"/>
    <cellStyle name="Input 351 3" xfId="15871"/>
    <cellStyle name="Input 352" xfId="15872"/>
    <cellStyle name="Input 352 2" xfId="15873"/>
    <cellStyle name="Input 352 3" xfId="15874"/>
    <cellStyle name="Input 353" xfId="15875"/>
    <cellStyle name="Input 353 2" xfId="15876"/>
    <cellStyle name="Input 353 3" xfId="15877"/>
    <cellStyle name="Input 354" xfId="15878"/>
    <cellStyle name="Input 354 2" xfId="15879"/>
    <cellStyle name="Input 354 3" xfId="15880"/>
    <cellStyle name="Input 355" xfId="15881"/>
    <cellStyle name="Input 355 2" xfId="15882"/>
    <cellStyle name="Input 355 3" xfId="15883"/>
    <cellStyle name="Input 356" xfId="15884"/>
    <cellStyle name="Input 356 2" xfId="15885"/>
    <cellStyle name="Input 356 3" xfId="15886"/>
    <cellStyle name="Input 357" xfId="15887"/>
    <cellStyle name="Input 357 2" xfId="15888"/>
    <cellStyle name="Input 357 3" xfId="15889"/>
    <cellStyle name="Input 358" xfId="15890"/>
    <cellStyle name="Input 358 2" xfId="15891"/>
    <cellStyle name="Input 358 3" xfId="15892"/>
    <cellStyle name="Input 359" xfId="15893"/>
    <cellStyle name="Input 359 2" xfId="15894"/>
    <cellStyle name="Input 359 3" xfId="15895"/>
    <cellStyle name="Input 36" xfId="15896"/>
    <cellStyle name="Input 36 2" xfId="15897"/>
    <cellStyle name="Input 36 2 2" xfId="43785"/>
    <cellStyle name="Input 36 3" xfId="15898"/>
    <cellStyle name="Input 360" xfId="15899"/>
    <cellStyle name="Input 360 2" xfId="15900"/>
    <cellStyle name="Input 360 3" xfId="15901"/>
    <cellStyle name="Input 361" xfId="15902"/>
    <cellStyle name="Input 361 2" xfId="15903"/>
    <cellStyle name="Input 361 3" xfId="15904"/>
    <cellStyle name="Input 362" xfId="15905"/>
    <cellStyle name="Input 362 2" xfId="15906"/>
    <cellStyle name="Input 362 3" xfId="15907"/>
    <cellStyle name="Input 363" xfId="15908"/>
    <cellStyle name="Input 363 2" xfId="15909"/>
    <cellStyle name="Input 363 3" xfId="15910"/>
    <cellStyle name="Input 364" xfId="15911"/>
    <cellStyle name="Input 364 2" xfId="15912"/>
    <cellStyle name="Input 364 3" xfId="15913"/>
    <cellStyle name="Input 365" xfId="15914"/>
    <cellStyle name="Input 365 2" xfId="15915"/>
    <cellStyle name="Input 365 3" xfId="15916"/>
    <cellStyle name="Input 366" xfId="15917"/>
    <cellStyle name="Input 366 2" xfId="15918"/>
    <cellStyle name="Input 367" xfId="15919"/>
    <cellStyle name="Input 367 2" xfId="15920"/>
    <cellStyle name="Input 368" xfId="15921"/>
    <cellStyle name="Input 368 2" xfId="15922"/>
    <cellStyle name="Input 369" xfId="15923"/>
    <cellStyle name="Input 369 2" xfId="15924"/>
    <cellStyle name="Input 37" xfId="15925"/>
    <cellStyle name="Input 37 2" xfId="15926"/>
    <cellStyle name="Input 37 2 2" xfId="43786"/>
    <cellStyle name="Input 37 3" xfId="15927"/>
    <cellStyle name="Input 370" xfId="15928"/>
    <cellStyle name="Input 370 2" xfId="15929"/>
    <cellStyle name="Input 371" xfId="15930"/>
    <cellStyle name="Input 371 2" xfId="15931"/>
    <cellStyle name="Input 372" xfId="15932"/>
    <cellStyle name="Input 372 2" xfId="15933"/>
    <cellStyle name="Input 373" xfId="15934"/>
    <cellStyle name="Input 373 2" xfId="15935"/>
    <cellStyle name="Input 374" xfId="15936"/>
    <cellStyle name="Input 374 2" xfId="15937"/>
    <cellStyle name="Input 375" xfId="15938"/>
    <cellStyle name="Input 375 2" xfId="15939"/>
    <cellStyle name="Input 376" xfId="15940"/>
    <cellStyle name="Input 376 2" xfId="15941"/>
    <cellStyle name="Input 377" xfId="15942"/>
    <cellStyle name="Input 377 2" xfId="15943"/>
    <cellStyle name="Input 378" xfId="15944"/>
    <cellStyle name="Input 378 2" xfId="15945"/>
    <cellStyle name="Input 379" xfId="15946"/>
    <cellStyle name="Input 379 2" xfId="15947"/>
    <cellStyle name="Input 38" xfId="15948"/>
    <cellStyle name="Input 38 2" xfId="15949"/>
    <cellStyle name="Input 38 2 2" xfId="43787"/>
    <cellStyle name="Input 38 3" xfId="15950"/>
    <cellStyle name="Input 380" xfId="15951"/>
    <cellStyle name="Input 380 2" xfId="15952"/>
    <cellStyle name="Input 381" xfId="15953"/>
    <cellStyle name="Input 381 2" xfId="15954"/>
    <cellStyle name="Input 382" xfId="15955"/>
    <cellStyle name="Input 382 2" xfId="15956"/>
    <cellStyle name="Input 383" xfId="15957"/>
    <cellStyle name="Input 383 2" xfId="15958"/>
    <cellStyle name="Input 384" xfId="15959"/>
    <cellStyle name="Input 384 2" xfId="15960"/>
    <cellStyle name="Input 385" xfId="15961"/>
    <cellStyle name="Input 385 2" xfId="15962"/>
    <cellStyle name="Input 386" xfId="15963"/>
    <cellStyle name="Input 386 2" xfId="15964"/>
    <cellStyle name="Input 387" xfId="15965"/>
    <cellStyle name="Input 387 2" xfId="15966"/>
    <cellStyle name="Input 388" xfId="15967"/>
    <cellStyle name="Input 389" xfId="15968"/>
    <cellStyle name="Input 39" xfId="15969"/>
    <cellStyle name="Input 39 2" xfId="15970"/>
    <cellStyle name="Input 39 2 2" xfId="43788"/>
    <cellStyle name="Input 39 3" xfId="15971"/>
    <cellStyle name="Input 390" xfId="15972"/>
    <cellStyle name="Input 391" xfId="15973"/>
    <cellStyle name="Input 392" xfId="15974"/>
    <cellStyle name="Input 393" xfId="15975"/>
    <cellStyle name="Input 394" xfId="15976"/>
    <cellStyle name="Input 395" xfId="15977"/>
    <cellStyle name="Input 396" xfId="15978"/>
    <cellStyle name="Input 397" xfId="15979"/>
    <cellStyle name="Input 398" xfId="15980"/>
    <cellStyle name="Input 399" xfId="15981"/>
    <cellStyle name="Input 4" xfId="15982"/>
    <cellStyle name="Input 4 2" xfId="15983"/>
    <cellStyle name="Input 4 2 2" xfId="43789"/>
    <cellStyle name="Input 4 2 2 2" xfId="43790"/>
    <cellStyle name="Input 4 2 3" xfId="43791"/>
    <cellStyle name="Input 4 2 4" xfId="43792"/>
    <cellStyle name="Input 4 2 5" xfId="43793"/>
    <cellStyle name="Input 4 2 6" xfId="43794"/>
    <cellStyle name="Input 4 3" xfId="15984"/>
    <cellStyle name="Input 4 3 2" xfId="43795"/>
    <cellStyle name="Input 4 4" xfId="15985"/>
    <cellStyle name="Input 4 4 2" xfId="43796"/>
    <cellStyle name="Input 4 5" xfId="43797"/>
    <cellStyle name="Input 40" xfId="15986"/>
    <cellStyle name="Input 40 2" xfId="15987"/>
    <cellStyle name="Input 40 2 2" xfId="43798"/>
    <cellStyle name="Input 40 3" xfId="15988"/>
    <cellStyle name="Input 400" xfId="15989"/>
    <cellStyle name="Input 401" xfId="15990"/>
    <cellStyle name="Input 402" xfId="15991"/>
    <cellStyle name="Input 403" xfId="15992"/>
    <cellStyle name="Input 404" xfId="15993"/>
    <cellStyle name="Input 405" xfId="15994"/>
    <cellStyle name="Input 406" xfId="15995"/>
    <cellStyle name="Input 407" xfId="15996"/>
    <cellStyle name="Input 408" xfId="15997"/>
    <cellStyle name="Input 409" xfId="15998"/>
    <cellStyle name="Input 41" xfId="15999"/>
    <cellStyle name="Input 41 2" xfId="16000"/>
    <cellStyle name="Input 41 2 2" xfId="43799"/>
    <cellStyle name="Input 41 3" xfId="16001"/>
    <cellStyle name="Input 410" xfId="16002"/>
    <cellStyle name="Input 411" xfId="16003"/>
    <cellStyle name="Input 412" xfId="16004"/>
    <cellStyle name="Input 413" xfId="16005"/>
    <cellStyle name="Input 414" xfId="16006"/>
    <cellStyle name="Input 415" xfId="16007"/>
    <cellStyle name="Input 416" xfId="16008"/>
    <cellStyle name="Input 417" xfId="16009"/>
    <cellStyle name="Input 418" xfId="16010"/>
    <cellStyle name="Input 419" xfId="16011"/>
    <cellStyle name="Input 42" xfId="16012"/>
    <cellStyle name="Input 42 2" xfId="16013"/>
    <cellStyle name="Input 42 2 2" xfId="43800"/>
    <cellStyle name="Input 42 3" xfId="16014"/>
    <cellStyle name="Input 420" xfId="16015"/>
    <cellStyle name="Input 421" xfId="16016"/>
    <cellStyle name="Input 422" xfId="16017"/>
    <cellStyle name="Input 423" xfId="16018"/>
    <cellStyle name="Input 424" xfId="16019"/>
    <cellStyle name="Input 425" xfId="16020"/>
    <cellStyle name="Input 426" xfId="16021"/>
    <cellStyle name="Input 427" xfId="16022"/>
    <cellStyle name="Input 428" xfId="16023"/>
    <cellStyle name="Input 429" xfId="16024"/>
    <cellStyle name="Input 43" xfId="16025"/>
    <cellStyle name="Input 43 2" xfId="16026"/>
    <cellStyle name="Input 43 2 2" xfId="43801"/>
    <cellStyle name="Input 43 3" xfId="16027"/>
    <cellStyle name="Input 430" xfId="16028"/>
    <cellStyle name="Input 431" xfId="16029"/>
    <cellStyle name="Input 432" xfId="16030"/>
    <cellStyle name="Input 433" xfId="16031"/>
    <cellStyle name="Input 434" xfId="16032"/>
    <cellStyle name="Input 435" xfId="16033"/>
    <cellStyle name="Input 436" xfId="16034"/>
    <cellStyle name="Input 437" xfId="16035"/>
    <cellStyle name="Input 438" xfId="16036"/>
    <cellStyle name="Input 439" xfId="16037"/>
    <cellStyle name="Input 44" xfId="16038"/>
    <cellStyle name="Input 44 2" xfId="16039"/>
    <cellStyle name="Input 44 2 2" xfId="43802"/>
    <cellStyle name="Input 44 3" xfId="16040"/>
    <cellStyle name="Input 440" xfId="16041"/>
    <cellStyle name="Input 441" xfId="16042"/>
    <cellStyle name="Input 442" xfId="16043"/>
    <cellStyle name="Input 443" xfId="16044"/>
    <cellStyle name="Input 444" xfId="16045"/>
    <cellStyle name="Input 445" xfId="16046"/>
    <cellStyle name="Input 446" xfId="16047"/>
    <cellStyle name="Input 447" xfId="16048"/>
    <cellStyle name="Input 448" xfId="16049"/>
    <cellStyle name="Input 449" xfId="16050"/>
    <cellStyle name="Input 45" xfId="16051"/>
    <cellStyle name="Input 45 2" xfId="16052"/>
    <cellStyle name="Input 45 2 2" xfId="43803"/>
    <cellStyle name="Input 45 3" xfId="16053"/>
    <cellStyle name="Input 450" xfId="16054"/>
    <cellStyle name="Input 451" xfId="16055"/>
    <cellStyle name="Input 452" xfId="16056"/>
    <cellStyle name="Input 453" xfId="16057"/>
    <cellStyle name="Input 454" xfId="16058"/>
    <cellStyle name="Input 455" xfId="16059"/>
    <cellStyle name="Input 456" xfId="16060"/>
    <cellStyle name="Input 457" xfId="16061"/>
    <cellStyle name="Input 458" xfId="16062"/>
    <cellStyle name="Input 459" xfId="16063"/>
    <cellStyle name="Input 46" xfId="16064"/>
    <cellStyle name="Input 46 2" xfId="16065"/>
    <cellStyle name="Input 46 2 2" xfId="43804"/>
    <cellStyle name="Input 46 3" xfId="16066"/>
    <cellStyle name="Input 460" xfId="16067"/>
    <cellStyle name="Input 461" xfId="16068"/>
    <cellStyle name="Input 462" xfId="16069"/>
    <cellStyle name="Input 463" xfId="16070"/>
    <cellStyle name="Input 464" xfId="16071"/>
    <cellStyle name="Input 465" xfId="16072"/>
    <cellStyle name="Input 466" xfId="16073"/>
    <cellStyle name="Input 467" xfId="16074"/>
    <cellStyle name="Input 468" xfId="16075"/>
    <cellStyle name="Input 469" xfId="16076"/>
    <cellStyle name="Input 47" xfId="16077"/>
    <cellStyle name="Input 47 2" xfId="16078"/>
    <cellStyle name="Input 47 2 2" xfId="43805"/>
    <cellStyle name="Input 47 3" xfId="16079"/>
    <cellStyle name="Input 470" xfId="16080"/>
    <cellStyle name="Input 471" xfId="16081"/>
    <cellStyle name="Input 48" xfId="16082"/>
    <cellStyle name="Input 48 2" xfId="16083"/>
    <cellStyle name="Input 48 2 2" xfId="43806"/>
    <cellStyle name="Input 48 3" xfId="16084"/>
    <cellStyle name="Input 49" xfId="16085"/>
    <cellStyle name="Input 49 2" xfId="16086"/>
    <cellStyle name="Input 49 2 2" xfId="43807"/>
    <cellStyle name="Input 49 3" xfId="16087"/>
    <cellStyle name="Input 5" xfId="16088"/>
    <cellStyle name="Input 5 2" xfId="43808"/>
    <cellStyle name="Input 5 2 2" xfId="43809"/>
    <cellStyle name="Input 5 2 2 2" xfId="43810"/>
    <cellStyle name="Input 5 2 3" xfId="43811"/>
    <cellStyle name="Input 5 2 4" xfId="43812"/>
    <cellStyle name="Input 5 2 5" xfId="43813"/>
    <cellStyle name="Input 5 3" xfId="43814"/>
    <cellStyle name="Input 5 3 2" xfId="43815"/>
    <cellStyle name="Input 5 4" xfId="43816"/>
    <cellStyle name="Input 5 4 2" xfId="43817"/>
    <cellStyle name="Input 5 5" xfId="43818"/>
    <cellStyle name="Input 50" xfId="16089"/>
    <cellStyle name="Input 50 2" xfId="16090"/>
    <cellStyle name="Input 50 2 2" xfId="43819"/>
    <cellStyle name="Input 50 3" xfId="16091"/>
    <cellStyle name="Input 51" xfId="16092"/>
    <cellStyle name="Input 51 2" xfId="16093"/>
    <cellStyle name="Input 51 2 2" xfId="43820"/>
    <cellStyle name="Input 51 3" xfId="16094"/>
    <cellStyle name="Input 52" xfId="16095"/>
    <cellStyle name="Input 52 2" xfId="16096"/>
    <cellStyle name="Input 52 2 2" xfId="43821"/>
    <cellStyle name="Input 52 3" xfId="16097"/>
    <cellStyle name="Input 53" xfId="16098"/>
    <cellStyle name="Input 53 2" xfId="16099"/>
    <cellStyle name="Input 53 2 2" xfId="43822"/>
    <cellStyle name="Input 53 3" xfId="16100"/>
    <cellStyle name="Input 54" xfId="16101"/>
    <cellStyle name="Input 54 2" xfId="16102"/>
    <cellStyle name="Input 54 2 2" xfId="43823"/>
    <cellStyle name="Input 54 3" xfId="16103"/>
    <cellStyle name="Input 55" xfId="16104"/>
    <cellStyle name="Input 55 2" xfId="16105"/>
    <cellStyle name="Input 55 2 2" xfId="43824"/>
    <cellStyle name="Input 55 3" xfId="16106"/>
    <cellStyle name="Input 56" xfId="16107"/>
    <cellStyle name="Input 56 2" xfId="16108"/>
    <cellStyle name="Input 56 2 2" xfId="43825"/>
    <cellStyle name="Input 56 3" xfId="16109"/>
    <cellStyle name="Input 57" xfId="16110"/>
    <cellStyle name="Input 57 2" xfId="16111"/>
    <cellStyle name="Input 57 2 2" xfId="43826"/>
    <cellStyle name="Input 57 3" xfId="16112"/>
    <cellStyle name="Input 58" xfId="16113"/>
    <cellStyle name="Input 58 2" xfId="16114"/>
    <cellStyle name="Input 58 2 2" xfId="43827"/>
    <cellStyle name="Input 58 3" xfId="16115"/>
    <cellStyle name="Input 59" xfId="16116"/>
    <cellStyle name="Input 59 2" xfId="16117"/>
    <cellStyle name="Input 59 2 2" xfId="43828"/>
    <cellStyle name="Input 59 3" xfId="16118"/>
    <cellStyle name="Input 6" xfId="16119"/>
    <cellStyle name="Input 6 2" xfId="43829"/>
    <cellStyle name="Input 6 2 2" xfId="43830"/>
    <cellStyle name="Input 6 2 2 2" xfId="43831"/>
    <cellStyle name="Input 6 2 3" xfId="43832"/>
    <cellStyle name="Input 6 2 4" xfId="43833"/>
    <cellStyle name="Input 6 2 5" xfId="43834"/>
    <cellStyle name="Input 6 3" xfId="43835"/>
    <cellStyle name="Input 6 3 2" xfId="43836"/>
    <cellStyle name="Input 6 4" xfId="43837"/>
    <cellStyle name="Input 6 4 2" xfId="43838"/>
    <cellStyle name="Input 6 5" xfId="43839"/>
    <cellStyle name="Input 60" xfId="16120"/>
    <cellStyle name="Input 60 2" xfId="16121"/>
    <cellStyle name="Input 60 2 2" xfId="43840"/>
    <cellStyle name="Input 60 3" xfId="16122"/>
    <cellStyle name="Input 61" xfId="16123"/>
    <cellStyle name="Input 61 2" xfId="16124"/>
    <cellStyle name="Input 61 2 2" xfId="43841"/>
    <cellStyle name="Input 61 3" xfId="16125"/>
    <cellStyle name="Input 62" xfId="16126"/>
    <cellStyle name="Input 62 2" xfId="16127"/>
    <cellStyle name="Input 62 2 2" xfId="43842"/>
    <cellStyle name="Input 62 3" xfId="16128"/>
    <cellStyle name="Input 63" xfId="16129"/>
    <cellStyle name="Input 63 2" xfId="16130"/>
    <cellStyle name="Input 63 2 2" xfId="43843"/>
    <cellStyle name="Input 63 3" xfId="16131"/>
    <cellStyle name="Input 64" xfId="16132"/>
    <cellStyle name="Input 64 2" xfId="16133"/>
    <cellStyle name="Input 64 2 2" xfId="43844"/>
    <cellStyle name="Input 64 3" xfId="16134"/>
    <cellStyle name="Input 65" xfId="16135"/>
    <cellStyle name="Input 65 2" xfId="16136"/>
    <cellStyle name="Input 65 2 2" xfId="43845"/>
    <cellStyle name="Input 65 3" xfId="16137"/>
    <cellStyle name="Input 66" xfId="16138"/>
    <cellStyle name="Input 66 2" xfId="16139"/>
    <cellStyle name="Input 66 2 2" xfId="43846"/>
    <cellStyle name="Input 66 3" xfId="16140"/>
    <cellStyle name="Input 67" xfId="16141"/>
    <cellStyle name="Input 67 2" xfId="16142"/>
    <cellStyle name="Input 67 2 2" xfId="43847"/>
    <cellStyle name="Input 67 3" xfId="16143"/>
    <cellStyle name="Input 68" xfId="16144"/>
    <cellStyle name="Input 68 2" xfId="16145"/>
    <cellStyle name="Input 68 2 2" xfId="43848"/>
    <cellStyle name="Input 68 3" xfId="16146"/>
    <cellStyle name="Input 69" xfId="16147"/>
    <cellStyle name="Input 69 2" xfId="16148"/>
    <cellStyle name="Input 69 2 2" xfId="43849"/>
    <cellStyle name="Input 69 3" xfId="16149"/>
    <cellStyle name="Input 7" xfId="16150"/>
    <cellStyle name="Input 7 2" xfId="43850"/>
    <cellStyle name="Input 7 2 2" xfId="43851"/>
    <cellStyle name="Input 7 2 2 2" xfId="43852"/>
    <cellStyle name="Input 7 2 3" xfId="43853"/>
    <cellStyle name="Input 7 2 4" xfId="43854"/>
    <cellStyle name="Input 7 3" xfId="43855"/>
    <cellStyle name="Input 7 3 2" xfId="43856"/>
    <cellStyle name="Input 7 4" xfId="43857"/>
    <cellStyle name="Input 7 4 2" xfId="43858"/>
    <cellStyle name="Input 7 5" xfId="43859"/>
    <cellStyle name="Input 70" xfId="16151"/>
    <cellStyle name="Input 70 2" xfId="16152"/>
    <cellStyle name="Input 70 2 2" xfId="43860"/>
    <cellStyle name="Input 70 3" xfId="16153"/>
    <cellStyle name="Input 71" xfId="16154"/>
    <cellStyle name="Input 71 2" xfId="16155"/>
    <cellStyle name="Input 71 2 2" xfId="43861"/>
    <cellStyle name="Input 71 3" xfId="16156"/>
    <cellStyle name="Input 72" xfId="16157"/>
    <cellStyle name="Input 72 2" xfId="16158"/>
    <cellStyle name="Input 72 2 2" xfId="43862"/>
    <cellStyle name="Input 72 3" xfId="16159"/>
    <cellStyle name="Input 73" xfId="16160"/>
    <cellStyle name="Input 73 2" xfId="16161"/>
    <cellStyle name="Input 73 2 2" xfId="43863"/>
    <cellStyle name="Input 73 3" xfId="16162"/>
    <cellStyle name="Input 74" xfId="16163"/>
    <cellStyle name="Input 74 2" xfId="16164"/>
    <cellStyle name="Input 74 2 2" xfId="43864"/>
    <cellStyle name="Input 74 3" xfId="16165"/>
    <cellStyle name="Input 75" xfId="16166"/>
    <cellStyle name="Input 75 2" xfId="16167"/>
    <cellStyle name="Input 75 2 2" xfId="43865"/>
    <cellStyle name="Input 75 3" xfId="16168"/>
    <cellStyle name="Input 76" xfId="16169"/>
    <cellStyle name="Input 76 2" xfId="16170"/>
    <cellStyle name="Input 76 2 2" xfId="43866"/>
    <cellStyle name="Input 76 3" xfId="16171"/>
    <cellStyle name="Input 77" xfId="16172"/>
    <cellStyle name="Input 77 2" xfId="16173"/>
    <cellStyle name="Input 77 2 2" xfId="43867"/>
    <cellStyle name="Input 77 3" xfId="16174"/>
    <cellStyle name="Input 78" xfId="16175"/>
    <cellStyle name="Input 78 2" xfId="16176"/>
    <cellStyle name="Input 78 2 2" xfId="43868"/>
    <cellStyle name="Input 78 3" xfId="16177"/>
    <cellStyle name="Input 79" xfId="16178"/>
    <cellStyle name="Input 79 2" xfId="16179"/>
    <cellStyle name="Input 79 2 2" xfId="43869"/>
    <cellStyle name="Input 79 3" xfId="16180"/>
    <cellStyle name="Input 8" xfId="16181"/>
    <cellStyle name="Input 8 2" xfId="43870"/>
    <cellStyle name="Input 8 2 2" xfId="43871"/>
    <cellStyle name="Input 8 2 2 2" xfId="43872"/>
    <cellStyle name="Input 8 2 3" xfId="43873"/>
    <cellStyle name="Input 8 2 4" xfId="43874"/>
    <cellStyle name="Input 8 3" xfId="43875"/>
    <cellStyle name="Input 8 3 2" xfId="43876"/>
    <cellStyle name="Input 8 4" xfId="43877"/>
    <cellStyle name="Input 8 4 2" xfId="43878"/>
    <cellStyle name="Input 8 5" xfId="43879"/>
    <cellStyle name="Input 80" xfId="16182"/>
    <cellStyle name="Input 80 2" xfId="16183"/>
    <cellStyle name="Input 80 3" xfId="16184"/>
    <cellStyle name="Input 81" xfId="16185"/>
    <cellStyle name="Input 81 2" xfId="16186"/>
    <cellStyle name="Input 81 3" xfId="16187"/>
    <cellStyle name="Input 82" xfId="16188"/>
    <cellStyle name="Input 82 2" xfId="16189"/>
    <cellStyle name="Input 82 3" xfId="16190"/>
    <cellStyle name="Input 83" xfId="16191"/>
    <cellStyle name="Input 83 2" xfId="16192"/>
    <cellStyle name="Input 83 3" xfId="16193"/>
    <cellStyle name="Input 84" xfId="16194"/>
    <cellStyle name="Input 84 2" xfId="16195"/>
    <cellStyle name="Input 84 3" xfId="16196"/>
    <cellStyle name="Input 85" xfId="16197"/>
    <cellStyle name="Input 85 2" xfId="16198"/>
    <cellStyle name="Input 85 3" xfId="16199"/>
    <cellStyle name="Input 86" xfId="16200"/>
    <cellStyle name="Input 86 2" xfId="16201"/>
    <cellStyle name="Input 86 3" xfId="16202"/>
    <cellStyle name="Input 87" xfId="16203"/>
    <cellStyle name="Input 87 2" xfId="16204"/>
    <cellStyle name="Input 87 3" xfId="16205"/>
    <cellStyle name="Input 88" xfId="16206"/>
    <cellStyle name="Input 88 2" xfId="16207"/>
    <cellStyle name="Input 88 3" xfId="16208"/>
    <cellStyle name="Input 89" xfId="16209"/>
    <cellStyle name="Input 89 2" xfId="16210"/>
    <cellStyle name="Input 89 3" xfId="16211"/>
    <cellStyle name="Input 9" xfId="16212"/>
    <cellStyle name="Input 9 2" xfId="43880"/>
    <cellStyle name="Input 9 2 2" xfId="43881"/>
    <cellStyle name="Input 9 2 2 2" xfId="43882"/>
    <cellStyle name="Input 9 2 3" xfId="43883"/>
    <cellStyle name="Input 9 3" xfId="43884"/>
    <cellStyle name="Input 9 3 2" xfId="43885"/>
    <cellStyle name="Input 9 4" xfId="43886"/>
    <cellStyle name="Input 9 4 2" xfId="43887"/>
    <cellStyle name="Input 9 5" xfId="43888"/>
    <cellStyle name="Input 90" xfId="16213"/>
    <cellStyle name="Input 90 2" xfId="16214"/>
    <cellStyle name="Input 90 3" xfId="16215"/>
    <cellStyle name="Input 91" xfId="16216"/>
    <cellStyle name="Input 91 2" xfId="16217"/>
    <cellStyle name="Input 91 3" xfId="16218"/>
    <cellStyle name="Input 92" xfId="16219"/>
    <cellStyle name="Input 92 2" xfId="16220"/>
    <cellStyle name="Input 92 3" xfId="16221"/>
    <cellStyle name="Input 93" xfId="16222"/>
    <cellStyle name="Input 93 2" xfId="16223"/>
    <cellStyle name="Input 93 3" xfId="16224"/>
    <cellStyle name="Input 94" xfId="16225"/>
    <cellStyle name="Input 94 2" xfId="16226"/>
    <cellStyle name="Input 94 3" xfId="16227"/>
    <cellStyle name="Input 95" xfId="16228"/>
    <cellStyle name="Input 95 2" xfId="16229"/>
    <cellStyle name="Input 95 3" xfId="16230"/>
    <cellStyle name="Input 96" xfId="16231"/>
    <cellStyle name="Input 96 2" xfId="16232"/>
    <cellStyle name="Input 96 3" xfId="16233"/>
    <cellStyle name="Input 97" xfId="16234"/>
    <cellStyle name="Input 97 2" xfId="16235"/>
    <cellStyle name="Input 97 3" xfId="16236"/>
    <cellStyle name="Input 98" xfId="16237"/>
    <cellStyle name="Input 98 2" xfId="16238"/>
    <cellStyle name="Input 98 3" xfId="16239"/>
    <cellStyle name="Input 99" xfId="16240"/>
    <cellStyle name="Input 99 2" xfId="16241"/>
    <cellStyle name="Input 99 3" xfId="16242"/>
    <cellStyle name="Input Cells" xfId="16243"/>
    <cellStyle name="Input Cells 2" xfId="16244"/>
    <cellStyle name="Input Cells 2 2" xfId="43889"/>
    <cellStyle name="Input Cells 2 2 2" xfId="43890"/>
    <cellStyle name="Input Cells 2 2 2 2" xfId="43891"/>
    <cellStyle name="Input Cells 2 2 3" xfId="43892"/>
    <cellStyle name="Input Cells 2 3" xfId="43893"/>
    <cellStyle name="Input Cells 2 3 2" xfId="43894"/>
    <cellStyle name="Input Cells 2 4" xfId="43895"/>
    <cellStyle name="Input Cells 2 4 2" xfId="43896"/>
    <cellStyle name="Input Cells 3" xfId="16245"/>
    <cellStyle name="Input Cells 3 2" xfId="43897"/>
    <cellStyle name="Input Cells 3 2 2" xfId="43898"/>
    <cellStyle name="Input Cells 3 3" xfId="43899"/>
    <cellStyle name="Input Cells 4" xfId="43900"/>
    <cellStyle name="Input Cells 4 2" xfId="43901"/>
    <cellStyle name="Input Cells 5" xfId="43902"/>
    <cellStyle name="Input Cells 5 2" xfId="43903"/>
    <cellStyle name="Input Cells Percent" xfId="16246"/>
    <cellStyle name="Input Cells Percent 2" xfId="16247"/>
    <cellStyle name="Input Cells Percent 2 2" xfId="43904"/>
    <cellStyle name="Input Cells Percent 2 2 2" xfId="43905"/>
    <cellStyle name="Input Cells Percent 2 2 2 2" xfId="43906"/>
    <cellStyle name="Input Cells Percent 2 2 3" xfId="43907"/>
    <cellStyle name="Input Cells Percent 2 3" xfId="43908"/>
    <cellStyle name="Input Cells Percent 2 3 2" xfId="43909"/>
    <cellStyle name="Input Cells Percent 2 4" xfId="43910"/>
    <cellStyle name="Input Cells Percent 2 4 2" xfId="43911"/>
    <cellStyle name="Input Cells Percent 3" xfId="16248"/>
    <cellStyle name="Input Cells Percent 3 2" xfId="43912"/>
    <cellStyle name="Input Cells Percent 3 2 2" xfId="43913"/>
    <cellStyle name="Input Cells Percent 3 3" xfId="43914"/>
    <cellStyle name="Input Cells Percent 4" xfId="43915"/>
    <cellStyle name="Input Cells Percent 4 2" xfId="43916"/>
    <cellStyle name="Input Cells Percent 5" xfId="43917"/>
    <cellStyle name="Input Cells Percent 5 2" xfId="43918"/>
    <cellStyle name="Input Cells Percent_AURORA Total New" xfId="16249"/>
    <cellStyle name="Input Cells_4.34E Mint Farm Deferral" xfId="16250"/>
    <cellStyle name="Integer" xfId="16251"/>
    <cellStyle name="JOB TITLE" xfId="43919"/>
    <cellStyle name="line b - Style6" xfId="16252"/>
    <cellStyle name="line b - Style6 2" xfId="43920"/>
    <cellStyle name="line b - Style6 2 2" xfId="43921"/>
    <cellStyle name="line b - Style6 3" xfId="43922"/>
    <cellStyle name="line b - Style6 3 2" xfId="43923"/>
    <cellStyle name="line b - Style6 4" xfId="43924"/>
    <cellStyle name="line b - Style6 4 2" xfId="43925"/>
    <cellStyle name="line b - Style6 5" xfId="43926"/>
    <cellStyle name="line b - Style6 5 2" xfId="43927"/>
    <cellStyle name="Lines" xfId="16253"/>
    <cellStyle name="Lines 2" xfId="16254"/>
    <cellStyle name="Lines 2 2" xfId="43928"/>
    <cellStyle name="Lines 2 2 2" xfId="43929"/>
    <cellStyle name="Lines 2 2 2 2" xfId="43930"/>
    <cellStyle name="Lines 2 2 3" xfId="43931"/>
    <cellStyle name="Lines 2 3" xfId="43932"/>
    <cellStyle name="Lines 2 3 2" xfId="43933"/>
    <cellStyle name="Lines 2 4" xfId="43934"/>
    <cellStyle name="Lines 2 4 2" xfId="43935"/>
    <cellStyle name="Lines 3" xfId="16255"/>
    <cellStyle name="Lines 3 2" xfId="43936"/>
    <cellStyle name="Lines 3 2 2" xfId="43937"/>
    <cellStyle name="Lines 3 2 2 2" xfId="43938"/>
    <cellStyle name="Lines 3 2 3" xfId="43939"/>
    <cellStyle name="Lines 3 3" xfId="43940"/>
    <cellStyle name="Lines 3 3 2" xfId="43941"/>
    <cellStyle name="Lines 3 4" xfId="43942"/>
    <cellStyle name="Lines 3 4 2" xfId="43943"/>
    <cellStyle name="Lines 4" xfId="16256"/>
    <cellStyle name="Lines 4 2" xfId="43944"/>
    <cellStyle name="Lines 4 2 2" xfId="43945"/>
    <cellStyle name="Lines 4 3" xfId="43946"/>
    <cellStyle name="Lines 4 3 2" xfId="43947"/>
    <cellStyle name="Lines 5" xfId="43948"/>
    <cellStyle name="Lines 5 2" xfId="43949"/>
    <cellStyle name="Lines 5 2 2" xfId="43950"/>
    <cellStyle name="Lines 5 3" xfId="43951"/>
    <cellStyle name="Lines 6" xfId="43952"/>
    <cellStyle name="Lines 6 2" xfId="43953"/>
    <cellStyle name="Lines 7" xfId="43954"/>
    <cellStyle name="Lines 7 2" xfId="43955"/>
    <cellStyle name="Lines_Electric Rev Req Model (2009 GRC) Rebuttal" xfId="16257"/>
    <cellStyle name="LINKED" xfId="16258"/>
    <cellStyle name="LINKED 2" xfId="16259"/>
    <cellStyle name="LINKED 2 2" xfId="16260"/>
    <cellStyle name="LINKED 2 2 2" xfId="43956"/>
    <cellStyle name="LINKED 2 2 3" xfId="43957"/>
    <cellStyle name="LINKED 2 3" xfId="43958"/>
    <cellStyle name="LINKED 2 4" xfId="43959"/>
    <cellStyle name="LINKED 3" xfId="16261"/>
    <cellStyle name="LINKED 3 2" xfId="43960"/>
    <cellStyle name="LINKED 4" xfId="16262"/>
    <cellStyle name="LINKED 4 2" xfId="43961"/>
    <cellStyle name="Linked Cell 10" xfId="16263"/>
    <cellStyle name="Linked Cell 11" xfId="16264"/>
    <cellStyle name="Linked Cell 12" xfId="16265"/>
    <cellStyle name="Linked Cell 13" xfId="16266"/>
    <cellStyle name="Linked Cell 14" xfId="16267"/>
    <cellStyle name="Linked Cell 15" xfId="16268"/>
    <cellStyle name="Linked Cell 16" xfId="16269"/>
    <cellStyle name="Linked Cell 17" xfId="16270"/>
    <cellStyle name="Linked Cell 18" xfId="16271"/>
    <cellStyle name="Linked Cell 19" xfId="16272"/>
    <cellStyle name="Linked Cell 2" xfId="16273"/>
    <cellStyle name="Linked Cell 2 2" xfId="16274"/>
    <cellStyle name="Linked Cell 2 2 2" xfId="16275"/>
    <cellStyle name="Linked Cell 2 2 2 2" xfId="43962"/>
    <cellStyle name="Linked Cell 2 2 2 2 2" xfId="43963"/>
    <cellStyle name="Linked Cell 2 2 2 3" xfId="43964"/>
    <cellStyle name="Linked Cell 2 2 3" xfId="43965"/>
    <cellStyle name="Linked Cell 2 2 3 2" xfId="43966"/>
    <cellStyle name="Linked Cell 2 2 4" xfId="43967"/>
    <cellStyle name="Linked Cell 2 2 4 2" xfId="43968"/>
    <cellStyle name="Linked Cell 2 3" xfId="16276"/>
    <cellStyle name="Linked Cell 2 3 2" xfId="43969"/>
    <cellStyle name="Linked Cell 2 3 2 2" xfId="43970"/>
    <cellStyle name="Linked Cell 2 3 2 2 2" xfId="43971"/>
    <cellStyle name="Linked Cell 2 3 2 3" xfId="43972"/>
    <cellStyle name="Linked Cell 2 3 2 4" xfId="43973"/>
    <cellStyle name="Linked Cell 2 3 3" xfId="43974"/>
    <cellStyle name="Linked Cell 2 3 3 2" xfId="43975"/>
    <cellStyle name="Linked Cell 2 3 3 3" xfId="43976"/>
    <cellStyle name="Linked Cell 2 3 4" xfId="43977"/>
    <cellStyle name="Linked Cell 2 3 4 2" xfId="43978"/>
    <cellStyle name="Linked Cell 2 3 4 3" xfId="43979"/>
    <cellStyle name="Linked Cell 2 3 5" xfId="43980"/>
    <cellStyle name="Linked Cell 2 3 6" xfId="43981"/>
    <cellStyle name="Linked Cell 2 4" xfId="43982"/>
    <cellStyle name="Linked Cell 2 4 2" xfId="43983"/>
    <cellStyle name="Linked Cell 2 4 2 2" xfId="43984"/>
    <cellStyle name="Linked Cell 2 4 3" xfId="43985"/>
    <cellStyle name="Linked Cell 2 4 4" xfId="43986"/>
    <cellStyle name="Linked Cell 2 4 5" xfId="43987"/>
    <cellStyle name="Linked Cell 2 5" xfId="43988"/>
    <cellStyle name="Linked Cell 2 5 2" xfId="43989"/>
    <cellStyle name="Linked Cell 2 5 3" xfId="43990"/>
    <cellStyle name="Linked Cell 2 6" xfId="43991"/>
    <cellStyle name="Linked Cell 2 6 2" xfId="43992"/>
    <cellStyle name="Linked Cell 20" xfId="16277"/>
    <cellStyle name="Linked Cell 21" xfId="16278"/>
    <cellStyle name="Linked Cell 22" xfId="16279"/>
    <cellStyle name="Linked Cell 23" xfId="16280"/>
    <cellStyle name="Linked Cell 24" xfId="16281"/>
    <cellStyle name="Linked Cell 25" xfId="16282"/>
    <cellStyle name="Linked Cell 26" xfId="16283"/>
    <cellStyle name="Linked Cell 27" xfId="16284"/>
    <cellStyle name="Linked Cell 28" xfId="16285"/>
    <cellStyle name="Linked Cell 29" xfId="16286"/>
    <cellStyle name="Linked Cell 3" xfId="16287"/>
    <cellStyle name="Linked Cell 3 2" xfId="16288"/>
    <cellStyle name="Linked Cell 3 2 2" xfId="43993"/>
    <cellStyle name="Linked Cell 3 2 2 2" xfId="43994"/>
    <cellStyle name="Linked Cell 3 2 3" xfId="43995"/>
    <cellStyle name="Linked Cell 3 3" xfId="16289"/>
    <cellStyle name="Linked Cell 3 3 2" xfId="43996"/>
    <cellStyle name="Linked Cell 3 4" xfId="16290"/>
    <cellStyle name="Linked Cell 3 4 2" xfId="43997"/>
    <cellStyle name="Linked Cell 3 5" xfId="43998"/>
    <cellStyle name="Linked Cell 30" xfId="16291"/>
    <cellStyle name="Linked Cell 31" xfId="16292"/>
    <cellStyle name="Linked Cell 32" xfId="16293"/>
    <cellStyle name="Linked Cell 33" xfId="16294"/>
    <cellStyle name="Linked Cell 34" xfId="16295"/>
    <cellStyle name="Linked Cell 35" xfId="16296"/>
    <cellStyle name="Linked Cell 36" xfId="16297"/>
    <cellStyle name="Linked Cell 37" xfId="16298"/>
    <cellStyle name="Linked Cell 38" xfId="16299"/>
    <cellStyle name="Linked Cell 39" xfId="16300"/>
    <cellStyle name="Linked Cell 4" xfId="16301"/>
    <cellStyle name="Linked Cell 4 2" xfId="43999"/>
    <cellStyle name="Linked Cell 4 2 2" xfId="44000"/>
    <cellStyle name="Linked Cell 4 2 2 2" xfId="44001"/>
    <cellStyle name="Linked Cell 4 2 3" xfId="44002"/>
    <cellStyle name="Linked Cell 4 2 4" xfId="44003"/>
    <cellStyle name="Linked Cell 4 3" xfId="44004"/>
    <cellStyle name="Linked Cell 4 3 2" xfId="44005"/>
    <cellStyle name="Linked Cell 4 4" xfId="44006"/>
    <cellStyle name="Linked Cell 4 4 2" xfId="44007"/>
    <cellStyle name="Linked Cell 4 5" xfId="44008"/>
    <cellStyle name="Linked Cell 40" xfId="16302"/>
    <cellStyle name="Linked Cell 41" xfId="16303"/>
    <cellStyle name="Linked Cell 42" xfId="16304"/>
    <cellStyle name="Linked Cell 43" xfId="16305"/>
    <cellStyle name="Linked Cell 44" xfId="16306"/>
    <cellStyle name="Linked Cell 45" xfId="16307"/>
    <cellStyle name="Linked Cell 46" xfId="16308"/>
    <cellStyle name="Linked Cell 47" xfId="16309"/>
    <cellStyle name="Linked Cell 48" xfId="16310"/>
    <cellStyle name="Linked Cell 49" xfId="16311"/>
    <cellStyle name="Linked Cell 5" xfId="16312"/>
    <cellStyle name="Linked Cell 5 2" xfId="44009"/>
    <cellStyle name="Linked Cell 5 2 2" xfId="44010"/>
    <cellStyle name="Linked Cell 5 2 3" xfId="44011"/>
    <cellStyle name="Linked Cell 5 3" xfId="44012"/>
    <cellStyle name="Linked Cell 50" xfId="16313"/>
    <cellStyle name="Linked Cell 51" xfId="16314"/>
    <cellStyle name="Linked Cell 52" xfId="16315"/>
    <cellStyle name="Linked Cell 53" xfId="16316"/>
    <cellStyle name="Linked Cell 54" xfId="16317"/>
    <cellStyle name="Linked Cell 55" xfId="16318"/>
    <cellStyle name="Linked Cell 56" xfId="16319"/>
    <cellStyle name="Linked Cell 57" xfId="16320"/>
    <cellStyle name="Linked Cell 58" xfId="16321"/>
    <cellStyle name="Linked Cell 59" xfId="16322"/>
    <cellStyle name="Linked Cell 6" xfId="16323"/>
    <cellStyle name="Linked Cell 6 2" xfId="44013"/>
    <cellStyle name="Linked Cell 6 2 2" xfId="44014"/>
    <cellStyle name="Linked Cell 6 3" xfId="44015"/>
    <cellStyle name="Linked Cell 6 4" xfId="44016"/>
    <cellStyle name="Linked Cell 6 5" xfId="44017"/>
    <cellStyle name="Linked Cell 60" xfId="16324"/>
    <cellStyle name="Linked Cell 61" xfId="16325"/>
    <cellStyle name="Linked Cell 62" xfId="16326"/>
    <cellStyle name="Linked Cell 63" xfId="16327"/>
    <cellStyle name="Linked Cell 64" xfId="16328"/>
    <cellStyle name="Linked Cell 65" xfId="44018"/>
    <cellStyle name="Linked Cell 7" xfId="16329"/>
    <cellStyle name="Linked Cell 7 2" xfId="44019"/>
    <cellStyle name="Linked Cell 7 3" xfId="44020"/>
    <cellStyle name="Linked Cell 8" xfId="16330"/>
    <cellStyle name="Linked Cell 9" xfId="16331"/>
    <cellStyle name="LongDate" xfId="16332"/>
    <cellStyle name="Marathon" xfId="16333"/>
    <cellStyle name="Millares [0]_2AV_M_M " xfId="16334"/>
    <cellStyle name="Millares_2AV_M_M " xfId="16335"/>
    <cellStyle name="Milliers [0]_Dossier financier HECC" xfId="16336"/>
    <cellStyle name="MLMultiple0" xfId="16337"/>
    <cellStyle name="MLMultiple0 2" xfId="16338"/>
    <cellStyle name="MLMultiple0 2 2" xfId="16339"/>
    <cellStyle name="MLMultiple0 3" xfId="16340"/>
    <cellStyle name="MLMultiple0 3 2" xfId="16341"/>
    <cellStyle name="MLMultiple0 3 2 2" xfId="16342"/>
    <cellStyle name="MLMultiple0 4" xfId="16343"/>
    <cellStyle name="MLMultiple0 4 2" xfId="16344"/>
    <cellStyle name="MLMultiple0 4 3" xfId="16345"/>
    <cellStyle name="MLMultiple0 5" xfId="16346"/>
    <cellStyle name="MLMultiple0 5 2" xfId="16347"/>
    <cellStyle name="MLMultiple0 6" xfId="16348"/>
    <cellStyle name="modified border" xfId="16349"/>
    <cellStyle name="modified border 10" xfId="44021"/>
    <cellStyle name="modified border 2" xfId="16350"/>
    <cellStyle name="modified border 2 2" xfId="16351"/>
    <cellStyle name="modified border 2 2 2" xfId="44022"/>
    <cellStyle name="modified border 2 2 2 2" xfId="44023"/>
    <cellStyle name="modified border 2 2 3" xfId="44024"/>
    <cellStyle name="modified border 2 2 3 2" xfId="44025"/>
    <cellStyle name="modified border 2 2 4" xfId="44026"/>
    <cellStyle name="modified border 2 2 4 2" xfId="44027"/>
    <cellStyle name="modified border 2 2 5" xfId="44028"/>
    <cellStyle name="modified border 2 3" xfId="16352"/>
    <cellStyle name="modified border 2 3 2" xfId="44029"/>
    <cellStyle name="modified border 2 4" xfId="44030"/>
    <cellStyle name="modified border 2 4 2" xfId="44031"/>
    <cellStyle name="modified border 2 5" xfId="44032"/>
    <cellStyle name="modified border 2 5 2" xfId="44033"/>
    <cellStyle name="modified border 2 6" xfId="44034"/>
    <cellStyle name="modified border 3" xfId="16353"/>
    <cellStyle name="modified border 3 2" xfId="16354"/>
    <cellStyle name="modified border 3 2 2" xfId="44035"/>
    <cellStyle name="modified border 3 2 2 2" xfId="44036"/>
    <cellStyle name="modified border 3 2 3" xfId="44037"/>
    <cellStyle name="modified border 3 2 3 2" xfId="44038"/>
    <cellStyle name="modified border 3 2 4" xfId="44039"/>
    <cellStyle name="modified border 3 2 4 2" xfId="44040"/>
    <cellStyle name="modified border 3 2 5" xfId="44041"/>
    <cellStyle name="modified border 3 3" xfId="16355"/>
    <cellStyle name="modified border 3 3 2" xfId="44042"/>
    <cellStyle name="modified border 3 4" xfId="44043"/>
    <cellStyle name="modified border 3 4 2" xfId="44044"/>
    <cellStyle name="modified border 3 5" xfId="44045"/>
    <cellStyle name="modified border 3 5 2" xfId="44046"/>
    <cellStyle name="modified border 3 6" xfId="44047"/>
    <cellStyle name="modified border 4" xfId="16356"/>
    <cellStyle name="modified border 4 2" xfId="16357"/>
    <cellStyle name="modified border 4 2 2" xfId="44048"/>
    <cellStyle name="modified border 4 2 2 2" xfId="44049"/>
    <cellStyle name="modified border 4 2 3" xfId="44050"/>
    <cellStyle name="modified border 4 2 3 2" xfId="44051"/>
    <cellStyle name="modified border 4 2 4" xfId="44052"/>
    <cellStyle name="modified border 4 2 4 2" xfId="44053"/>
    <cellStyle name="modified border 4 2 5" xfId="44054"/>
    <cellStyle name="modified border 4 3" xfId="16358"/>
    <cellStyle name="modified border 4 3 2" xfId="44055"/>
    <cellStyle name="modified border 4 4" xfId="44056"/>
    <cellStyle name="modified border 4 4 2" xfId="44057"/>
    <cellStyle name="modified border 4 5" xfId="44058"/>
    <cellStyle name="modified border 4 5 2" xfId="44059"/>
    <cellStyle name="modified border 4 6" xfId="44060"/>
    <cellStyle name="modified border 5" xfId="16359"/>
    <cellStyle name="modified border 5 2" xfId="16360"/>
    <cellStyle name="modified border 5 2 2" xfId="44061"/>
    <cellStyle name="modified border 5 2 3" xfId="44062"/>
    <cellStyle name="modified border 5 2 3 2" xfId="44063"/>
    <cellStyle name="modified border 5 2 4" xfId="44064"/>
    <cellStyle name="modified border 5 2 4 2" xfId="44065"/>
    <cellStyle name="modified border 5 2 5" xfId="44066"/>
    <cellStyle name="modified border 5 2 5 2" xfId="44067"/>
    <cellStyle name="modified border 5 2 6" xfId="44068"/>
    <cellStyle name="modified border 5 3" xfId="44069"/>
    <cellStyle name="modified border 5 4" xfId="44070"/>
    <cellStyle name="modified border 5 4 2" xfId="44071"/>
    <cellStyle name="modified border 5 5" xfId="44072"/>
    <cellStyle name="modified border 5 5 2" xfId="44073"/>
    <cellStyle name="modified border 5 6" xfId="44074"/>
    <cellStyle name="modified border 5 6 2" xfId="44075"/>
    <cellStyle name="modified border 5 7" xfId="44076"/>
    <cellStyle name="modified border 6" xfId="16361"/>
    <cellStyle name="modified border 6 2" xfId="44077"/>
    <cellStyle name="modified border 7" xfId="16362"/>
    <cellStyle name="modified border 7 2" xfId="44078"/>
    <cellStyle name="modified border 8" xfId="16363"/>
    <cellStyle name="modified border 8 2" xfId="44079"/>
    <cellStyle name="modified border 9" xfId="44080"/>
    <cellStyle name="modified border 9 2" xfId="44081"/>
    <cellStyle name="modified border_2012 Jan CAP ASM Report" xfId="16364"/>
    <cellStyle name="modified border1" xfId="16365"/>
    <cellStyle name="modified border1 2" xfId="16366"/>
    <cellStyle name="modified border1 2 2" xfId="16367"/>
    <cellStyle name="modified border1 2 2 2" xfId="44082"/>
    <cellStyle name="modified border1 2 2 2 2" xfId="44083"/>
    <cellStyle name="modified border1 2 2 3" xfId="44084"/>
    <cellStyle name="modified border1 2 2 4" xfId="44085"/>
    <cellStyle name="modified border1 2 3" xfId="16368"/>
    <cellStyle name="modified border1 2 3 2" xfId="44086"/>
    <cellStyle name="modified border1 2 4" xfId="44087"/>
    <cellStyle name="modified border1 2 4 2" xfId="44088"/>
    <cellStyle name="modified border1 3" xfId="16369"/>
    <cellStyle name="modified border1 3 2" xfId="16370"/>
    <cellStyle name="modified border1 3 2 2" xfId="44089"/>
    <cellStyle name="modified border1 3 2 2 2" xfId="44090"/>
    <cellStyle name="modified border1 3 2 3" xfId="44091"/>
    <cellStyle name="modified border1 3 2 4" xfId="44092"/>
    <cellStyle name="modified border1 3 3" xfId="16371"/>
    <cellStyle name="modified border1 3 3 2" xfId="44093"/>
    <cellStyle name="modified border1 3 4" xfId="44094"/>
    <cellStyle name="modified border1 3 4 2" xfId="44095"/>
    <cellStyle name="modified border1 4" xfId="16372"/>
    <cellStyle name="modified border1 4 2" xfId="16373"/>
    <cellStyle name="modified border1 4 2 2" xfId="44096"/>
    <cellStyle name="modified border1 4 2 2 2" xfId="44097"/>
    <cellStyle name="modified border1 4 2 3" xfId="44098"/>
    <cellStyle name="modified border1 4 2 4" xfId="44099"/>
    <cellStyle name="modified border1 4 3" xfId="16374"/>
    <cellStyle name="modified border1 4 3 2" xfId="44100"/>
    <cellStyle name="modified border1 4 4" xfId="44101"/>
    <cellStyle name="modified border1 4 4 2" xfId="44102"/>
    <cellStyle name="modified border1 5" xfId="16375"/>
    <cellStyle name="modified border1 5 2" xfId="16376"/>
    <cellStyle name="modified border1 5 2 2" xfId="44103"/>
    <cellStyle name="modified border1 5 2 3" xfId="44104"/>
    <cellStyle name="modified border1 5 3" xfId="44105"/>
    <cellStyle name="modified border1 5 4" xfId="44106"/>
    <cellStyle name="modified border1 6" xfId="16377"/>
    <cellStyle name="modified border1 6 2" xfId="44107"/>
    <cellStyle name="modified border1 7" xfId="16378"/>
    <cellStyle name="modified border1 7 2" xfId="44108"/>
    <cellStyle name="modified border1 8" xfId="16379"/>
    <cellStyle name="modified border1 8 2" xfId="44109"/>
    <cellStyle name="modified border1_2012 Jan CAP ASM Report" xfId="16380"/>
    <cellStyle name="Moneda [0]_2AV_M_M " xfId="16381"/>
    <cellStyle name="Moneda_2AV_M_M " xfId="16382"/>
    <cellStyle name="MonthYears" xfId="44110"/>
    <cellStyle name="Multiple" xfId="16383"/>
    <cellStyle name="Multiple 2" xfId="16384"/>
    <cellStyle name="Multiple 2 2" xfId="16385"/>
    <cellStyle name="Multiple 3" xfId="16386"/>
    <cellStyle name="Multiple 3 2" xfId="16387"/>
    <cellStyle name="Multiple 3 2 2" xfId="16388"/>
    <cellStyle name="Multiple 4" xfId="16389"/>
    <cellStyle name="Multiple 4 2" xfId="16390"/>
    <cellStyle name="Multiple 4 3" xfId="16391"/>
    <cellStyle name="Multiple 5" xfId="16392"/>
    <cellStyle name="Multiple 5 2" xfId="16393"/>
    <cellStyle name="Multiple 6" xfId="16394"/>
    <cellStyle name="Neutral 10" xfId="16395"/>
    <cellStyle name="Neutral 11" xfId="16396"/>
    <cellStyle name="Neutral 12" xfId="16397"/>
    <cellStyle name="Neutral 13" xfId="16398"/>
    <cellStyle name="Neutral 14" xfId="16399"/>
    <cellStyle name="Neutral 15" xfId="16400"/>
    <cellStyle name="Neutral 16" xfId="16401"/>
    <cellStyle name="Neutral 17" xfId="16402"/>
    <cellStyle name="Neutral 18" xfId="16403"/>
    <cellStyle name="Neutral 19" xfId="16404"/>
    <cellStyle name="Neutral 2" xfId="16405"/>
    <cellStyle name="Neutral 2 2" xfId="16406"/>
    <cellStyle name="Neutral 2 2 2" xfId="16407"/>
    <cellStyle name="Neutral 2 2 2 2" xfId="44111"/>
    <cellStyle name="Neutral 2 2 2 2 2" xfId="44112"/>
    <cellStyle name="Neutral 2 2 2 3" xfId="44113"/>
    <cellStyle name="Neutral 2 2 3" xfId="44114"/>
    <cellStyle name="Neutral 2 2 3 2" xfId="44115"/>
    <cellStyle name="Neutral 2 2 4" xfId="44116"/>
    <cellStyle name="Neutral 2 2 4 2" xfId="44117"/>
    <cellStyle name="Neutral 2 3" xfId="16408"/>
    <cellStyle name="Neutral 2 3 2" xfId="44118"/>
    <cellStyle name="Neutral 2 3 2 2" xfId="44119"/>
    <cellStyle name="Neutral 2 3 2 2 2" xfId="44120"/>
    <cellStyle name="Neutral 2 3 2 3" xfId="44121"/>
    <cellStyle name="Neutral 2 3 2 4" xfId="44122"/>
    <cellStyle name="Neutral 2 3 3" xfId="44123"/>
    <cellStyle name="Neutral 2 3 3 2" xfId="44124"/>
    <cellStyle name="Neutral 2 3 3 3" xfId="44125"/>
    <cellStyle name="Neutral 2 3 4" xfId="44126"/>
    <cellStyle name="Neutral 2 3 4 2" xfId="44127"/>
    <cellStyle name="Neutral 2 3 5" xfId="44128"/>
    <cellStyle name="Neutral 2 3 6" xfId="44129"/>
    <cellStyle name="Neutral 2 4" xfId="44130"/>
    <cellStyle name="Neutral 2 4 2" xfId="44131"/>
    <cellStyle name="Neutral 2 4 2 2" xfId="44132"/>
    <cellStyle name="Neutral 2 4 3" xfId="44133"/>
    <cellStyle name="Neutral 2 4 4" xfId="44134"/>
    <cellStyle name="Neutral 2 4 5" xfId="44135"/>
    <cellStyle name="Neutral 2 5" xfId="44136"/>
    <cellStyle name="Neutral 2 5 2" xfId="44137"/>
    <cellStyle name="Neutral 2 6" xfId="44138"/>
    <cellStyle name="Neutral 2 6 2" xfId="44139"/>
    <cellStyle name="Neutral 2 7" xfId="44140"/>
    <cellStyle name="Neutral 20" xfId="16409"/>
    <cellStyle name="Neutral 21" xfId="16410"/>
    <cellStyle name="Neutral 22" xfId="16411"/>
    <cellStyle name="Neutral 23" xfId="16412"/>
    <cellStyle name="Neutral 24" xfId="16413"/>
    <cellStyle name="Neutral 25" xfId="16414"/>
    <cellStyle name="Neutral 26" xfId="16415"/>
    <cellStyle name="Neutral 27" xfId="16416"/>
    <cellStyle name="Neutral 28" xfId="16417"/>
    <cellStyle name="Neutral 29" xfId="16418"/>
    <cellStyle name="Neutral 3" xfId="16419"/>
    <cellStyle name="Neutral 3 2" xfId="16420"/>
    <cellStyle name="Neutral 3 2 2" xfId="44141"/>
    <cellStyle name="Neutral 3 2 2 2" xfId="44142"/>
    <cellStyle name="Neutral 3 2 3" xfId="44143"/>
    <cellStyle name="Neutral 3 3" xfId="16421"/>
    <cellStyle name="Neutral 3 3 2" xfId="44144"/>
    <cellStyle name="Neutral 3 4" xfId="16422"/>
    <cellStyle name="Neutral 3 4 2" xfId="44145"/>
    <cellStyle name="Neutral 3 5" xfId="44146"/>
    <cellStyle name="Neutral 30" xfId="16423"/>
    <cellStyle name="Neutral 31" xfId="16424"/>
    <cellStyle name="Neutral 32" xfId="16425"/>
    <cellStyle name="Neutral 33" xfId="16426"/>
    <cellStyle name="Neutral 34" xfId="16427"/>
    <cellStyle name="Neutral 35" xfId="16428"/>
    <cellStyle name="Neutral 36" xfId="16429"/>
    <cellStyle name="Neutral 37" xfId="16430"/>
    <cellStyle name="Neutral 38" xfId="16431"/>
    <cellStyle name="Neutral 39" xfId="16432"/>
    <cellStyle name="Neutral 4" xfId="16433"/>
    <cellStyle name="Neutral 4 2" xfId="44147"/>
    <cellStyle name="Neutral 4 2 2" xfId="44148"/>
    <cellStyle name="Neutral 4 2 2 2" xfId="44149"/>
    <cellStyle name="Neutral 4 2 3" xfId="44150"/>
    <cellStyle name="Neutral 4 2 4" xfId="44151"/>
    <cellStyle name="Neutral 4 3" xfId="44152"/>
    <cellStyle name="Neutral 4 3 2" xfId="44153"/>
    <cellStyle name="Neutral 4 4" xfId="44154"/>
    <cellStyle name="Neutral 4 4 2" xfId="44155"/>
    <cellStyle name="Neutral 4 5" xfId="44156"/>
    <cellStyle name="Neutral 40" xfId="16434"/>
    <cellStyle name="Neutral 41" xfId="16435"/>
    <cellStyle name="Neutral 42" xfId="16436"/>
    <cellStyle name="Neutral 43" xfId="16437"/>
    <cellStyle name="Neutral 44" xfId="16438"/>
    <cellStyle name="Neutral 45" xfId="16439"/>
    <cellStyle name="Neutral 46" xfId="16440"/>
    <cellStyle name="Neutral 47" xfId="16441"/>
    <cellStyle name="Neutral 48" xfId="16442"/>
    <cellStyle name="Neutral 49" xfId="16443"/>
    <cellStyle name="Neutral 5" xfId="16444"/>
    <cellStyle name="Neutral 5 2" xfId="44157"/>
    <cellStyle name="Neutral 5 2 2" xfId="44158"/>
    <cellStyle name="Neutral 5 2 3" xfId="44159"/>
    <cellStyle name="Neutral 5 3" xfId="44160"/>
    <cellStyle name="Neutral 50" xfId="16445"/>
    <cellStyle name="Neutral 51" xfId="16446"/>
    <cellStyle name="Neutral 52" xfId="16447"/>
    <cellStyle name="Neutral 53" xfId="16448"/>
    <cellStyle name="Neutral 54" xfId="16449"/>
    <cellStyle name="Neutral 55" xfId="16450"/>
    <cellStyle name="Neutral 56" xfId="16451"/>
    <cellStyle name="Neutral 57" xfId="16452"/>
    <cellStyle name="Neutral 58" xfId="16453"/>
    <cellStyle name="Neutral 59" xfId="16454"/>
    <cellStyle name="Neutral 6" xfId="16455"/>
    <cellStyle name="Neutral 6 2" xfId="44161"/>
    <cellStyle name="Neutral 6 2 2" xfId="44162"/>
    <cellStyle name="Neutral 6 3" xfId="44163"/>
    <cellStyle name="Neutral 6 4" xfId="44164"/>
    <cellStyle name="Neutral 6 5" xfId="44165"/>
    <cellStyle name="Neutral 60" xfId="16456"/>
    <cellStyle name="Neutral 61" xfId="16457"/>
    <cellStyle name="Neutral 62" xfId="16458"/>
    <cellStyle name="Neutral 63" xfId="16459"/>
    <cellStyle name="Neutral 64" xfId="16460"/>
    <cellStyle name="Neutral 65" xfId="44166"/>
    <cellStyle name="Neutral 7" xfId="16461"/>
    <cellStyle name="Neutral 7 2" xfId="44167"/>
    <cellStyle name="Neutral 7 3" xfId="44168"/>
    <cellStyle name="Neutral 8" xfId="16462"/>
    <cellStyle name="Neutral 9" xfId="16463"/>
    <cellStyle name="no dec" xfId="16464"/>
    <cellStyle name="no dec 2" xfId="16465"/>
    <cellStyle name="no dec 2 2" xfId="16466"/>
    <cellStyle name="no dec 2 2 2" xfId="44169"/>
    <cellStyle name="no dec 2 2 3" xfId="44170"/>
    <cellStyle name="no dec 2 3" xfId="16467"/>
    <cellStyle name="no dec 2 4" xfId="44171"/>
    <cellStyle name="no dec 3" xfId="16468"/>
    <cellStyle name="no dec 3 2" xfId="44172"/>
    <cellStyle name="no dec 4" xfId="16469"/>
    <cellStyle name="no dec 4 2" xfId="44173"/>
    <cellStyle name="no dec 5" xfId="44174"/>
    <cellStyle name="nONE" xfId="16470"/>
    <cellStyle name="Normal" xfId="0" builtinId="0"/>
    <cellStyle name="Normal - Style1" xfId="16471"/>
    <cellStyle name="Normal - Style1 10" xfId="44175"/>
    <cellStyle name="Normal - Style1 10 2" xfId="44176"/>
    <cellStyle name="Normal - Style1 10 3" xfId="44177"/>
    <cellStyle name="Normal - Style1 11" xfId="44178"/>
    <cellStyle name="Normal - Style1 11 2" xfId="44179"/>
    <cellStyle name="Normal - Style1 11 3" xfId="44180"/>
    <cellStyle name="Normal - Style1 12" xfId="44181"/>
    <cellStyle name="Normal - Style1 12 2" xfId="44182"/>
    <cellStyle name="Normal - Style1 13" xfId="44183"/>
    <cellStyle name="Normal - Style1 2" xfId="16472"/>
    <cellStyle name="Normal - Style1 2 2" xfId="16473"/>
    <cellStyle name="Normal - Style1 2 2 2" xfId="16474"/>
    <cellStyle name="Normal - Style1 2 2 2 2" xfId="44184"/>
    <cellStyle name="Normal - Style1 2 2 2 2 2" xfId="44185"/>
    <cellStyle name="Normal - Style1 2 2 3" xfId="16475"/>
    <cellStyle name="Normal - Style1 2 2 3 2" xfId="44186"/>
    <cellStyle name="Normal - Style1 2 2 3 2 2" xfId="44187"/>
    <cellStyle name="Normal - Style1 2 2 3 3" xfId="44188"/>
    <cellStyle name="Normal - Style1 2 2 3 4" xfId="16476"/>
    <cellStyle name="Normal - Style1 2 2 3 4 2" xfId="44189"/>
    <cellStyle name="Normal - Style1 2 2 4" xfId="44190"/>
    <cellStyle name="Normal - Style1 2 2 4 2" xfId="44191"/>
    <cellStyle name="Normal - Style1 2 2 4 3" xfId="44192"/>
    <cellStyle name="Normal - Style1 2 2 5" xfId="44193"/>
    <cellStyle name="Normal - Style1 2 2 5 2" xfId="44194"/>
    <cellStyle name="Normal - Style1 2 3" xfId="16477"/>
    <cellStyle name="Normal - Style1 2 3 2" xfId="44195"/>
    <cellStyle name="Normal - Style1 2 3 2 2" xfId="44196"/>
    <cellStyle name="Normal - Style1 2 3 3" xfId="44197"/>
    <cellStyle name="Normal - Style1 2 4" xfId="16478"/>
    <cellStyle name="Normal - Style1 2 4 2" xfId="44198"/>
    <cellStyle name="Normal - Style1 2 4 2 2" xfId="44199"/>
    <cellStyle name="Normal - Style1 2 4 3" xfId="44200"/>
    <cellStyle name="Normal - Style1 2 5" xfId="44201"/>
    <cellStyle name="Normal - Style1 2 5 2" xfId="44202"/>
    <cellStyle name="Normal - Style1 2 6" xfId="44203"/>
    <cellStyle name="Normal - Style1 2 6 2" xfId="44204"/>
    <cellStyle name="Normal - Style1 3" xfId="16479"/>
    <cellStyle name="Normal - Style1 3 2" xfId="16480"/>
    <cellStyle name="Normal - Style1 3 2 2" xfId="16481"/>
    <cellStyle name="Normal - Style1 3 2 2 2" xfId="44205"/>
    <cellStyle name="Normal - Style1 3 2 2 2 2" xfId="44206"/>
    <cellStyle name="Normal - Style1 3 2 3" xfId="16482"/>
    <cellStyle name="Normal - Style1 3 2 3 2" xfId="44207"/>
    <cellStyle name="Normal - Style1 3 2 3 2 2" xfId="44208"/>
    <cellStyle name="Normal - Style1 3 2 3 3" xfId="44209"/>
    <cellStyle name="Normal - Style1 3 2 3 4" xfId="44210"/>
    <cellStyle name="Normal - Style1 3 2 4" xfId="44211"/>
    <cellStyle name="Normal - Style1 3 2 4 2" xfId="44212"/>
    <cellStyle name="Normal - Style1 3 2 5" xfId="44213"/>
    <cellStyle name="Normal - Style1 3 2 5 2" xfId="44214"/>
    <cellStyle name="Normal - Style1 3 3" xfId="16483"/>
    <cellStyle name="Normal - Style1 3 3 2" xfId="44215"/>
    <cellStyle name="Normal - Style1 3 3 2 2" xfId="44216"/>
    <cellStyle name="Normal - Style1 3 3 3" xfId="44217"/>
    <cellStyle name="Normal - Style1 3 4" xfId="16484"/>
    <cellStyle name="Normal - Style1 3 4 2" xfId="44218"/>
    <cellStyle name="Normal - Style1 3 4 2 2" xfId="44219"/>
    <cellStyle name="Normal - Style1 3 4 3" xfId="44220"/>
    <cellStyle name="Normal - Style1 3 4 4" xfId="44221"/>
    <cellStyle name="Normal - Style1 3 5" xfId="44222"/>
    <cellStyle name="Normal - Style1 3 5 2" xfId="44223"/>
    <cellStyle name="Normal - Style1 3 6" xfId="44224"/>
    <cellStyle name="Normal - Style1 3 6 2" xfId="44225"/>
    <cellStyle name="Normal - Style1 4" xfId="16485"/>
    <cellStyle name="Normal - Style1 4 2" xfId="16486"/>
    <cellStyle name="Normal - Style1 4 2 2" xfId="16487"/>
    <cellStyle name="Normal - Style1 4 2 2 2" xfId="44226"/>
    <cellStyle name="Normal - Style1 4 2 2 2 2" xfId="44227"/>
    <cellStyle name="Normal - Style1 4 2 3" xfId="16488"/>
    <cellStyle name="Normal - Style1 4 2 3 2" xfId="44228"/>
    <cellStyle name="Normal - Style1 4 2 3 3" xfId="44229"/>
    <cellStyle name="Normal - Style1 4 2 4" xfId="44230"/>
    <cellStyle name="Normal - Style1 4 2 4 2" xfId="44231"/>
    <cellStyle name="Normal - Style1 4 3" xfId="16489"/>
    <cellStyle name="Normal - Style1 4 3 2" xfId="44232"/>
    <cellStyle name="Normal - Style1 4 3 2 2" xfId="44233"/>
    <cellStyle name="Normal - Style1 4 4" xfId="16490"/>
    <cellStyle name="Normal - Style1 4 4 2" xfId="44234"/>
    <cellStyle name="Normal - Style1 4 4 2 2" xfId="44235"/>
    <cellStyle name="Normal - Style1 4 4 3" xfId="44236"/>
    <cellStyle name="Normal - Style1 4 4 4" xfId="44237"/>
    <cellStyle name="Normal - Style1 4 5" xfId="44238"/>
    <cellStyle name="Normal - Style1 4 5 2" xfId="44239"/>
    <cellStyle name="Normal - Style1 4 5 3" xfId="44240"/>
    <cellStyle name="Normal - Style1 4 6" xfId="44241"/>
    <cellStyle name="Normal - Style1 4 6 2" xfId="44242"/>
    <cellStyle name="Normal - Style1 5" xfId="16491"/>
    <cellStyle name="Normal - Style1 5 2" xfId="16492"/>
    <cellStyle name="Normal - Style1 5 2 2" xfId="44243"/>
    <cellStyle name="Normal - Style1 5 2 2 2" xfId="44244"/>
    <cellStyle name="Normal - Style1 5 2 2 2 2" xfId="44245"/>
    <cellStyle name="Normal - Style1 5 2 3" xfId="44246"/>
    <cellStyle name="Normal - Style1 5 2 3 2" xfId="44247"/>
    <cellStyle name="Normal - Style1 5 2 3 3" xfId="44248"/>
    <cellStyle name="Normal - Style1 5 2 4" xfId="44249"/>
    <cellStyle name="Normal - Style1 5 2 4 2" xfId="44250"/>
    <cellStyle name="Normal - Style1 5 2 5" xfId="44251"/>
    <cellStyle name="Normal - Style1 5 3" xfId="16493"/>
    <cellStyle name="Normal - Style1 5 3 2" xfId="44252"/>
    <cellStyle name="Normal - Style1 5 3 2 2" xfId="44253"/>
    <cellStyle name="Normal - Style1 5 4" xfId="5"/>
    <cellStyle name="Normal - Style1 5 4 2" xfId="44254"/>
    <cellStyle name="Normal - Style1 5 4 3" xfId="44255"/>
    <cellStyle name="Normal - Style1 5 5" xfId="44256"/>
    <cellStyle name="Normal - Style1 5 5 2" xfId="44257"/>
    <cellStyle name="Normal - Style1 5 6" xfId="44258"/>
    <cellStyle name="Normal - Style1 6" xfId="16494"/>
    <cellStyle name="Normal - Style1 6 2" xfId="16495"/>
    <cellStyle name="Normal - Style1 6 2 2" xfId="16496"/>
    <cellStyle name="Normal - Style1 6 2 2 2" xfId="44259"/>
    <cellStyle name="Normal - Style1 6 2 2 2 2" xfId="44260"/>
    <cellStyle name="Normal - Style1 6 2 3" xfId="16497"/>
    <cellStyle name="Normal - Style1 6 2 3 2" xfId="44261"/>
    <cellStyle name="Normal - Style1 6 2 4" xfId="44262"/>
    <cellStyle name="Normal - Style1 6 2 4 2" xfId="44263"/>
    <cellStyle name="Normal - Style1 6 2 5" xfId="44264"/>
    <cellStyle name="Normal - Style1 6 3" xfId="16498"/>
    <cellStyle name="Normal - Style1 6 3 2" xfId="44265"/>
    <cellStyle name="Normal - Style1 6 3 2 2" xfId="44266"/>
    <cellStyle name="Normal - Style1 6 4" xfId="16499"/>
    <cellStyle name="Normal - Style1 6 4 2" xfId="44267"/>
    <cellStyle name="Normal - Style1 6 4 2 2" xfId="44268"/>
    <cellStyle name="Normal - Style1 6 4 3" xfId="44269"/>
    <cellStyle name="Normal - Style1 6 4 4" xfId="44270"/>
    <cellStyle name="Normal - Style1 6 5" xfId="44271"/>
    <cellStyle name="Normal - Style1 6 5 2" xfId="44272"/>
    <cellStyle name="Normal - Style1 6 5 3" xfId="44273"/>
    <cellStyle name="Normal - Style1 6 6" xfId="44274"/>
    <cellStyle name="Normal - Style1 6 6 2" xfId="44275"/>
    <cellStyle name="Normal - Style1 6 7" xfId="44276"/>
    <cellStyle name="Normal - Style1 7" xfId="16500"/>
    <cellStyle name="Normal - Style1 7 2" xfId="44277"/>
    <cellStyle name="Normal - Style1 7 2 2" xfId="44278"/>
    <cellStyle name="Normal - Style1 7 2 2 2" xfId="44279"/>
    <cellStyle name="Normal - Style1 7 2 2 2 2" xfId="44280"/>
    <cellStyle name="Normal - Style1 7 2 3" xfId="44281"/>
    <cellStyle name="Normal - Style1 7 2 3 2" xfId="44282"/>
    <cellStyle name="Normal - Style1 7 2 4" xfId="44283"/>
    <cellStyle name="Normal - Style1 7 2 4 2" xfId="44284"/>
    <cellStyle name="Normal - Style1 7 2 5" xfId="44285"/>
    <cellStyle name="Normal - Style1 7 3" xfId="44286"/>
    <cellStyle name="Normal - Style1 7 3 2" xfId="44287"/>
    <cellStyle name="Normal - Style1 7 3 2 2" xfId="44288"/>
    <cellStyle name="Normal - Style1 7 4" xfId="44289"/>
    <cellStyle name="Normal - Style1 7 4 2" xfId="44290"/>
    <cellStyle name="Normal - Style1 7 5" xfId="44291"/>
    <cellStyle name="Normal - Style1 7 5 2" xfId="44292"/>
    <cellStyle name="Normal - Style1 7 6" xfId="44293"/>
    <cellStyle name="Normal - Style1 8" xfId="16501"/>
    <cellStyle name="Normal - Style1 8 2" xfId="44294"/>
    <cellStyle name="Normal - Style1 8 2 2" xfId="44295"/>
    <cellStyle name="Normal - Style1 8 3" xfId="44296"/>
    <cellStyle name="Normal - Style1 8 4" xfId="44297"/>
    <cellStyle name="Normal - Style1 9" xfId="44298"/>
    <cellStyle name="Normal - Style1 9 2" xfId="44299"/>
    <cellStyle name="Normal - Style1 9 2 2" xfId="44300"/>
    <cellStyle name="Normal - Style1 9 3" xfId="44301"/>
    <cellStyle name="Normal - Style1 9 4" xfId="44302"/>
    <cellStyle name="Normal - Style1_(C) WHE Proforma with ITC cash grant 10 Yr Amort_for deferral_102809" xfId="16502"/>
    <cellStyle name="Normal [0]" xfId="44303"/>
    <cellStyle name="Normal [2]" xfId="44304"/>
    <cellStyle name="Normal 1" xfId="16503"/>
    <cellStyle name="Normal 1 2" xfId="16504"/>
    <cellStyle name="Normal 1 2 2" xfId="44305"/>
    <cellStyle name="Normal 1 2 2 2" xfId="44306"/>
    <cellStyle name="Normal 1 2 2 2 2" xfId="44307"/>
    <cellStyle name="Normal 1 2 2 2 2 2" xfId="44308"/>
    <cellStyle name="Normal 1 2 2 3" xfId="44309"/>
    <cellStyle name="Normal 1 2 2 3 2" xfId="44310"/>
    <cellStyle name="Normal 1 2 2 4" xfId="44311"/>
    <cellStyle name="Normal 1 2 2 4 2" xfId="44312"/>
    <cellStyle name="Normal 1 2 3" xfId="44313"/>
    <cellStyle name="Normal 1 2 3 2" xfId="44314"/>
    <cellStyle name="Normal 1 2 3 2 2" xfId="44315"/>
    <cellStyle name="Normal 1 2 4" xfId="44316"/>
    <cellStyle name="Normal 1 2 4 2" xfId="44317"/>
    <cellStyle name="Normal 1 2 5" xfId="44318"/>
    <cellStyle name="Normal 1 2 5 2" xfId="44319"/>
    <cellStyle name="Normal 1 3" xfId="44320"/>
    <cellStyle name="Normal 1 3 2" xfId="44321"/>
    <cellStyle name="Normal 1 3 2 2" xfId="44322"/>
    <cellStyle name="Normal 1 3 2 2 2" xfId="44323"/>
    <cellStyle name="Normal 1 3 3" xfId="44324"/>
    <cellStyle name="Normal 1 3 3 2" xfId="44325"/>
    <cellStyle name="Normal 1 3 4" xfId="44326"/>
    <cellStyle name="Normal 1 3 4 2" xfId="44327"/>
    <cellStyle name="Normal 1 4" xfId="44328"/>
    <cellStyle name="Normal 1 4 2" xfId="44329"/>
    <cellStyle name="Normal 1 4 2 2" xfId="44330"/>
    <cellStyle name="Normal 1 5" xfId="44331"/>
    <cellStyle name="Normal 1 5 2" xfId="44332"/>
    <cellStyle name="Normal 1 5 2 2" xfId="44333"/>
    <cellStyle name="Normal 1 5 2 3" xfId="44334"/>
    <cellStyle name="Normal 1 5 3" xfId="44335"/>
    <cellStyle name="Normal 1 5 4" xfId="44336"/>
    <cellStyle name="Normal 1 5 5" xfId="44337"/>
    <cellStyle name="Normal 1 6" xfId="44338"/>
    <cellStyle name="Normal 1 6 2" xfId="44339"/>
    <cellStyle name="Normal 1 6 2 2" xfId="44340"/>
    <cellStyle name="Normal 1 6 2 2 2" xfId="44341"/>
    <cellStyle name="Normal 1 6 2 3" xfId="44342"/>
    <cellStyle name="Normal 1 6 2 4" xfId="44343"/>
    <cellStyle name="Normal 1 6 3" xfId="44344"/>
    <cellStyle name="Normal 1 6 3 2" xfId="44345"/>
    <cellStyle name="Normal 1 6 4" xfId="44346"/>
    <cellStyle name="Normal 1 6 5" xfId="44347"/>
    <cellStyle name="Normal 1 7" xfId="44348"/>
    <cellStyle name="Normal 1 7 2" xfId="44349"/>
    <cellStyle name="Normal 1 8" xfId="44350"/>
    <cellStyle name="Normal 1 8 2" xfId="44351"/>
    <cellStyle name="Normal 10" xfId="16505"/>
    <cellStyle name="Normal 10 10" xfId="16506"/>
    <cellStyle name="Normal 10 11" xfId="16507"/>
    <cellStyle name="Normal 10 12" xfId="44352"/>
    <cellStyle name="Normal 10 2" xfId="16508"/>
    <cellStyle name="Normal 10 2 2" xfId="16509"/>
    <cellStyle name="Normal 10 2 2 2" xfId="16510"/>
    <cellStyle name="Normal 10 2 2 2 2" xfId="44353"/>
    <cellStyle name="Normal 10 2 2 2 2 2" xfId="44354"/>
    <cellStyle name="Normal 10 2 2 3" xfId="16511"/>
    <cellStyle name="Normal 10 2 2 3 2" xfId="44355"/>
    <cellStyle name="Normal 10 2 2 3 3" xfId="44356"/>
    <cellStyle name="Normal 10 2 2 4" xfId="44357"/>
    <cellStyle name="Normal 10 2 2 4 2" xfId="44358"/>
    <cellStyle name="Normal 10 2 3" xfId="16512"/>
    <cellStyle name="Normal 10 2 3 2" xfId="44359"/>
    <cellStyle name="Normal 10 2 3 2 2" xfId="44360"/>
    <cellStyle name="Normal 10 2 3 2 3" xfId="44361"/>
    <cellStyle name="Normal 10 2 3 3" xfId="44362"/>
    <cellStyle name="Normal 10 2 3 3 2" xfId="44363"/>
    <cellStyle name="Normal 10 2 3 4" xfId="44364"/>
    <cellStyle name="Normal 10 2 3 4 2" xfId="44365"/>
    <cellStyle name="Normal 10 2 3 5" xfId="44366"/>
    <cellStyle name="Normal 10 2 3 6" xfId="44367"/>
    <cellStyle name="Normal 10 2 3 7" xfId="44368"/>
    <cellStyle name="Normal 10 2 3 8" xfId="44369"/>
    <cellStyle name="Normal 10 2 4" xfId="16513"/>
    <cellStyle name="Normal 10 2 4 2" xfId="44370"/>
    <cellStyle name="Normal 10 2 4 3" xfId="44371"/>
    <cellStyle name="Normal 10 2 5" xfId="44372"/>
    <cellStyle name="Normal 10 2 5 2" xfId="44373"/>
    <cellStyle name="Normal 10 2 6" xfId="44374"/>
    <cellStyle name="Normal 10 2 7" xfId="44375"/>
    <cellStyle name="Normal 10 2 8" xfId="44376"/>
    <cellStyle name="Normal 10 2 9" xfId="44377"/>
    <cellStyle name="Normal 10 3" xfId="16514"/>
    <cellStyle name="Normal 10 3 2" xfId="16515"/>
    <cellStyle name="Normal 10 3 2 2" xfId="16516"/>
    <cellStyle name="Normal 10 3 2 2 2" xfId="44378"/>
    <cellStyle name="Normal 10 3 2 2 2 2" xfId="44379"/>
    <cellStyle name="Normal 10 3 2 3" xfId="16517"/>
    <cellStyle name="Normal 10 3 2 3 2" xfId="44380"/>
    <cellStyle name="Normal 10 3 2 3 3" xfId="44381"/>
    <cellStyle name="Normal 10 3 2 4" xfId="44382"/>
    <cellStyle name="Normal 10 3 2 4 2" xfId="44383"/>
    <cellStyle name="Normal 10 3 3" xfId="16518"/>
    <cellStyle name="Normal 10 3 3 2" xfId="44384"/>
    <cellStyle name="Normal 10 3 3 2 2" xfId="44385"/>
    <cellStyle name="Normal 10 3 4" xfId="16519"/>
    <cellStyle name="Normal 10 3 4 2" xfId="44386"/>
    <cellStyle name="Normal 10 3 4 3" xfId="44387"/>
    <cellStyle name="Normal 10 3 5" xfId="44388"/>
    <cellStyle name="Normal 10 3 5 2" xfId="44389"/>
    <cellStyle name="Normal 10 4" xfId="16520"/>
    <cellStyle name="Normal 10 4 2" xfId="16521"/>
    <cellStyle name="Normal 10 4 2 2" xfId="16522"/>
    <cellStyle name="Normal 10 4 2 2 2" xfId="44390"/>
    <cellStyle name="Normal 10 4 2 3" xfId="16523"/>
    <cellStyle name="Normal 10 4 3" xfId="16524"/>
    <cellStyle name="Normal 10 4 3 2" xfId="44391"/>
    <cellStyle name="Normal 10 4 3 2 2" xfId="44392"/>
    <cellStyle name="Normal 10 4 3 3" xfId="44393"/>
    <cellStyle name="Normal 10 4 3 4" xfId="44394"/>
    <cellStyle name="Normal 10 4 4" xfId="16525"/>
    <cellStyle name="Normal 10 4 4 2" xfId="44395"/>
    <cellStyle name="Normal 10 4 4 3" xfId="44396"/>
    <cellStyle name="Normal 10 4 5" xfId="44397"/>
    <cellStyle name="Normal 10 4 5 2" xfId="44398"/>
    <cellStyle name="Normal 10 4 6" xfId="44399"/>
    <cellStyle name="Normal 10 5" xfId="16526"/>
    <cellStyle name="Normal 10 5 2" xfId="16527"/>
    <cellStyle name="Normal 10 5 2 2" xfId="16528"/>
    <cellStyle name="Normal 10 5 3" xfId="16529"/>
    <cellStyle name="Normal 10 5 3 2" xfId="16530"/>
    <cellStyle name="Normal 10 5 4" xfId="16531"/>
    <cellStyle name="Normal 10 5 5" xfId="44400"/>
    <cellStyle name="Normal 10 6" xfId="16532"/>
    <cellStyle name="Normal 10 6 2" xfId="16533"/>
    <cellStyle name="Normal 10 6 2 2" xfId="16534"/>
    <cellStyle name="Normal 10 6 2 3" xfId="44401"/>
    <cellStyle name="Normal 10 6 3" xfId="16535"/>
    <cellStyle name="Normal 10 6 3 2" xfId="44402"/>
    <cellStyle name="Normal 10 6 4" xfId="44403"/>
    <cellStyle name="Normal 10 6 4 2" xfId="44404"/>
    <cellStyle name="Normal 10 6 5" xfId="44405"/>
    <cellStyle name="Normal 10 6 6" xfId="44406"/>
    <cellStyle name="Normal 10 6 7" xfId="44407"/>
    <cellStyle name="Normal 10 6 8" xfId="44408"/>
    <cellStyle name="Normal 10 7" xfId="16536"/>
    <cellStyle name="Normal 10 7 2" xfId="16537"/>
    <cellStyle name="Normal 10 7 2 2" xfId="44409"/>
    <cellStyle name="Normal 10 7 3" xfId="44410"/>
    <cellStyle name="Normal 10 8" xfId="16538"/>
    <cellStyle name="Normal 10 8 2" xfId="16539"/>
    <cellStyle name="Normal 10 9" xfId="16540"/>
    <cellStyle name="Normal 10 9 2" xfId="16541"/>
    <cellStyle name="Normal 10_ Price Inputs" xfId="16542"/>
    <cellStyle name="Normal 100" xfId="16543"/>
    <cellStyle name="Normal 100 2" xfId="44411"/>
    <cellStyle name="Normal 100 2 2" xfId="44412"/>
    <cellStyle name="Normal 100 3" xfId="44413"/>
    <cellStyle name="Normal 100 4" xfId="44414"/>
    <cellStyle name="Normal 100 5" xfId="44415"/>
    <cellStyle name="Normal 101" xfId="16544"/>
    <cellStyle name="Normal 101 2" xfId="16545"/>
    <cellStyle name="Normal 101 2 2" xfId="44416"/>
    <cellStyle name="Normal 101 3" xfId="44417"/>
    <cellStyle name="Normal 101 4" xfId="44418"/>
    <cellStyle name="Normal 102" xfId="16546"/>
    <cellStyle name="Normal 102 2" xfId="44419"/>
    <cellStyle name="Normal 102 2 2" xfId="44420"/>
    <cellStyle name="Normal 102 3" xfId="44421"/>
    <cellStyle name="Normal 102 4" xfId="44422"/>
    <cellStyle name="Normal 103" xfId="16547"/>
    <cellStyle name="Normal 103 2" xfId="44423"/>
    <cellStyle name="Normal 103 2 2" xfId="44424"/>
    <cellStyle name="Normal 103 3" xfId="44425"/>
    <cellStyle name="Normal 103 4" xfId="44426"/>
    <cellStyle name="Normal 104" xfId="16548"/>
    <cellStyle name="Normal 104 2" xfId="44427"/>
    <cellStyle name="Normal 104 2 2" xfId="44428"/>
    <cellStyle name="Normal 104 3" xfId="44429"/>
    <cellStyle name="Normal 104 4" xfId="44430"/>
    <cellStyle name="Normal 105" xfId="16549"/>
    <cellStyle name="Normal 105 2" xfId="44431"/>
    <cellStyle name="Normal 105 2 2" xfId="44432"/>
    <cellStyle name="Normal 105 3" xfId="44433"/>
    <cellStyle name="Normal 105 4" xfId="44434"/>
    <cellStyle name="Normal 106" xfId="16550"/>
    <cellStyle name="Normal 106 2" xfId="44435"/>
    <cellStyle name="Normal 106 2 2" xfId="44436"/>
    <cellStyle name="Normal 106 3" xfId="44437"/>
    <cellStyle name="Normal 106 4" xfId="44438"/>
    <cellStyle name="Normal 107" xfId="16551"/>
    <cellStyle name="Normal 107 2" xfId="44439"/>
    <cellStyle name="Normal 107 2 2" xfId="44440"/>
    <cellStyle name="Normal 107 3" xfId="44441"/>
    <cellStyle name="Normal 107 4" xfId="44442"/>
    <cellStyle name="Normal 108" xfId="16552"/>
    <cellStyle name="Normal 108 2" xfId="44443"/>
    <cellStyle name="Normal 108 2 2" xfId="44444"/>
    <cellStyle name="Normal 108 3" xfId="44445"/>
    <cellStyle name="Normal 109" xfId="16553"/>
    <cellStyle name="Normal 109 2" xfId="44446"/>
    <cellStyle name="Normal 109 2 2" xfId="44447"/>
    <cellStyle name="Normal 109 3" xfId="44448"/>
    <cellStyle name="Normal 11" xfId="16554"/>
    <cellStyle name="Normal 11 10" xfId="44449"/>
    <cellStyle name="Normal 11 11" xfId="44450"/>
    <cellStyle name="Normal 11 2" xfId="16555"/>
    <cellStyle name="Normal 11 2 2" xfId="16556"/>
    <cellStyle name="Normal 11 2 2 2" xfId="16557"/>
    <cellStyle name="Normal 11 2 2 2 2" xfId="44451"/>
    <cellStyle name="Normal 11 2 2 2 3" xfId="44452"/>
    <cellStyle name="Normal 11 2 2 3" xfId="16558"/>
    <cellStyle name="Normal 11 2 2 4" xfId="44453"/>
    <cellStyle name="Normal 11 2 2 5" xfId="44454"/>
    <cellStyle name="Normal 11 2 3" xfId="16559"/>
    <cellStyle name="Normal 11 2 3 2" xfId="44455"/>
    <cellStyle name="Normal 11 2 3 2 2" xfId="44456"/>
    <cellStyle name="Normal 11 2 3 3" xfId="44457"/>
    <cellStyle name="Normal 11 2 3 4" xfId="44458"/>
    <cellStyle name="Normal 11 2 4" xfId="16560"/>
    <cellStyle name="Normal 11 2 4 2" xfId="44459"/>
    <cellStyle name="Normal 11 2 5" xfId="44460"/>
    <cellStyle name="Normal 11 2 6" xfId="44461"/>
    <cellStyle name="Normal 11 2 7" xfId="44462"/>
    <cellStyle name="Normal 11 2 8" xfId="44463"/>
    <cellStyle name="Normal 11 3" xfId="16561"/>
    <cellStyle name="Normal 11 3 2" xfId="16562"/>
    <cellStyle name="Normal 11 3 2 2" xfId="16563"/>
    <cellStyle name="Normal 11 3 2 3" xfId="44464"/>
    <cellStyle name="Normal 11 3 3" xfId="16564"/>
    <cellStyle name="Normal 11 3 3 2" xfId="16565"/>
    <cellStyle name="Normal 11 3 4" xfId="16566"/>
    <cellStyle name="Normal 11 3 5" xfId="44465"/>
    <cellStyle name="Normal 11 3 6" xfId="44466"/>
    <cellStyle name="Normal 11 3 7" xfId="44467"/>
    <cellStyle name="Normal 11 4" xfId="16567"/>
    <cellStyle name="Normal 11 4 2" xfId="16568"/>
    <cellStyle name="Normal 11 4 2 2" xfId="16569"/>
    <cellStyle name="Normal 11 4 2 2 2" xfId="44468"/>
    <cellStyle name="Normal 11 4 2 3" xfId="44469"/>
    <cellStyle name="Normal 11 4 3" xfId="16570"/>
    <cellStyle name="Normal 11 4 3 2" xfId="44470"/>
    <cellStyle name="Normal 11 4 4" xfId="44471"/>
    <cellStyle name="Normal 11 4 5" xfId="44472"/>
    <cellStyle name="Normal 11 4 6" xfId="44473"/>
    <cellStyle name="Normal 11 5" xfId="16571"/>
    <cellStyle name="Normal 11 5 2" xfId="16572"/>
    <cellStyle name="Normal 11 5 2 2" xfId="44474"/>
    <cellStyle name="Normal 11 5 3" xfId="44475"/>
    <cellStyle name="Normal 11 5 4" xfId="44476"/>
    <cellStyle name="Normal 11 5 5" xfId="44477"/>
    <cellStyle name="Normal 11 6" xfId="16573"/>
    <cellStyle name="Normal 11 6 2" xfId="16574"/>
    <cellStyle name="Normal 11 7" xfId="16575"/>
    <cellStyle name="Normal 11 7 2" xfId="16576"/>
    <cellStyle name="Normal 11 8" xfId="16577"/>
    <cellStyle name="Normal 11 9" xfId="16578"/>
    <cellStyle name="Normal 11_16.37E Wild Horse Expansion DeferralRevwrkingfile SF" xfId="16579"/>
    <cellStyle name="Normal 110" xfId="16580"/>
    <cellStyle name="Normal 110 2" xfId="44478"/>
    <cellStyle name="Normal 110 2 2" xfId="44479"/>
    <cellStyle name="Normal 110 3" xfId="16581"/>
    <cellStyle name="Normal 111" xfId="16582"/>
    <cellStyle name="Normal 111 2" xfId="44480"/>
    <cellStyle name="Normal 111 2 2" xfId="44481"/>
    <cellStyle name="Normal 111 3" xfId="44482"/>
    <cellStyle name="Normal 112" xfId="16583"/>
    <cellStyle name="Normal 112 2" xfId="16584"/>
    <cellStyle name="Normal 112 2 2" xfId="16585"/>
    <cellStyle name="Normal 112 3" xfId="16586"/>
    <cellStyle name="Normal 113" xfId="16587"/>
    <cellStyle name="Normal 113 2" xfId="44483"/>
    <cellStyle name="Normal 114" xfId="16588"/>
    <cellStyle name="Normal 114 2" xfId="16589"/>
    <cellStyle name="Normal 115" xfId="16590"/>
    <cellStyle name="Normal 115 2" xfId="16591"/>
    <cellStyle name="Normal 116" xfId="16592"/>
    <cellStyle name="Normal 116 2" xfId="16593"/>
    <cellStyle name="Normal 116 2 2" xfId="16594"/>
    <cellStyle name="Normal 117" xfId="16595"/>
    <cellStyle name="Normal 117 2" xfId="44484"/>
    <cellStyle name="Normal 118" xfId="16596"/>
    <cellStyle name="Normal 118 2" xfId="44485"/>
    <cellStyle name="Normal 119" xfId="16597"/>
    <cellStyle name="Normal 119 2" xfId="44486"/>
    <cellStyle name="Normal 12" xfId="16598"/>
    <cellStyle name="Normal 12 10" xfId="44487"/>
    <cellStyle name="Normal 12 11" xfId="44488"/>
    <cellStyle name="Normal 12 2" xfId="16599"/>
    <cellStyle name="Normal 12 2 2" xfId="16600"/>
    <cellStyle name="Normal 12 2 2 2" xfId="16601"/>
    <cellStyle name="Normal 12 2 2 2 2" xfId="44489"/>
    <cellStyle name="Normal 12 2 2 3" xfId="16602"/>
    <cellStyle name="Normal 12 2 2 4" xfId="44490"/>
    <cellStyle name="Normal 12 2 3" xfId="16603"/>
    <cellStyle name="Normal 12 2 3 2" xfId="44491"/>
    <cellStyle name="Normal 12 2 3 2 2" xfId="44492"/>
    <cellStyle name="Normal 12 2 3 3" xfId="44493"/>
    <cellStyle name="Normal 12 2 3 4" xfId="44494"/>
    <cellStyle name="Normal 12 2 4" xfId="16604"/>
    <cellStyle name="Normal 12 2 4 2" xfId="44495"/>
    <cellStyle name="Normal 12 2 5" xfId="44496"/>
    <cellStyle name="Normal 12 2 5 2" xfId="44497"/>
    <cellStyle name="Normal 12 2 6" xfId="44498"/>
    <cellStyle name="Normal 12 2 7" xfId="44499"/>
    <cellStyle name="Normal 12 2 8" xfId="44500"/>
    <cellStyle name="Normal 12 2 9" xfId="44501"/>
    <cellStyle name="Normal 12 3" xfId="16605"/>
    <cellStyle name="Normal 12 3 2" xfId="16606"/>
    <cellStyle name="Normal 12 3 2 2" xfId="16607"/>
    <cellStyle name="Normal 12 3 2 3" xfId="44502"/>
    <cellStyle name="Normal 12 3 3" xfId="16608"/>
    <cellStyle name="Normal 12 3 3 2" xfId="16609"/>
    <cellStyle name="Normal 12 3 3 2 2" xfId="44503"/>
    <cellStyle name="Normal 12 3 3 3" xfId="44504"/>
    <cellStyle name="Normal 12 3 4" xfId="16610"/>
    <cellStyle name="Normal 12 3 4 2" xfId="44505"/>
    <cellStyle name="Normal 12 3 5" xfId="44506"/>
    <cellStyle name="Normal 12 3 6" xfId="44507"/>
    <cellStyle name="Normal 12 3 7" xfId="44508"/>
    <cellStyle name="Normal 12 4" xfId="16611"/>
    <cellStyle name="Normal 12 4 2" xfId="16612"/>
    <cellStyle name="Normal 12 4 2 2" xfId="16613"/>
    <cellStyle name="Normal 12 4 3" xfId="16614"/>
    <cellStyle name="Normal 12 4 3 2" xfId="44509"/>
    <cellStyle name="Normal 12 4 4" xfId="44510"/>
    <cellStyle name="Normal 12 4 5" xfId="44511"/>
    <cellStyle name="Normal 12 4 6" xfId="44512"/>
    <cellStyle name="Normal 12 5" xfId="16615"/>
    <cellStyle name="Normal 12 5 2" xfId="16616"/>
    <cellStyle name="Normal 12 5 2 2" xfId="44513"/>
    <cellStyle name="Normal 12 5 3" xfId="44514"/>
    <cellStyle name="Normal 12 5 4" xfId="44515"/>
    <cellStyle name="Normal 12 5 5" xfId="44516"/>
    <cellStyle name="Normal 12 6" xfId="16617"/>
    <cellStyle name="Normal 12 6 2" xfId="16618"/>
    <cellStyle name="Normal 12 7" xfId="16619"/>
    <cellStyle name="Normal 12 7 2" xfId="16620"/>
    <cellStyle name="Normal 12 8" xfId="16621"/>
    <cellStyle name="Normal 12 9" xfId="44517"/>
    <cellStyle name="Normal 12_2011 CBR Rev Calc by schedule" xfId="16622"/>
    <cellStyle name="Normal 120" xfId="16623"/>
    <cellStyle name="Normal 120 2" xfId="44518"/>
    <cellStyle name="Normal 121" xfId="16624"/>
    <cellStyle name="Normal 121 2" xfId="44519"/>
    <cellStyle name="Normal 122" xfId="16625"/>
    <cellStyle name="Normal 123" xfId="16626"/>
    <cellStyle name="Normal 124" xfId="16627"/>
    <cellStyle name="Normal 125" xfId="16628"/>
    <cellStyle name="Normal 125 2" xfId="44520"/>
    <cellStyle name="Normal 126" xfId="16629"/>
    <cellStyle name="Normal 127" xfId="16630"/>
    <cellStyle name="Normal 127 2" xfId="44521"/>
    <cellStyle name="Normal 128" xfId="16631"/>
    <cellStyle name="Normal 128 2" xfId="44522"/>
    <cellStyle name="Normal 128 2 2" xfId="44523"/>
    <cellStyle name="Normal 128 2 2 2" xfId="44524"/>
    <cellStyle name="Normal 128 2 3" xfId="44525"/>
    <cellStyle name="Normal 128 3" xfId="44526"/>
    <cellStyle name="Normal 128 3 2" xfId="44527"/>
    <cellStyle name="Normal 128 4" xfId="44528"/>
    <cellStyle name="Normal 129" xfId="16632"/>
    <cellStyle name="Normal 129 2" xfId="44529"/>
    <cellStyle name="Normal 129 2 2" xfId="44530"/>
    <cellStyle name="Normal 129 2 2 2" xfId="44531"/>
    <cellStyle name="Normal 129 2 3" xfId="44532"/>
    <cellStyle name="Normal 129 3" xfId="44533"/>
    <cellStyle name="Normal 129 3 2" xfId="44534"/>
    <cellStyle name="Normal 129 4" xfId="44535"/>
    <cellStyle name="Normal 13" xfId="16633"/>
    <cellStyle name="Normal 13 2" xfId="16634"/>
    <cellStyle name="Normal 13 2 2" xfId="16635"/>
    <cellStyle name="Normal 13 2 2 2" xfId="16636"/>
    <cellStyle name="Normal 13 2 2 2 2" xfId="44536"/>
    <cellStyle name="Normal 13 2 2 3" xfId="16637"/>
    <cellStyle name="Normal 13 2 3" xfId="16638"/>
    <cellStyle name="Normal 13 2 3 2" xfId="44537"/>
    <cellStyle name="Normal 13 2 3 2 2" xfId="44538"/>
    <cellStyle name="Normal 13 2 3 3" xfId="44539"/>
    <cellStyle name="Normal 13 2 3 4" xfId="44540"/>
    <cellStyle name="Normal 13 2 4" xfId="16639"/>
    <cellStyle name="Normal 13 2 4 2" xfId="44541"/>
    <cellStyle name="Normal 13 2 5" xfId="44542"/>
    <cellStyle name="Normal 13 2 5 2" xfId="44543"/>
    <cellStyle name="Normal 13 3" xfId="16640"/>
    <cellStyle name="Normal 13 3 2" xfId="16641"/>
    <cellStyle name="Normal 13 3 2 2" xfId="16642"/>
    <cellStyle name="Normal 13 3 3" xfId="16643"/>
    <cellStyle name="Normal 13 3 3 2" xfId="16644"/>
    <cellStyle name="Normal 13 3 4" xfId="16645"/>
    <cellStyle name="Normal 13 4" xfId="16646"/>
    <cellStyle name="Normal 13 4 2" xfId="16647"/>
    <cellStyle name="Normal 13 4 2 2" xfId="16648"/>
    <cellStyle name="Normal 13 4 3" xfId="16649"/>
    <cellStyle name="Normal 13 5" xfId="16650"/>
    <cellStyle name="Normal 13 5 2" xfId="16651"/>
    <cellStyle name="Normal 13 5 2 2" xfId="44544"/>
    <cellStyle name="Normal 13 5 3" xfId="44545"/>
    <cellStyle name="Normal 13 6" xfId="16652"/>
    <cellStyle name="Normal 13 6 2" xfId="16653"/>
    <cellStyle name="Normal 13 7" xfId="16654"/>
    <cellStyle name="Normal 13 7 2" xfId="16655"/>
    <cellStyle name="Normal 13 8" xfId="16656"/>
    <cellStyle name="Normal 13 9" xfId="16657"/>
    <cellStyle name="Normal 13_2011 CBR Rev Calc by schedule" xfId="16658"/>
    <cellStyle name="Normal 130" xfId="16659"/>
    <cellStyle name="Normal 130 2" xfId="44546"/>
    <cellStyle name="Normal 130 2 2" xfId="44547"/>
    <cellStyle name="Normal 130 2 2 2" xfId="44548"/>
    <cellStyle name="Normal 130 2 3" xfId="44549"/>
    <cellStyle name="Normal 130 3" xfId="44550"/>
    <cellStyle name="Normal 130 3 2" xfId="44551"/>
    <cellStyle name="Normal 130 4" xfId="44552"/>
    <cellStyle name="Normal 131" xfId="16660"/>
    <cellStyle name="Normal 131 2" xfId="44553"/>
    <cellStyle name="Normal 131 2 2" xfId="44554"/>
    <cellStyle name="Normal 131 2 2 2" xfId="44555"/>
    <cellStyle name="Normal 131 2 3" xfId="44556"/>
    <cellStyle name="Normal 131 3" xfId="44557"/>
    <cellStyle name="Normal 131 3 2" xfId="44558"/>
    <cellStyle name="Normal 131 4" xfId="44559"/>
    <cellStyle name="Normal 132" xfId="16661"/>
    <cellStyle name="Normal 133" xfId="16662"/>
    <cellStyle name="Normal 134" xfId="16663"/>
    <cellStyle name="Normal 134 2" xfId="44560"/>
    <cellStyle name="Normal 135" xfId="16664"/>
    <cellStyle name="Normal 135 2" xfId="44561"/>
    <cellStyle name="Normal 136" xfId="16665"/>
    <cellStyle name="Normal 136 2" xfId="44562"/>
    <cellStyle name="Normal 137" xfId="16666"/>
    <cellStyle name="Normal 138" xfId="16667"/>
    <cellStyle name="Normal 138 2" xfId="44563"/>
    <cellStyle name="Normal 138 2 2" xfId="44564"/>
    <cellStyle name="Normal 138 2 2 2" xfId="44565"/>
    <cellStyle name="Normal 138 2 3" xfId="44566"/>
    <cellStyle name="Normal 138 3" xfId="44567"/>
    <cellStyle name="Normal 138 3 2" xfId="44568"/>
    <cellStyle name="Normal 138 4" xfId="44569"/>
    <cellStyle name="Normal 139" xfId="16668"/>
    <cellStyle name="Normal 14" xfId="16669"/>
    <cellStyle name="Normal 14 2" xfId="16670"/>
    <cellStyle name="Normal 14 2 2" xfId="16671"/>
    <cellStyle name="Normal 14 2 2 2" xfId="44570"/>
    <cellStyle name="Normal 14 2 2 3" xfId="44571"/>
    <cellStyle name="Normal 14 2 2 4" xfId="44572"/>
    <cellStyle name="Normal 14 2 3" xfId="16672"/>
    <cellStyle name="Normal 14 2 3 2" xfId="44573"/>
    <cellStyle name="Normal 14 2 3 3" xfId="44574"/>
    <cellStyle name="Normal 14 2 4" xfId="44575"/>
    <cellStyle name="Normal 14 2 4 2" xfId="44576"/>
    <cellStyle name="Normal 14 2 5" xfId="44577"/>
    <cellStyle name="Normal 14 3" xfId="16673"/>
    <cellStyle name="Normal 14 3 2" xfId="44578"/>
    <cellStyle name="Normal 14 3 2 2" xfId="44579"/>
    <cellStyle name="Normal 14 3 3" xfId="44580"/>
    <cellStyle name="Normal 14 3 4" xfId="44581"/>
    <cellStyle name="Normal 14 4" xfId="16674"/>
    <cellStyle name="Normal 14 4 2" xfId="44582"/>
    <cellStyle name="Normal 14 4 2 2" xfId="44583"/>
    <cellStyle name="Normal 14 4 3" xfId="44584"/>
    <cellStyle name="Normal 14 4 4" xfId="44585"/>
    <cellStyle name="Normal 14 5" xfId="16675"/>
    <cellStyle name="Normal 14 6" xfId="44586"/>
    <cellStyle name="Normal 14_2011 CBR Rev Calc by schedule" xfId="16676"/>
    <cellStyle name="Normal 140" xfId="16677"/>
    <cellStyle name="Normal 140 2" xfId="44587"/>
    <cellStyle name="Normal 140 2 2" xfId="44588"/>
    <cellStyle name="Normal 140 3" xfId="44589"/>
    <cellStyle name="Normal 141" xfId="16678"/>
    <cellStyle name="Normal 141 2" xfId="44590"/>
    <cellStyle name="Normal 142" xfId="16679"/>
    <cellStyle name="Normal 143" xfId="16680"/>
    <cellStyle name="Normal 144" xfId="16681"/>
    <cellStyle name="Normal 145" xfId="16682"/>
    <cellStyle name="Normal 145 2" xfId="44591"/>
    <cellStyle name="Normal 145 2 2" xfId="44592"/>
    <cellStyle name="Normal 145 3" xfId="44593"/>
    <cellStyle name="Normal 146" xfId="16683"/>
    <cellStyle name="Normal 147" xfId="16684"/>
    <cellStyle name="Normal 147 2" xfId="44594"/>
    <cellStyle name="Normal 147 2 2" xfId="44595"/>
    <cellStyle name="Normal 147 3" xfId="44596"/>
    <cellStyle name="Normal 148" xfId="16685"/>
    <cellStyle name="Normal 148 2" xfId="44597"/>
    <cellStyle name="Normal 148 2 2" xfId="44598"/>
    <cellStyle name="Normal 148 3" xfId="44599"/>
    <cellStyle name="Normal 149" xfId="16686"/>
    <cellStyle name="Normal 15" xfId="16687"/>
    <cellStyle name="Normal 15 2" xfId="16688"/>
    <cellStyle name="Normal 15 2 2" xfId="44600"/>
    <cellStyle name="Normal 15 2 2 2" xfId="44601"/>
    <cellStyle name="Normal 15 2 3" xfId="44602"/>
    <cellStyle name="Normal 15 2 3 2" xfId="44603"/>
    <cellStyle name="Normal 15 2 4" xfId="44604"/>
    <cellStyle name="Normal 15 2 5" xfId="44605"/>
    <cellStyle name="Normal 15 3" xfId="16689"/>
    <cellStyle name="Normal 15 3 2" xfId="16690"/>
    <cellStyle name="Normal 15 3 2 2" xfId="16691"/>
    <cellStyle name="Normal 15 3 3" xfId="16692"/>
    <cellStyle name="Normal 15 3 3 2" xfId="16693"/>
    <cellStyle name="Normal 15 3 4" xfId="16694"/>
    <cellStyle name="Normal 15 4" xfId="16695"/>
    <cellStyle name="Normal 15 4 2" xfId="16696"/>
    <cellStyle name="Normal 15 4 2 2" xfId="16697"/>
    <cellStyle name="Normal 15 4 3" xfId="16698"/>
    <cellStyle name="Normal 15 4 4" xfId="44606"/>
    <cellStyle name="Normal 15 5" xfId="16699"/>
    <cellStyle name="Normal 15 5 2" xfId="16700"/>
    <cellStyle name="Normal 15 6" xfId="16701"/>
    <cellStyle name="Normal 15 6 2" xfId="16702"/>
    <cellStyle name="Normal 15 7" xfId="16703"/>
    <cellStyle name="Normal 15 7 2" xfId="16704"/>
    <cellStyle name="Normal 15 8" xfId="16705"/>
    <cellStyle name="Normal 15_2011 CBR Rev Calc by schedule" xfId="16706"/>
    <cellStyle name="Normal 150" xfId="16707"/>
    <cellStyle name="Normal 150 2" xfId="16708"/>
    <cellStyle name="Normal 150 2 2" xfId="44607"/>
    <cellStyle name="Normal 150 3" xfId="44608"/>
    <cellStyle name="Normal 150 4" xfId="44609"/>
    <cellStyle name="Normal 151" xfId="16709"/>
    <cellStyle name="Normal 151 2" xfId="16710"/>
    <cellStyle name="Normal 151 2 2" xfId="44610"/>
    <cellStyle name="Normal 152" xfId="16711"/>
    <cellStyle name="Normal 152 2" xfId="16712"/>
    <cellStyle name="Normal 153" xfId="16713"/>
    <cellStyle name="Normal 153 2" xfId="16714"/>
    <cellStyle name="Normal 154" xfId="16715"/>
    <cellStyle name="Normal 155" xfId="16716"/>
    <cellStyle name="Normal 156" xfId="16717"/>
    <cellStyle name="Normal 156 2" xfId="44611"/>
    <cellStyle name="Normal 157" xfId="16718"/>
    <cellStyle name="Normal 157 2" xfId="44612"/>
    <cellStyle name="Normal 157 3" xfId="51799"/>
    <cellStyle name="Normal 158" xfId="16719"/>
    <cellStyle name="Normal 158 2" xfId="44613"/>
    <cellStyle name="Normal 159" xfId="16720"/>
    <cellStyle name="Normal 16" xfId="16721"/>
    <cellStyle name="Normal 16 2" xfId="16722"/>
    <cellStyle name="Normal 16 2 2" xfId="44614"/>
    <cellStyle name="Normal 16 2 2 2" xfId="44615"/>
    <cellStyle name="Normal 16 2 2 2 2" xfId="44616"/>
    <cellStyle name="Normal 16 2 3" xfId="44617"/>
    <cellStyle name="Normal 16 2 3 2" xfId="44618"/>
    <cellStyle name="Normal 16 2 3 2 2" xfId="44619"/>
    <cellStyle name="Normal 16 2 3 3" xfId="44620"/>
    <cellStyle name="Normal 16 2 3 4" xfId="44621"/>
    <cellStyle name="Normal 16 2 4" xfId="44622"/>
    <cellStyle name="Normal 16 2 4 2" xfId="44623"/>
    <cellStyle name="Normal 16 2 5" xfId="44624"/>
    <cellStyle name="Normal 16 2 5 2" xfId="44625"/>
    <cellStyle name="Normal 16 3" xfId="16723"/>
    <cellStyle name="Normal 16 3 2" xfId="16724"/>
    <cellStyle name="Normal 16 3 2 2" xfId="16725"/>
    <cellStyle name="Normal 16 3 2 3" xfId="44626"/>
    <cellStyle name="Normal 16 3 3" xfId="16726"/>
    <cellStyle name="Normal 16 3 3 2" xfId="16727"/>
    <cellStyle name="Normal 16 3 4" xfId="16728"/>
    <cellStyle name="Normal 16 3 5" xfId="44627"/>
    <cellStyle name="Normal 16 4" xfId="16729"/>
    <cellStyle name="Normal 16 4 2" xfId="16730"/>
    <cellStyle name="Normal 16 4 2 2" xfId="16731"/>
    <cellStyle name="Normal 16 4 3" xfId="16732"/>
    <cellStyle name="Normal 16 4 4" xfId="44628"/>
    <cellStyle name="Normal 16 5" xfId="16733"/>
    <cellStyle name="Normal 16 5 2" xfId="16734"/>
    <cellStyle name="Normal 16 5 3" xfId="44629"/>
    <cellStyle name="Normal 16 6" xfId="16735"/>
    <cellStyle name="Normal 16 6 2" xfId="16736"/>
    <cellStyle name="Normal 16 7" xfId="16737"/>
    <cellStyle name="Normal 16 7 2" xfId="16738"/>
    <cellStyle name="Normal 16 8" xfId="16739"/>
    <cellStyle name="Normal 16_2011 CBR Rev Calc by schedule" xfId="16740"/>
    <cellStyle name="Normal 160" xfId="16741"/>
    <cellStyle name="Normal 160 2" xfId="44630"/>
    <cellStyle name="Normal 161" xfId="16742"/>
    <cellStyle name="Normal 162" xfId="16743"/>
    <cellStyle name="Normal 163" xfId="16744"/>
    <cellStyle name="Normal 164" xfId="16745"/>
    <cellStyle name="Normal 165" xfId="16746"/>
    <cellStyle name="Normal 166" xfId="16747"/>
    <cellStyle name="Normal 167" xfId="16748"/>
    <cellStyle name="Normal 168" xfId="16749"/>
    <cellStyle name="Normal 169" xfId="16750"/>
    <cellStyle name="Normal 17" xfId="16751"/>
    <cellStyle name="Normal 17 10" xfId="44631"/>
    <cellStyle name="Normal 17 11" xfId="44632"/>
    <cellStyle name="Normal 17 12" xfId="44633"/>
    <cellStyle name="Normal 17 13" xfId="44634"/>
    <cellStyle name="Normal 17 2" xfId="16752"/>
    <cellStyle name="Normal 17 2 2" xfId="44635"/>
    <cellStyle name="Normal 17 2 2 2" xfId="44636"/>
    <cellStyle name="Normal 17 2 2 2 2" xfId="44637"/>
    <cellStyle name="Normal 17 2 3" xfId="44638"/>
    <cellStyle name="Normal 17 2 3 2" xfId="44639"/>
    <cellStyle name="Normal 17 2 3 2 2" xfId="44640"/>
    <cellStyle name="Normal 17 2 3 3" xfId="44641"/>
    <cellStyle name="Normal 17 2 3 4" xfId="44642"/>
    <cellStyle name="Normal 17 2 4" xfId="44643"/>
    <cellStyle name="Normal 17 2 4 2" xfId="44644"/>
    <cellStyle name="Normal 17 2 5" xfId="44645"/>
    <cellStyle name="Normal 17 2 5 2" xfId="44646"/>
    <cellStyle name="Normal 17 3" xfId="16753"/>
    <cellStyle name="Normal 17 3 2" xfId="16754"/>
    <cellStyle name="Normal 17 3 2 2" xfId="44647"/>
    <cellStyle name="Normal 17 3 2 3" xfId="44648"/>
    <cellStyle name="Normal 17 3 3" xfId="16755"/>
    <cellStyle name="Normal 17 3 3 2" xfId="44649"/>
    <cellStyle name="Normal 17 3 4" xfId="44650"/>
    <cellStyle name="Normal 17 3 4 2" xfId="44651"/>
    <cellStyle name="Normal 17 3 5" xfId="44652"/>
    <cellStyle name="Normal 17 4" xfId="16756"/>
    <cellStyle name="Normal 17 4 2" xfId="44653"/>
    <cellStyle name="Normal 17 4 2 2" xfId="44654"/>
    <cellStyle name="Normal 17 4 3" xfId="44655"/>
    <cellStyle name="Normal 17 4 3 2" xfId="44656"/>
    <cellStyle name="Normal 17 5" xfId="16757"/>
    <cellStyle name="Normal 17 5 2" xfId="44657"/>
    <cellStyle name="Normal 17 6" xfId="16758"/>
    <cellStyle name="Normal 17 6 2" xfId="44658"/>
    <cellStyle name="Normal 17 6 3" xfId="44659"/>
    <cellStyle name="Normal 17 7" xfId="44660"/>
    <cellStyle name="Normal 17 8" xfId="44661"/>
    <cellStyle name="Normal 17 9" xfId="44662"/>
    <cellStyle name="Normal 170" xfId="16759"/>
    <cellStyle name="Normal 171" xfId="16760"/>
    <cellStyle name="Normal 171 2" xfId="16761"/>
    <cellStyle name="Normal 172" xfId="16762"/>
    <cellStyle name="Normal 173" xfId="16763"/>
    <cellStyle name="Normal 174" xfId="16764"/>
    <cellStyle name="Normal 175" xfId="16765"/>
    <cellStyle name="Normal 176" xfId="16766"/>
    <cellStyle name="Normal 177" xfId="16767"/>
    <cellStyle name="Normal 178" xfId="16768"/>
    <cellStyle name="Normal 179" xfId="16769"/>
    <cellStyle name="Normal 18" xfId="16770"/>
    <cellStyle name="Normal 18 2" xfId="16771"/>
    <cellStyle name="Normal 18 2 2" xfId="44663"/>
    <cellStyle name="Normal 18 2 2 2" xfId="44664"/>
    <cellStyle name="Normal 18 2 2 2 2" xfId="44665"/>
    <cellStyle name="Normal 18 2 3" xfId="44666"/>
    <cellStyle name="Normal 18 2 3 2" xfId="44667"/>
    <cellStyle name="Normal 18 2 3 2 2" xfId="44668"/>
    <cellStyle name="Normal 18 2 3 3" xfId="44669"/>
    <cellStyle name="Normal 18 2 3 4" xfId="44670"/>
    <cellStyle name="Normal 18 2 4" xfId="44671"/>
    <cellStyle name="Normal 18 2 4 2" xfId="44672"/>
    <cellStyle name="Normal 18 2 5" xfId="44673"/>
    <cellStyle name="Normal 18 2 5 2" xfId="44674"/>
    <cellStyle name="Normal 18 3" xfId="16772"/>
    <cellStyle name="Normal 18 3 2" xfId="16773"/>
    <cellStyle name="Normal 18 3 2 2" xfId="44675"/>
    <cellStyle name="Normal 18 3 3" xfId="16774"/>
    <cellStyle name="Normal 18 4" xfId="16775"/>
    <cellStyle name="Normal 18 4 2" xfId="44676"/>
    <cellStyle name="Normal 18 4 3" xfId="44677"/>
    <cellStyle name="Normal 18 5" xfId="16776"/>
    <cellStyle name="Normal 18 5 2" xfId="44678"/>
    <cellStyle name="Normal 18 6" xfId="16777"/>
    <cellStyle name="Normal 18 7" xfId="16778"/>
    <cellStyle name="Normal 180" xfId="16779"/>
    <cellStyle name="Normal 181" xfId="16780"/>
    <cellStyle name="Normal 182" xfId="16781"/>
    <cellStyle name="Normal 183" xfId="16782"/>
    <cellStyle name="Normal 184" xfId="16783"/>
    <cellStyle name="Normal 185" xfId="16784"/>
    <cellStyle name="Normal 186" xfId="16785"/>
    <cellStyle name="Normal 187" xfId="16786"/>
    <cellStyle name="Normal 188" xfId="16787"/>
    <cellStyle name="Normal 189" xfId="16788"/>
    <cellStyle name="Normal 19" xfId="16789"/>
    <cellStyle name="Normal 19 2" xfId="16790"/>
    <cellStyle name="Normal 19 2 2" xfId="44679"/>
    <cellStyle name="Normal 19 2 2 2" xfId="44680"/>
    <cellStyle name="Normal 19 2 2 2 2" xfId="44681"/>
    <cellStyle name="Normal 19 2 3" xfId="44682"/>
    <cellStyle name="Normal 19 2 3 2" xfId="44683"/>
    <cellStyle name="Normal 19 2 3 2 2" xfId="44684"/>
    <cellStyle name="Normal 19 2 3 3" xfId="44685"/>
    <cellStyle name="Normal 19 2 3 4" xfId="44686"/>
    <cellStyle name="Normal 19 2 4" xfId="44687"/>
    <cellStyle name="Normal 19 2 4 2" xfId="44688"/>
    <cellStyle name="Normal 19 2 5" xfId="44689"/>
    <cellStyle name="Normal 19 2 5 2" xfId="44690"/>
    <cellStyle name="Normal 19 3" xfId="16791"/>
    <cellStyle name="Normal 19 3 2" xfId="16792"/>
    <cellStyle name="Normal 19 3 2 2" xfId="44691"/>
    <cellStyle name="Normal 19 3 3" xfId="16793"/>
    <cellStyle name="Normal 19 4" xfId="16794"/>
    <cellStyle name="Normal 19 4 2" xfId="44692"/>
    <cellStyle name="Normal 19 4 3" xfId="44693"/>
    <cellStyle name="Normal 19 5" xfId="44694"/>
    <cellStyle name="Normal 19 5 2" xfId="44695"/>
    <cellStyle name="Normal 190" xfId="16795"/>
    <cellStyle name="Normal 191" xfId="16796"/>
    <cellStyle name="Normal 192" xfId="16797"/>
    <cellStyle name="Normal 193" xfId="16798"/>
    <cellStyle name="Normal 194" xfId="16799"/>
    <cellStyle name="Normal 195" xfId="16800"/>
    <cellStyle name="Normal 196" xfId="16801"/>
    <cellStyle name="Normal 197" xfId="16802"/>
    <cellStyle name="Normal 198" xfId="16803"/>
    <cellStyle name="Normal 199" xfId="16804"/>
    <cellStyle name="Normal 2" xfId="4"/>
    <cellStyle name="Normal 2 10" xfId="16805"/>
    <cellStyle name="Normal 2 10 2" xfId="16806"/>
    <cellStyle name="Normal 2 10 2 2" xfId="16807"/>
    <cellStyle name="Normal 2 10 2 2 2" xfId="16808"/>
    <cellStyle name="Normal 2 10 3" xfId="16809"/>
    <cellStyle name="Normal 2 10 3 2" xfId="16810"/>
    <cellStyle name="Normal 2 10 4" xfId="44696"/>
    <cellStyle name="Normal 2 10 4 2" xfId="44697"/>
    <cellStyle name="Normal 2 11" xfId="16811"/>
    <cellStyle name="Normal 2 11 2" xfId="16812"/>
    <cellStyle name="Normal 2 11 2 2" xfId="44698"/>
    <cellStyle name="Normal 2 11 2 2 2" xfId="44699"/>
    <cellStyle name="Normal 2 11 3" xfId="44700"/>
    <cellStyle name="Normal 2 11 3 2" xfId="44701"/>
    <cellStyle name="Normal 2 11 4" xfId="44702"/>
    <cellStyle name="Normal 2 11 4 2" xfId="44703"/>
    <cellStyle name="Normal 2 12" xfId="16813"/>
    <cellStyle name="Normal 2 12 2" xfId="44704"/>
    <cellStyle name="Normal 2 12 2 2" xfId="44705"/>
    <cellStyle name="Normal 2 12 2 2 2" xfId="44706"/>
    <cellStyle name="Normal 2 12 2 3" xfId="44707"/>
    <cellStyle name="Normal 2 12 3" xfId="44708"/>
    <cellStyle name="Normal 2 12 3 2" xfId="44709"/>
    <cellStyle name="Normal 2 12 3 2 2" xfId="44710"/>
    <cellStyle name="Normal 2 12 3 3" xfId="44711"/>
    <cellStyle name="Normal 2 12 4" xfId="44712"/>
    <cellStyle name="Normal 2 12 4 2" xfId="44713"/>
    <cellStyle name="Normal 2 12 5" xfId="44714"/>
    <cellStyle name="Normal 2 12 5 2" xfId="44715"/>
    <cellStyle name="Normal 2 13" xfId="16814"/>
    <cellStyle name="Normal 2 13 2" xfId="44716"/>
    <cellStyle name="Normal 2 13 2 2" xfId="44717"/>
    <cellStyle name="Normal 2 13 2 3" xfId="44718"/>
    <cellStyle name="Normal 2 13 3" xfId="44719"/>
    <cellStyle name="Normal 2 13 3 2" xfId="44720"/>
    <cellStyle name="Normal 2 13 4" xfId="44721"/>
    <cellStyle name="Normal 2 14" xfId="16815"/>
    <cellStyle name="Normal 2 14 2" xfId="44722"/>
    <cellStyle name="Normal 2 15" xfId="44723"/>
    <cellStyle name="Normal 2 15 2" xfId="44724"/>
    <cellStyle name="Normal 2 15 3" xfId="44725"/>
    <cellStyle name="Normal 2 16" xfId="44726"/>
    <cellStyle name="Normal 2 16 2" xfId="44727"/>
    <cellStyle name="Normal 2 17" xfId="44728"/>
    <cellStyle name="Normal 2 18" xfId="44729"/>
    <cellStyle name="Normal 2 19" xfId="44730"/>
    <cellStyle name="Normal 2 19 2" xfId="44731"/>
    <cellStyle name="Normal 2 2" xfId="16816"/>
    <cellStyle name="Normal 2 2 10" xfId="16817"/>
    <cellStyle name="Normal 2 2 10 2" xfId="44732"/>
    <cellStyle name="Normal 2 2 10 3" xfId="44733"/>
    <cellStyle name="Normal 2 2 11" xfId="16818"/>
    <cellStyle name="Normal 2 2 11 2" xfId="44734"/>
    <cellStyle name="Normal 2 2 12" xfId="16819"/>
    <cellStyle name="Normal 2 2 2" xfId="16820"/>
    <cellStyle name="Normal 2 2 2 2" xfId="16821"/>
    <cellStyle name="Normal 2 2 2 2 2" xfId="16822"/>
    <cellStyle name="Normal 2 2 2 2 2 2" xfId="16823"/>
    <cellStyle name="Normal 2 2 2 2 2 2 2" xfId="44735"/>
    <cellStyle name="Normal 2 2 2 2 2 3" xfId="44736"/>
    <cellStyle name="Normal 2 2 2 2 2 4" xfId="44737"/>
    <cellStyle name="Normal 2 2 2 2 3" xfId="44738"/>
    <cellStyle name="Normal 2 2 2 2 3 2" xfId="44739"/>
    <cellStyle name="Normal 2 2 2 2 3 2 2" xfId="44740"/>
    <cellStyle name="Normal 2 2 2 2 3 3" xfId="44741"/>
    <cellStyle name="Normal 2 2 2 2 4" xfId="44742"/>
    <cellStyle name="Normal 2 2 2 2 4 2" xfId="44743"/>
    <cellStyle name="Normal 2 2 2 2 5" xfId="44744"/>
    <cellStyle name="Normal 2 2 2 2 5 2" xfId="44745"/>
    <cellStyle name="Normal 2 2 2 2 6" xfId="44746"/>
    <cellStyle name="Normal 2 2 2 2 7" xfId="44747"/>
    <cellStyle name="Normal 2 2 2 2 8" xfId="44748"/>
    <cellStyle name="Normal 2 2 2 3" xfId="16824"/>
    <cellStyle name="Normal 2 2 2 3 2" xfId="16825"/>
    <cellStyle name="Normal 2 2 2 3 2 2" xfId="16826"/>
    <cellStyle name="Normal 2 2 2 3 2 2 2" xfId="44749"/>
    <cellStyle name="Normal 2 2 2 3 2 3" xfId="44750"/>
    <cellStyle name="Normal 2 2 2 3 3" xfId="44751"/>
    <cellStyle name="Normal 2 2 2 3 3 2" xfId="44752"/>
    <cellStyle name="Normal 2 2 2 3 3 2 2" xfId="44753"/>
    <cellStyle name="Normal 2 2 2 3 3 3" xfId="44754"/>
    <cellStyle name="Normal 2 2 2 3 4" xfId="44755"/>
    <cellStyle name="Normal 2 2 2 3 4 2" xfId="44756"/>
    <cellStyle name="Normal 2 2 2 3 5" xfId="44757"/>
    <cellStyle name="Normal 2 2 2 4" xfId="16827"/>
    <cellStyle name="Normal 2 2 2 4 2" xfId="16828"/>
    <cellStyle name="Normal 2 2 2 4 2 2" xfId="44758"/>
    <cellStyle name="Normal 2 2 2 4 3" xfId="44759"/>
    <cellStyle name="Normal 2 2 2 5" xfId="16829"/>
    <cellStyle name="Normal 2 2 2 5 2" xfId="16830"/>
    <cellStyle name="Normal 2 2 2 5 2 2" xfId="44760"/>
    <cellStyle name="Normal 2 2 2 5 3" xfId="44761"/>
    <cellStyle name="Normal 2 2 2 6" xfId="16831"/>
    <cellStyle name="Normal 2 2 2 6 2" xfId="16832"/>
    <cellStyle name="Normal 2 2 2 7" xfId="16833"/>
    <cellStyle name="Normal 2 2 2 7 2" xfId="44762"/>
    <cellStyle name="Normal 2 2 2 8" xfId="44763"/>
    <cellStyle name="Normal 2 2 2_12PCORC Wind Vestas and Royalties" xfId="44764"/>
    <cellStyle name="Normal 2 2 3" xfId="16834"/>
    <cellStyle name="Normal 2 2 3 2" xfId="16835"/>
    <cellStyle name="Normal 2 2 3 2 2" xfId="44765"/>
    <cellStyle name="Normal 2 2 3 2 2 2" xfId="44766"/>
    <cellStyle name="Normal 2 2 3 2 3" xfId="44767"/>
    <cellStyle name="Normal 2 2 3 2 3 2" xfId="44768"/>
    <cellStyle name="Normal 2 2 3 2 3 3" xfId="44769"/>
    <cellStyle name="Normal 2 2 3 2 4" xfId="44770"/>
    <cellStyle name="Normal 2 2 3 3" xfId="16836"/>
    <cellStyle name="Normal 2 2 3 3 2" xfId="44771"/>
    <cellStyle name="Normal 2 2 3 3 2 2" xfId="44772"/>
    <cellStyle name="Normal 2 2 3 3 3" xfId="44773"/>
    <cellStyle name="Normal 2 2 3 4" xfId="44774"/>
    <cellStyle name="Normal 2 2 3 4 2" xfId="44775"/>
    <cellStyle name="Normal 2 2 3 5" xfId="44776"/>
    <cellStyle name="Normal 2 2 3 5 2" xfId="44777"/>
    <cellStyle name="Normal 2 2 3 5 3" xfId="44778"/>
    <cellStyle name="Normal 2 2 3 6" xfId="44779"/>
    <cellStyle name="Normal 2 2 3 7" xfId="44780"/>
    <cellStyle name="Normal 2 2 4" xfId="16837"/>
    <cellStyle name="Normal 2 2 4 2" xfId="16838"/>
    <cellStyle name="Normal 2 2 4 2 2" xfId="44781"/>
    <cellStyle name="Normal 2 2 4 2 2 2" xfId="44782"/>
    <cellStyle name="Normal 2 2 4 3" xfId="16839"/>
    <cellStyle name="Normal 2 2 4 3 2" xfId="44783"/>
    <cellStyle name="Normal 2 2 4 3 3" xfId="44784"/>
    <cellStyle name="Normal 2 2 4 4" xfId="44785"/>
    <cellStyle name="Normal 2 2 4 4 2" xfId="44786"/>
    <cellStyle name="Normal 2 2 5" xfId="16840"/>
    <cellStyle name="Normal 2 2 5 2" xfId="44787"/>
    <cellStyle name="Normal 2 2 5 2 2" xfId="44788"/>
    <cellStyle name="Normal 2 2 5 3" xfId="44789"/>
    <cellStyle name="Normal 2 2 6" xfId="16841"/>
    <cellStyle name="Normal 2 2 6 2" xfId="44790"/>
    <cellStyle name="Normal 2 2 6 2 2" xfId="44791"/>
    <cellStyle name="Normal 2 2 6 3" xfId="44792"/>
    <cellStyle name="Normal 2 2 7" xfId="16842"/>
    <cellStyle name="Normal 2 2 7 2" xfId="44793"/>
    <cellStyle name="Normal 2 2 7 2 2" xfId="44794"/>
    <cellStyle name="Normal 2 2 7 3" xfId="44795"/>
    <cellStyle name="Normal 2 2 7 4" xfId="44796"/>
    <cellStyle name="Normal 2 2 8" xfId="16843"/>
    <cellStyle name="Normal 2 2 8 2" xfId="44797"/>
    <cellStyle name="Normal 2 2 8 2 2" xfId="44798"/>
    <cellStyle name="Normal 2 2 8 3" xfId="44799"/>
    <cellStyle name="Normal 2 2 9" xfId="16844"/>
    <cellStyle name="Normal 2 2 9 2" xfId="44800"/>
    <cellStyle name="Normal 2 2 9 3" xfId="44801"/>
    <cellStyle name="Normal 2 2_ Price Inputs" xfId="16845"/>
    <cellStyle name="Normal 2 20" xfId="44802"/>
    <cellStyle name="Normal 2 21" xfId="51801"/>
    <cellStyle name="Normal 2 3" xfId="16846"/>
    <cellStyle name="Normal 2 3 10" xfId="44803"/>
    <cellStyle name="Normal 2 3 2" xfId="16847"/>
    <cellStyle name="Normal 2 3 2 2" xfId="16848"/>
    <cellStyle name="Normal 2 3 2 2 2" xfId="44804"/>
    <cellStyle name="Normal 2 3 2 2 2 2" xfId="44805"/>
    <cellStyle name="Normal 2 3 2 2 3" xfId="44806"/>
    <cellStyle name="Normal 2 3 2 2 4" xfId="44807"/>
    <cellStyle name="Normal 2 3 2 2 5" xfId="44808"/>
    <cellStyle name="Normal 2 3 2 3" xfId="44809"/>
    <cellStyle name="Normal 2 3 2 3 2" xfId="44810"/>
    <cellStyle name="Normal 2 3 2 3 3" xfId="44811"/>
    <cellStyle name="Normal 2 3 2 4" xfId="44812"/>
    <cellStyle name="Normal 2 3 2 4 2" xfId="44813"/>
    <cellStyle name="Normal 2 3 2 5" xfId="44814"/>
    <cellStyle name="Normal 2 3 2 6" xfId="44815"/>
    <cellStyle name="Normal 2 3 2 7" xfId="44816"/>
    <cellStyle name="Normal 2 3 2 8" xfId="44817"/>
    <cellStyle name="Normal 2 3 3" xfId="16849"/>
    <cellStyle name="Normal 2 3 3 2" xfId="44818"/>
    <cellStyle name="Normal 2 3 3 2 2" xfId="44819"/>
    <cellStyle name="Normal 2 3 3 3" xfId="44820"/>
    <cellStyle name="Normal 2 3 3 3 2" xfId="44821"/>
    <cellStyle name="Normal 2 3 3 4" xfId="44822"/>
    <cellStyle name="Normal 2 3 3 5" xfId="44823"/>
    <cellStyle name="Normal 2 3 4" xfId="16850"/>
    <cellStyle name="Normal 2 3 4 2" xfId="44824"/>
    <cellStyle name="Normal 2 3 4 3" xfId="44825"/>
    <cellStyle name="Normal 2 3 5" xfId="44826"/>
    <cellStyle name="Normal 2 3 5 2" xfId="44827"/>
    <cellStyle name="Normal 2 3 5 3" xfId="44828"/>
    <cellStyle name="Normal 2 3 6" xfId="44829"/>
    <cellStyle name="Normal 2 3 6 2" xfId="44830"/>
    <cellStyle name="Normal 2 3 7" xfId="44831"/>
    <cellStyle name="Normal 2 3 8" xfId="44832"/>
    <cellStyle name="Normal 2 3 9" xfId="44833"/>
    <cellStyle name="Normal 2 4" xfId="16851"/>
    <cellStyle name="Normal 2 4 2" xfId="16852"/>
    <cellStyle name="Normal 2 4 2 2" xfId="16853"/>
    <cellStyle name="Normal 2 4 2 2 2" xfId="44834"/>
    <cellStyle name="Normal 2 4 2 2 2 2" xfId="44835"/>
    <cellStyle name="Normal 2 4 2 2 3" xfId="44836"/>
    <cellStyle name="Normal 2 4 2 3" xfId="44837"/>
    <cellStyle name="Normal 2 4 2 3 2" xfId="44838"/>
    <cellStyle name="Normal 2 4 2 3 3" xfId="44839"/>
    <cellStyle name="Normal 2 4 2 4" xfId="44840"/>
    <cellStyle name="Normal 2 4 2 4 2" xfId="44841"/>
    <cellStyle name="Normal 2 4 3" xfId="16854"/>
    <cellStyle name="Normal 2 4 3 2" xfId="44842"/>
    <cellStyle name="Normal 2 4 3 2 2" xfId="44843"/>
    <cellStyle name="Normal 2 4 3 3" xfId="44844"/>
    <cellStyle name="Normal 2 4 4" xfId="44845"/>
    <cellStyle name="Normal 2 4 4 2" xfId="44846"/>
    <cellStyle name="Normal 2 4 5" xfId="44847"/>
    <cellStyle name="Normal 2 4 5 2" xfId="44848"/>
    <cellStyle name="Normal 2 4 5 3" xfId="44849"/>
    <cellStyle name="Normal 2 4 6" xfId="44850"/>
    <cellStyle name="Normal 2 5" xfId="16855"/>
    <cellStyle name="Normal 2 5 2" xfId="16856"/>
    <cellStyle name="Normal 2 5 2 2" xfId="16857"/>
    <cellStyle name="Normal 2 5 2 2 2" xfId="44851"/>
    <cellStyle name="Normal 2 5 2 2 2 2" xfId="44852"/>
    <cellStyle name="Normal 2 5 2 2 3" xfId="44853"/>
    <cellStyle name="Normal 2 5 2 3" xfId="44854"/>
    <cellStyle name="Normal 2 5 2 3 2" xfId="44855"/>
    <cellStyle name="Normal 2 5 2 3 3" xfId="44856"/>
    <cellStyle name="Normal 2 5 2 4" xfId="44857"/>
    <cellStyle name="Normal 2 5 2 4 2" xfId="44858"/>
    <cellStyle name="Normal 2 5 3" xfId="16858"/>
    <cellStyle name="Normal 2 5 3 2" xfId="44859"/>
    <cellStyle name="Normal 2 5 3 2 2" xfId="44860"/>
    <cellStyle name="Normal 2 5 3 3" xfId="44861"/>
    <cellStyle name="Normal 2 5 4" xfId="44862"/>
    <cellStyle name="Normal 2 5 4 2" xfId="44863"/>
    <cellStyle name="Normal 2 5 5" xfId="44864"/>
    <cellStyle name="Normal 2 5 5 2" xfId="44865"/>
    <cellStyle name="Normal 2 5 5 3" xfId="44866"/>
    <cellStyle name="Normal 2 5 6" xfId="44867"/>
    <cellStyle name="Normal 2 5 7" xfId="44868"/>
    <cellStyle name="Normal 2 6" xfId="16859"/>
    <cellStyle name="Normal 2 6 2" xfId="16860"/>
    <cellStyle name="Normal 2 6 2 2" xfId="16861"/>
    <cellStyle name="Normal 2 6 2 2 2" xfId="44869"/>
    <cellStyle name="Normal 2 6 2 2 2 2" xfId="44870"/>
    <cellStyle name="Normal 2 6 2 3" xfId="16862"/>
    <cellStyle name="Normal 2 6 2 3 2" xfId="44871"/>
    <cellStyle name="Normal 2 6 2 3 3" xfId="44872"/>
    <cellStyle name="Normal 2 6 2 4" xfId="44873"/>
    <cellStyle name="Normal 2 6 2 4 2" xfId="44874"/>
    <cellStyle name="Normal 2 6 3" xfId="16863"/>
    <cellStyle name="Normal 2 6 3 2" xfId="44875"/>
    <cellStyle name="Normal 2 6 3 2 2" xfId="44876"/>
    <cellStyle name="Normal 2 6 4" xfId="16864"/>
    <cellStyle name="Normal 2 6 4 2" xfId="44877"/>
    <cellStyle name="Normal 2 6 4 3" xfId="44878"/>
    <cellStyle name="Normal 2 6 5" xfId="16865"/>
    <cellStyle name="Normal 2 6 5 2" xfId="44879"/>
    <cellStyle name="Normal 2 6 6" xfId="16866"/>
    <cellStyle name="Normal 2 7" xfId="16867"/>
    <cellStyle name="Normal 2 7 2" xfId="16868"/>
    <cellStyle name="Normal 2 7 2 2" xfId="16869"/>
    <cellStyle name="Normal 2 7 2 2 2" xfId="44880"/>
    <cellStyle name="Normal 2 7 2 2 3" xfId="44881"/>
    <cellStyle name="Normal 2 7 2 3" xfId="16870"/>
    <cellStyle name="Normal 2 7 2 4" xfId="44882"/>
    <cellStyle name="Normal 2 7 3" xfId="16871"/>
    <cellStyle name="Normal 2 7 3 2" xfId="44883"/>
    <cellStyle name="Normal 2 7 3 3" xfId="44884"/>
    <cellStyle name="Normal 2 7 4" xfId="16872"/>
    <cellStyle name="Normal 2 7 4 2" xfId="44885"/>
    <cellStyle name="Normal 2 7 5" xfId="44886"/>
    <cellStyle name="Normal 2 8" xfId="16873"/>
    <cellStyle name="Normal 2 8 2" xfId="16874"/>
    <cellStyle name="Normal 2 8 2 2" xfId="16875"/>
    <cellStyle name="Normal 2 8 2 2 2" xfId="16876"/>
    <cellStyle name="Normal 2 8 2 2 2 2" xfId="44887"/>
    <cellStyle name="Normal 2 8 2 2 3" xfId="16877"/>
    <cellStyle name="Normal 2 8 2 3" xfId="16878"/>
    <cellStyle name="Normal 2 8 2 3 2" xfId="44888"/>
    <cellStyle name="Normal 2 8 2 4" xfId="16879"/>
    <cellStyle name="Normal 2 8 3" xfId="16880"/>
    <cellStyle name="Normal 2 8 3 2" xfId="16881"/>
    <cellStyle name="Normal 2 8 3 2 2" xfId="44889"/>
    <cellStyle name="Normal 2 8 3 3" xfId="16882"/>
    <cellStyle name="Normal 2 8 3 4" xfId="44890"/>
    <cellStyle name="Normal 2 8 4" xfId="16883"/>
    <cellStyle name="Normal 2 8 4 2" xfId="44891"/>
    <cellStyle name="Normal 2 8 5" xfId="16884"/>
    <cellStyle name="Normal 2 9" xfId="16885"/>
    <cellStyle name="Normal 2 9 2" xfId="16886"/>
    <cellStyle name="Normal 2 9 2 2" xfId="16887"/>
    <cellStyle name="Normal 2 9 2 2 2" xfId="44892"/>
    <cellStyle name="Normal 2 9 2 3" xfId="16888"/>
    <cellStyle name="Normal 2 9 3" xfId="16889"/>
    <cellStyle name="Normal 2 9 3 2" xfId="44893"/>
    <cellStyle name="Normal 2 9 4" xfId="16890"/>
    <cellStyle name="Normal 2 9 4 2" xfId="44894"/>
    <cellStyle name="Normal 2_16.37E Wild Horse Expansion DeferralRevwrkingfile SF" xfId="16891"/>
    <cellStyle name="Normal 20" xfId="16892"/>
    <cellStyle name="Normal 20 2" xfId="16893"/>
    <cellStyle name="Normal 20 2 2" xfId="16894"/>
    <cellStyle name="Normal 20 2 2 2" xfId="44895"/>
    <cellStyle name="Normal 20 2 2 2 2" xfId="44896"/>
    <cellStyle name="Normal 20 2 3" xfId="16895"/>
    <cellStyle name="Normal 20 2 3 2" xfId="44897"/>
    <cellStyle name="Normal 20 2 3 3" xfId="44898"/>
    <cellStyle name="Normal 20 2 4" xfId="44899"/>
    <cellStyle name="Normal 20 2 4 2" xfId="44900"/>
    <cellStyle name="Normal 20 3" xfId="16896"/>
    <cellStyle name="Normal 20 3 2" xfId="16897"/>
    <cellStyle name="Normal 20 3 2 2" xfId="44901"/>
    <cellStyle name="Normal 20 3 2 2 2" xfId="44902"/>
    <cellStyle name="Normal 20 3 2 2 2 2" xfId="44903"/>
    <cellStyle name="Normal 20 3 2 2 3" xfId="44904"/>
    <cellStyle name="Normal 20 3 2 3" xfId="44905"/>
    <cellStyle name="Normal 20 3 2 3 2" xfId="44906"/>
    <cellStyle name="Normal 20 3 2 4" xfId="44907"/>
    <cellStyle name="Normal 20 3 3" xfId="16898"/>
    <cellStyle name="Normal 20 3 3 2" xfId="44908"/>
    <cellStyle name="Normal 20 3 3 2 2" xfId="44909"/>
    <cellStyle name="Normal 20 3 3 2 2 2" xfId="44910"/>
    <cellStyle name="Normal 20 3 3 2 2 2 2" xfId="44911"/>
    <cellStyle name="Normal 20 3 3 2 2 3" xfId="44912"/>
    <cellStyle name="Normal 20 3 3 2 3" xfId="44913"/>
    <cellStyle name="Normal 20 3 3 2 3 2" xfId="44914"/>
    <cellStyle name="Normal 20 3 3 2 4" xfId="44915"/>
    <cellStyle name="Normal 20 3 3 3" xfId="44916"/>
    <cellStyle name="Normal 20 3 3 3 2" xfId="44917"/>
    <cellStyle name="Normal 20 3 3 3 2 2" xfId="44918"/>
    <cellStyle name="Normal 20 3 3 3 3" xfId="44919"/>
    <cellStyle name="Normal 20 3 3 4" xfId="44920"/>
    <cellStyle name="Normal 20 3 3 4 2" xfId="44921"/>
    <cellStyle name="Normal 20 3 3 5" xfId="44922"/>
    <cellStyle name="Normal 20 3 4" xfId="44923"/>
    <cellStyle name="Normal 20 3 4 2" xfId="44924"/>
    <cellStyle name="Normal 20 3 4 2 2" xfId="44925"/>
    <cellStyle name="Normal 20 3 4 2 2 2" xfId="44926"/>
    <cellStyle name="Normal 20 3 4 2 3" xfId="44927"/>
    <cellStyle name="Normal 20 3 4 3" xfId="44928"/>
    <cellStyle name="Normal 20 3 4 3 2" xfId="44929"/>
    <cellStyle name="Normal 20 3 4 4" xfId="44930"/>
    <cellStyle name="Normal 20 3 5" xfId="44931"/>
    <cellStyle name="Normal 20 3 5 2" xfId="44932"/>
    <cellStyle name="Normal 20 3 5 2 2" xfId="44933"/>
    <cellStyle name="Normal 20 3 5 3" xfId="44934"/>
    <cellStyle name="Normal 20 3 6" xfId="44935"/>
    <cellStyle name="Normal 20 3 6 2" xfId="44936"/>
    <cellStyle name="Normal 20 3 7" xfId="44937"/>
    <cellStyle name="Normal 20 4" xfId="16899"/>
    <cellStyle name="Normal 20 4 2" xfId="16900"/>
    <cellStyle name="Normal 20 4 2 2" xfId="44938"/>
    <cellStyle name="Normal 20 4 3" xfId="16901"/>
    <cellStyle name="Normal 20 4 4" xfId="44939"/>
    <cellStyle name="Normal 20 5" xfId="16902"/>
    <cellStyle name="Normal 20 5 2" xfId="44940"/>
    <cellStyle name="Normal 20 6" xfId="16903"/>
    <cellStyle name="Normal 20 6 2" xfId="44941"/>
    <cellStyle name="Normal 200" xfId="16904"/>
    <cellStyle name="Normal 201" xfId="16905"/>
    <cellStyle name="Normal 202" xfId="16906"/>
    <cellStyle name="Normal 203" xfId="16907"/>
    <cellStyle name="Normal 204" xfId="16908"/>
    <cellStyle name="Normal 205" xfId="16909"/>
    <cellStyle name="Normal 206" xfId="16910"/>
    <cellStyle name="Normal 207" xfId="16911"/>
    <cellStyle name="Normal 208" xfId="16912"/>
    <cellStyle name="Normal 209" xfId="16913"/>
    <cellStyle name="Normal 21" xfId="16914"/>
    <cellStyle name="Normal 21 2" xfId="16915"/>
    <cellStyle name="Normal 21 2 2" xfId="16916"/>
    <cellStyle name="Normal 21 2 2 2" xfId="16917"/>
    <cellStyle name="Normal 21 2 2 2 2" xfId="44942"/>
    <cellStyle name="Normal 21 2 2 2 3" xfId="44943"/>
    <cellStyle name="Normal 21 2 2 2 3 2" xfId="44944"/>
    <cellStyle name="Normal 21 2 2 2 4" xfId="44945"/>
    <cellStyle name="Normal 21 2 2 3" xfId="44946"/>
    <cellStyle name="Normal 21 2 2 4" xfId="44947"/>
    <cellStyle name="Normal 21 2 2 4 2" xfId="44948"/>
    <cellStyle name="Normal 21 2 2 5" xfId="44949"/>
    <cellStyle name="Normal 21 2 3" xfId="16918"/>
    <cellStyle name="Normal 21 2 3 2" xfId="16919"/>
    <cellStyle name="Normal 21 2 3 2 2" xfId="44950"/>
    <cellStyle name="Normal 21 2 3 3" xfId="44951"/>
    <cellStyle name="Normal 21 2 4" xfId="16920"/>
    <cellStyle name="Normal 21 2 4 2" xfId="44952"/>
    <cellStyle name="Normal 21 2 5" xfId="44953"/>
    <cellStyle name="Normal 21 2 5 2" xfId="44954"/>
    <cellStyle name="Normal 21 2 6" xfId="44955"/>
    <cellStyle name="Normal 21 3" xfId="16921"/>
    <cellStyle name="Normal 21 3 2" xfId="16922"/>
    <cellStyle name="Normal 21 3 2 2" xfId="16923"/>
    <cellStyle name="Normal 21 3 3" xfId="16924"/>
    <cellStyle name="Normal 21 3 4" xfId="44956"/>
    <cellStyle name="Normal 21 4" xfId="16925"/>
    <cellStyle name="Normal 21 4 2" xfId="16926"/>
    <cellStyle name="Normal 21 4 2 2" xfId="44957"/>
    <cellStyle name="Normal 21 4 3" xfId="44958"/>
    <cellStyle name="Normal 21 4 4" xfId="44959"/>
    <cellStyle name="Normal 21 5" xfId="16927"/>
    <cellStyle name="Normal 21 5 2" xfId="16928"/>
    <cellStyle name="Normal 21 5 2 2" xfId="44960"/>
    <cellStyle name="Normal 21 5 3" xfId="44961"/>
    <cellStyle name="Normal 21 5 4" xfId="44962"/>
    <cellStyle name="Normal 21 6" xfId="16929"/>
    <cellStyle name="Normal 21 6 2" xfId="44963"/>
    <cellStyle name="Normal 21 7" xfId="16930"/>
    <cellStyle name="Normal 21 8" xfId="44964"/>
    <cellStyle name="Normal 21_4 31E Reg Asset  Liab and EXH D" xfId="44965"/>
    <cellStyle name="Normal 210" xfId="16931"/>
    <cellStyle name="Normal 211" xfId="16932"/>
    <cellStyle name="Normal 212" xfId="16933"/>
    <cellStyle name="Normal 213" xfId="16934"/>
    <cellStyle name="Normal 214" xfId="16935"/>
    <cellStyle name="Normal 215" xfId="16936"/>
    <cellStyle name="Normal 216" xfId="16937"/>
    <cellStyle name="Normal 217" xfId="16938"/>
    <cellStyle name="Normal 218" xfId="16939"/>
    <cellStyle name="Normal 219" xfId="16940"/>
    <cellStyle name="Normal 22" xfId="16941"/>
    <cellStyle name="Normal 22 2" xfId="16942"/>
    <cellStyle name="Normal 22 2 2" xfId="16943"/>
    <cellStyle name="Normal 22 2 2 2" xfId="16944"/>
    <cellStyle name="Normal 22 2 2 2 2" xfId="44966"/>
    <cellStyle name="Normal 22 2 2 3" xfId="44967"/>
    <cellStyle name="Normal 22 2 2 4" xfId="44968"/>
    <cellStyle name="Normal 22 2 2 4 2" xfId="44969"/>
    <cellStyle name="Normal 22 2 2 5" xfId="44970"/>
    <cellStyle name="Normal 22 2 3" xfId="16945"/>
    <cellStyle name="Normal 22 2 3 2" xfId="16946"/>
    <cellStyle name="Normal 22 2 4" xfId="16947"/>
    <cellStyle name="Normal 22 2 4 2" xfId="44971"/>
    <cellStyle name="Normal 22 3" xfId="16948"/>
    <cellStyle name="Normal 22 3 2" xfId="16949"/>
    <cellStyle name="Normal 22 3 2 2" xfId="16950"/>
    <cellStyle name="Normal 22 3 3" xfId="16951"/>
    <cellStyle name="Normal 22 3 4" xfId="44972"/>
    <cellStyle name="Normal 22 4" xfId="16952"/>
    <cellStyle name="Normal 22 4 2" xfId="16953"/>
    <cellStyle name="Normal 22 4 3" xfId="44973"/>
    <cellStyle name="Normal 22 5" xfId="16954"/>
    <cellStyle name="Normal 22 5 2" xfId="16955"/>
    <cellStyle name="Normal 22 6" xfId="16956"/>
    <cellStyle name="Normal 22 6 2" xfId="16957"/>
    <cellStyle name="Normal 22 7" xfId="16958"/>
    <cellStyle name="Normal 220" xfId="16959"/>
    <cellStyle name="Normal 221" xfId="16960"/>
    <cellStyle name="Normal 222" xfId="16961"/>
    <cellStyle name="Normal 223" xfId="16962"/>
    <cellStyle name="Normal 224" xfId="16963"/>
    <cellStyle name="Normal 225" xfId="16964"/>
    <cellStyle name="Normal 226" xfId="16965"/>
    <cellStyle name="Normal 227" xfId="16966"/>
    <cellStyle name="Normal 228" xfId="16967"/>
    <cellStyle name="Normal 229" xfId="16968"/>
    <cellStyle name="Normal 23" xfId="16969"/>
    <cellStyle name="Normal 23 2" xfId="16970"/>
    <cellStyle name="Normal 23 2 2" xfId="16971"/>
    <cellStyle name="Normal 23 2 2 2" xfId="16972"/>
    <cellStyle name="Normal 23 2 2 2 2" xfId="44974"/>
    <cellStyle name="Normal 23 2 2 2 3" xfId="44975"/>
    <cellStyle name="Normal 23 2 2 2 3 2" xfId="44976"/>
    <cellStyle name="Normal 23 2 2 2 4" xfId="44977"/>
    <cellStyle name="Normal 23 2 2 3" xfId="44978"/>
    <cellStyle name="Normal 23 2 2 4" xfId="44979"/>
    <cellStyle name="Normal 23 2 2 4 2" xfId="44980"/>
    <cellStyle name="Normal 23 2 2 5" xfId="44981"/>
    <cellStyle name="Normal 23 2 3" xfId="16973"/>
    <cellStyle name="Normal 23 2 3 2" xfId="16974"/>
    <cellStyle name="Normal 23 2 4" xfId="16975"/>
    <cellStyle name="Normal 23 3" xfId="16976"/>
    <cellStyle name="Normal 23 3 2" xfId="16977"/>
    <cellStyle name="Normal 23 3 2 2" xfId="16978"/>
    <cellStyle name="Normal 23 3 3" xfId="16979"/>
    <cellStyle name="Normal 23 3 4" xfId="44982"/>
    <cellStyle name="Normal 23 4" xfId="16980"/>
    <cellStyle name="Normal 23 4 2" xfId="16981"/>
    <cellStyle name="Normal 23 4 3" xfId="44983"/>
    <cellStyle name="Normal 23 5" xfId="16982"/>
    <cellStyle name="Normal 23 5 2" xfId="16983"/>
    <cellStyle name="Normal 23 6" xfId="16984"/>
    <cellStyle name="Normal 23 7" xfId="16985"/>
    <cellStyle name="Normal 23_2011 OM ASM Report" xfId="16986"/>
    <cellStyle name="Normal 230" xfId="16987"/>
    <cellStyle name="Normal 231" xfId="16988"/>
    <cellStyle name="Normal 232" xfId="16989"/>
    <cellStyle name="Normal 233" xfId="16990"/>
    <cellStyle name="Normal 234" xfId="16991"/>
    <cellStyle name="Normal 235" xfId="16992"/>
    <cellStyle name="Normal 236" xfId="16993"/>
    <cellStyle name="Normal 237" xfId="16994"/>
    <cellStyle name="Normal 238" xfId="16995"/>
    <cellStyle name="Normal 239" xfId="16996"/>
    <cellStyle name="Normal 24" xfId="16997"/>
    <cellStyle name="Normal 24 2" xfId="16998"/>
    <cellStyle name="Normal 24 2 2" xfId="16999"/>
    <cellStyle name="Normal 24 2 2 2" xfId="17000"/>
    <cellStyle name="Normal 24 2 2 2 2" xfId="44984"/>
    <cellStyle name="Normal 24 2 2 2 3" xfId="44985"/>
    <cellStyle name="Normal 24 2 2 2 3 2" xfId="44986"/>
    <cellStyle name="Normal 24 2 2 2 4" xfId="44987"/>
    <cellStyle name="Normal 24 2 2 3" xfId="44988"/>
    <cellStyle name="Normal 24 2 2 4" xfId="44989"/>
    <cellStyle name="Normal 24 2 2 4 2" xfId="44990"/>
    <cellStyle name="Normal 24 2 2 5" xfId="44991"/>
    <cellStyle name="Normal 24 2 3" xfId="17001"/>
    <cellStyle name="Normal 24 2 3 2" xfId="17002"/>
    <cellStyle name="Normal 24 2 4" xfId="17003"/>
    <cellStyle name="Normal 24 2 4 2" xfId="44992"/>
    <cellStyle name="Normal 24 2 5" xfId="44993"/>
    <cellStyle name="Normal 24 2 5 2" xfId="44994"/>
    <cellStyle name="Normal 24 2 6" xfId="44995"/>
    <cellStyle name="Normal 24 3" xfId="17004"/>
    <cellStyle name="Normal 24 3 2" xfId="17005"/>
    <cellStyle name="Normal 24 3 2 2" xfId="17006"/>
    <cellStyle name="Normal 24 3 2 3" xfId="44996"/>
    <cellStyle name="Normal 24 3 3" xfId="17007"/>
    <cellStyle name="Normal 24 3 3 2" xfId="44997"/>
    <cellStyle name="Normal 24 3 4" xfId="44998"/>
    <cellStyle name="Normal 24 3_County_Stop_Light_Chart_2012_02" xfId="17008"/>
    <cellStyle name="Normal 24 4" xfId="17009"/>
    <cellStyle name="Normal 24 4 2" xfId="17010"/>
    <cellStyle name="Normal 24 4 2 2" xfId="44999"/>
    <cellStyle name="Normal 24 4 3" xfId="45000"/>
    <cellStyle name="Normal 24 5" xfId="17011"/>
    <cellStyle name="Normal 24 5 2" xfId="17012"/>
    <cellStyle name="Normal 24 6" xfId="17013"/>
    <cellStyle name="Normal 24_2011 OM ASM Report" xfId="17014"/>
    <cellStyle name="Normal 240" xfId="17015"/>
    <cellStyle name="Normal 241" xfId="17016"/>
    <cellStyle name="Normal 242" xfId="17017"/>
    <cellStyle name="Normal 243" xfId="17018"/>
    <cellStyle name="Normal 244" xfId="17019"/>
    <cellStyle name="Normal 245" xfId="17020"/>
    <cellStyle name="Normal 246" xfId="17021"/>
    <cellStyle name="Normal 247" xfId="17022"/>
    <cellStyle name="Normal 248" xfId="17023"/>
    <cellStyle name="Normal 249" xfId="17024"/>
    <cellStyle name="Normal 25" xfId="17025"/>
    <cellStyle name="Normal 25 2" xfId="17026"/>
    <cellStyle name="Normal 25 2 2" xfId="17027"/>
    <cellStyle name="Normal 25 2 2 2" xfId="17028"/>
    <cellStyle name="Normal 25 2 2 2 2" xfId="45001"/>
    <cellStyle name="Normal 25 2 2 2 3" xfId="45002"/>
    <cellStyle name="Normal 25 2 2 2 3 2" xfId="45003"/>
    <cellStyle name="Normal 25 2 2 2 4" xfId="45004"/>
    <cellStyle name="Normal 25 2 2 3" xfId="45005"/>
    <cellStyle name="Normal 25 2 2 4" xfId="45006"/>
    <cellStyle name="Normal 25 2 2 4 2" xfId="45007"/>
    <cellStyle name="Normal 25 2 2 5" xfId="45008"/>
    <cellStyle name="Normal 25 2 3" xfId="17029"/>
    <cellStyle name="Normal 25 2 3 2" xfId="17030"/>
    <cellStyle name="Normal 25 2 4" xfId="17031"/>
    <cellStyle name="Normal 25 2 4 2" xfId="45009"/>
    <cellStyle name="Normal 25 2 5" xfId="45010"/>
    <cellStyle name="Normal 25 3" xfId="17032"/>
    <cellStyle name="Normal 25 3 2" xfId="17033"/>
    <cellStyle name="Normal 25 3 2 2" xfId="17034"/>
    <cellStyle name="Normal 25 3 3" xfId="17035"/>
    <cellStyle name="Normal 25 3 4" xfId="45011"/>
    <cellStyle name="Normal 25 3 5" xfId="45012"/>
    <cellStyle name="Normal 25 4" xfId="17036"/>
    <cellStyle name="Normal 25 4 2" xfId="17037"/>
    <cellStyle name="Normal 25 4 3" xfId="45013"/>
    <cellStyle name="Normal 25 4 3 2" xfId="45014"/>
    <cellStyle name="Normal 25 4 4" xfId="45015"/>
    <cellStyle name="Normal 25 5" xfId="17038"/>
    <cellStyle name="Normal 25 5 2" xfId="17039"/>
    <cellStyle name="Normal 25 6" xfId="17040"/>
    <cellStyle name="Normal 25 6 2" xfId="45016"/>
    <cellStyle name="Normal 25_2011 OM ASM Report" xfId="17041"/>
    <cellStyle name="Normal 250" xfId="17042"/>
    <cellStyle name="Normal 251" xfId="17043"/>
    <cellStyle name="Normal 252" xfId="17044"/>
    <cellStyle name="Normal 253" xfId="17045"/>
    <cellStyle name="Normal 254" xfId="17046"/>
    <cellStyle name="Normal 255" xfId="17047"/>
    <cellStyle name="Normal 256" xfId="17048"/>
    <cellStyle name="Normal 257" xfId="17049"/>
    <cellStyle name="Normal 258" xfId="17050"/>
    <cellStyle name="Normal 259" xfId="17051"/>
    <cellStyle name="Normal 26" xfId="17052"/>
    <cellStyle name="Normal 26 2" xfId="17053"/>
    <cellStyle name="Normal 26 2 2" xfId="17054"/>
    <cellStyle name="Normal 26 2 2 2" xfId="17055"/>
    <cellStyle name="Normal 26 2 2 2 2" xfId="45017"/>
    <cellStyle name="Normal 26 2 2 3" xfId="45018"/>
    <cellStyle name="Normal 26 2 3" xfId="17056"/>
    <cellStyle name="Normal 26 2 3 2" xfId="17057"/>
    <cellStyle name="Normal 26 2 4" xfId="17058"/>
    <cellStyle name="Normal 26 3" xfId="17059"/>
    <cellStyle name="Normal 26 3 2" xfId="17060"/>
    <cellStyle name="Normal 26 3 2 2" xfId="17061"/>
    <cellStyle name="Normal 26 3 2 2 2" xfId="45019"/>
    <cellStyle name="Normal 26 3 2 3" xfId="45020"/>
    <cellStyle name="Normal 26 3 3" xfId="17062"/>
    <cellStyle name="Normal 26 3 3 2" xfId="45021"/>
    <cellStyle name="Normal 26 3 4" xfId="45022"/>
    <cellStyle name="Normal 26 4" xfId="17063"/>
    <cellStyle name="Normal 26 4 2" xfId="17064"/>
    <cellStyle name="Normal 26 4 2 2" xfId="45023"/>
    <cellStyle name="Normal 26 4 3" xfId="45024"/>
    <cellStyle name="Normal 26 4 4" xfId="45025"/>
    <cellStyle name="Normal 26 4 5" xfId="45026"/>
    <cellStyle name="Normal 26 4 6" xfId="45027"/>
    <cellStyle name="Normal 26 4 6 2" xfId="45028"/>
    <cellStyle name="Normal 26 4 7" xfId="45029"/>
    <cellStyle name="Normal 26 5" xfId="17065"/>
    <cellStyle name="Normal 26 5 2" xfId="17066"/>
    <cellStyle name="Normal 26 5 3" xfId="45030"/>
    <cellStyle name="Normal 26 6" xfId="17067"/>
    <cellStyle name="Normal 26 6 2" xfId="45031"/>
    <cellStyle name="Normal 26 7" xfId="45032"/>
    <cellStyle name="Normal 260" xfId="17068"/>
    <cellStyle name="Normal 261" xfId="17069"/>
    <cellStyle name="Normal 262" xfId="17070"/>
    <cellStyle name="Normal 263" xfId="17071"/>
    <cellStyle name="Normal 264" xfId="17072"/>
    <cellStyle name="Normal 265" xfId="17073"/>
    <cellStyle name="Normal 266" xfId="17074"/>
    <cellStyle name="Normal 267" xfId="17075"/>
    <cellStyle name="Normal 268" xfId="17076"/>
    <cellStyle name="Normal 269" xfId="17077"/>
    <cellStyle name="Normal 27" xfId="17078"/>
    <cellStyle name="Normal 27 2" xfId="17079"/>
    <cellStyle name="Normal 27 2 2" xfId="17080"/>
    <cellStyle name="Normal 27 2 2 2" xfId="17081"/>
    <cellStyle name="Normal 27 2 2 2 2" xfId="45033"/>
    <cellStyle name="Normal 27 2 2 3" xfId="45034"/>
    <cellStyle name="Normal 27 2 3" xfId="17082"/>
    <cellStyle name="Normal 27 2 3 2" xfId="17083"/>
    <cellStyle name="Normal 27 2 4" xfId="17084"/>
    <cellStyle name="Normal 27 3" xfId="17085"/>
    <cellStyle name="Normal 27 3 2" xfId="17086"/>
    <cellStyle name="Normal 27 3 2 2" xfId="17087"/>
    <cellStyle name="Normal 27 3 2 2 2" xfId="45035"/>
    <cellStyle name="Normal 27 3 2 3" xfId="45036"/>
    <cellStyle name="Normal 27 3 3" xfId="17088"/>
    <cellStyle name="Normal 27 3 3 2" xfId="45037"/>
    <cellStyle name="Normal 27 3 4" xfId="45038"/>
    <cellStyle name="Normal 27 4" xfId="17089"/>
    <cellStyle name="Normal 27 4 2" xfId="17090"/>
    <cellStyle name="Normal 27 4 3" xfId="45039"/>
    <cellStyle name="Normal 27 4 3 2" xfId="45040"/>
    <cellStyle name="Normal 27 4 4" xfId="45041"/>
    <cellStyle name="Normal 27 5" xfId="17091"/>
    <cellStyle name="Normal 27 5 2" xfId="17092"/>
    <cellStyle name="Normal 27 6" xfId="17093"/>
    <cellStyle name="Normal 27 6 2" xfId="45042"/>
    <cellStyle name="Normal 270" xfId="17094"/>
    <cellStyle name="Normal 271" xfId="17095"/>
    <cellStyle name="Normal 272" xfId="17096"/>
    <cellStyle name="Normal 273" xfId="17097"/>
    <cellStyle name="Normal 274" xfId="17098"/>
    <cellStyle name="Normal 275" xfId="17099"/>
    <cellStyle name="Normal 276" xfId="17100"/>
    <cellStyle name="Normal 277" xfId="17101"/>
    <cellStyle name="Normal 278" xfId="17102"/>
    <cellStyle name="Normal 279" xfId="17103"/>
    <cellStyle name="Normal 28" xfId="17104"/>
    <cellStyle name="Normal 28 2" xfId="17105"/>
    <cellStyle name="Normal 28 2 2" xfId="17106"/>
    <cellStyle name="Normal 28 2 2 2" xfId="17107"/>
    <cellStyle name="Normal 28 2 2 2 2" xfId="45043"/>
    <cellStyle name="Normal 28 2 2 3" xfId="45044"/>
    <cellStyle name="Normal 28 2 3" xfId="17108"/>
    <cellStyle name="Normal 28 2 3 2" xfId="17109"/>
    <cellStyle name="Normal 28 2 4" xfId="17110"/>
    <cellStyle name="Normal 28 3" xfId="17111"/>
    <cellStyle name="Normal 28 3 2" xfId="17112"/>
    <cellStyle name="Normal 28 3 2 2" xfId="17113"/>
    <cellStyle name="Normal 28 3 3" xfId="17114"/>
    <cellStyle name="Normal 28 3 4" xfId="45045"/>
    <cellStyle name="Normal 28 4" xfId="17115"/>
    <cellStyle name="Normal 28 4 2" xfId="17116"/>
    <cellStyle name="Normal 28 4 2 2" xfId="45046"/>
    <cellStyle name="Normal 28 4 3" xfId="45047"/>
    <cellStyle name="Normal 28 5" xfId="17117"/>
    <cellStyle name="Normal 28 5 2" xfId="17118"/>
    <cellStyle name="Normal 28 6" xfId="17119"/>
    <cellStyle name="Normal 28_2011 OM ASM Report" xfId="17120"/>
    <cellStyle name="Normal 280" xfId="17121"/>
    <cellStyle name="Normal 281" xfId="17122"/>
    <cellStyle name="Normal 282" xfId="17123"/>
    <cellStyle name="Normal 283" xfId="17124"/>
    <cellStyle name="Normal 284" xfId="17125"/>
    <cellStyle name="Normal 285" xfId="17126"/>
    <cellStyle name="Normal 286" xfId="17127"/>
    <cellStyle name="Normal 287" xfId="17128"/>
    <cellStyle name="Normal 288" xfId="17129"/>
    <cellStyle name="Normal 289" xfId="17130"/>
    <cellStyle name="Normal 29" xfId="17131"/>
    <cellStyle name="Normal 29 2" xfId="17132"/>
    <cellStyle name="Normal 29 2 2" xfId="17133"/>
    <cellStyle name="Normal 29 2 2 2" xfId="17134"/>
    <cellStyle name="Normal 29 2 2 2 2" xfId="45048"/>
    <cellStyle name="Normal 29 2 2 3" xfId="45049"/>
    <cellStyle name="Normal 29 2 2 4" xfId="45050"/>
    <cellStyle name="Normal 29 2 2 4 2" xfId="45051"/>
    <cellStyle name="Normal 29 2 2 5" xfId="45052"/>
    <cellStyle name="Normal 29 2 3" xfId="17135"/>
    <cellStyle name="Normal 29 2 3 2" xfId="17136"/>
    <cellStyle name="Normal 29 2 4" xfId="17137"/>
    <cellStyle name="Normal 29 2 5" xfId="45053"/>
    <cellStyle name="Normal 29 2 5 2" xfId="45054"/>
    <cellStyle name="Normal 29 2 6" xfId="45055"/>
    <cellStyle name="Normal 29 3" xfId="17138"/>
    <cellStyle name="Normal 29 3 2" xfId="17139"/>
    <cellStyle name="Normal 29 3 2 2" xfId="17140"/>
    <cellStyle name="Normal 29 3 3" xfId="17141"/>
    <cellStyle name="Normal 29 3 4" xfId="45056"/>
    <cellStyle name="Normal 29 4" xfId="17142"/>
    <cellStyle name="Normal 29 4 2" xfId="17143"/>
    <cellStyle name="Normal 29 5" xfId="17144"/>
    <cellStyle name="Normal 29 5 2" xfId="17145"/>
    <cellStyle name="Normal 29 6" xfId="17146"/>
    <cellStyle name="Normal 29 7" xfId="45057"/>
    <cellStyle name="Normal 29_VarX" xfId="17147"/>
    <cellStyle name="Normal 290" xfId="17148"/>
    <cellStyle name="Normal 291" xfId="17149"/>
    <cellStyle name="Normal 292" xfId="17150"/>
    <cellStyle name="Normal 293" xfId="17151"/>
    <cellStyle name="Normal 294" xfId="17152"/>
    <cellStyle name="Normal 295" xfId="17153"/>
    <cellStyle name="Normal 296" xfId="17154"/>
    <cellStyle name="Normal 297" xfId="17155"/>
    <cellStyle name="Normal 298" xfId="17156"/>
    <cellStyle name="Normal 299" xfId="17157"/>
    <cellStyle name="Normal 3" xfId="17158"/>
    <cellStyle name="Normal 3 10" xfId="17159"/>
    <cellStyle name="Normal 3 10 2" xfId="17160"/>
    <cellStyle name="Normal 3 10 2 2" xfId="45058"/>
    <cellStyle name="Normal 3 10 3" xfId="45059"/>
    <cellStyle name="Normal 3 10 4" xfId="45060"/>
    <cellStyle name="Normal 3 11" xfId="17161"/>
    <cellStyle name="Normal 3 11 2" xfId="45061"/>
    <cellStyle name="Normal 3 11 2 2" xfId="45062"/>
    <cellStyle name="Normal 3 11 3" xfId="45063"/>
    <cellStyle name="Normal 3 12" xfId="17162"/>
    <cellStyle name="Normal 3 12 2" xfId="17163"/>
    <cellStyle name="Normal 3 13" xfId="17164"/>
    <cellStyle name="Normal 3 13 2" xfId="45064"/>
    <cellStyle name="Normal 3 14" xfId="17165"/>
    <cellStyle name="Normal 3 14 2" xfId="45065"/>
    <cellStyle name="Normal 3 15" xfId="17166"/>
    <cellStyle name="Normal 3 16" xfId="17167"/>
    <cellStyle name="Normal 3 17" xfId="45066"/>
    <cellStyle name="Normal 3 17 2" xfId="45067"/>
    <cellStyle name="Normal 3 18" xfId="45068"/>
    <cellStyle name="Normal 3 18 2" xfId="45069"/>
    <cellStyle name="Normal 3 19" xfId="45070"/>
    <cellStyle name="Normal 3 2" xfId="17168"/>
    <cellStyle name="Normal 3 2 2" xfId="17169"/>
    <cellStyle name="Normal 3 2 2 2" xfId="17170"/>
    <cellStyle name="Normal 3 2 2 2 2" xfId="45071"/>
    <cellStyle name="Normal 3 2 2 2 2 2" xfId="45072"/>
    <cellStyle name="Normal 3 2 2 2 3" xfId="45073"/>
    <cellStyle name="Normal 3 2 2 3" xfId="17171"/>
    <cellStyle name="Normal 3 2 2 3 2" xfId="45074"/>
    <cellStyle name="Normal 3 2 2 3 3" xfId="45075"/>
    <cellStyle name="Normal 3 2 2 4" xfId="45076"/>
    <cellStyle name="Normal 3 2 2 4 2" xfId="45077"/>
    <cellStyle name="Normal 3 2 2 5" xfId="45078"/>
    <cellStyle name="Normal 3 2 3" xfId="17172"/>
    <cellStyle name="Normal 3 2 3 2" xfId="45079"/>
    <cellStyle name="Normal 3 2 3 2 2" xfId="45080"/>
    <cellStyle name="Normal 3 2 3 2 2 2" xfId="45081"/>
    <cellStyle name="Normal 3 2 3 3" xfId="45082"/>
    <cellStyle name="Normal 3 2 3 3 2" xfId="45083"/>
    <cellStyle name="Normal 3 2 3 4" xfId="45084"/>
    <cellStyle name="Normal 3 2 3 4 2" xfId="45085"/>
    <cellStyle name="Normal 3 2 4" xfId="17173"/>
    <cellStyle name="Normal 3 2 4 2" xfId="45086"/>
    <cellStyle name="Normal 3 2 4 2 2" xfId="45087"/>
    <cellStyle name="Normal 3 2 4 3" xfId="45088"/>
    <cellStyle name="Normal 3 2 4 4" xfId="45089"/>
    <cellStyle name="Normal 3 2 5" xfId="17174"/>
    <cellStyle name="Normal 3 2 5 2" xfId="45090"/>
    <cellStyle name="Normal 3 2 5 3" xfId="45091"/>
    <cellStyle name="Normal 3 2 6" xfId="17175"/>
    <cellStyle name="Normal 3 2 6 2" xfId="45092"/>
    <cellStyle name="Normal 3 2 7" xfId="45093"/>
    <cellStyle name="Normal 3 2 8" xfId="45094"/>
    <cellStyle name="Normal 3 2 9" xfId="45095"/>
    <cellStyle name="Normal 3 2_Chelan PUD Power Costs (8-10)" xfId="17176"/>
    <cellStyle name="Normal 3 3" xfId="17177"/>
    <cellStyle name="Normal 3 3 2" xfId="17178"/>
    <cellStyle name="Normal 3 3 2 2" xfId="17179"/>
    <cellStyle name="Normal 3 3 2 2 2" xfId="45096"/>
    <cellStyle name="Normal 3 3 2 2 2 2" xfId="45097"/>
    <cellStyle name="Normal 3 3 2 3" xfId="17180"/>
    <cellStyle name="Normal 3 3 2 3 2" xfId="45098"/>
    <cellStyle name="Normal 3 3 2 3 3" xfId="45099"/>
    <cellStyle name="Normal 3 3 2 4" xfId="17181"/>
    <cellStyle name="Normal 3 3 2 4 2" xfId="45100"/>
    <cellStyle name="Normal 3 3 3" xfId="17182"/>
    <cellStyle name="Normal 3 3 3 2" xfId="45101"/>
    <cellStyle name="Normal 3 3 3 2 2" xfId="45102"/>
    <cellStyle name="Normal 3 3 3 3" xfId="45103"/>
    <cellStyle name="Normal 3 3 3 4" xfId="45104"/>
    <cellStyle name="Normal 3 3 4" xfId="17183"/>
    <cellStyle name="Normal 3 3 4 2" xfId="45105"/>
    <cellStyle name="Normal 3 3 4 3" xfId="45106"/>
    <cellStyle name="Normal 3 3 5" xfId="17184"/>
    <cellStyle name="Normal 3 3 5 2" xfId="45107"/>
    <cellStyle name="Normal 3 3 6" xfId="17185"/>
    <cellStyle name="Normal 3 3 7" xfId="45108"/>
    <cellStyle name="Normal 3 3 8" xfId="45109"/>
    <cellStyle name="Normal 3 4" xfId="17186"/>
    <cellStyle name="Normal 3 4 2" xfId="17187"/>
    <cellStyle name="Normal 3 4 2 2" xfId="17188"/>
    <cellStyle name="Normal 3 4 2 2 2" xfId="45110"/>
    <cellStyle name="Normal 3 4 2 2 3" xfId="45111"/>
    <cellStyle name="Normal 3 4 2 3" xfId="17189"/>
    <cellStyle name="Normal 3 4 2 4" xfId="45112"/>
    <cellStyle name="Normal 3 4 2 5" xfId="45113"/>
    <cellStyle name="Normal 3 4 3" xfId="17190"/>
    <cellStyle name="Normal 3 4 3 2" xfId="17191"/>
    <cellStyle name="Normal 3 4 3 2 2" xfId="45114"/>
    <cellStyle name="Normal 3 4 3 3" xfId="17192"/>
    <cellStyle name="Normal 3 4 3 4" xfId="45115"/>
    <cellStyle name="Normal 3 4 4" xfId="17193"/>
    <cellStyle name="Normal 3 4 4 2" xfId="17194"/>
    <cellStyle name="Normal 3 4 4 2 2" xfId="45116"/>
    <cellStyle name="Normal 3 4 4 3" xfId="17195"/>
    <cellStyle name="Normal 3 4 5" xfId="17196"/>
    <cellStyle name="Normal 3 4 5 2" xfId="45117"/>
    <cellStyle name="Normal 3 4 6" xfId="45118"/>
    <cellStyle name="Normal 3 4 7" xfId="45119"/>
    <cellStyle name="Normal 3 5" xfId="17197"/>
    <cellStyle name="Normal 3 5 2" xfId="17198"/>
    <cellStyle name="Normal 3 5 2 2" xfId="17199"/>
    <cellStyle name="Normal 3 5 2 2 2" xfId="45120"/>
    <cellStyle name="Normal 3 5 2 3" xfId="45121"/>
    <cellStyle name="Normal 3 5 3" xfId="17200"/>
    <cellStyle name="Normal 3 5 3 2" xfId="45122"/>
    <cellStyle name="Normal 3 5 3 2 2" xfId="45123"/>
    <cellStyle name="Normal 3 5 3 3" xfId="45124"/>
    <cellStyle name="Normal 3 5 3 4" xfId="45125"/>
    <cellStyle name="Normal 3 5 4" xfId="45126"/>
    <cellStyle name="Normal 3 5 4 2" xfId="45127"/>
    <cellStyle name="Normal 3 5 5" xfId="45128"/>
    <cellStyle name="Normal 3 5 5 2" xfId="45129"/>
    <cellStyle name="Normal 3 5 6" xfId="45130"/>
    <cellStyle name="Normal 3 6" xfId="17201"/>
    <cellStyle name="Normal 3 6 2" xfId="17202"/>
    <cellStyle name="Normal 3 6 2 2" xfId="45131"/>
    <cellStyle name="Normal 3 6 2 2 2" xfId="45132"/>
    <cellStyle name="Normal 3 6 2 3" xfId="45133"/>
    <cellStyle name="Normal 3 6 2 3 2" xfId="45134"/>
    <cellStyle name="Normal 3 6 3" xfId="17203"/>
    <cellStyle name="Normal 3 6 3 2" xfId="45135"/>
    <cellStyle name="Normal 3 6 3 2 2" xfId="45136"/>
    <cellStyle name="Normal 3 6 3 3" xfId="45137"/>
    <cellStyle name="Normal 3 6 3 4" xfId="45138"/>
    <cellStyle name="Normal 3 6 4" xfId="45139"/>
    <cellStyle name="Normal 3 6 4 2" xfId="45140"/>
    <cellStyle name="Normal 3 6 5" xfId="45141"/>
    <cellStyle name="Normal 3 6 5 2" xfId="45142"/>
    <cellStyle name="Normal 3 7" xfId="17204"/>
    <cellStyle name="Normal 3 7 2" xfId="45143"/>
    <cellStyle name="Normal 3 7 2 2" xfId="45144"/>
    <cellStyle name="Normal 3 7 2 2 2" xfId="45145"/>
    <cellStyle name="Normal 3 7 3" xfId="45146"/>
    <cellStyle name="Normal 3 7 3 2" xfId="45147"/>
    <cellStyle name="Normal 3 7 3 2 2" xfId="45148"/>
    <cellStyle name="Normal 3 7 3 3" xfId="45149"/>
    <cellStyle name="Normal 3 7 4" xfId="45150"/>
    <cellStyle name="Normal 3 7 4 2" xfId="45151"/>
    <cellStyle name="Normal 3 7 5" xfId="45152"/>
    <cellStyle name="Normal 3 7 5 2" xfId="45153"/>
    <cellStyle name="Normal 3 8" xfId="17205"/>
    <cellStyle name="Normal 3 8 2" xfId="45154"/>
    <cellStyle name="Normal 3 8 2 2" xfId="45155"/>
    <cellStyle name="Normal 3 8 2 2 2" xfId="45156"/>
    <cellStyle name="Normal 3 8 3" xfId="45157"/>
    <cellStyle name="Normal 3 8 3 2" xfId="45158"/>
    <cellStyle name="Normal 3 8 3 2 2" xfId="45159"/>
    <cellStyle name="Normal 3 8 3 3" xfId="45160"/>
    <cellStyle name="Normal 3 8 4" xfId="45161"/>
    <cellStyle name="Normal 3 8 4 2" xfId="45162"/>
    <cellStyle name="Normal 3 8 5" xfId="45163"/>
    <cellStyle name="Normal 3 8 5 2" xfId="45164"/>
    <cellStyle name="Normal 3 9" xfId="17206"/>
    <cellStyle name="Normal 3 9 2" xfId="45165"/>
    <cellStyle name="Normal 3 9 2 2" xfId="45166"/>
    <cellStyle name="Normal 3 9 2 2 2" xfId="45167"/>
    <cellStyle name="Normal 3 9 3" xfId="45168"/>
    <cellStyle name="Normal 3 9 3 2" xfId="45169"/>
    <cellStyle name="Normal 3 9 3 2 2" xfId="45170"/>
    <cellStyle name="Normal 3 9 3 3" xfId="45171"/>
    <cellStyle name="Normal 3 9 4" xfId="45172"/>
    <cellStyle name="Normal 3 9 4 2" xfId="45173"/>
    <cellStyle name="Normal 3 9 5" xfId="45174"/>
    <cellStyle name="Normal 3 9 5 2" xfId="45175"/>
    <cellStyle name="Normal 3_ Price Inputs" xfId="17207"/>
    <cellStyle name="Normal 30" xfId="17208"/>
    <cellStyle name="Normal 30 2" xfId="17209"/>
    <cellStyle name="Normal 30 2 2" xfId="17210"/>
    <cellStyle name="Normal 30 2 2 2" xfId="17211"/>
    <cellStyle name="Normal 30 2 2 2 2" xfId="45176"/>
    <cellStyle name="Normal 30 2 2 3" xfId="45177"/>
    <cellStyle name="Normal 30 2 3" xfId="17212"/>
    <cellStyle name="Normal 30 2 3 2" xfId="17213"/>
    <cellStyle name="Normal 30 2 4" xfId="17214"/>
    <cellStyle name="Normal 30 3" xfId="17215"/>
    <cellStyle name="Normal 30 3 2" xfId="17216"/>
    <cellStyle name="Normal 30 3 2 2" xfId="17217"/>
    <cellStyle name="Normal 30 3 3" xfId="17218"/>
    <cellStyle name="Normal 30 3 3 2" xfId="45178"/>
    <cellStyle name="Normal 30 3 4" xfId="45179"/>
    <cellStyle name="Normal 30 4" xfId="17219"/>
    <cellStyle name="Normal 30 4 2" xfId="17220"/>
    <cellStyle name="Normal 30 5" xfId="17221"/>
    <cellStyle name="Normal 30 5 2" xfId="17222"/>
    <cellStyle name="Normal 30 6" xfId="17223"/>
    <cellStyle name="Normal 30_VarX" xfId="17224"/>
    <cellStyle name="Normal 300" xfId="17225"/>
    <cellStyle name="Normal 301" xfId="17226"/>
    <cellStyle name="Normal 302" xfId="17227"/>
    <cellStyle name="Normal 303" xfId="17228"/>
    <cellStyle name="Normal 304" xfId="17229"/>
    <cellStyle name="Normal 305" xfId="17230"/>
    <cellStyle name="Normal 306" xfId="17231"/>
    <cellStyle name="Normal 307" xfId="17232"/>
    <cellStyle name="Normal 308" xfId="17233"/>
    <cellStyle name="Normal 309" xfId="17234"/>
    <cellStyle name="Normal 31" xfId="17235"/>
    <cellStyle name="Normal 31 2" xfId="17236"/>
    <cellStyle name="Normal 31 2 2" xfId="17237"/>
    <cellStyle name="Normal 31 2 2 2" xfId="17238"/>
    <cellStyle name="Normal 31 2 2 2 2" xfId="45180"/>
    <cellStyle name="Normal 31 2 2 3" xfId="45181"/>
    <cellStyle name="Normal 31 2 3" xfId="17239"/>
    <cellStyle name="Normal 31 2 3 2" xfId="17240"/>
    <cellStyle name="Normal 31 2 3 3" xfId="45182"/>
    <cellStyle name="Normal 31 2 3 3 2" xfId="45183"/>
    <cellStyle name="Normal 31 2 3 4" xfId="45184"/>
    <cellStyle name="Normal 31 2 4" xfId="17241"/>
    <cellStyle name="Normal 31 2 5" xfId="45185"/>
    <cellStyle name="Normal 31 2 5 2" xfId="45186"/>
    <cellStyle name="Normal 31 2 6" xfId="45187"/>
    <cellStyle name="Normal 31 3" xfId="17242"/>
    <cellStyle name="Normal 31 3 2" xfId="17243"/>
    <cellStyle name="Normal 31 3 2 2" xfId="17244"/>
    <cellStyle name="Normal 31 3 3" xfId="17245"/>
    <cellStyle name="Normal 31 4" xfId="17246"/>
    <cellStyle name="Normal 31 4 2" xfId="17247"/>
    <cellStyle name="Normal 31 5" xfId="17248"/>
    <cellStyle name="Normal 31 5 2" xfId="17249"/>
    <cellStyle name="Normal 31 6" xfId="17250"/>
    <cellStyle name="Normal 310" xfId="17251"/>
    <cellStyle name="Normal 311" xfId="17252"/>
    <cellStyle name="Normal 312" xfId="17253"/>
    <cellStyle name="Normal 313" xfId="17254"/>
    <cellStyle name="Normal 314" xfId="17255"/>
    <cellStyle name="Normal 315" xfId="17256"/>
    <cellStyle name="Normal 316" xfId="17257"/>
    <cellStyle name="Normal 317" xfId="17258"/>
    <cellStyle name="Normal 318" xfId="17259"/>
    <cellStyle name="Normal 319" xfId="17260"/>
    <cellStyle name="Normal 32" xfId="17261"/>
    <cellStyle name="Normal 32 2" xfId="17262"/>
    <cellStyle name="Normal 32 2 2" xfId="17263"/>
    <cellStyle name="Normal 32 2 2 2" xfId="17264"/>
    <cellStyle name="Normal 32 2 2 2 2" xfId="45188"/>
    <cellStyle name="Normal 32 2 2 3" xfId="45189"/>
    <cellStyle name="Normal 32 2 2 4" xfId="45190"/>
    <cellStyle name="Normal 32 2 2 4 2" xfId="45191"/>
    <cellStyle name="Normal 32 2 2 5" xfId="45192"/>
    <cellStyle name="Normal 32 2 3" xfId="17265"/>
    <cellStyle name="Normal 32 2 3 2" xfId="17266"/>
    <cellStyle name="Normal 32 2 4" xfId="17267"/>
    <cellStyle name="Normal 32 2 5" xfId="45193"/>
    <cellStyle name="Normal 32 2 5 2" xfId="45194"/>
    <cellStyle name="Normal 32 2 6" xfId="45195"/>
    <cellStyle name="Normal 32 3" xfId="17268"/>
    <cellStyle name="Normal 32 3 2" xfId="17269"/>
    <cellStyle name="Normal 32 3 2 2" xfId="17270"/>
    <cellStyle name="Normal 32 3 3" xfId="17271"/>
    <cellStyle name="Normal 32 4" xfId="17272"/>
    <cellStyle name="Normal 32 4 2" xfId="17273"/>
    <cellStyle name="Normal 32 5" xfId="17274"/>
    <cellStyle name="Normal 32 5 2" xfId="17275"/>
    <cellStyle name="Normal 32 6" xfId="17276"/>
    <cellStyle name="Normal 320" xfId="17277"/>
    <cellStyle name="Normal 321" xfId="17278"/>
    <cellStyle name="Normal 322" xfId="17279"/>
    <cellStyle name="Normal 323" xfId="17280"/>
    <cellStyle name="Normal 324" xfId="17281"/>
    <cellStyle name="Normal 325" xfId="17282"/>
    <cellStyle name="Normal 326" xfId="17283"/>
    <cellStyle name="Normal 327" xfId="17284"/>
    <cellStyle name="Normal 328" xfId="17285"/>
    <cellStyle name="Normal 329" xfId="17286"/>
    <cellStyle name="Normal 33" xfId="17287"/>
    <cellStyle name="Normal 33 2" xfId="17288"/>
    <cellStyle name="Normal 33 2 2" xfId="17289"/>
    <cellStyle name="Normal 33 2 2 2" xfId="17290"/>
    <cellStyle name="Normal 33 2 2 2 2" xfId="45196"/>
    <cellStyle name="Normal 33 2 2 3" xfId="45197"/>
    <cellStyle name="Normal 33 2 2 4" xfId="45198"/>
    <cellStyle name="Normal 33 2 2 4 2" xfId="45199"/>
    <cellStyle name="Normal 33 2 2 5" xfId="45200"/>
    <cellStyle name="Normal 33 2 3" xfId="17291"/>
    <cellStyle name="Normal 33 2 3 2" xfId="17292"/>
    <cellStyle name="Normal 33 2 4" xfId="17293"/>
    <cellStyle name="Normal 33 2 5" xfId="45201"/>
    <cellStyle name="Normal 33 2 5 2" xfId="45202"/>
    <cellStyle name="Normal 33 2 6" xfId="45203"/>
    <cellStyle name="Normal 33 3" xfId="17294"/>
    <cellStyle name="Normal 33 3 2" xfId="17295"/>
    <cellStyle name="Normal 33 3 2 2" xfId="17296"/>
    <cellStyle name="Normal 33 3 3" xfId="17297"/>
    <cellStyle name="Normal 33 4" xfId="17298"/>
    <cellStyle name="Normal 33 4 2" xfId="17299"/>
    <cellStyle name="Normal 33 5" xfId="17300"/>
    <cellStyle name="Normal 33 5 2" xfId="17301"/>
    <cellStyle name="Normal 33 6" xfId="17302"/>
    <cellStyle name="Normal 33_County_Stop_Light_Chart_2012_02" xfId="17303"/>
    <cellStyle name="Normal 330" xfId="17304"/>
    <cellStyle name="Normal 331" xfId="17305"/>
    <cellStyle name="Normal 332" xfId="17306"/>
    <cellStyle name="Normal 333" xfId="17307"/>
    <cellStyle name="Normal 334" xfId="17308"/>
    <cellStyle name="Normal 335" xfId="17309"/>
    <cellStyle name="Normal 336" xfId="17310"/>
    <cellStyle name="Normal 337" xfId="17311"/>
    <cellStyle name="Normal 338" xfId="17312"/>
    <cellStyle name="Normal 339" xfId="17313"/>
    <cellStyle name="Normal 34" xfId="17314"/>
    <cellStyle name="Normal 34 2" xfId="17315"/>
    <cellStyle name="Normal 34 2 2" xfId="17316"/>
    <cellStyle name="Normal 34 2 2 2" xfId="17317"/>
    <cellStyle name="Normal 34 2 2 2 2" xfId="45204"/>
    <cellStyle name="Normal 34 2 2 3" xfId="45205"/>
    <cellStyle name="Normal 34 2 2 4" xfId="45206"/>
    <cellStyle name="Normal 34 2 2 4 2" xfId="45207"/>
    <cellStyle name="Normal 34 2 2 5" xfId="45208"/>
    <cellStyle name="Normal 34 2 3" xfId="17318"/>
    <cellStyle name="Normal 34 2 3 2" xfId="17319"/>
    <cellStyle name="Normal 34 2 4" xfId="17320"/>
    <cellStyle name="Normal 34 2 5" xfId="45209"/>
    <cellStyle name="Normal 34 2 5 2" xfId="45210"/>
    <cellStyle name="Normal 34 2 6" xfId="45211"/>
    <cellStyle name="Normal 34 3" xfId="17321"/>
    <cellStyle name="Normal 34 3 2" xfId="17322"/>
    <cellStyle name="Normal 34 3 2 2" xfId="17323"/>
    <cellStyle name="Normal 34 3 3" xfId="17324"/>
    <cellStyle name="Normal 34 4" xfId="17325"/>
    <cellStyle name="Normal 34 4 2" xfId="17326"/>
    <cellStyle name="Normal 34 5" xfId="17327"/>
    <cellStyle name="Normal 34 5 2" xfId="17328"/>
    <cellStyle name="Normal 34 6" xfId="17329"/>
    <cellStyle name="Normal 34_County_Stop_Light_Chart_2012_02" xfId="17330"/>
    <cellStyle name="Normal 340" xfId="17331"/>
    <cellStyle name="Normal 341" xfId="17332"/>
    <cellStyle name="Normal 342" xfId="17333"/>
    <cellStyle name="Normal 343" xfId="17334"/>
    <cellStyle name="Normal 344" xfId="17335"/>
    <cellStyle name="Normal 345" xfId="17336"/>
    <cellStyle name="Normal 346" xfId="17337"/>
    <cellStyle name="Normal 347" xfId="17338"/>
    <cellStyle name="Normal 348" xfId="17339"/>
    <cellStyle name="Normal 349" xfId="17340"/>
    <cellStyle name="Normal 35" xfId="17341"/>
    <cellStyle name="Normal 35 2" xfId="17342"/>
    <cellStyle name="Normal 35 2 2" xfId="17343"/>
    <cellStyle name="Normal 35 2 2 2" xfId="17344"/>
    <cellStyle name="Normal 35 2 2 2 2" xfId="45212"/>
    <cellStyle name="Normal 35 2 2 3" xfId="45213"/>
    <cellStyle name="Normal 35 2 2 4" xfId="45214"/>
    <cellStyle name="Normal 35 2 2 4 2" xfId="45215"/>
    <cellStyle name="Normal 35 2 2 5" xfId="45216"/>
    <cellStyle name="Normal 35 2 3" xfId="17345"/>
    <cellStyle name="Normal 35 2 3 2" xfId="17346"/>
    <cellStyle name="Normal 35 2 4" xfId="17347"/>
    <cellStyle name="Normal 35 2 5" xfId="45217"/>
    <cellStyle name="Normal 35 2 5 2" xfId="45218"/>
    <cellStyle name="Normal 35 2 6" xfId="45219"/>
    <cellStyle name="Normal 35 3" xfId="17348"/>
    <cellStyle name="Normal 35 3 2" xfId="17349"/>
    <cellStyle name="Normal 35 3 2 2" xfId="17350"/>
    <cellStyle name="Normal 35 3 3" xfId="17351"/>
    <cellStyle name="Normal 35 4" xfId="17352"/>
    <cellStyle name="Normal 35 4 2" xfId="17353"/>
    <cellStyle name="Normal 35 5" xfId="17354"/>
    <cellStyle name="Normal 35 5 2" xfId="17355"/>
    <cellStyle name="Normal 35 6" xfId="17356"/>
    <cellStyle name="Normal 350" xfId="17357"/>
    <cellStyle name="Normal 351" xfId="17358"/>
    <cellStyle name="Normal 352" xfId="17359"/>
    <cellStyle name="Normal 353" xfId="17360"/>
    <cellStyle name="Normal 354" xfId="17361"/>
    <cellStyle name="Normal 355" xfId="17362"/>
    <cellStyle name="Normal 356" xfId="17363"/>
    <cellStyle name="Normal 357" xfId="17364"/>
    <cellStyle name="Normal 358" xfId="17365"/>
    <cellStyle name="Normal 359" xfId="17366"/>
    <cellStyle name="Normal 36" xfId="17367"/>
    <cellStyle name="Normal 36 2" xfId="17368"/>
    <cellStyle name="Normal 36 2 2" xfId="17369"/>
    <cellStyle name="Normal 36 2 2 2" xfId="17370"/>
    <cellStyle name="Normal 36 2 2 2 2" xfId="45220"/>
    <cellStyle name="Normal 36 2 2 3" xfId="45221"/>
    <cellStyle name="Normal 36 2 2 4" xfId="45222"/>
    <cellStyle name="Normal 36 2 2 4 2" xfId="45223"/>
    <cellStyle name="Normal 36 2 2 5" xfId="45224"/>
    <cellStyle name="Normal 36 2 3" xfId="17371"/>
    <cellStyle name="Normal 36 2 3 2" xfId="17372"/>
    <cellStyle name="Normal 36 2 4" xfId="17373"/>
    <cellStyle name="Normal 36 2 5" xfId="45225"/>
    <cellStyle name="Normal 36 2 5 2" xfId="45226"/>
    <cellStyle name="Normal 36 2 6" xfId="45227"/>
    <cellStyle name="Normal 36 3" xfId="17374"/>
    <cellStyle name="Normal 36 3 2" xfId="17375"/>
    <cellStyle name="Normal 36 3 2 2" xfId="17376"/>
    <cellStyle name="Normal 36 3 3" xfId="17377"/>
    <cellStyle name="Normal 36 4" xfId="17378"/>
    <cellStyle name="Normal 36 4 2" xfId="17379"/>
    <cellStyle name="Normal 36 5" xfId="17380"/>
    <cellStyle name="Normal 36 5 2" xfId="17381"/>
    <cellStyle name="Normal 36 6" xfId="17382"/>
    <cellStyle name="Normal 360" xfId="17383"/>
    <cellStyle name="Normal 361" xfId="17384"/>
    <cellStyle name="Normal 362" xfId="17385"/>
    <cellStyle name="Normal 363" xfId="17386"/>
    <cellStyle name="Normal 364" xfId="17387"/>
    <cellStyle name="Normal 365" xfId="17388"/>
    <cellStyle name="Normal 366" xfId="17389"/>
    <cellStyle name="Normal 367" xfId="17390"/>
    <cellStyle name="Normal 368" xfId="17391"/>
    <cellStyle name="Normal 369" xfId="17392"/>
    <cellStyle name="Normal 37" xfId="17393"/>
    <cellStyle name="Normal 37 2" xfId="17394"/>
    <cellStyle name="Normal 37 2 2" xfId="17395"/>
    <cellStyle name="Normal 37 2 2 2" xfId="17396"/>
    <cellStyle name="Normal 37 2 2 2 2" xfId="45228"/>
    <cellStyle name="Normal 37 2 2 3" xfId="45229"/>
    <cellStyle name="Normal 37 2 3" xfId="17397"/>
    <cellStyle name="Normal 37 2 3 2" xfId="17398"/>
    <cellStyle name="Normal 37 2 4" xfId="17399"/>
    <cellStyle name="Normal 37 3" xfId="17400"/>
    <cellStyle name="Normal 37 3 2" xfId="17401"/>
    <cellStyle name="Normal 37 3 2 2" xfId="17402"/>
    <cellStyle name="Normal 37 3 3" xfId="17403"/>
    <cellStyle name="Normal 37 3 3 2" xfId="45230"/>
    <cellStyle name="Normal 37 3 4" xfId="45231"/>
    <cellStyle name="Normal 37 4" xfId="17404"/>
    <cellStyle name="Normal 37 4 2" xfId="17405"/>
    <cellStyle name="Normal 37 5" xfId="17406"/>
    <cellStyle name="Normal 37 5 2" xfId="17407"/>
    <cellStyle name="Normal 37 6" xfId="17408"/>
    <cellStyle name="Normal 37 6 2" xfId="45232"/>
    <cellStyle name="Normal 370" xfId="17409"/>
    <cellStyle name="Normal 371" xfId="17410"/>
    <cellStyle name="Normal 372" xfId="17411"/>
    <cellStyle name="Normal 373" xfId="17412"/>
    <cellStyle name="Normal 374" xfId="17413"/>
    <cellStyle name="Normal 375" xfId="17414"/>
    <cellStyle name="Normal 376" xfId="17415"/>
    <cellStyle name="Normal 377" xfId="17416"/>
    <cellStyle name="Normal 378" xfId="17417"/>
    <cellStyle name="Normal 379" xfId="17418"/>
    <cellStyle name="Normal 38" xfId="17419"/>
    <cellStyle name="Normal 38 2" xfId="17420"/>
    <cellStyle name="Normal 38 2 2" xfId="17421"/>
    <cellStyle name="Normal 38 2 2 2" xfId="17422"/>
    <cellStyle name="Normal 38 2 2 2 2" xfId="45233"/>
    <cellStyle name="Normal 38 2 2 3" xfId="45234"/>
    <cellStyle name="Normal 38 2 3" xfId="17423"/>
    <cellStyle name="Normal 38 2 3 2" xfId="17424"/>
    <cellStyle name="Normal 38 2 4" xfId="17425"/>
    <cellStyle name="Normal 38 3" xfId="17426"/>
    <cellStyle name="Normal 38 3 2" xfId="17427"/>
    <cellStyle name="Normal 38 3 2 2" xfId="17428"/>
    <cellStyle name="Normal 38 3 3" xfId="17429"/>
    <cellStyle name="Normal 38 3 3 2" xfId="45235"/>
    <cellStyle name="Normal 38 3 4" xfId="45236"/>
    <cellStyle name="Normal 38 4" xfId="17430"/>
    <cellStyle name="Normal 38 4 2" xfId="17431"/>
    <cellStyle name="Normal 38 5" xfId="17432"/>
    <cellStyle name="Normal 38 5 2" xfId="17433"/>
    <cellStyle name="Normal 38 6" xfId="17434"/>
    <cellStyle name="Normal 38 6 2" xfId="45237"/>
    <cellStyle name="Normal 380" xfId="17435"/>
    <cellStyle name="Normal 381" xfId="17436"/>
    <cellStyle name="Normal 382" xfId="17437"/>
    <cellStyle name="Normal 383" xfId="17438"/>
    <cellStyle name="Normal 384" xfId="17439"/>
    <cellStyle name="Normal 385" xfId="17440"/>
    <cellStyle name="Normal 386" xfId="17441"/>
    <cellStyle name="Normal 387" xfId="17442"/>
    <cellStyle name="Normal 388" xfId="17443"/>
    <cellStyle name="Normal 389" xfId="17444"/>
    <cellStyle name="Normal 39" xfId="17445"/>
    <cellStyle name="Normal 39 2" xfId="17446"/>
    <cellStyle name="Normal 39 2 2" xfId="17447"/>
    <cellStyle name="Normal 39 2 2 2" xfId="17448"/>
    <cellStyle name="Normal 39 2 2 2 2" xfId="45238"/>
    <cellStyle name="Normal 39 2 2 3" xfId="45239"/>
    <cellStyle name="Normal 39 2 3" xfId="17449"/>
    <cellStyle name="Normal 39 2 3 2" xfId="17450"/>
    <cellStyle name="Normal 39 2 4" xfId="17451"/>
    <cellStyle name="Normal 39 3" xfId="17452"/>
    <cellStyle name="Normal 39 3 2" xfId="17453"/>
    <cellStyle name="Normal 39 3 2 2" xfId="17454"/>
    <cellStyle name="Normal 39 3 3" xfId="17455"/>
    <cellStyle name="Normal 39 3 3 2" xfId="45240"/>
    <cellStyle name="Normal 39 3 4" xfId="45241"/>
    <cellStyle name="Normal 39 4" xfId="17456"/>
    <cellStyle name="Normal 39 4 2" xfId="17457"/>
    <cellStyle name="Normal 39 5" xfId="17458"/>
    <cellStyle name="Normal 39 5 2" xfId="17459"/>
    <cellStyle name="Normal 39 6" xfId="17460"/>
    <cellStyle name="Normal 39 6 2" xfId="45242"/>
    <cellStyle name="Normal 390" xfId="17461"/>
    <cellStyle name="Normal 391" xfId="17462"/>
    <cellStyle name="Normal 392" xfId="17463"/>
    <cellStyle name="Normal 393" xfId="17464"/>
    <cellStyle name="Normal 394" xfId="17465"/>
    <cellStyle name="Normal 395" xfId="17466"/>
    <cellStyle name="Normal 396" xfId="17467"/>
    <cellStyle name="Normal 397" xfId="17468"/>
    <cellStyle name="Normal 398" xfId="17469"/>
    <cellStyle name="Normal 399" xfId="17470"/>
    <cellStyle name="Normal 4" xfId="17471"/>
    <cellStyle name="Normal 4 10" xfId="45243"/>
    <cellStyle name="Normal 4 11" xfId="45244"/>
    <cellStyle name="Normal 4 12" xfId="45245"/>
    <cellStyle name="Normal 4 13" xfId="45246"/>
    <cellStyle name="Normal 4 14" xfId="45247"/>
    <cellStyle name="Normal 4 2" xfId="17472"/>
    <cellStyle name="Normal 4 2 2" xfId="17473"/>
    <cellStyle name="Normal 4 2 2 2" xfId="17474"/>
    <cellStyle name="Normal 4 2 2 2 2" xfId="17475"/>
    <cellStyle name="Normal 4 2 2 2 2 2" xfId="45248"/>
    <cellStyle name="Normal 4 2 2 2 3" xfId="45249"/>
    <cellStyle name="Normal 4 2 2 3" xfId="17476"/>
    <cellStyle name="Normal 4 2 2 3 2" xfId="17477"/>
    <cellStyle name="Normal 4 2 2 3 3" xfId="45250"/>
    <cellStyle name="Normal 4 2 2 4" xfId="17478"/>
    <cellStyle name="Normal 4 2 2 4 2" xfId="45251"/>
    <cellStyle name="Normal 4 2 2 5" xfId="45252"/>
    <cellStyle name="Normal 4 2 3" xfId="17479"/>
    <cellStyle name="Normal 4 2 3 2" xfId="17480"/>
    <cellStyle name="Normal 4 2 3 2 2" xfId="17481"/>
    <cellStyle name="Normal 4 2 3 3" xfId="17482"/>
    <cellStyle name="Normal 4 2 3 4" xfId="45253"/>
    <cellStyle name="Normal 4 2 4" xfId="17483"/>
    <cellStyle name="Normal 4 2 4 2" xfId="17484"/>
    <cellStyle name="Normal 4 2 4 2 2" xfId="45254"/>
    <cellStyle name="Normal 4 2 4 3" xfId="45255"/>
    <cellStyle name="Normal 4 2 4 4" xfId="45256"/>
    <cellStyle name="Normal 4 2 5" xfId="17485"/>
    <cellStyle name="Normal 4 2 5 2" xfId="17486"/>
    <cellStyle name="Normal 4 2 6" xfId="17487"/>
    <cellStyle name="Normal 4 2 6 2" xfId="45257"/>
    <cellStyle name="Normal 4 2 7" xfId="17488"/>
    <cellStyle name="Normal 4 2 7 2" xfId="45258"/>
    <cellStyle name="Normal 4 2 8" xfId="17489"/>
    <cellStyle name="Normal 4 2 9" xfId="45259"/>
    <cellStyle name="Normal 4 3" xfId="17490"/>
    <cellStyle name="Normal 4 3 2" xfId="17491"/>
    <cellStyle name="Normal 4 3 2 2" xfId="45260"/>
    <cellStyle name="Normal 4 3 2 2 2" xfId="45261"/>
    <cellStyle name="Normal 4 3 2 2 3" xfId="45262"/>
    <cellStyle name="Normal 4 3 2 3" xfId="45263"/>
    <cellStyle name="Normal 4 3 2 4" xfId="45264"/>
    <cellStyle name="Normal 4 3 2 5" xfId="45265"/>
    <cellStyle name="Normal 4 3 3" xfId="17492"/>
    <cellStyle name="Normal 4 3 3 2" xfId="45266"/>
    <cellStyle name="Normal 4 3 3 2 2" xfId="45267"/>
    <cellStyle name="Normal 4 3 3 3" xfId="45268"/>
    <cellStyle name="Normal 4 3 3 4" xfId="45269"/>
    <cellStyle name="Normal 4 3 4" xfId="45270"/>
    <cellStyle name="Normal 4 3 4 2" xfId="45271"/>
    <cellStyle name="Normal 4 3 4 3" xfId="45272"/>
    <cellStyle name="Normal 4 3 5" xfId="45273"/>
    <cellStyle name="Normal 4 3 5 2" xfId="45274"/>
    <cellStyle name="Normal 4 3 6" xfId="45275"/>
    <cellStyle name="Normal 4 3 7" xfId="45276"/>
    <cellStyle name="Normal 4 4" xfId="17493"/>
    <cellStyle name="Normal 4 4 2" xfId="17494"/>
    <cellStyle name="Normal 4 4 2 2" xfId="45277"/>
    <cellStyle name="Normal 4 4 2 2 2" xfId="45278"/>
    <cellStyle name="Normal 4 4 2 2 3" xfId="45279"/>
    <cellStyle name="Normal 4 4 2 3" xfId="45280"/>
    <cellStyle name="Normal 4 4 2 4" xfId="45281"/>
    <cellStyle name="Normal 4 4 2 5" xfId="45282"/>
    <cellStyle name="Normal 4 4 3" xfId="45283"/>
    <cellStyle name="Normal 4 4 3 2" xfId="45284"/>
    <cellStyle name="Normal 4 4 3 3" xfId="45285"/>
    <cellStyle name="Normal 4 4 4" xfId="45286"/>
    <cellStyle name="Normal 4 4 4 2" xfId="45287"/>
    <cellStyle name="Normal 4 4 5" xfId="45288"/>
    <cellStyle name="Normal 4 4 6" xfId="45289"/>
    <cellStyle name="Normal 4 4 7" xfId="45290"/>
    <cellStyle name="Normal 4 4 8" xfId="45291"/>
    <cellStyle name="Normal 4 5" xfId="17495"/>
    <cellStyle name="Normal 4 5 2" xfId="17496"/>
    <cellStyle name="Normal 4 5 2 2" xfId="45292"/>
    <cellStyle name="Normal 4 5 2 3" xfId="45293"/>
    <cellStyle name="Normal 4 5 3" xfId="17497"/>
    <cellStyle name="Normal 4 5 4" xfId="45294"/>
    <cellStyle name="Normal 4 5 5" xfId="45295"/>
    <cellStyle name="Normal 4 6" xfId="17498"/>
    <cellStyle name="Normal 4 6 2" xfId="45296"/>
    <cellStyle name="Normal 4 6 3" xfId="45297"/>
    <cellStyle name="Normal 4 6 4" xfId="45298"/>
    <cellStyle name="Normal 4 7" xfId="17499"/>
    <cellStyle name="Normal 4 7 2" xfId="45299"/>
    <cellStyle name="Normal 4 7 3" xfId="45300"/>
    <cellStyle name="Normal 4 7 4" xfId="45301"/>
    <cellStyle name="Normal 4 8" xfId="45302"/>
    <cellStyle name="Normal 4 8 2" xfId="45303"/>
    <cellStyle name="Normal 4 9" xfId="45304"/>
    <cellStyle name="Normal 4 9 2" xfId="45305"/>
    <cellStyle name="Normal 4_ Price Inputs" xfId="17500"/>
    <cellStyle name="Normal 40" xfId="17501"/>
    <cellStyle name="Normal 40 2" xfId="17502"/>
    <cellStyle name="Normal 40 2 2" xfId="45306"/>
    <cellStyle name="Normal 40 2 2 2" xfId="45307"/>
    <cellStyle name="Normal 40 2 2 2 2" xfId="45308"/>
    <cellStyle name="Normal 40 2 2 3" xfId="45309"/>
    <cellStyle name="Normal 40 2 3" xfId="45310"/>
    <cellStyle name="Normal 40 2 3 2" xfId="45311"/>
    <cellStyle name="Normal 40 2 4" xfId="45312"/>
    <cellStyle name="Normal 40 3" xfId="45313"/>
    <cellStyle name="Normal 40 3 2" xfId="45314"/>
    <cellStyle name="Normal 40 3 2 2" xfId="45315"/>
    <cellStyle name="Normal 40 3 3" xfId="45316"/>
    <cellStyle name="Normal 40 3 4" xfId="45317"/>
    <cellStyle name="Normal 40 3 4 2" xfId="45318"/>
    <cellStyle name="Normal 40 3 5" xfId="45319"/>
    <cellStyle name="Normal 40 4" xfId="45320"/>
    <cellStyle name="Normal 40 5" xfId="45321"/>
    <cellStyle name="Normal 40 5 2" xfId="45322"/>
    <cellStyle name="Normal 400" xfId="17503"/>
    <cellStyle name="Normal 401" xfId="17504"/>
    <cellStyle name="Normal 402" xfId="17505"/>
    <cellStyle name="Normal 403" xfId="17506"/>
    <cellStyle name="Normal 404" xfId="17507"/>
    <cellStyle name="Normal 405" xfId="17508"/>
    <cellStyle name="Normal 406" xfId="17509"/>
    <cellStyle name="Normal 407" xfId="17510"/>
    <cellStyle name="Normal 408" xfId="17511"/>
    <cellStyle name="Normal 408 2" xfId="17512"/>
    <cellStyle name="Normal 409" xfId="17513"/>
    <cellStyle name="Normal 409 2" xfId="17514"/>
    <cellStyle name="Normal 41" xfId="17515"/>
    <cellStyle name="Normal 41 2" xfId="17516"/>
    <cellStyle name="Normal 41 2 2" xfId="17517"/>
    <cellStyle name="Normal 41 2 2 2" xfId="45323"/>
    <cellStyle name="Normal 41 2 3" xfId="17518"/>
    <cellStyle name="Normal 41 2 3 2" xfId="45324"/>
    <cellStyle name="Normal 41 2 4" xfId="45325"/>
    <cellStyle name="Normal 41 3" xfId="17519"/>
    <cellStyle name="Normal 41 3 2" xfId="17520"/>
    <cellStyle name="Normal 41 3 2 2" xfId="45326"/>
    <cellStyle name="Normal 41 3 3" xfId="17521"/>
    <cellStyle name="Normal 41 4" xfId="17522"/>
    <cellStyle name="Normal 41 4 2" xfId="17523"/>
    <cellStyle name="Normal 41 4 2 2" xfId="45327"/>
    <cellStyle name="Normal 41 4 3" xfId="17524"/>
    <cellStyle name="Normal 41 5" xfId="45328"/>
    <cellStyle name="Normal 410" xfId="17525"/>
    <cellStyle name="Normal 410 2" xfId="17526"/>
    <cellStyle name="Normal 411" xfId="17527"/>
    <cellStyle name="Normal 411 2" xfId="17528"/>
    <cellStyle name="Normal 412" xfId="17529"/>
    <cellStyle name="Normal 412 2" xfId="17530"/>
    <cellStyle name="Normal 413" xfId="17531"/>
    <cellStyle name="Normal 413 2" xfId="17532"/>
    <cellStyle name="Normal 414" xfId="17533"/>
    <cellStyle name="Normal 414 2" xfId="17534"/>
    <cellStyle name="Normal 415" xfId="17535"/>
    <cellStyle name="Normal 415 2" xfId="17536"/>
    <cellStyle name="Normal 416" xfId="17537"/>
    <cellStyle name="Normal 416 2" xfId="17538"/>
    <cellStyle name="Normal 417" xfId="17539"/>
    <cellStyle name="Normal 417 2" xfId="17540"/>
    <cellStyle name="Normal 418" xfId="17541"/>
    <cellStyle name="Normal 418 2" xfId="17542"/>
    <cellStyle name="Normal 419" xfId="17543"/>
    <cellStyle name="Normal 419 2" xfId="17544"/>
    <cellStyle name="Normal 42" xfId="17545"/>
    <cellStyle name="Normal 42 2" xfId="17546"/>
    <cellStyle name="Normal 42 2 2" xfId="17547"/>
    <cellStyle name="Normal 42 2 2 2" xfId="17548"/>
    <cellStyle name="Normal 42 2 2 2 2" xfId="45329"/>
    <cellStyle name="Normal 42 2 2 3" xfId="17549"/>
    <cellStyle name="Normal 42 2 3" xfId="17550"/>
    <cellStyle name="Normal 42 2 3 2" xfId="45330"/>
    <cellStyle name="Normal 42 2 4" xfId="45331"/>
    <cellStyle name="Normal 42 2 5" xfId="45332"/>
    <cellStyle name="Normal 42 3" xfId="17551"/>
    <cellStyle name="Normal 42 3 2" xfId="17552"/>
    <cellStyle name="Normal 42 3 2 2" xfId="45333"/>
    <cellStyle name="Normal 42 3 3" xfId="17553"/>
    <cellStyle name="Normal 42 4" xfId="17554"/>
    <cellStyle name="Normal 42 4 2" xfId="17555"/>
    <cellStyle name="Normal 42 4 2 2" xfId="45334"/>
    <cellStyle name="Normal 42 4 3" xfId="17556"/>
    <cellStyle name="Normal 42 5" xfId="17557"/>
    <cellStyle name="Normal 42 5 2" xfId="17558"/>
    <cellStyle name="Normal 42 5 2 2" xfId="45335"/>
    <cellStyle name="Normal 42 5 3" xfId="17559"/>
    <cellStyle name="Normal 42 6" xfId="45336"/>
    <cellStyle name="Normal 42 7" xfId="45337"/>
    <cellStyle name="Normal 42 8" xfId="45338"/>
    <cellStyle name="Normal 420" xfId="17560"/>
    <cellStyle name="Normal 420 2" xfId="17561"/>
    <cellStyle name="Normal 421" xfId="17562"/>
    <cellStyle name="Normal 421 2" xfId="17563"/>
    <cellStyle name="Normal 422" xfId="17564"/>
    <cellStyle name="Normal 422 2" xfId="17565"/>
    <cellStyle name="Normal 423" xfId="17566"/>
    <cellStyle name="Normal 424" xfId="17567"/>
    <cellStyle name="Normal 425" xfId="17568"/>
    <cellStyle name="Normal 426" xfId="17569"/>
    <cellStyle name="Normal 427" xfId="17570"/>
    <cellStyle name="Normal 428" xfId="17571"/>
    <cellStyle name="Normal 429" xfId="17572"/>
    <cellStyle name="Normal 43" xfId="17573"/>
    <cellStyle name="Normal 43 2" xfId="17574"/>
    <cellStyle name="Normal 43 2 2" xfId="45339"/>
    <cellStyle name="Normal 43 2 2 2" xfId="45340"/>
    <cellStyle name="Normal 43 2 3" xfId="45341"/>
    <cellStyle name="Normal 43 2 3 2" xfId="45342"/>
    <cellStyle name="Normal 43 2 4" xfId="45343"/>
    <cellStyle name="Normal 43 3" xfId="17575"/>
    <cellStyle name="Normal 43 3 2" xfId="17576"/>
    <cellStyle name="Normal 43 3 2 2" xfId="45344"/>
    <cellStyle name="Normal 43 3 3" xfId="17577"/>
    <cellStyle name="Normal 43 3 4" xfId="45345"/>
    <cellStyle name="Normal 43 3 4 2" xfId="45346"/>
    <cellStyle name="Normal 43 3 5" xfId="45347"/>
    <cellStyle name="Normal 43 4" xfId="45348"/>
    <cellStyle name="Normal 43 4 2" xfId="45349"/>
    <cellStyle name="Normal 43 5" xfId="45350"/>
    <cellStyle name="Normal 43 6" xfId="45351"/>
    <cellStyle name="Normal 43 6 2" xfId="45352"/>
    <cellStyle name="Normal 43 7" xfId="45353"/>
    <cellStyle name="Normal 430" xfId="17578"/>
    <cellStyle name="Normal 431" xfId="17579"/>
    <cellStyle name="Normal 432" xfId="17580"/>
    <cellStyle name="Normal 433" xfId="17581"/>
    <cellStyle name="Normal 434" xfId="17582"/>
    <cellStyle name="Normal 435" xfId="17583"/>
    <cellStyle name="Normal 436" xfId="17584"/>
    <cellStyle name="Normal 437" xfId="17585"/>
    <cellStyle name="Normal 438" xfId="17586"/>
    <cellStyle name="Normal 439" xfId="17587"/>
    <cellStyle name="Normal 44" xfId="17588"/>
    <cellStyle name="Normal 44 2" xfId="17589"/>
    <cellStyle name="Normal 44 2 2" xfId="17590"/>
    <cellStyle name="Normal 44 2 2 2" xfId="17591"/>
    <cellStyle name="Normal 44 2 2 2 2" xfId="45354"/>
    <cellStyle name="Normal 44 2 2 3" xfId="17592"/>
    <cellStyle name="Normal 44 2 3" xfId="17593"/>
    <cellStyle name="Normal 44 2 3 2" xfId="45355"/>
    <cellStyle name="Normal 44 2 4" xfId="17594"/>
    <cellStyle name="Normal 44 2 4 2" xfId="45356"/>
    <cellStyle name="Normal 44 2 5" xfId="45357"/>
    <cellStyle name="Normal 44 3" xfId="17595"/>
    <cellStyle name="Normal 44 3 2" xfId="17596"/>
    <cellStyle name="Normal 44 3 2 2" xfId="45358"/>
    <cellStyle name="Normal 44 3 3" xfId="17597"/>
    <cellStyle name="Normal 44 3 3 2" xfId="45359"/>
    <cellStyle name="Normal 44 3 4" xfId="17598"/>
    <cellStyle name="Normal 44 4" xfId="17599"/>
    <cellStyle name="Normal 44 4 2" xfId="17600"/>
    <cellStyle name="Normal 44 4 2 2" xfId="45360"/>
    <cellStyle name="Normal 44 4 3" xfId="17601"/>
    <cellStyle name="Normal 44 5" xfId="17602"/>
    <cellStyle name="Normal 44 5 2" xfId="17603"/>
    <cellStyle name="Normal 44 5 2 2" xfId="45361"/>
    <cellStyle name="Normal 44 5 3" xfId="17604"/>
    <cellStyle name="Normal 44 6" xfId="17605"/>
    <cellStyle name="Normal 44 6 2" xfId="17606"/>
    <cellStyle name="Normal 44 7" xfId="17607"/>
    <cellStyle name="Normal 44 8" xfId="45362"/>
    <cellStyle name="Normal 440" xfId="17608"/>
    <cellStyle name="Normal 441" xfId="17609"/>
    <cellStyle name="Normal 442" xfId="17610"/>
    <cellStyle name="Normal 443" xfId="17611"/>
    <cellStyle name="Normal 444" xfId="17612"/>
    <cellStyle name="Normal 445" xfId="17613"/>
    <cellStyle name="Normal 446" xfId="17614"/>
    <cellStyle name="Normal 447" xfId="17615"/>
    <cellStyle name="Normal 448" xfId="17616"/>
    <cellStyle name="Normal 449" xfId="17617"/>
    <cellStyle name="Normal 45" xfId="17618"/>
    <cellStyle name="Normal 45 10" xfId="45363"/>
    <cellStyle name="Normal 45 2" xfId="17619"/>
    <cellStyle name="Normal 45 2 2" xfId="17620"/>
    <cellStyle name="Normal 45 2 2 2" xfId="17621"/>
    <cellStyle name="Normal 45 2 3" xfId="45364"/>
    <cellStyle name="Normal 45 2 3 2" xfId="45365"/>
    <cellStyle name="Normal 45 2 4" xfId="45366"/>
    <cellStyle name="Normal 45 3" xfId="17622"/>
    <cellStyle name="Normal 45 3 2" xfId="17623"/>
    <cellStyle name="Normal 45 3 3" xfId="45367"/>
    <cellStyle name="Normal 45 3 4" xfId="45368"/>
    <cellStyle name="Normal 45 4" xfId="17624"/>
    <cellStyle name="Normal 45 4 2" xfId="17625"/>
    <cellStyle name="Normal 45 4 3" xfId="45369"/>
    <cellStyle name="Normal 45 5" xfId="17626"/>
    <cellStyle name="Normal 45 5 2" xfId="45370"/>
    <cellStyle name="Normal 45 6" xfId="17627"/>
    <cellStyle name="Normal 45 7" xfId="45371"/>
    <cellStyle name="Normal 45 8" xfId="45372"/>
    <cellStyle name="Normal 45 9" xfId="45373"/>
    <cellStyle name="Normal 450" xfId="17628"/>
    <cellStyle name="Normal 451" xfId="17629"/>
    <cellStyle name="Normal 452" xfId="17630"/>
    <cellStyle name="Normal 453" xfId="17631"/>
    <cellStyle name="Normal 454" xfId="17632"/>
    <cellStyle name="Normal 455" xfId="17633"/>
    <cellStyle name="Normal 456" xfId="17634"/>
    <cellStyle name="Normal 457" xfId="17635"/>
    <cellStyle name="Normal 458" xfId="17636"/>
    <cellStyle name="Normal 459" xfId="17637"/>
    <cellStyle name="Normal 46" xfId="17638"/>
    <cellStyle name="Normal 46 2" xfId="17639"/>
    <cellStyle name="Normal 46 2 2" xfId="17640"/>
    <cellStyle name="Normal 46 2 2 2" xfId="17641"/>
    <cellStyle name="Normal 46 2 2 2 2" xfId="45374"/>
    <cellStyle name="Normal 46 2 2 3" xfId="45375"/>
    <cellStyle name="Normal 46 2 3" xfId="17642"/>
    <cellStyle name="Normal 46 2 3 2" xfId="17643"/>
    <cellStyle name="Normal 46 2 4" xfId="17644"/>
    <cellStyle name="Normal 46 2 5" xfId="45376"/>
    <cellStyle name="Normal 46 3" xfId="17645"/>
    <cellStyle name="Normal 46 3 2" xfId="17646"/>
    <cellStyle name="Normal 46 3 2 2" xfId="45377"/>
    <cellStyle name="Normal 46 3 3" xfId="45378"/>
    <cellStyle name="Normal 46 3 4" xfId="45379"/>
    <cellStyle name="Normal 46 4" xfId="17647"/>
    <cellStyle name="Normal 46 4 2" xfId="17648"/>
    <cellStyle name="Normal 46 4 2 2" xfId="45380"/>
    <cellStyle name="Normal 46 4 3" xfId="45381"/>
    <cellStyle name="Normal 46 5" xfId="17649"/>
    <cellStyle name="Normal 46 5 2" xfId="45382"/>
    <cellStyle name="Normal 46 6" xfId="17650"/>
    <cellStyle name="Normal 46 6 2" xfId="17651"/>
    <cellStyle name="Normal 46 7" xfId="45383"/>
    <cellStyle name="Normal 46 8" xfId="45384"/>
    <cellStyle name="Normal 46 9" xfId="45385"/>
    <cellStyle name="Normal 460" xfId="17652"/>
    <cellStyle name="Normal 461" xfId="17653"/>
    <cellStyle name="Normal 462" xfId="17654"/>
    <cellStyle name="Normal 463" xfId="17655"/>
    <cellStyle name="Normal 464" xfId="17656"/>
    <cellStyle name="Normal 465" xfId="17657"/>
    <cellStyle name="Normal 466" xfId="17658"/>
    <cellStyle name="Normal 467" xfId="17659"/>
    <cellStyle name="Normal 468" xfId="17660"/>
    <cellStyle name="Normal 469" xfId="17661"/>
    <cellStyle name="Normal 47" xfId="17662"/>
    <cellStyle name="Normal 47 2" xfId="17663"/>
    <cellStyle name="Normal 47 2 2" xfId="17664"/>
    <cellStyle name="Normal 47 2 2 2" xfId="45386"/>
    <cellStyle name="Normal 47 2 3" xfId="17665"/>
    <cellStyle name="Normal 47 2 3 2" xfId="45387"/>
    <cellStyle name="Normal 47 2 4" xfId="45388"/>
    <cellStyle name="Normal 47 2 5" xfId="45389"/>
    <cellStyle name="Normal 47 2 5 2" xfId="45390"/>
    <cellStyle name="Normal 47 2 6" xfId="45391"/>
    <cellStyle name="Normal 47 3" xfId="17666"/>
    <cellStyle name="Normal 47 3 2" xfId="17667"/>
    <cellStyle name="Normal 47 3 2 2" xfId="45392"/>
    <cellStyle name="Normal 47 3 3" xfId="17668"/>
    <cellStyle name="Normal 47 3 4" xfId="45393"/>
    <cellStyle name="Normal 47 4" xfId="17669"/>
    <cellStyle name="Normal 47 4 2" xfId="17670"/>
    <cellStyle name="Normal 47 4 2 2" xfId="45394"/>
    <cellStyle name="Normal 47 4 3" xfId="17671"/>
    <cellStyle name="Normal 47 5" xfId="17672"/>
    <cellStyle name="Normal 47 5 2" xfId="17673"/>
    <cellStyle name="Normal 47 6" xfId="45395"/>
    <cellStyle name="Normal 47 7" xfId="45396"/>
    <cellStyle name="Normal 47 8" xfId="45397"/>
    <cellStyle name="Normal 47 9" xfId="45398"/>
    <cellStyle name="Normal 470" xfId="17674"/>
    <cellStyle name="Normal 471" xfId="17675"/>
    <cellStyle name="Normal 472" xfId="17676"/>
    <cellStyle name="Normal 473" xfId="17677"/>
    <cellStyle name="Normal 474" xfId="17678"/>
    <cellStyle name="Normal 475" xfId="17679"/>
    <cellStyle name="Normal 476" xfId="17680"/>
    <cellStyle name="Normal 477" xfId="17681"/>
    <cellStyle name="Normal 478" xfId="17682"/>
    <cellStyle name="Normal 479" xfId="17683"/>
    <cellStyle name="Normal 48" xfId="17684"/>
    <cellStyle name="Normal 48 2" xfId="17685"/>
    <cellStyle name="Normal 48 2 2" xfId="17686"/>
    <cellStyle name="Normal 48 2 2 2" xfId="45399"/>
    <cellStyle name="Normal 48 2 3" xfId="17687"/>
    <cellStyle name="Normal 48 2 3 2" xfId="45400"/>
    <cellStyle name="Normal 48 2 4" xfId="45401"/>
    <cellStyle name="Normal 48 3" xfId="17688"/>
    <cellStyle name="Normal 48 3 2" xfId="17689"/>
    <cellStyle name="Normal 48 3 2 2" xfId="45402"/>
    <cellStyle name="Normal 48 3 3" xfId="17690"/>
    <cellStyle name="Normal 48 4" xfId="17691"/>
    <cellStyle name="Normal 48 4 2" xfId="17692"/>
    <cellStyle name="Normal 48 4 2 2" xfId="45403"/>
    <cellStyle name="Normal 48 4 3" xfId="17693"/>
    <cellStyle name="Normal 48 5" xfId="45404"/>
    <cellStyle name="Normal 48 6" xfId="45405"/>
    <cellStyle name="Normal 48 7" xfId="45406"/>
    <cellStyle name="Normal 48 8" xfId="45407"/>
    <cellStyle name="Normal 480" xfId="17694"/>
    <cellStyle name="Normal 481" xfId="17695"/>
    <cellStyle name="Normal 482" xfId="17696"/>
    <cellStyle name="Normal 483" xfId="17697"/>
    <cellStyle name="Normal 484" xfId="17698"/>
    <cellStyle name="Normal 485" xfId="17699"/>
    <cellStyle name="Normal 486" xfId="17700"/>
    <cellStyle name="Normal 487" xfId="17701"/>
    <cellStyle name="Normal 488" xfId="17702"/>
    <cellStyle name="Normal 489" xfId="17703"/>
    <cellStyle name="Normal 49" xfId="17704"/>
    <cellStyle name="Normal 49 2" xfId="17705"/>
    <cellStyle name="Normal 49 2 2" xfId="17706"/>
    <cellStyle name="Normal 49 2 2 2" xfId="45408"/>
    <cellStyle name="Normal 49 2 3" xfId="17707"/>
    <cellStyle name="Normal 49 3" xfId="17708"/>
    <cellStyle name="Normal 49 3 2" xfId="17709"/>
    <cellStyle name="Normal 49 3 2 2" xfId="45409"/>
    <cellStyle name="Normal 49 3 3" xfId="17710"/>
    <cellStyle name="Normal 49 4" xfId="17711"/>
    <cellStyle name="Normal 49 4 2" xfId="17712"/>
    <cellStyle name="Normal 49 4 2 2" xfId="45410"/>
    <cellStyle name="Normal 49 4 3" xfId="17713"/>
    <cellStyle name="Normal 49 5" xfId="45411"/>
    <cellStyle name="Normal 49 5 2" xfId="45412"/>
    <cellStyle name="Normal 49 6" xfId="45413"/>
    <cellStyle name="Normal 49 7" xfId="45414"/>
    <cellStyle name="Normal 49 8" xfId="45415"/>
    <cellStyle name="Normal 490" xfId="17714"/>
    <cellStyle name="Normal 491" xfId="17715"/>
    <cellStyle name="Normal 492" xfId="17716"/>
    <cellStyle name="Normal 493" xfId="17717"/>
    <cellStyle name="Normal 494" xfId="17718"/>
    <cellStyle name="Normal 495" xfId="17719"/>
    <cellStyle name="Normal 496" xfId="17720"/>
    <cellStyle name="Normal 497" xfId="17721"/>
    <cellStyle name="Normal 498" xfId="17722"/>
    <cellStyle name="Normal 499" xfId="17723"/>
    <cellStyle name="Normal 5" xfId="17724"/>
    <cellStyle name="Normal 5 10" xfId="45416"/>
    <cellStyle name="Normal 5 11" xfId="45417"/>
    <cellStyle name="Normal 5 12" xfId="45418"/>
    <cellStyle name="Normal 5 13" xfId="45419"/>
    <cellStyle name="Normal 5 2" xfId="17725"/>
    <cellStyle name="Normal 5 2 2" xfId="17726"/>
    <cellStyle name="Normal 5 2 2 2" xfId="45420"/>
    <cellStyle name="Normal 5 2 2 2 2" xfId="45421"/>
    <cellStyle name="Normal 5 2 2 3" xfId="45422"/>
    <cellStyle name="Normal 5 2 2 4" xfId="45423"/>
    <cellStyle name="Normal 5 2 2 5" xfId="45424"/>
    <cellStyle name="Normal 5 2 3" xfId="17727"/>
    <cellStyle name="Normal 5 2 3 2" xfId="45425"/>
    <cellStyle name="Normal 5 2 3 2 2" xfId="45426"/>
    <cellStyle name="Normal 5 2 3 3" xfId="45427"/>
    <cellStyle name="Normal 5 2 3 4" xfId="45428"/>
    <cellStyle name="Normal 5 2 4" xfId="17728"/>
    <cellStyle name="Normal 5 2 4 2" xfId="45429"/>
    <cellStyle name="Normal 5 2 5" xfId="45430"/>
    <cellStyle name="Normal 5 2 5 2" xfId="45431"/>
    <cellStyle name="Normal 5 2 6" xfId="45432"/>
    <cellStyle name="Normal 5 2 7" xfId="45433"/>
    <cellStyle name="Normal 5 2 8" xfId="45434"/>
    <cellStyle name="Normal 5 2 9" xfId="45435"/>
    <cellStyle name="Normal 5 3" xfId="17729"/>
    <cellStyle name="Normal 5 3 2" xfId="17730"/>
    <cellStyle name="Normal 5 3 2 2" xfId="45436"/>
    <cellStyle name="Normal 5 3 2 3" xfId="45437"/>
    <cellStyle name="Normal 5 3 3" xfId="45438"/>
    <cellStyle name="Normal 5 3 4" xfId="45439"/>
    <cellStyle name="Normal 5 4" xfId="17731"/>
    <cellStyle name="Normal 5 4 2" xfId="17732"/>
    <cellStyle name="Normal 5 4 2 2" xfId="45440"/>
    <cellStyle name="Normal 5 4 3" xfId="45441"/>
    <cellStyle name="Normal 5 4 3 2" xfId="45442"/>
    <cellStyle name="Normal 5 4 4" xfId="45443"/>
    <cellStyle name="Normal 5 4 5" xfId="45444"/>
    <cellStyle name="Normal 5 4 6" xfId="45445"/>
    <cellStyle name="Normal 5 4 7" xfId="45446"/>
    <cellStyle name="Normal 5 5" xfId="17733"/>
    <cellStyle name="Normal 5 5 2" xfId="17734"/>
    <cellStyle name="Normal 5 5 2 2" xfId="45447"/>
    <cellStyle name="Normal 5 5 3" xfId="17735"/>
    <cellStyle name="Normal 5 5 3 2" xfId="45448"/>
    <cellStyle name="Normal 5 5 4" xfId="45449"/>
    <cellStyle name="Normal 5 5 5" xfId="45450"/>
    <cellStyle name="Normal 5 5 6" xfId="45451"/>
    <cellStyle name="Normal 5 6" xfId="17736"/>
    <cellStyle name="Normal 5 6 2" xfId="45452"/>
    <cellStyle name="Normal 5 6 2 2" xfId="45453"/>
    <cellStyle name="Normal 5 6 3" xfId="45454"/>
    <cellStyle name="Normal 5 6 4" xfId="45455"/>
    <cellStyle name="Normal 5 6 5" xfId="45456"/>
    <cellStyle name="Normal 5 7" xfId="45457"/>
    <cellStyle name="Normal 5 7 2" xfId="45458"/>
    <cellStyle name="Normal 5 8" xfId="45459"/>
    <cellStyle name="Normal 5 9" xfId="45460"/>
    <cellStyle name="Normal 5_2011 CBR Rev Calc by schedule" xfId="17737"/>
    <cellStyle name="Normal 50" xfId="17738"/>
    <cellStyle name="Normal 50 2" xfId="17739"/>
    <cellStyle name="Normal 50 2 2" xfId="17740"/>
    <cellStyle name="Normal 50 2 2 2" xfId="45461"/>
    <cellStyle name="Normal 50 2 3" xfId="17741"/>
    <cellStyle name="Normal 50 2 4" xfId="45462"/>
    <cellStyle name="Normal 50 2 4 2" xfId="45463"/>
    <cellStyle name="Normal 50 2 5" xfId="45464"/>
    <cellStyle name="Normal 50 3" xfId="17742"/>
    <cellStyle name="Normal 50 3 2" xfId="17743"/>
    <cellStyle name="Normal 50 3 2 2" xfId="45465"/>
    <cellStyle name="Normal 50 3 3" xfId="17744"/>
    <cellStyle name="Normal 50 4" xfId="17745"/>
    <cellStyle name="Normal 50 4 2" xfId="17746"/>
    <cellStyle name="Normal 50 4 2 2" xfId="45466"/>
    <cellStyle name="Normal 50 4 3" xfId="17747"/>
    <cellStyle name="Normal 50 5" xfId="45467"/>
    <cellStyle name="Normal 50 5 2" xfId="45468"/>
    <cellStyle name="Normal 50 6" xfId="45469"/>
    <cellStyle name="Normal 50 7" xfId="45470"/>
    <cellStyle name="Normal 500" xfId="17748"/>
    <cellStyle name="Normal 501" xfId="17749"/>
    <cellStyle name="Normal 502" xfId="17750"/>
    <cellStyle name="Normal 503" xfId="17751"/>
    <cellStyle name="Normal 504" xfId="17752"/>
    <cellStyle name="Normal 505" xfId="17753"/>
    <cellStyle name="Normal 506" xfId="17754"/>
    <cellStyle name="Normal 507" xfId="17755"/>
    <cellStyle name="Normal 508" xfId="17756"/>
    <cellStyle name="Normal 509" xfId="17757"/>
    <cellStyle name="Normal 51" xfId="17758"/>
    <cellStyle name="Normal 51 2" xfId="17759"/>
    <cellStyle name="Normal 51 2 2" xfId="17760"/>
    <cellStyle name="Normal 51 2 2 2" xfId="17761"/>
    <cellStyle name="Normal 51 2 3" xfId="17762"/>
    <cellStyle name="Normal 51 2 3 2" xfId="17763"/>
    <cellStyle name="Normal 51 2 4" xfId="17764"/>
    <cellStyle name="Normal 51 3" xfId="17765"/>
    <cellStyle name="Normal 51 3 2" xfId="17766"/>
    <cellStyle name="Normal 51 4" xfId="17767"/>
    <cellStyle name="Normal 51 4 2" xfId="17768"/>
    <cellStyle name="Normal 51 5" xfId="17769"/>
    <cellStyle name="Normal 51 5 2" xfId="45471"/>
    <cellStyle name="Normal 51 6" xfId="17770"/>
    <cellStyle name="Normal 510" xfId="17771"/>
    <cellStyle name="Normal 511" xfId="17772"/>
    <cellStyle name="Normal 512" xfId="17773"/>
    <cellStyle name="Normal 513" xfId="51800"/>
    <cellStyle name="Normal 52" xfId="17774"/>
    <cellStyle name="Normal 52 2" xfId="45472"/>
    <cellStyle name="Normal 52 2 2" xfId="45473"/>
    <cellStyle name="Normal 52 2 2 2" xfId="45474"/>
    <cellStyle name="Normal 52 2 3" xfId="45475"/>
    <cellStyle name="Normal 52 3" xfId="45476"/>
    <cellStyle name="Normal 52 3 2" xfId="45477"/>
    <cellStyle name="Normal 52 4" xfId="45478"/>
    <cellStyle name="Normal 52 4 2" xfId="45479"/>
    <cellStyle name="Normal 52 5" xfId="45480"/>
    <cellStyle name="Normal 53" xfId="17775"/>
    <cellStyle name="Normal 53 2" xfId="17776"/>
    <cellStyle name="Normal 53 2 2" xfId="17777"/>
    <cellStyle name="Normal 53 2 2 2" xfId="45481"/>
    <cellStyle name="Normal 53 2 3" xfId="45482"/>
    <cellStyle name="Normal 53 2 4" xfId="45483"/>
    <cellStyle name="Normal 53 3" xfId="17778"/>
    <cellStyle name="Normal 53 3 2" xfId="17779"/>
    <cellStyle name="Normal 53 3 2 2" xfId="45484"/>
    <cellStyle name="Normal 53 3 3" xfId="17780"/>
    <cellStyle name="Normal 53 4" xfId="17781"/>
    <cellStyle name="Normal 53 4 2" xfId="17782"/>
    <cellStyle name="Normal 53 5" xfId="45485"/>
    <cellStyle name="Normal 54" xfId="17783"/>
    <cellStyle name="Normal 54 2" xfId="17784"/>
    <cellStyle name="Normal 54 2 2" xfId="17785"/>
    <cellStyle name="Normal 54 2 2 2" xfId="45486"/>
    <cellStyle name="Normal 54 2 3" xfId="45487"/>
    <cellStyle name="Normal 54 2 4" xfId="45488"/>
    <cellStyle name="Normal 54 3" xfId="17786"/>
    <cellStyle name="Normal 54 3 2" xfId="17787"/>
    <cellStyle name="Normal 54 3 2 2" xfId="45489"/>
    <cellStyle name="Normal 54 3 3" xfId="17788"/>
    <cellStyle name="Normal 54 4" xfId="17789"/>
    <cellStyle name="Normal 54 4 2" xfId="17790"/>
    <cellStyle name="Normal 54 5" xfId="45490"/>
    <cellStyle name="Normal 54 6" xfId="45491"/>
    <cellStyle name="Normal 55" xfId="17791"/>
    <cellStyle name="Normal 55 2" xfId="17792"/>
    <cellStyle name="Normal 55 2 2" xfId="17793"/>
    <cellStyle name="Normal 55 2 2 2" xfId="45492"/>
    <cellStyle name="Normal 55 2 3" xfId="17794"/>
    <cellStyle name="Normal 55 2 4" xfId="45493"/>
    <cellStyle name="Normal 55 3" xfId="17795"/>
    <cellStyle name="Normal 55 3 2" xfId="45494"/>
    <cellStyle name="Normal 55 4" xfId="45495"/>
    <cellStyle name="Normal 55 4 2" xfId="45496"/>
    <cellStyle name="Normal 55 5" xfId="45497"/>
    <cellStyle name="Normal 56" xfId="17796"/>
    <cellStyle name="Normal 56 2" xfId="17797"/>
    <cellStyle name="Normal 56 2 2" xfId="17798"/>
    <cellStyle name="Normal 56 2 2 2" xfId="45498"/>
    <cellStyle name="Normal 56 2 3" xfId="17799"/>
    <cellStyle name="Normal 56 2 4" xfId="45499"/>
    <cellStyle name="Normal 56 3" xfId="17800"/>
    <cellStyle name="Normal 56 3 2" xfId="45500"/>
    <cellStyle name="Normal 56 4" xfId="45501"/>
    <cellStyle name="Normal 56 4 2" xfId="45502"/>
    <cellStyle name="Normal 56 5" xfId="45503"/>
    <cellStyle name="Normal 57" xfId="17801"/>
    <cellStyle name="Normal 57 2" xfId="17802"/>
    <cellStyle name="Normal 57 2 2" xfId="45504"/>
    <cellStyle name="Normal 57 2 2 2" xfId="45505"/>
    <cellStyle name="Normal 57 2 3" xfId="45506"/>
    <cellStyle name="Normal 57 2 4" xfId="45507"/>
    <cellStyle name="Normal 57 3" xfId="17803"/>
    <cellStyle name="Normal 57 3 2" xfId="45508"/>
    <cellStyle name="Normal 57 4" xfId="45509"/>
    <cellStyle name="Normal 57 4 2" xfId="45510"/>
    <cellStyle name="Normal 57 5" xfId="45511"/>
    <cellStyle name="Normal 58" xfId="17804"/>
    <cellStyle name="Normal 58 2" xfId="17805"/>
    <cellStyle name="Normal 58 2 2" xfId="45512"/>
    <cellStyle name="Normal 58 2 2 2" xfId="45513"/>
    <cellStyle name="Normal 58 2 3" xfId="45514"/>
    <cellStyle name="Normal 58 2 4" xfId="45515"/>
    <cellStyle name="Normal 58 3" xfId="17806"/>
    <cellStyle name="Normal 58 3 2" xfId="45516"/>
    <cellStyle name="Normal 58 4" xfId="45517"/>
    <cellStyle name="Normal 58 4 2" xfId="45518"/>
    <cellStyle name="Normal 58 5" xfId="45519"/>
    <cellStyle name="Normal 59" xfId="17807"/>
    <cellStyle name="Normal 59 2" xfId="17808"/>
    <cellStyle name="Normal 59 2 2" xfId="45520"/>
    <cellStyle name="Normal 59 2 2 2" xfId="45521"/>
    <cellStyle name="Normal 59 2 3" xfId="45522"/>
    <cellStyle name="Normal 59 3" xfId="17809"/>
    <cellStyle name="Normal 59 3 2" xfId="45523"/>
    <cellStyle name="Normal 59 4" xfId="45524"/>
    <cellStyle name="Normal 59 4 2" xfId="45525"/>
    <cellStyle name="Normal 59 5" xfId="45526"/>
    <cellStyle name="Normal 6" xfId="17810"/>
    <cellStyle name="Normal 6 10" xfId="45527"/>
    <cellStyle name="Normal 6 11" xfId="45528"/>
    <cellStyle name="Normal 6 12" xfId="45529"/>
    <cellStyle name="Normal 6 2" xfId="17811"/>
    <cellStyle name="Normal 6 2 2" xfId="17812"/>
    <cellStyle name="Normal 6 2 2 2" xfId="17813"/>
    <cellStyle name="Normal 6 2 2 2 2" xfId="45530"/>
    <cellStyle name="Normal 6 2 2 2 3" xfId="45531"/>
    <cellStyle name="Normal 6 2 2 3" xfId="17814"/>
    <cellStyle name="Normal 6 2 2 4" xfId="45532"/>
    <cellStyle name="Normal 6 2 2 5" xfId="45533"/>
    <cellStyle name="Normal 6 2 3" xfId="17815"/>
    <cellStyle name="Normal 6 2 3 2" xfId="45534"/>
    <cellStyle name="Normal 6 2 3 2 2" xfId="45535"/>
    <cellStyle name="Normal 6 2 3 3" xfId="45536"/>
    <cellStyle name="Normal 6 2 3 4" xfId="45537"/>
    <cellStyle name="Normal 6 2 4" xfId="17816"/>
    <cellStyle name="Normal 6 2 4 2" xfId="45538"/>
    <cellStyle name="Normal 6 2 4 3" xfId="45539"/>
    <cellStyle name="Normal 6 2 4 4" xfId="45540"/>
    <cellStyle name="Normal 6 2 5" xfId="17817"/>
    <cellStyle name="Normal 6 2 5 2" xfId="45541"/>
    <cellStyle name="Normal 6 2 6" xfId="45542"/>
    <cellStyle name="Normal 6 2 7" xfId="45543"/>
    <cellStyle name="Normal 6 2 8" xfId="45544"/>
    <cellStyle name="Normal 6 2 9" xfId="45545"/>
    <cellStyle name="Normal 6 3" xfId="17818"/>
    <cellStyle name="Normal 6 3 2" xfId="17819"/>
    <cellStyle name="Normal 6 3 2 2" xfId="45546"/>
    <cellStyle name="Normal 6 3 2 2 2" xfId="45547"/>
    <cellStyle name="Normal 6 3 2 2 3" xfId="45548"/>
    <cellStyle name="Normal 6 3 2 3" xfId="45549"/>
    <cellStyle name="Normal 6 3 2 4" xfId="45550"/>
    <cellStyle name="Normal 6 3 2 5" xfId="45551"/>
    <cellStyle name="Normal 6 3 3" xfId="45552"/>
    <cellStyle name="Normal 6 3 3 2" xfId="45553"/>
    <cellStyle name="Normal 6 3 3 3" xfId="45554"/>
    <cellStyle name="Normal 6 3 3 4" xfId="45555"/>
    <cellStyle name="Normal 6 3 4" xfId="45556"/>
    <cellStyle name="Normal 6 3 4 2" xfId="45557"/>
    <cellStyle name="Normal 6 3 5" xfId="45558"/>
    <cellStyle name="Normal 6 3 6" xfId="45559"/>
    <cellStyle name="Normal 6 3 7" xfId="45560"/>
    <cellStyle name="Normal 6 4" xfId="17820"/>
    <cellStyle name="Normal 6 4 2" xfId="45561"/>
    <cellStyle name="Normal 6 4 2 2" xfId="45562"/>
    <cellStyle name="Normal 6 4 2 2 2" xfId="45563"/>
    <cellStyle name="Normal 6 4 2 2 3" xfId="45564"/>
    <cellStyle name="Normal 6 4 2 3" xfId="45565"/>
    <cellStyle name="Normal 6 4 2 4" xfId="45566"/>
    <cellStyle name="Normal 6 4 2 5" xfId="45567"/>
    <cellStyle name="Normal 6 4 3" xfId="45568"/>
    <cellStyle name="Normal 6 4 3 2" xfId="45569"/>
    <cellStyle name="Normal 6 4 3 3" xfId="45570"/>
    <cellStyle name="Normal 6 4 4" xfId="45571"/>
    <cellStyle name="Normal 6 4 4 2" xfId="45572"/>
    <cellStyle name="Normal 6 4 5" xfId="45573"/>
    <cellStyle name="Normal 6 4 6" xfId="45574"/>
    <cellStyle name="Normal 6 4 7" xfId="45575"/>
    <cellStyle name="Normal 6 4 8" xfId="45576"/>
    <cellStyle name="Normal 6 5" xfId="17821"/>
    <cellStyle name="Normal 6 5 2" xfId="17822"/>
    <cellStyle name="Normal 6 5 2 2" xfId="17823"/>
    <cellStyle name="Normal 6 5 2 3" xfId="45577"/>
    <cellStyle name="Normal 6 5 3" xfId="17824"/>
    <cellStyle name="Normal 6 5 4" xfId="45578"/>
    <cellStyle name="Normal 6 5 5" xfId="45579"/>
    <cellStyle name="Normal 6 6" xfId="17825"/>
    <cellStyle name="Normal 6 6 2" xfId="45580"/>
    <cellStyle name="Normal 6 6 2 2" xfId="45581"/>
    <cellStyle name="Normal 6 6 3" xfId="45582"/>
    <cellStyle name="Normal 6 6 4" xfId="45583"/>
    <cellStyle name="Normal 6 7" xfId="45584"/>
    <cellStyle name="Normal 6 7 2" xfId="45585"/>
    <cellStyle name="Normal 6 7 3" xfId="45586"/>
    <cellStyle name="Normal 6 7 4" xfId="45587"/>
    <cellStyle name="Normal 6 8" xfId="45588"/>
    <cellStyle name="Normal 6 8 2" xfId="45589"/>
    <cellStyle name="Normal 6 9" xfId="45590"/>
    <cellStyle name="Normal 6 9 2" xfId="45591"/>
    <cellStyle name="Normal 6_2010 PTC's Sept10_Aug11 (Version 4)" xfId="17826"/>
    <cellStyle name="Normal 60" xfId="17827"/>
    <cellStyle name="Normal 60 2" xfId="17828"/>
    <cellStyle name="Normal 60 2 2" xfId="45592"/>
    <cellStyle name="Normal 60 2 2 2" xfId="45593"/>
    <cellStyle name="Normal 60 2 3" xfId="45594"/>
    <cellStyle name="Normal 60 3" xfId="17829"/>
    <cellStyle name="Normal 60 3 2" xfId="45595"/>
    <cellStyle name="Normal 60 4" xfId="45596"/>
    <cellStyle name="Normal 60 4 2" xfId="45597"/>
    <cellStyle name="Normal 60 5" xfId="45598"/>
    <cellStyle name="Normal 61" xfId="17830"/>
    <cellStyle name="Normal 61 2" xfId="17831"/>
    <cellStyle name="Normal 61 2 2" xfId="45599"/>
    <cellStyle name="Normal 61 2 2 2" xfId="45600"/>
    <cellStyle name="Normal 61 2 3" xfId="45601"/>
    <cellStyle name="Normal 61 3" xfId="17832"/>
    <cellStyle name="Normal 61 3 2" xfId="45602"/>
    <cellStyle name="Normal 61 4" xfId="45603"/>
    <cellStyle name="Normal 62" xfId="17833"/>
    <cellStyle name="Normal 62 2" xfId="17834"/>
    <cellStyle name="Normal 62 2 2" xfId="45604"/>
    <cellStyle name="Normal 62 3" xfId="17835"/>
    <cellStyle name="Normal 63" xfId="17836"/>
    <cellStyle name="Normal 63 2" xfId="17837"/>
    <cellStyle name="Normal 63 2 2" xfId="45605"/>
    <cellStyle name="Normal 63 2 3" xfId="45606"/>
    <cellStyle name="Normal 63 3" xfId="17838"/>
    <cellStyle name="Normal 63 3 2" xfId="45607"/>
    <cellStyle name="Normal 63 4" xfId="45608"/>
    <cellStyle name="Normal 64" xfId="17839"/>
    <cellStyle name="Normal 64 2" xfId="17840"/>
    <cellStyle name="Normal 64 2 2" xfId="45609"/>
    <cellStyle name="Normal 64 2 3" xfId="45610"/>
    <cellStyle name="Normal 64 3" xfId="17841"/>
    <cellStyle name="Normal 64 3 2" xfId="45611"/>
    <cellStyle name="Normal 64 4" xfId="45612"/>
    <cellStyle name="Normal 65" xfId="17842"/>
    <cellStyle name="Normal 65 2" xfId="17843"/>
    <cellStyle name="Normal 65 2 2" xfId="45613"/>
    <cellStyle name="Normal 65 2 3" xfId="45614"/>
    <cellStyle name="Normal 65 3" xfId="17844"/>
    <cellStyle name="Normal 65 3 2" xfId="45615"/>
    <cellStyle name="Normal 65 4" xfId="45616"/>
    <cellStyle name="Normal 66" xfId="17845"/>
    <cellStyle name="Normal 66 2" xfId="17846"/>
    <cellStyle name="Normal 66 2 2" xfId="45617"/>
    <cellStyle name="Normal 66 2 3" xfId="45618"/>
    <cellStyle name="Normal 66 3" xfId="17847"/>
    <cellStyle name="Normal 66 3 2" xfId="45619"/>
    <cellStyle name="Normal 66 4" xfId="45620"/>
    <cellStyle name="Normal 66 5" xfId="45621"/>
    <cellStyle name="Normal 67" xfId="17848"/>
    <cellStyle name="Normal 67 2" xfId="17849"/>
    <cellStyle name="Normal 67 2 2" xfId="45622"/>
    <cellStyle name="Normal 67 2 3" xfId="45623"/>
    <cellStyle name="Normal 67 3" xfId="17850"/>
    <cellStyle name="Normal 67 3 2" xfId="45624"/>
    <cellStyle name="Normal 67 4" xfId="45625"/>
    <cellStyle name="Normal 68" xfId="17851"/>
    <cellStyle name="Normal 68 2" xfId="17852"/>
    <cellStyle name="Normal 68 2 2" xfId="45626"/>
    <cellStyle name="Normal 68 2 3" xfId="45627"/>
    <cellStyle name="Normal 68 3" xfId="17853"/>
    <cellStyle name="Normal 68 3 2" xfId="45628"/>
    <cellStyle name="Normal 68 4" xfId="45629"/>
    <cellStyle name="Normal 68 5" xfId="45630"/>
    <cellStyle name="Normal 68 5 2" xfId="45631"/>
    <cellStyle name="Normal 68 6" xfId="45632"/>
    <cellStyle name="Normal 69" xfId="17854"/>
    <cellStyle name="Normal 69 2" xfId="17855"/>
    <cellStyle name="Normal 69 2 2" xfId="45633"/>
    <cellStyle name="Normal 69 2 3" xfId="45634"/>
    <cellStyle name="Normal 69 3" xfId="17856"/>
    <cellStyle name="Normal 69 3 2" xfId="45635"/>
    <cellStyle name="Normal 69 4" xfId="45636"/>
    <cellStyle name="Normal 69 5" xfId="45637"/>
    <cellStyle name="Normal 69 5 2" xfId="45638"/>
    <cellStyle name="Normal 69 6" xfId="45639"/>
    <cellStyle name="Normal 7" xfId="17857"/>
    <cellStyle name="Normal 7 10" xfId="45640"/>
    <cellStyle name="Normal 7 11" xfId="45641"/>
    <cellStyle name="Normal 7 2" xfId="17858"/>
    <cellStyle name="Normal 7 2 2" xfId="17859"/>
    <cellStyle name="Normal 7 2 2 2" xfId="17860"/>
    <cellStyle name="Normal 7 2 2 2 2" xfId="45642"/>
    <cellStyle name="Normal 7 2 2 2 3" xfId="45643"/>
    <cellStyle name="Normal 7 2 2 3" xfId="17861"/>
    <cellStyle name="Normal 7 2 2 4" xfId="45644"/>
    <cellStyle name="Normal 7 2 2 5" xfId="45645"/>
    <cellStyle name="Normal 7 2 3" xfId="17862"/>
    <cellStyle name="Normal 7 2 3 2" xfId="45646"/>
    <cellStyle name="Normal 7 2 3 2 2" xfId="45647"/>
    <cellStyle name="Normal 7 2 3 3" xfId="45648"/>
    <cellStyle name="Normal 7 2 3 4" xfId="45649"/>
    <cellStyle name="Normal 7 2 4" xfId="17863"/>
    <cellStyle name="Normal 7 2 4 2" xfId="45650"/>
    <cellStyle name="Normal 7 2 5" xfId="45651"/>
    <cellStyle name="Normal 7 2 6" xfId="45652"/>
    <cellStyle name="Normal 7 2 7" xfId="45653"/>
    <cellStyle name="Normal 7 3" xfId="17864"/>
    <cellStyle name="Normal 7 3 2" xfId="45654"/>
    <cellStyle name="Normal 7 3 2 2" xfId="45655"/>
    <cellStyle name="Normal 7 3 2 3" xfId="45656"/>
    <cellStyle name="Normal 7 3 2 4" xfId="45657"/>
    <cellStyle name="Normal 7 3 3" xfId="45658"/>
    <cellStyle name="Normal 7 3 3 2" xfId="45659"/>
    <cellStyle name="Normal 7 3 4" xfId="45660"/>
    <cellStyle name="Normal 7 3 5" xfId="45661"/>
    <cellStyle name="Normal 7 3 6" xfId="45662"/>
    <cellStyle name="Normal 7 4" xfId="17865"/>
    <cellStyle name="Normal 7 4 2" xfId="17866"/>
    <cellStyle name="Normal 7 4 2 2" xfId="17867"/>
    <cellStyle name="Normal 7 4 2 2 2" xfId="45663"/>
    <cellStyle name="Normal 7 4 2 2 3" xfId="45664"/>
    <cellStyle name="Normal 7 4 2 2 4" xfId="45665"/>
    <cellStyle name="Normal 7 4 2 3" xfId="45666"/>
    <cellStyle name="Normal 7 4 2 3 2" xfId="45667"/>
    <cellStyle name="Normal 7 4 2 3 3" xfId="45668"/>
    <cellStyle name="Normal 7 4 2 4" xfId="45669"/>
    <cellStyle name="Normal 7 4 2 4 2" xfId="45670"/>
    <cellStyle name="Normal 7 4 2 5" xfId="45671"/>
    <cellStyle name="Normal 7 4 2 6" xfId="45672"/>
    <cellStyle name="Normal 7 4 2 7" xfId="45673"/>
    <cellStyle name="Normal 7 4 2 8" xfId="45674"/>
    <cellStyle name="Normal 7 4 3" xfId="17868"/>
    <cellStyle name="Normal 7 4 4" xfId="45675"/>
    <cellStyle name="Normal 7 4 5" xfId="45676"/>
    <cellStyle name="Normal 7 4 6" xfId="45677"/>
    <cellStyle name="Normal 7 4 7" xfId="45678"/>
    <cellStyle name="Normal 7 5" xfId="17869"/>
    <cellStyle name="Normal 7 5 2" xfId="45679"/>
    <cellStyle name="Normal 7 5 2 2" xfId="45680"/>
    <cellStyle name="Normal 7 5 3" xfId="45681"/>
    <cellStyle name="Normal 7 5 4" xfId="45682"/>
    <cellStyle name="Normal 7 6" xfId="17870"/>
    <cellStyle name="Normal 7 6 2" xfId="45683"/>
    <cellStyle name="Normal 7 7" xfId="45684"/>
    <cellStyle name="Normal 7 7 2" xfId="45685"/>
    <cellStyle name="Normal 7 7 2 2" xfId="45686"/>
    <cellStyle name="Normal 7 7 2 3" xfId="45687"/>
    <cellStyle name="Normal 7 7 3" xfId="45688"/>
    <cellStyle name="Normal 7 7 3 2" xfId="45689"/>
    <cellStyle name="Normal 7 7 4" xfId="45690"/>
    <cellStyle name="Normal 7 7 4 2" xfId="45691"/>
    <cellStyle name="Normal 7 7 5" xfId="45692"/>
    <cellStyle name="Normal 7 7 6" xfId="45693"/>
    <cellStyle name="Normal 7 7 7" xfId="45694"/>
    <cellStyle name="Normal 7 7 8" xfId="45695"/>
    <cellStyle name="Normal 7 8" xfId="45696"/>
    <cellStyle name="Normal 7 9" xfId="45697"/>
    <cellStyle name="Normal 7_2011 OM ASM Report" xfId="17871"/>
    <cellStyle name="Normal 70" xfId="17872"/>
    <cellStyle name="Normal 70 2" xfId="17873"/>
    <cellStyle name="Normal 70 2 2" xfId="45698"/>
    <cellStyle name="Normal 70 2 3" xfId="45699"/>
    <cellStyle name="Normal 70 3" xfId="17874"/>
    <cellStyle name="Normal 70 4" xfId="45700"/>
    <cellStyle name="Normal 70 4 2" xfId="45701"/>
    <cellStyle name="Normal 70 5" xfId="45702"/>
    <cellStyle name="Normal 71" xfId="17875"/>
    <cellStyle name="Normal 71 2" xfId="17876"/>
    <cellStyle name="Normal 71 2 2" xfId="45703"/>
    <cellStyle name="Normal 71 2 3" xfId="45704"/>
    <cellStyle name="Normal 71 2 3 2" xfId="45705"/>
    <cellStyle name="Normal 71 2 4" xfId="45706"/>
    <cellStyle name="Normal 71 3" xfId="17877"/>
    <cellStyle name="Normal 71 4" xfId="45707"/>
    <cellStyle name="Normal 71 4 2" xfId="45708"/>
    <cellStyle name="Normal 71 5" xfId="45709"/>
    <cellStyle name="Normal 72" xfId="17878"/>
    <cellStyle name="Normal 72 2" xfId="17879"/>
    <cellStyle name="Normal 72 2 2" xfId="45710"/>
    <cellStyle name="Normal 72 2 3" xfId="45711"/>
    <cellStyle name="Normal 72 3" xfId="17880"/>
    <cellStyle name="Normal 72 4" xfId="45712"/>
    <cellStyle name="Normal 72 4 2" xfId="45713"/>
    <cellStyle name="Normal 72 5" xfId="45714"/>
    <cellStyle name="Normal 73" xfId="17881"/>
    <cellStyle name="Normal 73 2" xfId="17882"/>
    <cellStyle name="Normal 73 2 2" xfId="45715"/>
    <cellStyle name="Normal 73 3" xfId="17883"/>
    <cellStyle name="Normal 73 3 2" xfId="45716"/>
    <cellStyle name="Normal 73 4" xfId="45717"/>
    <cellStyle name="Normal 73 5" xfId="45718"/>
    <cellStyle name="Normal 73 5 2" xfId="45719"/>
    <cellStyle name="Normal 73 6" xfId="45720"/>
    <cellStyle name="Normal 74" xfId="17884"/>
    <cellStyle name="Normal 74 2" xfId="45721"/>
    <cellStyle name="Normal 74 2 2" xfId="45722"/>
    <cellStyle name="Normal 74 3" xfId="45723"/>
    <cellStyle name="Normal 74 3 2" xfId="45724"/>
    <cellStyle name="Normal 74 4" xfId="45725"/>
    <cellStyle name="Normal 75" xfId="17885"/>
    <cellStyle name="Normal 75 2" xfId="45726"/>
    <cellStyle name="Normal 75 2 2" xfId="45727"/>
    <cellStyle name="Normal 75 3" xfId="45728"/>
    <cellStyle name="Normal 75 3 2" xfId="45729"/>
    <cellStyle name="Normal 75 4" xfId="45730"/>
    <cellStyle name="Normal 76" xfId="17886"/>
    <cellStyle name="Normal 76 2" xfId="45731"/>
    <cellStyle name="Normal 76 2 2" xfId="45732"/>
    <cellStyle name="Normal 76 3" xfId="45733"/>
    <cellStyle name="Normal 76 3 2" xfId="45734"/>
    <cellStyle name="Normal 76 4" xfId="45735"/>
    <cellStyle name="Normal 77" xfId="17887"/>
    <cellStyle name="Normal 77 2" xfId="45736"/>
    <cellStyle name="Normal 77 2 2" xfId="45737"/>
    <cellStyle name="Normal 77 3" xfId="45738"/>
    <cellStyle name="Normal 77 3 2" xfId="45739"/>
    <cellStyle name="Normal 77 4" xfId="45740"/>
    <cellStyle name="Normal 78" xfId="17888"/>
    <cellStyle name="Normal 78 2" xfId="45741"/>
    <cellStyle name="Normal 78 2 2" xfId="45742"/>
    <cellStyle name="Normal 78 3" xfId="45743"/>
    <cellStyle name="Normal 78 3 2" xfId="45744"/>
    <cellStyle name="Normal 78 4" xfId="45745"/>
    <cellStyle name="Normal 79" xfId="17889"/>
    <cellStyle name="Normal 79 2" xfId="45746"/>
    <cellStyle name="Normal 79 2 2" xfId="45747"/>
    <cellStyle name="Normal 79 3" xfId="45748"/>
    <cellStyle name="Normal 79 3 2" xfId="45749"/>
    <cellStyle name="Normal 79 4" xfId="45750"/>
    <cellStyle name="Normal 8" xfId="17890"/>
    <cellStyle name="Normal 8 2" xfId="17891"/>
    <cellStyle name="Normal 8 2 2" xfId="17892"/>
    <cellStyle name="Normal 8 2 2 2" xfId="17893"/>
    <cellStyle name="Normal 8 2 2 2 2" xfId="45751"/>
    <cellStyle name="Normal 8 2 2 3" xfId="17894"/>
    <cellStyle name="Normal 8 2 2 4" xfId="45752"/>
    <cellStyle name="Normal 8 2 3" xfId="17895"/>
    <cellStyle name="Normal 8 2 3 2" xfId="45753"/>
    <cellStyle name="Normal 8 2 3 2 2" xfId="45754"/>
    <cellStyle name="Normal 8 2 3 3" xfId="45755"/>
    <cellStyle name="Normal 8 2 3 4" xfId="45756"/>
    <cellStyle name="Normal 8 2 4" xfId="17896"/>
    <cellStyle name="Normal 8 2 4 2" xfId="45757"/>
    <cellStyle name="Normal 8 2 5" xfId="17897"/>
    <cellStyle name="Normal 8 2 5 2" xfId="45758"/>
    <cellStyle name="Normal 8 2 6" xfId="45759"/>
    <cellStyle name="Normal 8 2 7" xfId="45760"/>
    <cellStyle name="Normal 8 3" xfId="17898"/>
    <cellStyle name="Normal 8 3 2" xfId="45761"/>
    <cellStyle name="Normal 8 3 2 2" xfId="45762"/>
    <cellStyle name="Normal 8 3 2 3" xfId="45763"/>
    <cellStyle name="Normal 8 3 2 4" xfId="45764"/>
    <cellStyle name="Normal 8 3 3" xfId="45765"/>
    <cellStyle name="Normal 8 3 3 2" xfId="45766"/>
    <cellStyle name="Normal 8 3 4" xfId="45767"/>
    <cellStyle name="Normal 8 3 5" xfId="45768"/>
    <cellStyle name="Normal 8 3 6" xfId="45769"/>
    <cellStyle name="Normal 8 4" xfId="17899"/>
    <cellStyle name="Normal 8 4 2" xfId="17900"/>
    <cellStyle name="Normal 8 4 2 2" xfId="17901"/>
    <cellStyle name="Normal 8 4 3" xfId="17902"/>
    <cellStyle name="Normal 8 4 4" xfId="45770"/>
    <cellStyle name="Normal 8 5" xfId="17903"/>
    <cellStyle name="Normal 8 5 2" xfId="45771"/>
    <cellStyle name="Normal 8 6" xfId="17904"/>
    <cellStyle name="Normal 8 7" xfId="17905"/>
    <cellStyle name="Normal 8 8" xfId="45772"/>
    <cellStyle name="Normal 80" xfId="17906"/>
    <cellStyle name="Normal 80 2" xfId="45773"/>
    <cellStyle name="Normal 80 2 2" xfId="45774"/>
    <cellStyle name="Normal 80 3" xfId="45775"/>
    <cellStyle name="Normal 80 3 2" xfId="45776"/>
    <cellStyle name="Normal 80 4" xfId="45777"/>
    <cellStyle name="Normal 81" xfId="17907"/>
    <cellStyle name="Normal 81 2" xfId="45778"/>
    <cellStyle name="Normal 81 2 2" xfId="45779"/>
    <cellStyle name="Normal 81 3" xfId="45780"/>
    <cellStyle name="Normal 81 3 2" xfId="45781"/>
    <cellStyle name="Normal 81 4" xfId="45782"/>
    <cellStyle name="Normal 82" xfId="17908"/>
    <cellStyle name="Normal 82 2" xfId="45783"/>
    <cellStyle name="Normal 82 2 2" xfId="45784"/>
    <cellStyle name="Normal 82 3" xfId="45785"/>
    <cellStyle name="Normal 82 3 2" xfId="45786"/>
    <cellStyle name="Normal 82 4" xfId="45787"/>
    <cellStyle name="Normal 83" xfId="17909"/>
    <cellStyle name="Normal 83 2" xfId="45788"/>
    <cellStyle name="Normal 83 2 2" xfId="45789"/>
    <cellStyle name="Normal 83 2 3" xfId="45790"/>
    <cellStyle name="Normal 83 3" xfId="45791"/>
    <cellStyle name="Normal 83 3 2" xfId="45792"/>
    <cellStyle name="Normal 83 4" xfId="45793"/>
    <cellStyle name="Normal 84" xfId="17910"/>
    <cellStyle name="Normal 84 2" xfId="45794"/>
    <cellStyle name="Normal 84 2 2" xfId="45795"/>
    <cellStyle name="Normal 84 2 3" xfId="45796"/>
    <cellStyle name="Normal 84 3" xfId="45797"/>
    <cellStyle name="Normal 84 3 2" xfId="45798"/>
    <cellStyle name="Normal 84 4" xfId="45799"/>
    <cellStyle name="Normal 85" xfId="17911"/>
    <cellStyle name="Normal 85 2" xfId="45800"/>
    <cellStyle name="Normal 85 2 2" xfId="45801"/>
    <cellStyle name="Normal 85 2 3" xfId="45802"/>
    <cellStyle name="Normal 85 3" xfId="45803"/>
    <cellStyle name="Normal 85 3 2" xfId="45804"/>
    <cellStyle name="Normal 85 4" xfId="45805"/>
    <cellStyle name="Normal 86" xfId="17912"/>
    <cellStyle name="Normal 86 2" xfId="45806"/>
    <cellStyle name="Normal 86 2 2" xfId="45807"/>
    <cellStyle name="Normal 86 2 3" xfId="45808"/>
    <cellStyle name="Normal 86 3" xfId="45809"/>
    <cellStyle name="Normal 86 4" xfId="45810"/>
    <cellStyle name="Normal 87" xfId="17913"/>
    <cellStyle name="Normal 87 2" xfId="45811"/>
    <cellStyle name="Normal 87 2 2" xfId="45812"/>
    <cellStyle name="Normal 87 3" xfId="45813"/>
    <cellStyle name="Normal 88" xfId="17914"/>
    <cellStyle name="Normal 88 2" xfId="45814"/>
    <cellStyle name="Normal 88 2 2" xfId="45815"/>
    <cellStyle name="Normal 88 3" xfId="45816"/>
    <cellStyle name="Normal 89" xfId="17915"/>
    <cellStyle name="Normal 89 2" xfId="45817"/>
    <cellStyle name="Normal 89 2 2" xfId="45818"/>
    <cellStyle name="Normal 89 3" xfId="45819"/>
    <cellStyle name="Normal 9" xfId="17916"/>
    <cellStyle name="Normal 9 2" xfId="17917"/>
    <cellStyle name="Normal 9 2 2" xfId="17918"/>
    <cellStyle name="Normal 9 2 2 2" xfId="17919"/>
    <cellStyle name="Normal 9 2 2 2 2" xfId="45820"/>
    <cellStyle name="Normal 9 2 2 2 3" xfId="45821"/>
    <cellStyle name="Normal 9 2 2 3" xfId="17920"/>
    <cellStyle name="Normal 9 2 2 3 2" xfId="45822"/>
    <cellStyle name="Normal 9 2 2 4" xfId="45823"/>
    <cellStyle name="Normal 9 2 3" xfId="17921"/>
    <cellStyle name="Normal 9 2 3 2" xfId="45824"/>
    <cellStyle name="Normal 9 2 3 2 2" xfId="45825"/>
    <cellStyle name="Normal 9 2 3 3" xfId="45826"/>
    <cellStyle name="Normal 9 2 3 4" xfId="45827"/>
    <cellStyle name="Normal 9 2 4" xfId="17922"/>
    <cellStyle name="Normal 9 2 4 2" xfId="45828"/>
    <cellStyle name="Normal 9 2 5" xfId="45829"/>
    <cellStyle name="Normal 9 2 5 2" xfId="45830"/>
    <cellStyle name="Normal 9 2 6" xfId="45831"/>
    <cellStyle name="Normal 9 3" xfId="17923"/>
    <cellStyle name="Normal 9 3 2" xfId="17924"/>
    <cellStyle name="Normal 9 3 2 2" xfId="17925"/>
    <cellStyle name="Normal 9 3 3" xfId="17926"/>
    <cellStyle name="Normal 9 3 4" xfId="45832"/>
    <cellStyle name="Normal 9 4" xfId="17927"/>
    <cellStyle name="Normal 9 4 2" xfId="45833"/>
    <cellStyle name="Normal 9 4 3" xfId="45834"/>
    <cellStyle name="Normal 9 4 3 2" xfId="45835"/>
    <cellStyle name="Normal 9 4 4" xfId="45836"/>
    <cellStyle name="Normal 9 5" xfId="45837"/>
    <cellStyle name="Normal 9 5 2" xfId="45838"/>
    <cellStyle name="Normal 9 5 2 2" xfId="45839"/>
    <cellStyle name="Normal 9 5 3" xfId="45840"/>
    <cellStyle name="Normal 9 6" xfId="45841"/>
    <cellStyle name="Normal 9 7" xfId="45842"/>
    <cellStyle name="Normal 9_NOL Analysis(For Ann Kellog and  Pete Winne)" xfId="45843"/>
    <cellStyle name="Normal 90" xfId="17928"/>
    <cellStyle name="Normal 90 2" xfId="45844"/>
    <cellStyle name="Normal 90 2 2" xfId="45845"/>
    <cellStyle name="Normal 90 3" xfId="45846"/>
    <cellStyle name="Normal 91" xfId="17929"/>
    <cellStyle name="Normal 91 2" xfId="45847"/>
    <cellStyle name="Normal 91 2 2" xfId="45848"/>
    <cellStyle name="Normal 91 3" xfId="45849"/>
    <cellStyle name="Normal 92" xfId="17930"/>
    <cellStyle name="Normal 92 2" xfId="45850"/>
    <cellStyle name="Normal 92 2 2" xfId="45851"/>
    <cellStyle name="Normal 92 3" xfId="45852"/>
    <cellStyle name="Normal 93" xfId="17931"/>
    <cellStyle name="Normal 93 2" xfId="45853"/>
    <cellStyle name="Normal 93 2 2" xfId="45854"/>
    <cellStyle name="Normal 93 3" xfId="45855"/>
    <cellStyle name="Normal 94" xfId="17932"/>
    <cellStyle name="Normal 94 2" xfId="45856"/>
    <cellStyle name="Normal 94 2 2" xfId="45857"/>
    <cellStyle name="Normal 94 3" xfId="45858"/>
    <cellStyle name="Normal 94 3 2" xfId="45859"/>
    <cellStyle name="Normal 94 4" xfId="45860"/>
    <cellStyle name="Normal 95" xfId="17933"/>
    <cellStyle name="Normal 95 2" xfId="45861"/>
    <cellStyle name="Normal 95 2 2" xfId="45862"/>
    <cellStyle name="Normal 95 2 3" xfId="45863"/>
    <cellStyle name="Normal 95 3" xfId="45864"/>
    <cellStyle name="Normal 95 4" xfId="45865"/>
    <cellStyle name="Normal 95 5" xfId="45866"/>
    <cellStyle name="Normal 96" xfId="17934"/>
    <cellStyle name="Normal 96 2" xfId="17935"/>
    <cellStyle name="Normal 96 2 2" xfId="45867"/>
    <cellStyle name="Normal 96 3" xfId="45868"/>
    <cellStyle name="Normal 96 3 2" xfId="45869"/>
    <cellStyle name="Normal 96 4" xfId="45870"/>
    <cellStyle name="Normal 97" xfId="17936"/>
    <cellStyle name="Normal 97 2" xfId="45871"/>
    <cellStyle name="Normal 97 2 2" xfId="45872"/>
    <cellStyle name="Normal 97 3" xfId="45873"/>
    <cellStyle name="Normal 97 4" xfId="45874"/>
    <cellStyle name="Normal 98" xfId="17937"/>
    <cellStyle name="Normal 98 2" xfId="45875"/>
    <cellStyle name="Normal 98 2 2" xfId="45876"/>
    <cellStyle name="Normal 98 3" xfId="45877"/>
    <cellStyle name="Normal 98 4" xfId="45878"/>
    <cellStyle name="Normal 98 5" xfId="45879"/>
    <cellStyle name="Normal 99" xfId="17938"/>
    <cellStyle name="Normal 99 2" xfId="45880"/>
    <cellStyle name="Normal 99 2 2" xfId="45881"/>
    <cellStyle name="Normal 99 3" xfId="45882"/>
    <cellStyle name="Normal 99 4" xfId="45883"/>
    <cellStyle name="Normal 99 5" xfId="45884"/>
    <cellStyle name="Note 10" xfId="17939"/>
    <cellStyle name="Note 10 2" xfId="17940"/>
    <cellStyle name="Note 10 2 2" xfId="17941"/>
    <cellStyle name="Note 10 2 2 2" xfId="45885"/>
    <cellStyle name="Note 10 2 3" xfId="45886"/>
    <cellStyle name="Note 10 2 4" xfId="45887"/>
    <cellStyle name="Note 10 3" xfId="17942"/>
    <cellStyle name="Note 10 3 2" xfId="45888"/>
    <cellStyle name="Note 10 3 2 2" xfId="45889"/>
    <cellStyle name="Note 10 3 3" xfId="45890"/>
    <cellStyle name="Note 10 4" xfId="17943"/>
    <cellStyle name="Note 10 4 2" xfId="45891"/>
    <cellStyle name="Note 10 5" xfId="45892"/>
    <cellStyle name="Note 10 5 2" xfId="45893"/>
    <cellStyle name="Note 10 6" xfId="45894"/>
    <cellStyle name="Note 10 6 2" xfId="45895"/>
    <cellStyle name="Note 10 7" xfId="45896"/>
    <cellStyle name="Note 10 7 2" xfId="45897"/>
    <cellStyle name="Note 10 8" xfId="45898"/>
    <cellStyle name="Note 10 9" xfId="45899"/>
    <cellStyle name="Note 11" xfId="17944"/>
    <cellStyle name="Note 11 2" xfId="17945"/>
    <cellStyle name="Note 11 2 2" xfId="17946"/>
    <cellStyle name="Note 11 2 2 2" xfId="45900"/>
    <cellStyle name="Note 11 2 3" xfId="45901"/>
    <cellStyle name="Note 11 2 4" xfId="45902"/>
    <cellStyle name="Note 11 2 5" xfId="45903"/>
    <cellStyle name="Note 11 3" xfId="17947"/>
    <cellStyle name="Note 11 3 2" xfId="45904"/>
    <cellStyle name="Note 11 3 2 2" xfId="45905"/>
    <cellStyle name="Note 11 3 3" xfId="45906"/>
    <cellStyle name="Note 11 3 4" xfId="45907"/>
    <cellStyle name="Note 11 3 5" xfId="45908"/>
    <cellStyle name="Note 11 4" xfId="17948"/>
    <cellStyle name="Note 11 4 2" xfId="45909"/>
    <cellStyle name="Note 11 4 3" xfId="45910"/>
    <cellStyle name="Note 11 5" xfId="45911"/>
    <cellStyle name="Note 11 6" xfId="45912"/>
    <cellStyle name="Note 12" xfId="17949"/>
    <cellStyle name="Note 12 2" xfId="17950"/>
    <cellStyle name="Note 12 2 2" xfId="17951"/>
    <cellStyle name="Note 12 2 2 2" xfId="45913"/>
    <cellStyle name="Note 12 2 2 2 2" xfId="45914"/>
    <cellStyle name="Note 12 2 3" xfId="45915"/>
    <cellStyle name="Note 12 2 3 2" xfId="45916"/>
    <cellStyle name="Note 12 2 3 3" xfId="45917"/>
    <cellStyle name="Note 12 2 4" xfId="45918"/>
    <cellStyle name="Note 12 2 4 2" xfId="45919"/>
    <cellStyle name="Note 12 2 5" xfId="45920"/>
    <cellStyle name="Note 12 2 6" xfId="45921"/>
    <cellStyle name="Note 12 3" xfId="17952"/>
    <cellStyle name="Note 12 3 2" xfId="17953"/>
    <cellStyle name="Note 12 3 2 2" xfId="45922"/>
    <cellStyle name="Note 12 3 2 3" xfId="45923"/>
    <cellStyle name="Note 12 3 2 4" xfId="45924"/>
    <cellStyle name="Note 12 3 2 5" xfId="45925"/>
    <cellStyle name="Note 12 3 2 6" xfId="45926"/>
    <cellStyle name="Note 12 3 2 7" xfId="45927"/>
    <cellStyle name="Note 12 3 3" xfId="17954"/>
    <cellStyle name="Note 12 3 4" xfId="45928"/>
    <cellStyle name="Note 12 3 5" xfId="45929"/>
    <cellStyle name="Note 12 3 6" xfId="45930"/>
    <cellStyle name="Note 12 3 7" xfId="45931"/>
    <cellStyle name="Note 12 3 8" xfId="45932"/>
    <cellStyle name="Note 12 4" xfId="17955"/>
    <cellStyle name="Note 12 4 2" xfId="17956"/>
    <cellStyle name="Note 12 4 2 2" xfId="45933"/>
    <cellStyle name="Note 12 4 3" xfId="45934"/>
    <cellStyle name="Note 12 4 4" xfId="45935"/>
    <cellStyle name="Note 12 4 5" xfId="45936"/>
    <cellStyle name="Note 12 4 6" xfId="45937"/>
    <cellStyle name="Note 12 4 7" xfId="45938"/>
    <cellStyle name="Note 12 5" xfId="17957"/>
    <cellStyle name="Note 12 5 2" xfId="45939"/>
    <cellStyle name="Note 12 5 2 2" xfId="45940"/>
    <cellStyle name="Note 12 5 3" xfId="45941"/>
    <cellStyle name="Note 12 6" xfId="45942"/>
    <cellStyle name="Note 12 6 2" xfId="45943"/>
    <cellStyle name="Note 12 7" xfId="45944"/>
    <cellStyle name="Note 12 8" xfId="45945"/>
    <cellStyle name="Note 13" xfId="17958"/>
    <cellStyle name="Note 13 2" xfId="17959"/>
    <cellStyle name="Note 13 2 2" xfId="45946"/>
    <cellStyle name="Note 13 2 3" xfId="45947"/>
    <cellStyle name="Note 13 3" xfId="17960"/>
    <cellStyle name="Note 13 4" xfId="45948"/>
    <cellStyle name="Note 14" xfId="17961"/>
    <cellStyle name="Note 14 2" xfId="17962"/>
    <cellStyle name="Note 14 2 2" xfId="45949"/>
    <cellStyle name="Note 14 2 3" xfId="45950"/>
    <cellStyle name="Note 14 3" xfId="17963"/>
    <cellStyle name="Note 14 3 2" xfId="45951"/>
    <cellStyle name="Note 14 3 2 2" xfId="45952"/>
    <cellStyle name="Note 14 3 3" xfId="45953"/>
    <cellStyle name="Note 14 4" xfId="45954"/>
    <cellStyle name="Note 14 4 2" xfId="45955"/>
    <cellStyle name="Note 14 5" xfId="45956"/>
    <cellStyle name="Note 15" xfId="17964"/>
    <cellStyle name="Note 15 2" xfId="17965"/>
    <cellStyle name="Note 15 2 2" xfId="45957"/>
    <cellStyle name="Note 15 2 3" xfId="45958"/>
    <cellStyle name="Note 15 3" xfId="17966"/>
    <cellStyle name="Note 15 4" xfId="45959"/>
    <cellStyle name="Note 15 5" xfId="45960"/>
    <cellStyle name="Note 16" xfId="17967"/>
    <cellStyle name="Note 16 2" xfId="17968"/>
    <cellStyle name="Note 16 2 2" xfId="45961"/>
    <cellStyle name="Note 16 3" xfId="17969"/>
    <cellStyle name="Note 17" xfId="17970"/>
    <cellStyle name="Note 17 2" xfId="17971"/>
    <cellStyle name="Note 18" xfId="17972"/>
    <cellStyle name="Note 18 2" xfId="45962"/>
    <cellStyle name="Note 19" xfId="17973"/>
    <cellStyle name="Note 2" xfId="17974"/>
    <cellStyle name="Note 2 10" xfId="45963"/>
    <cellStyle name="Note 2 11" xfId="45964"/>
    <cellStyle name="Note 2 12" xfId="45965"/>
    <cellStyle name="Note 2 12 2" xfId="45966"/>
    <cellStyle name="Note 2 2" xfId="17975"/>
    <cellStyle name="Note 2 2 2" xfId="17976"/>
    <cellStyle name="Note 2 2 2 2" xfId="17977"/>
    <cellStyle name="Note 2 2 2 2 2" xfId="45967"/>
    <cellStyle name="Note 2 2 2 2 3" xfId="45968"/>
    <cellStyle name="Note 2 2 2 3" xfId="45969"/>
    <cellStyle name="Note 2 2 2 3 2" xfId="45970"/>
    <cellStyle name="Note 2 2 2 4" xfId="45971"/>
    <cellStyle name="Note 2 2 2 5" xfId="45972"/>
    <cellStyle name="Note 2 2 2 6" xfId="45973"/>
    <cellStyle name="Note 2 2 2 7" xfId="45974"/>
    <cellStyle name="Note 2 2 3" xfId="17978"/>
    <cellStyle name="Note 2 2 3 2" xfId="45975"/>
    <cellStyle name="Note 2 2 3 2 2" xfId="45976"/>
    <cellStyle name="Note 2 2 3 2 3" xfId="45977"/>
    <cellStyle name="Note 2 2 3 3" xfId="45978"/>
    <cellStyle name="Note 2 2 3 4" xfId="45979"/>
    <cellStyle name="Note 2 2 3 5" xfId="45980"/>
    <cellStyle name="Note 2 2 3 6" xfId="45981"/>
    <cellStyle name="Note 2 2 3 7" xfId="45982"/>
    <cellStyle name="Note 2 2 4" xfId="17979"/>
    <cellStyle name="Note 2 2 4 2" xfId="17980"/>
    <cellStyle name="Note 2 2 4 3" xfId="45983"/>
    <cellStyle name="Note 2 2 4 4" xfId="45984"/>
    <cellStyle name="Note 2 2 5" xfId="17981"/>
    <cellStyle name="Note 2 2 5 2" xfId="45985"/>
    <cellStyle name="Note 2 2 6" xfId="45986"/>
    <cellStyle name="Note 2 2 6 2" xfId="45987"/>
    <cellStyle name="Note 2 2 7" xfId="45988"/>
    <cellStyle name="Note 2 2 8" xfId="45989"/>
    <cellStyle name="Note 2 3" xfId="17982"/>
    <cellStyle name="Note 2 3 2" xfId="17983"/>
    <cellStyle name="Note 2 3 2 2" xfId="17984"/>
    <cellStyle name="Note 2 3 2 2 2" xfId="45990"/>
    <cellStyle name="Note 2 3 2 2 3" xfId="45991"/>
    <cellStyle name="Note 2 3 2 3" xfId="45992"/>
    <cellStyle name="Note 2 3 2 4" xfId="45993"/>
    <cellStyle name="Note 2 3 2 5" xfId="45994"/>
    <cellStyle name="Note 2 3 3" xfId="17985"/>
    <cellStyle name="Note 2 3 3 2" xfId="45995"/>
    <cellStyle name="Note 2 3 3 2 2" xfId="45996"/>
    <cellStyle name="Note 2 3 3 3" xfId="45997"/>
    <cellStyle name="Note 2 3 3 4" xfId="45998"/>
    <cellStyle name="Note 2 3 4" xfId="45999"/>
    <cellStyle name="Note 2 3 4 2" xfId="46000"/>
    <cellStyle name="Note 2 3 5" xfId="46001"/>
    <cellStyle name="Note 2 3 5 2" xfId="46002"/>
    <cellStyle name="Note 2 3 6" xfId="46003"/>
    <cellStyle name="Note 2 3 7" xfId="46004"/>
    <cellStyle name="Note 2 3 8" xfId="46005"/>
    <cellStyle name="Note 2 4" xfId="17986"/>
    <cellStyle name="Note 2 4 2" xfId="17987"/>
    <cellStyle name="Note 2 4 2 2" xfId="17988"/>
    <cellStyle name="Note 2 4 2 2 2" xfId="46006"/>
    <cellStyle name="Note 2 4 2 3" xfId="46007"/>
    <cellStyle name="Note 2 4 2 4" xfId="46008"/>
    <cellStyle name="Note 2 4 3" xfId="17989"/>
    <cellStyle name="Note 2 4 3 2" xfId="46009"/>
    <cellStyle name="Note 2 4 3 3" xfId="46010"/>
    <cellStyle name="Note 2 4 4" xfId="46011"/>
    <cellStyle name="Note 2 4 4 2" xfId="46012"/>
    <cellStyle name="Note 2 4 4 3" xfId="46013"/>
    <cellStyle name="Note 2 4 5" xfId="46014"/>
    <cellStyle name="Note 2 4 6" xfId="46015"/>
    <cellStyle name="Note 2 4 7" xfId="46016"/>
    <cellStyle name="Note 2 5" xfId="17990"/>
    <cellStyle name="Note 2 5 2" xfId="17991"/>
    <cellStyle name="Note 2 5 2 2" xfId="46017"/>
    <cellStyle name="Note 2 5 3" xfId="46018"/>
    <cellStyle name="Note 2 5 4" xfId="46019"/>
    <cellStyle name="Note 2 6" xfId="17992"/>
    <cellStyle name="Note 2 6 2" xfId="46020"/>
    <cellStyle name="Note 2 6 2 2" xfId="46021"/>
    <cellStyle name="Note 2 6 2 3" xfId="46022"/>
    <cellStyle name="Note 2 6 2 4" xfId="46023"/>
    <cellStyle name="Note 2 6 3" xfId="46024"/>
    <cellStyle name="Note 2 6 3 2" xfId="46025"/>
    <cellStyle name="Note 2 6 3 3" xfId="46026"/>
    <cellStyle name="Note 2 6 4" xfId="46027"/>
    <cellStyle name="Note 2 6 4 2" xfId="46028"/>
    <cellStyle name="Note 2 6 5" xfId="46029"/>
    <cellStyle name="Note 2 6 6" xfId="46030"/>
    <cellStyle name="Note 2 6 7" xfId="46031"/>
    <cellStyle name="Note 2 6 8" xfId="46032"/>
    <cellStyle name="Note 2 7" xfId="17993"/>
    <cellStyle name="Note 2 7 2" xfId="46033"/>
    <cellStyle name="Note 2 7 3" xfId="46034"/>
    <cellStyle name="Note 2 7 4" xfId="46035"/>
    <cellStyle name="Note 2 8" xfId="46036"/>
    <cellStyle name="Note 2 8 2" xfId="46037"/>
    <cellStyle name="Note 2 9" xfId="46038"/>
    <cellStyle name="Note 2 9 2" xfId="46039"/>
    <cellStyle name="Note 2_2012 Jan CAP ASM Report" xfId="17994"/>
    <cellStyle name="Note 20" xfId="17995"/>
    <cellStyle name="Note 21" xfId="17996"/>
    <cellStyle name="Note 22" xfId="17997"/>
    <cellStyle name="Note 23" xfId="17998"/>
    <cellStyle name="Note 24" xfId="17999"/>
    <cellStyle name="Note 25" xfId="18000"/>
    <cellStyle name="Note 26" xfId="18001"/>
    <cellStyle name="Note 27" xfId="18002"/>
    <cellStyle name="Note 28" xfId="18003"/>
    <cellStyle name="Note 29" xfId="18004"/>
    <cellStyle name="Note 3" xfId="18005"/>
    <cellStyle name="Note 3 10" xfId="46040"/>
    <cellStyle name="Note 3 2" xfId="18006"/>
    <cellStyle name="Note 3 2 2" xfId="18007"/>
    <cellStyle name="Note 3 2 2 2" xfId="46041"/>
    <cellStyle name="Note 3 2 2 2 2" xfId="46042"/>
    <cellStyle name="Note 3 2 2 2 3" xfId="46043"/>
    <cellStyle name="Note 3 2 2 3" xfId="46044"/>
    <cellStyle name="Note 3 2 2 4" xfId="46045"/>
    <cellStyle name="Note 3 2 2 5" xfId="46046"/>
    <cellStyle name="Note 3 2 3" xfId="18008"/>
    <cellStyle name="Note 3 2 3 2" xfId="46047"/>
    <cellStyle name="Note 3 2 3 2 2" xfId="46048"/>
    <cellStyle name="Note 3 2 3 2 3" xfId="46049"/>
    <cellStyle name="Note 3 2 3 3" xfId="46050"/>
    <cellStyle name="Note 3 2 3 4" xfId="46051"/>
    <cellStyle name="Note 3 2 3 5" xfId="46052"/>
    <cellStyle name="Note 3 2 4" xfId="46053"/>
    <cellStyle name="Note 3 2 4 2" xfId="46054"/>
    <cellStyle name="Note 3 2 4 3" xfId="46055"/>
    <cellStyle name="Note 3 2 4 4" xfId="46056"/>
    <cellStyle name="Note 3 2 5" xfId="46057"/>
    <cellStyle name="Note 3 2 5 2" xfId="46058"/>
    <cellStyle name="Note 3 2 6" xfId="46059"/>
    <cellStyle name="Note 3 2 7" xfId="46060"/>
    <cellStyle name="Note 3 2 8" xfId="46061"/>
    <cellStyle name="Note 3 3" xfId="18009"/>
    <cellStyle name="Note 3 3 2" xfId="18010"/>
    <cellStyle name="Note 3 3 2 2" xfId="46062"/>
    <cellStyle name="Note 3 3 2 2 2" xfId="46063"/>
    <cellStyle name="Note 3 3 2 2 3" xfId="46064"/>
    <cellStyle name="Note 3 3 2 3" xfId="46065"/>
    <cellStyle name="Note 3 3 2 4" xfId="46066"/>
    <cellStyle name="Note 3 3 2 5" xfId="46067"/>
    <cellStyle name="Note 3 3 3" xfId="46068"/>
    <cellStyle name="Note 3 3 3 2" xfId="46069"/>
    <cellStyle name="Note 3 3 3 3" xfId="46070"/>
    <cellStyle name="Note 3 3 3 4" xfId="46071"/>
    <cellStyle name="Note 3 3 4" xfId="46072"/>
    <cellStyle name="Note 3 3 5" xfId="46073"/>
    <cellStyle name="Note 3 3 6" xfId="46074"/>
    <cellStyle name="Note 3 3 7" xfId="46075"/>
    <cellStyle name="Note 3 4" xfId="18011"/>
    <cellStyle name="Note 3 4 2" xfId="18012"/>
    <cellStyle name="Note 3 4 2 2" xfId="46076"/>
    <cellStyle name="Note 3 4 2 3" xfId="46077"/>
    <cellStyle name="Note 3 4 2 4" xfId="46078"/>
    <cellStyle name="Note 3 4 3" xfId="46079"/>
    <cellStyle name="Note 3 4 3 2" xfId="46080"/>
    <cellStyle name="Note 3 4 4" xfId="46081"/>
    <cellStyle name="Note 3 4 5" xfId="46082"/>
    <cellStyle name="Note 3 4 6" xfId="46083"/>
    <cellStyle name="Note 3 5" xfId="18013"/>
    <cellStyle name="Note 3 5 2" xfId="46084"/>
    <cellStyle name="Note 3 5 3" xfId="46085"/>
    <cellStyle name="Note 3 5 4" xfId="46086"/>
    <cellStyle name="Note 3 6" xfId="46087"/>
    <cellStyle name="Note 3 6 2" xfId="46088"/>
    <cellStyle name="Note 3 6 3" xfId="46089"/>
    <cellStyle name="Note 3 6 4" xfId="46090"/>
    <cellStyle name="Note 3 7" xfId="46091"/>
    <cellStyle name="Note 3 7 2" xfId="46092"/>
    <cellStyle name="Note 3 8" xfId="46093"/>
    <cellStyle name="Note 3 8 2" xfId="46094"/>
    <cellStyle name="Note 3 9" xfId="46095"/>
    <cellStyle name="Note 3_2012 Jan CAP ASM Report" xfId="18014"/>
    <cellStyle name="Note 30" xfId="18015"/>
    <cellStyle name="Note 31" xfId="18016"/>
    <cellStyle name="Note 32" xfId="18017"/>
    <cellStyle name="Note 33" xfId="18018"/>
    <cellStyle name="Note 34" xfId="18019"/>
    <cellStyle name="Note 35" xfId="18020"/>
    <cellStyle name="Note 36" xfId="18021"/>
    <cellStyle name="Note 37" xfId="18022"/>
    <cellStyle name="Note 38" xfId="18023"/>
    <cellStyle name="Note 39" xfId="18024"/>
    <cellStyle name="Note 4" xfId="18025"/>
    <cellStyle name="Note 4 2" xfId="18026"/>
    <cellStyle name="Note 4 2 2" xfId="18027"/>
    <cellStyle name="Note 4 2 2 2" xfId="46096"/>
    <cellStyle name="Note 4 2 2 3" xfId="46097"/>
    <cellStyle name="Note 4 2 2 4" xfId="46098"/>
    <cellStyle name="Note 4 2 3" xfId="18028"/>
    <cellStyle name="Note 4 2 3 2" xfId="46099"/>
    <cellStyle name="Note 4 2 4" xfId="46100"/>
    <cellStyle name="Note 4 2 5" xfId="46101"/>
    <cellStyle name="Note 4 2 6" xfId="46102"/>
    <cellStyle name="Note 4 2 7" xfId="46103"/>
    <cellStyle name="Note 4 2 8" xfId="46104"/>
    <cellStyle name="Note 4 3" xfId="18029"/>
    <cellStyle name="Note 4 3 2" xfId="18030"/>
    <cellStyle name="Note 4 3 2 2" xfId="46105"/>
    <cellStyle name="Note 4 3 3" xfId="46106"/>
    <cellStyle name="Note 4 3 4" xfId="46107"/>
    <cellStyle name="Note 4 3 5" xfId="46108"/>
    <cellStyle name="Note 4 3 6" xfId="46109"/>
    <cellStyle name="Note 4 3 7" xfId="46110"/>
    <cellStyle name="Note 4 3 8" xfId="46111"/>
    <cellStyle name="Note 4 4" xfId="18031"/>
    <cellStyle name="Note 4 4 2" xfId="18032"/>
    <cellStyle name="Note 4 4 2 2" xfId="46112"/>
    <cellStyle name="Note 4 4 3" xfId="46113"/>
    <cellStyle name="Note 4 4 4" xfId="46114"/>
    <cellStyle name="Note 4 5" xfId="18033"/>
    <cellStyle name="Note 4 5 2" xfId="46115"/>
    <cellStyle name="Note 4 6" xfId="46116"/>
    <cellStyle name="Note 4 6 2" xfId="46117"/>
    <cellStyle name="Note 4 7" xfId="46118"/>
    <cellStyle name="Note 4 8" xfId="46119"/>
    <cellStyle name="Note 4 9" xfId="46120"/>
    <cellStyle name="Note 4_2012 Jan CAP ASM Report" xfId="18034"/>
    <cellStyle name="Note 40" xfId="18035"/>
    <cellStyle name="Note 41" xfId="18036"/>
    <cellStyle name="Note 42" xfId="18037"/>
    <cellStyle name="Note 43" xfId="18038"/>
    <cellStyle name="Note 44" xfId="18039"/>
    <cellStyle name="Note 45" xfId="18040"/>
    <cellStyle name="Note 46" xfId="18041"/>
    <cellStyle name="Note 47" xfId="18042"/>
    <cellStyle name="Note 48" xfId="18043"/>
    <cellStyle name="Note 49" xfId="18044"/>
    <cellStyle name="Note 5" xfId="18045"/>
    <cellStyle name="Note 5 2" xfId="18046"/>
    <cellStyle name="Note 5 2 2" xfId="18047"/>
    <cellStyle name="Note 5 2 2 2" xfId="46121"/>
    <cellStyle name="Note 5 2 3" xfId="18048"/>
    <cellStyle name="Note 5 2 3 2" xfId="46122"/>
    <cellStyle name="Note 5 2 4" xfId="46123"/>
    <cellStyle name="Note 5 2 5" xfId="46124"/>
    <cellStyle name="Note 5 2 6" xfId="46125"/>
    <cellStyle name="Note 5 2 7" xfId="46126"/>
    <cellStyle name="Note 5 2 8" xfId="46127"/>
    <cellStyle name="Note 5 3" xfId="18049"/>
    <cellStyle name="Note 5 3 2" xfId="18050"/>
    <cellStyle name="Note 5 3 2 2" xfId="46128"/>
    <cellStyle name="Note 5 3 3" xfId="46129"/>
    <cellStyle name="Note 5 3 4" xfId="46130"/>
    <cellStyle name="Note 5 3 5" xfId="46131"/>
    <cellStyle name="Note 5 3 6" xfId="46132"/>
    <cellStyle name="Note 5 3 7" xfId="46133"/>
    <cellStyle name="Note 5 4" xfId="18051"/>
    <cellStyle name="Note 5 4 2" xfId="18052"/>
    <cellStyle name="Note 5 4 2 2" xfId="46134"/>
    <cellStyle name="Note 5 4 3" xfId="46135"/>
    <cellStyle name="Note 5 5" xfId="18053"/>
    <cellStyle name="Note 5 5 2" xfId="46136"/>
    <cellStyle name="Note 5 6" xfId="46137"/>
    <cellStyle name="Note 5 6 2" xfId="46138"/>
    <cellStyle name="Note 5 7" xfId="46139"/>
    <cellStyle name="Note 5 8" xfId="46140"/>
    <cellStyle name="Note 50" xfId="18054"/>
    <cellStyle name="Note 51" xfId="18055"/>
    <cellStyle name="Note 52" xfId="18056"/>
    <cellStyle name="Note 53" xfId="18057"/>
    <cellStyle name="Note 54" xfId="18058"/>
    <cellStyle name="Note 55" xfId="18059"/>
    <cellStyle name="Note 56" xfId="18060"/>
    <cellStyle name="Note 57" xfId="18061"/>
    <cellStyle name="Note 58" xfId="18062"/>
    <cellStyle name="Note 59" xfId="18063"/>
    <cellStyle name="Note 6" xfId="18064"/>
    <cellStyle name="Note 6 2" xfId="18065"/>
    <cellStyle name="Note 6 2 2" xfId="18066"/>
    <cellStyle name="Note 6 2 2 2" xfId="46141"/>
    <cellStyle name="Note 6 2 2 3" xfId="46142"/>
    <cellStyle name="Note 6 2 3" xfId="46143"/>
    <cellStyle name="Note 6 2 3 2" xfId="46144"/>
    <cellStyle name="Note 6 2 4" xfId="46145"/>
    <cellStyle name="Note 6 2 5" xfId="46146"/>
    <cellStyle name="Note 6 2 6" xfId="46147"/>
    <cellStyle name="Note 6 2 7" xfId="46148"/>
    <cellStyle name="Note 6 3" xfId="18067"/>
    <cellStyle name="Note 6 3 2" xfId="18068"/>
    <cellStyle name="Note 6 3 2 2" xfId="46149"/>
    <cellStyle name="Note 6 3 3" xfId="46150"/>
    <cellStyle name="Note 6 3 4" xfId="46151"/>
    <cellStyle name="Note 6 3 5" xfId="46152"/>
    <cellStyle name="Note 6 3 6" xfId="46153"/>
    <cellStyle name="Note 6 3 7" xfId="46154"/>
    <cellStyle name="Note 6 4" xfId="18069"/>
    <cellStyle name="Note 6 4 2" xfId="18070"/>
    <cellStyle name="Note 6 4 2 2" xfId="46155"/>
    <cellStyle name="Note 6 4 3" xfId="46156"/>
    <cellStyle name="Note 6 4 4" xfId="46157"/>
    <cellStyle name="Note 6 5" xfId="18071"/>
    <cellStyle name="Note 6 5 2" xfId="46158"/>
    <cellStyle name="Note 6 6" xfId="46159"/>
    <cellStyle name="Note 6 7" xfId="46160"/>
    <cellStyle name="Note 60" xfId="18072"/>
    <cellStyle name="Note 61" xfId="18073"/>
    <cellStyle name="Note 62" xfId="18074"/>
    <cellStyle name="Note 63" xfId="18075"/>
    <cellStyle name="Note 64" xfId="18076"/>
    <cellStyle name="Note 65" xfId="46161"/>
    <cellStyle name="Note 7" xfId="18077"/>
    <cellStyle name="Note 7 2" xfId="18078"/>
    <cellStyle name="Note 7 2 2" xfId="18079"/>
    <cellStyle name="Note 7 2 2 2" xfId="46162"/>
    <cellStyle name="Note 7 2 2 3" xfId="46163"/>
    <cellStyle name="Note 7 2 3" xfId="46164"/>
    <cellStyle name="Note 7 2 3 2" xfId="46165"/>
    <cellStyle name="Note 7 2 4" xfId="46166"/>
    <cellStyle name="Note 7 2 5" xfId="46167"/>
    <cellStyle name="Note 7 2 6" xfId="46168"/>
    <cellStyle name="Note 7 2 7" xfId="46169"/>
    <cellStyle name="Note 7 2 8" xfId="46170"/>
    <cellStyle name="Note 7 3" xfId="18080"/>
    <cellStyle name="Note 7 3 2" xfId="18081"/>
    <cellStyle name="Note 7 3 2 2" xfId="46171"/>
    <cellStyle name="Note 7 3 3" xfId="46172"/>
    <cellStyle name="Note 7 3 3 2" xfId="46173"/>
    <cellStyle name="Note 7 3 4" xfId="46174"/>
    <cellStyle name="Note 7 3 5" xfId="46175"/>
    <cellStyle name="Note 7 3 6" xfId="46176"/>
    <cellStyle name="Note 7 3 7" xfId="46177"/>
    <cellStyle name="Note 7 4" xfId="18082"/>
    <cellStyle name="Note 7 4 2" xfId="18083"/>
    <cellStyle name="Note 7 4 2 2" xfId="46178"/>
    <cellStyle name="Note 7 4 3" xfId="46179"/>
    <cellStyle name="Note 7 4 4" xfId="46180"/>
    <cellStyle name="Note 7 5" xfId="18084"/>
    <cellStyle name="Note 7 5 2" xfId="46181"/>
    <cellStyle name="Note 7 6" xfId="46182"/>
    <cellStyle name="Note 7 7" xfId="46183"/>
    <cellStyle name="Note 7 8" xfId="46184"/>
    <cellStyle name="Note 8" xfId="18085"/>
    <cellStyle name="Note 8 2" xfId="18086"/>
    <cellStyle name="Note 8 2 2" xfId="18087"/>
    <cellStyle name="Note 8 2 2 2" xfId="46185"/>
    <cellStyle name="Note 8 2 2 3" xfId="46186"/>
    <cellStyle name="Note 8 2 3" xfId="46187"/>
    <cellStyle name="Note 8 2 3 2" xfId="46188"/>
    <cellStyle name="Note 8 2 4" xfId="46189"/>
    <cellStyle name="Note 8 2 5" xfId="46190"/>
    <cellStyle name="Note 8 2 6" xfId="46191"/>
    <cellStyle name="Note 8 2 7" xfId="46192"/>
    <cellStyle name="Note 8 3" xfId="18088"/>
    <cellStyle name="Note 8 3 2" xfId="18089"/>
    <cellStyle name="Note 8 3 2 2" xfId="46193"/>
    <cellStyle name="Note 8 3 3" xfId="46194"/>
    <cellStyle name="Note 8 3 4" xfId="46195"/>
    <cellStyle name="Note 8 3 5" xfId="46196"/>
    <cellStyle name="Note 8 3 6" xfId="46197"/>
    <cellStyle name="Note 8 3 7" xfId="46198"/>
    <cellStyle name="Note 8 4" xfId="18090"/>
    <cellStyle name="Note 8 4 2" xfId="18091"/>
    <cellStyle name="Note 8 4 2 2" xfId="46199"/>
    <cellStyle name="Note 8 4 3" xfId="46200"/>
    <cellStyle name="Note 8 4 4" xfId="46201"/>
    <cellStyle name="Note 8 5" xfId="18092"/>
    <cellStyle name="Note 8 5 2" xfId="46202"/>
    <cellStyle name="Note 8 6" xfId="46203"/>
    <cellStyle name="Note 8 7" xfId="46204"/>
    <cellStyle name="Note 9" xfId="18093"/>
    <cellStyle name="Note 9 2" xfId="18094"/>
    <cellStyle name="Note 9 2 2" xfId="18095"/>
    <cellStyle name="Note 9 2 2 2" xfId="46205"/>
    <cellStyle name="Note 9 2 2 3" xfId="46206"/>
    <cellStyle name="Note 9 2 3" xfId="46207"/>
    <cellStyle name="Note 9 2 3 2" xfId="46208"/>
    <cellStyle name="Note 9 2 4" xfId="46209"/>
    <cellStyle name="Note 9 2 5" xfId="46210"/>
    <cellStyle name="Note 9 2 6" xfId="46211"/>
    <cellStyle name="Note 9 2 7" xfId="46212"/>
    <cellStyle name="Note 9 3" xfId="18096"/>
    <cellStyle name="Note 9 3 2" xfId="18097"/>
    <cellStyle name="Note 9 3 2 2" xfId="46213"/>
    <cellStyle name="Note 9 3 3" xfId="46214"/>
    <cellStyle name="Note 9 3 4" xfId="46215"/>
    <cellStyle name="Note 9 3 5" xfId="46216"/>
    <cellStyle name="Note 9 3 6" xfId="46217"/>
    <cellStyle name="Note 9 3 7" xfId="46218"/>
    <cellStyle name="Note 9 4" xfId="18098"/>
    <cellStyle name="Note 9 4 2" xfId="18099"/>
    <cellStyle name="Note 9 4 2 2" xfId="46219"/>
    <cellStyle name="Note 9 4 3" xfId="46220"/>
    <cellStyle name="Note 9 4 4" xfId="46221"/>
    <cellStyle name="Note 9 5" xfId="18100"/>
    <cellStyle name="Note 9 5 2" xfId="46222"/>
    <cellStyle name="Note 9 6" xfId="46223"/>
    <cellStyle name="Note 9 7" xfId="46224"/>
    <cellStyle name="Note 9 8" xfId="46225"/>
    <cellStyle name="Number" xfId="18101"/>
    <cellStyle name="OnOffToggle" xfId="18102"/>
    <cellStyle name="OnOffToggle 2" xfId="18103"/>
    <cellStyle name="OnOffToggle 2 2" xfId="18104"/>
    <cellStyle name="OnOffToggle 3" xfId="18105"/>
    <cellStyle name="OnOffToggle 3 2" xfId="18106"/>
    <cellStyle name="OnOffToggle 3 2 2" xfId="18107"/>
    <cellStyle name="OnOffToggle 4" xfId="18108"/>
    <cellStyle name="OnOffToggle 4 2" xfId="18109"/>
    <cellStyle name="OnOffToggle 4 3" xfId="18110"/>
    <cellStyle name="OnOffToggle 5" xfId="18111"/>
    <cellStyle name="OnOffToggle 5 2" xfId="18112"/>
    <cellStyle name="OnOffToggle 6" xfId="18113"/>
    <cellStyle name="Output 10" xfId="18114"/>
    <cellStyle name="Output 11" xfId="18115"/>
    <cellStyle name="Output 12" xfId="18116"/>
    <cellStyle name="Output 13" xfId="18117"/>
    <cellStyle name="Output 14" xfId="18118"/>
    <cellStyle name="Output 15" xfId="18119"/>
    <cellStyle name="Output 16" xfId="18120"/>
    <cellStyle name="Output 17" xfId="18121"/>
    <cellStyle name="Output 18" xfId="18122"/>
    <cellStyle name="Output 19" xfId="18123"/>
    <cellStyle name="Output 2" xfId="18124"/>
    <cellStyle name="Output 2 10" xfId="46226"/>
    <cellStyle name="Output 2 2" xfId="18125"/>
    <cellStyle name="Output 2 2 2" xfId="18126"/>
    <cellStyle name="Output 2 2 2 2" xfId="46227"/>
    <cellStyle name="Output 2 2 2 2 2" xfId="46228"/>
    <cellStyle name="Output 2 2 2 3" xfId="46229"/>
    <cellStyle name="Output 2 2 2 4" xfId="46230"/>
    <cellStyle name="Output 2 2 2 5" xfId="46231"/>
    <cellStyle name="Output 2 2 2 6" xfId="46232"/>
    <cellStyle name="Output 2 2 2 7" xfId="46233"/>
    <cellStyle name="Output 2 2 3" xfId="18127"/>
    <cellStyle name="Output 2 2 3 2" xfId="18128"/>
    <cellStyle name="Output 2 2 3 2 2" xfId="46234"/>
    <cellStyle name="Output 2 2 3 3" xfId="46235"/>
    <cellStyle name="Output 2 2 4" xfId="18129"/>
    <cellStyle name="Output 2 2 4 2" xfId="46236"/>
    <cellStyle name="Output 2 2 5" xfId="46237"/>
    <cellStyle name="Output 2 2 6" xfId="46238"/>
    <cellStyle name="Output 2 3" xfId="18130"/>
    <cellStyle name="Output 2 3 2" xfId="18131"/>
    <cellStyle name="Output 2 3 2 2" xfId="46239"/>
    <cellStyle name="Output 2 3 2 2 2" xfId="46240"/>
    <cellStyle name="Output 2 3 2 3" xfId="46241"/>
    <cellStyle name="Output 2 3 2 4" xfId="46242"/>
    <cellStyle name="Output 2 3 3" xfId="46243"/>
    <cellStyle name="Output 2 3 3 2" xfId="46244"/>
    <cellStyle name="Output 2 3 4" xfId="46245"/>
    <cellStyle name="Output 2 3 4 2" xfId="46246"/>
    <cellStyle name="Output 2 3 5" xfId="46247"/>
    <cellStyle name="Output 2 4" xfId="18132"/>
    <cellStyle name="Output 2 4 2" xfId="18133"/>
    <cellStyle name="Output 2 4 2 2" xfId="46248"/>
    <cellStyle name="Output 2 4 3" xfId="46249"/>
    <cellStyle name="Output 2 4 4" xfId="46250"/>
    <cellStyle name="Output 2 5" xfId="18134"/>
    <cellStyle name="Output 2 5 2" xfId="46251"/>
    <cellStyle name="Output 2 5 3" xfId="46252"/>
    <cellStyle name="Output 2 6" xfId="46253"/>
    <cellStyle name="Output 2 6 2" xfId="46254"/>
    <cellStyle name="Output 2 7" xfId="46255"/>
    <cellStyle name="Output 2 8" xfId="46256"/>
    <cellStyle name="Output 2 9" xfId="46257"/>
    <cellStyle name="Output 20" xfId="18135"/>
    <cellStyle name="Output 21" xfId="18136"/>
    <cellStyle name="Output 22" xfId="18137"/>
    <cellStyle name="Output 23" xfId="18138"/>
    <cellStyle name="Output 24" xfId="18139"/>
    <cellStyle name="Output 25" xfId="18140"/>
    <cellStyle name="Output 26" xfId="18141"/>
    <cellStyle name="Output 27" xfId="18142"/>
    <cellStyle name="Output 28" xfId="18143"/>
    <cellStyle name="Output 29" xfId="18144"/>
    <cellStyle name="Output 3" xfId="18145"/>
    <cellStyle name="Output 3 10" xfId="46258"/>
    <cellStyle name="Output 3 2" xfId="18146"/>
    <cellStyle name="Output 3 2 2" xfId="18147"/>
    <cellStyle name="Output 3 2 2 2" xfId="46259"/>
    <cellStyle name="Output 3 2 3" xfId="18148"/>
    <cellStyle name="Output 3 2 4" xfId="46260"/>
    <cellStyle name="Output 3 3" xfId="18149"/>
    <cellStyle name="Output 3 3 2" xfId="46261"/>
    <cellStyle name="Output 3 3 2 2" xfId="46262"/>
    <cellStyle name="Output 3 3 3" xfId="46263"/>
    <cellStyle name="Output 3 4" xfId="18150"/>
    <cellStyle name="Output 3 4 2" xfId="46264"/>
    <cellStyle name="Output 3 5" xfId="46265"/>
    <cellStyle name="Output 3 6" xfId="46266"/>
    <cellStyle name="Output 3 7" xfId="46267"/>
    <cellStyle name="Output 3 8" xfId="46268"/>
    <cellStyle name="Output 3 9" xfId="46269"/>
    <cellStyle name="Output 30" xfId="18151"/>
    <cellStyle name="Output 31" xfId="18152"/>
    <cellStyle name="Output 32" xfId="18153"/>
    <cellStyle name="Output 33" xfId="18154"/>
    <cellStyle name="Output 34" xfId="18155"/>
    <cellStyle name="Output 35" xfId="18156"/>
    <cellStyle name="Output 36" xfId="18157"/>
    <cellStyle name="Output 37" xfId="18158"/>
    <cellStyle name="Output 38" xfId="18159"/>
    <cellStyle name="Output 39" xfId="18160"/>
    <cellStyle name="Output 4" xfId="18161"/>
    <cellStyle name="Output 4 2" xfId="18162"/>
    <cellStyle name="Output 4 2 2" xfId="46270"/>
    <cellStyle name="Output 4 2 2 2" xfId="46271"/>
    <cellStyle name="Output 4 2 3" xfId="46272"/>
    <cellStyle name="Output 4 2 4" xfId="46273"/>
    <cellStyle name="Output 4 3" xfId="18163"/>
    <cellStyle name="Output 4 3 2" xfId="46274"/>
    <cellStyle name="Output 4 3 3" xfId="46275"/>
    <cellStyle name="Output 4 4" xfId="46276"/>
    <cellStyle name="Output 4 4 2" xfId="46277"/>
    <cellStyle name="Output 4 5" xfId="46278"/>
    <cellStyle name="Output 40" xfId="18164"/>
    <cellStyle name="Output 41" xfId="18165"/>
    <cellStyle name="Output 42" xfId="18166"/>
    <cellStyle name="Output 43" xfId="18167"/>
    <cellStyle name="Output 44" xfId="18168"/>
    <cellStyle name="Output 45" xfId="18169"/>
    <cellStyle name="Output 46" xfId="18170"/>
    <cellStyle name="Output 47" xfId="18171"/>
    <cellStyle name="Output 48" xfId="18172"/>
    <cellStyle name="Output 49" xfId="18173"/>
    <cellStyle name="Output 5" xfId="18174"/>
    <cellStyle name="Output 5 2" xfId="18175"/>
    <cellStyle name="Output 5 2 2" xfId="46279"/>
    <cellStyle name="Output 5 2 3" xfId="46280"/>
    <cellStyle name="Output 5 3" xfId="18176"/>
    <cellStyle name="Output 5 3 2" xfId="46281"/>
    <cellStyle name="Output 5 4" xfId="46282"/>
    <cellStyle name="Output 50" xfId="18177"/>
    <cellStyle name="Output 51" xfId="18178"/>
    <cellStyle name="Output 52" xfId="18179"/>
    <cellStyle name="Output 53" xfId="18180"/>
    <cellStyle name="Output 54" xfId="18181"/>
    <cellStyle name="Output 55" xfId="18182"/>
    <cellStyle name="Output 56" xfId="18183"/>
    <cellStyle name="Output 57" xfId="18184"/>
    <cellStyle name="Output 58" xfId="18185"/>
    <cellStyle name="Output 59" xfId="18186"/>
    <cellStyle name="Output 6" xfId="18187"/>
    <cellStyle name="Output 6 2" xfId="18188"/>
    <cellStyle name="Output 6 2 2" xfId="46283"/>
    <cellStyle name="Output 6 3" xfId="18189"/>
    <cellStyle name="Output 6 4" xfId="46284"/>
    <cellStyle name="Output 60" xfId="18190"/>
    <cellStyle name="Output 61" xfId="18191"/>
    <cellStyle name="Output 62" xfId="18192"/>
    <cellStyle name="Output 63" xfId="18193"/>
    <cellStyle name="Output 64" xfId="18194"/>
    <cellStyle name="Output 65" xfId="46285"/>
    <cellStyle name="Output 7" xfId="18195"/>
    <cellStyle name="Output 7 2" xfId="18196"/>
    <cellStyle name="Output 8" xfId="18197"/>
    <cellStyle name="Output 8 2" xfId="46286"/>
    <cellStyle name="Output 9" xfId="18198"/>
    <cellStyle name="Output millions" xfId="18199"/>
    <cellStyle name="Output millions 2" xfId="18200"/>
    <cellStyle name="Output millions 2 2" xfId="18201"/>
    <cellStyle name="Output millions 2_2011 Operations Snapshot" xfId="18202"/>
    <cellStyle name="Output millions 3" xfId="18203"/>
    <cellStyle name="Output millions 3 2" xfId="18204"/>
    <cellStyle name="Output millions 3 2 2" xfId="18205"/>
    <cellStyle name="Output millions 3 2_County_Stop_Light_Chart_2012_02" xfId="18206"/>
    <cellStyle name="Output millions 4" xfId="18207"/>
    <cellStyle name="Output millions 4 2" xfId="18208"/>
    <cellStyle name="Output millions 4 3" xfId="18209"/>
    <cellStyle name="Output millions 4_2012 Operations Snapshot" xfId="18210"/>
    <cellStyle name="Output millions 5" xfId="18211"/>
    <cellStyle name="Output millions 5 2" xfId="18212"/>
    <cellStyle name="Output millions 5_VarX" xfId="18213"/>
    <cellStyle name="Output millions 6" xfId="18214"/>
    <cellStyle name="Output millions_2012 Jan CAP ASM Report" xfId="18215"/>
    <cellStyle name="Percen - Style1" xfId="18216"/>
    <cellStyle name="Percen - Style1 2" xfId="18217"/>
    <cellStyle name="Percen - Style1 2 2" xfId="46287"/>
    <cellStyle name="Percen - Style1 2 2 2" xfId="46288"/>
    <cellStyle name="Percen - Style1 2 3" xfId="46289"/>
    <cellStyle name="Percen - Style1 3" xfId="46290"/>
    <cellStyle name="Percen - Style1 3 2" xfId="46291"/>
    <cellStyle name="Percen - Style1 3 3" xfId="46292"/>
    <cellStyle name="Percen - Style1 4" xfId="46293"/>
    <cellStyle name="Percen - Style1 4 2" xfId="46294"/>
    <cellStyle name="Percen - Style2" xfId="18218"/>
    <cellStyle name="Percen - Style2 2" xfId="18219"/>
    <cellStyle name="Percen - Style2 2 2" xfId="46295"/>
    <cellStyle name="Percen - Style2 2 2 2" xfId="46296"/>
    <cellStyle name="Percen - Style2 2 3" xfId="46297"/>
    <cellStyle name="Percen - Style2 3" xfId="18220"/>
    <cellStyle name="Percen - Style2 3 2" xfId="46298"/>
    <cellStyle name="Percen - Style2 3 3" xfId="46299"/>
    <cellStyle name="Percen - Style2 4" xfId="46300"/>
    <cellStyle name="Percen - Style2 4 2" xfId="46301"/>
    <cellStyle name="Percen - Style3" xfId="18221"/>
    <cellStyle name="Percen - Style3 2" xfId="18222"/>
    <cellStyle name="Percen - Style3 2 2" xfId="18223"/>
    <cellStyle name="Percen - Style3 2 2 2" xfId="46302"/>
    <cellStyle name="Percen - Style3 2 3" xfId="46303"/>
    <cellStyle name="Percen - Style3 3" xfId="18224"/>
    <cellStyle name="Percen - Style3 3 2" xfId="46304"/>
    <cellStyle name="Percen - Style3 3 2 2" xfId="46305"/>
    <cellStyle name="Percen - Style3 3 3" xfId="46306"/>
    <cellStyle name="Percen - Style3 3 4" xfId="46307"/>
    <cellStyle name="Percen - Style3 4" xfId="18225"/>
    <cellStyle name="Percen - Style3 4 2" xfId="46308"/>
    <cellStyle name="Percen - Style3 5" xfId="46309"/>
    <cellStyle name="Percen - Style3_ACCOUNTS" xfId="18226"/>
    <cellStyle name="Percen - Style5" xfId="46310"/>
    <cellStyle name="Percent" xfId="3" builtinId="5"/>
    <cellStyle name="Percent (0)" xfId="18227"/>
    <cellStyle name="Percent (0) 2" xfId="46311"/>
    <cellStyle name="Percent (0) 3" xfId="46312"/>
    <cellStyle name="Percent [2]" xfId="18228"/>
    <cellStyle name="Percent [2] 10" xfId="18229"/>
    <cellStyle name="Percent [2] 10 2" xfId="46313"/>
    <cellStyle name="Percent [2] 10 3" xfId="46314"/>
    <cellStyle name="Percent [2] 11" xfId="46315"/>
    <cellStyle name="Percent [2] 11 2" xfId="46316"/>
    <cellStyle name="Percent [2] 12" xfId="46317"/>
    <cellStyle name="Percent [2] 12 2" xfId="46318"/>
    <cellStyle name="Percent [2] 12 3" xfId="46319"/>
    <cellStyle name="Percent [2] 2" xfId="18230"/>
    <cellStyle name="Percent [2] 2 2" xfId="18231"/>
    <cellStyle name="Percent [2] 2 2 2" xfId="18232"/>
    <cellStyle name="Percent [2] 2 2 2 2" xfId="46320"/>
    <cellStyle name="Percent [2] 2 2 2 2 2" xfId="46321"/>
    <cellStyle name="Percent [2] 2 2 2 3" xfId="46322"/>
    <cellStyle name="Percent [2] 2 2 3" xfId="18233"/>
    <cellStyle name="Percent [2] 2 2 3 2" xfId="46323"/>
    <cellStyle name="Percent [2] 2 2 4" xfId="46324"/>
    <cellStyle name="Percent [2] 2 2 4 2" xfId="46325"/>
    <cellStyle name="Percent [2] 2 3" xfId="18234"/>
    <cellStyle name="Percent [2] 2 3 2" xfId="46326"/>
    <cellStyle name="Percent [2] 2 3 2 2" xfId="46327"/>
    <cellStyle name="Percent [2] 2 3 2 3" xfId="46328"/>
    <cellStyle name="Percent [2] 2 3 3" xfId="46329"/>
    <cellStyle name="Percent [2] 2 4" xfId="18235"/>
    <cellStyle name="Percent [2] 2 4 2" xfId="46330"/>
    <cellStyle name="Percent [2] 2 4 2 2" xfId="46331"/>
    <cellStyle name="Percent [2] 2 4 3" xfId="46332"/>
    <cellStyle name="Percent [2] 2 5" xfId="46333"/>
    <cellStyle name="Percent [2] 2 5 2" xfId="46334"/>
    <cellStyle name="Percent [2] 2 6" xfId="46335"/>
    <cellStyle name="Percent [2] 2 6 2" xfId="46336"/>
    <cellStyle name="Percent [2] 3" xfId="18236"/>
    <cellStyle name="Percent [2] 3 2" xfId="18237"/>
    <cellStyle name="Percent [2] 3 2 2" xfId="18238"/>
    <cellStyle name="Percent [2] 3 2 2 2" xfId="46337"/>
    <cellStyle name="Percent [2] 3 2 3" xfId="18239"/>
    <cellStyle name="Percent [2] 3 2 4" xfId="46338"/>
    <cellStyle name="Percent [2] 3 3" xfId="18240"/>
    <cellStyle name="Percent [2] 3 3 2" xfId="18241"/>
    <cellStyle name="Percent [2] 3 3 2 2" xfId="46339"/>
    <cellStyle name="Percent [2] 3 3 3" xfId="18242"/>
    <cellStyle name="Percent [2] 3 4" xfId="18243"/>
    <cellStyle name="Percent [2] 3 4 2" xfId="18244"/>
    <cellStyle name="Percent [2] 3 4 2 2" xfId="46340"/>
    <cellStyle name="Percent [2] 3 4 3" xfId="18245"/>
    <cellStyle name="Percent [2] 3 5" xfId="46341"/>
    <cellStyle name="Percent [2] 3 5 2" xfId="46342"/>
    <cellStyle name="Percent [2] 4" xfId="18246"/>
    <cellStyle name="Percent [2] 4 2" xfId="18247"/>
    <cellStyle name="Percent [2] 4 2 2" xfId="46343"/>
    <cellStyle name="Percent [2] 4 2 2 2" xfId="46344"/>
    <cellStyle name="Percent [2] 4 2 2 2 2" xfId="46345"/>
    <cellStyle name="Percent [2] 4 2 2 3" xfId="46346"/>
    <cellStyle name="Percent [2] 4 2 3" xfId="46347"/>
    <cellStyle name="Percent [2] 4 2 3 2" xfId="46348"/>
    <cellStyle name="Percent [2] 4 2 4" xfId="46349"/>
    <cellStyle name="Percent [2] 4 2 4 2" xfId="46350"/>
    <cellStyle name="Percent [2] 4 3" xfId="18248"/>
    <cellStyle name="Percent [2] 4 3 2" xfId="46351"/>
    <cellStyle name="Percent [2] 4 3 2 2" xfId="46352"/>
    <cellStyle name="Percent [2] 4 3 3" xfId="46353"/>
    <cellStyle name="Percent [2] 4 3 4" xfId="46354"/>
    <cellStyle name="Percent [2] 4 4" xfId="46355"/>
    <cellStyle name="Percent [2] 4 4 2" xfId="46356"/>
    <cellStyle name="Percent [2] 4 4 2 2" xfId="46357"/>
    <cellStyle name="Percent [2] 4 4 3" xfId="46358"/>
    <cellStyle name="Percent [2] 4 5" xfId="46359"/>
    <cellStyle name="Percent [2] 4 5 2" xfId="46360"/>
    <cellStyle name="Percent [2] 4 6" xfId="46361"/>
    <cellStyle name="Percent [2] 4 6 2" xfId="46362"/>
    <cellStyle name="Percent [2] 5" xfId="18249"/>
    <cellStyle name="Percent [2] 5 2" xfId="18250"/>
    <cellStyle name="Percent [2] 5 2 2" xfId="18251"/>
    <cellStyle name="Percent [2] 5 2 2 2" xfId="46363"/>
    <cellStyle name="Percent [2] 5 2 2 2 2" xfId="46364"/>
    <cellStyle name="Percent [2] 5 2 3" xfId="46365"/>
    <cellStyle name="Percent [2] 5 2 3 2" xfId="46366"/>
    <cellStyle name="Percent [2] 5 2 4" xfId="46367"/>
    <cellStyle name="Percent [2] 5 2 4 2" xfId="46368"/>
    <cellStyle name="Percent [2] 5 2 5" xfId="46369"/>
    <cellStyle name="Percent [2] 5 3" xfId="46370"/>
    <cellStyle name="Percent [2] 5 3 2" xfId="46371"/>
    <cellStyle name="Percent [2] 5 3 2 2" xfId="46372"/>
    <cellStyle name="Percent [2] 5 4" xfId="46373"/>
    <cellStyle name="Percent [2] 5 4 2" xfId="46374"/>
    <cellStyle name="Percent [2] 5 5" xfId="46375"/>
    <cellStyle name="Percent [2] 5 5 2" xfId="46376"/>
    <cellStyle name="Percent [2] 6" xfId="18252"/>
    <cellStyle name="Percent [2] 6 2" xfId="18253"/>
    <cellStyle name="Percent [2] 6 2 2" xfId="46377"/>
    <cellStyle name="Percent [2] 6 2 2 2" xfId="46378"/>
    <cellStyle name="Percent [2] 6 3" xfId="46379"/>
    <cellStyle name="Percent [2] 6 3 2" xfId="46380"/>
    <cellStyle name="Percent [2] 6 4" xfId="46381"/>
    <cellStyle name="Percent [2] 6 4 2" xfId="46382"/>
    <cellStyle name="Percent [2] 7" xfId="18254"/>
    <cellStyle name="Percent [2] 7 2" xfId="46383"/>
    <cellStyle name="Percent [2] 7 2 2" xfId="46384"/>
    <cellStyle name="Percent [2] 7 3" xfId="46385"/>
    <cellStyle name="Percent [2] 8" xfId="46386"/>
    <cellStyle name="Percent [2] 8 2" xfId="46387"/>
    <cellStyle name="Percent [2] 8 2 2" xfId="46388"/>
    <cellStyle name="Percent [2] 8 3" xfId="46389"/>
    <cellStyle name="Percent [2] 8 4" xfId="46390"/>
    <cellStyle name="Percent [2] 9" xfId="46391"/>
    <cellStyle name="Percent [2] 9 2" xfId="46392"/>
    <cellStyle name="Percent [2] 9 2 2" xfId="46393"/>
    <cellStyle name="Percent [2] 9 2 2 2" xfId="46394"/>
    <cellStyle name="Percent [2] 9 2 3" xfId="46395"/>
    <cellStyle name="Percent [2] 9 3" xfId="46396"/>
    <cellStyle name="Percent [2] 9 3 2" xfId="46397"/>
    <cellStyle name="Percent [2] 9 4" xfId="46398"/>
    <cellStyle name="Percent 10" xfId="18255"/>
    <cellStyle name="Percent 10 2" xfId="18256"/>
    <cellStyle name="Percent 10 2 2" xfId="18257"/>
    <cellStyle name="Percent 10 2 2 2" xfId="46399"/>
    <cellStyle name="Percent 10 2 2 2 2" xfId="46400"/>
    <cellStyle name="Percent 10 2 2 3" xfId="46401"/>
    <cellStyle name="Percent 10 2 3" xfId="46402"/>
    <cellStyle name="Percent 10 2 3 2" xfId="46403"/>
    <cellStyle name="Percent 10 2 4" xfId="46404"/>
    <cellStyle name="Percent 10 2 4 2" xfId="46405"/>
    <cellStyle name="Percent 10 2 5" xfId="46406"/>
    <cellStyle name="Percent 10 3" xfId="18258"/>
    <cellStyle name="Percent 10 3 2" xfId="18259"/>
    <cellStyle name="Percent 10 3 2 2" xfId="46407"/>
    <cellStyle name="Percent 10 3 3" xfId="18260"/>
    <cellStyle name="Percent 10 3 3 2" xfId="46408"/>
    <cellStyle name="Percent 10 3 4" xfId="46409"/>
    <cellStyle name="Percent 10 4" xfId="18261"/>
    <cellStyle name="Percent 10 4 2" xfId="46410"/>
    <cellStyle name="Percent 10 4 2 2" xfId="46411"/>
    <cellStyle name="Percent 10 4 3" xfId="46412"/>
    <cellStyle name="Percent 10 4 4" xfId="46413"/>
    <cellStyle name="Percent 10 5" xfId="46414"/>
    <cellStyle name="Percent 10 5 2" xfId="46415"/>
    <cellStyle name="Percent 10 5 2 2" xfId="46416"/>
    <cellStyle name="Percent 10 5 3" xfId="46417"/>
    <cellStyle name="Percent 10 6" xfId="46418"/>
    <cellStyle name="Percent 10 6 2" xfId="46419"/>
    <cellStyle name="Percent 10 7" xfId="46420"/>
    <cellStyle name="Percent 10 8" xfId="46421"/>
    <cellStyle name="Percent 10 9" xfId="46422"/>
    <cellStyle name="Percent 100" xfId="18262"/>
    <cellStyle name="Percent 101" xfId="18263"/>
    <cellStyle name="Percent 102" xfId="18264"/>
    <cellStyle name="Percent 103" xfId="18265"/>
    <cellStyle name="Percent 104" xfId="18266"/>
    <cellStyle name="Percent 105" xfId="18267"/>
    <cellStyle name="Percent 106" xfId="18268"/>
    <cellStyle name="Percent 107" xfId="18269"/>
    <cellStyle name="Percent 108" xfId="18270"/>
    <cellStyle name="Percent 109" xfId="18271"/>
    <cellStyle name="Percent 11" xfId="18272"/>
    <cellStyle name="Percent 11 2" xfId="18273"/>
    <cellStyle name="Percent 11 2 2" xfId="18274"/>
    <cellStyle name="Percent 11 2 2 2" xfId="46423"/>
    <cellStyle name="Percent 11 2 2 2 2" xfId="46424"/>
    <cellStyle name="Percent 11 2 2 3" xfId="46425"/>
    <cellStyle name="Percent 11 2 3" xfId="18275"/>
    <cellStyle name="Percent 11 2 3 2" xfId="46426"/>
    <cellStyle name="Percent 11 2 4" xfId="46427"/>
    <cellStyle name="Percent 11 2 4 2" xfId="46428"/>
    <cellStyle name="Percent 11 3" xfId="18276"/>
    <cellStyle name="Percent 11 3 2" xfId="18277"/>
    <cellStyle name="Percent 11 3 2 2" xfId="46429"/>
    <cellStyle name="Percent 11 3 2 3" xfId="46430"/>
    <cellStyle name="Percent 11 3 3" xfId="18278"/>
    <cellStyle name="Percent 11 4" xfId="18279"/>
    <cellStyle name="Percent 11 4 2" xfId="18280"/>
    <cellStyle name="Percent 11 4 2 2" xfId="46431"/>
    <cellStyle name="Percent 11 4 3" xfId="18281"/>
    <cellStyle name="Percent 11 5" xfId="18282"/>
    <cellStyle name="Percent 11 5 2" xfId="46432"/>
    <cellStyle name="Percent 11 6" xfId="46433"/>
    <cellStyle name="Percent 11 6 2" xfId="46434"/>
    <cellStyle name="Percent 110" xfId="18283"/>
    <cellStyle name="Percent 111" xfId="18284"/>
    <cellStyle name="Percent 112" xfId="18285"/>
    <cellStyle name="Percent 113" xfId="18286"/>
    <cellStyle name="Percent 114" xfId="18287"/>
    <cellStyle name="Percent 115" xfId="18288"/>
    <cellStyle name="Percent 116" xfId="18289"/>
    <cellStyle name="Percent 117" xfId="18290"/>
    <cellStyle name="Percent 118" xfId="18291"/>
    <cellStyle name="Percent 119" xfId="18292"/>
    <cellStyle name="Percent 12" xfId="18293"/>
    <cellStyle name="Percent 12 2" xfId="18294"/>
    <cellStyle name="Percent 12 2 2" xfId="18295"/>
    <cellStyle name="Percent 12 2 2 2" xfId="18296"/>
    <cellStyle name="Percent 12 2 2 2 2" xfId="46435"/>
    <cellStyle name="Percent 12 2 2 3" xfId="18297"/>
    <cellStyle name="Percent 12 2 3" xfId="18298"/>
    <cellStyle name="Percent 12 2 3 2" xfId="46436"/>
    <cellStyle name="Percent 12 2 4" xfId="18299"/>
    <cellStyle name="Percent 12 2 4 2" xfId="46437"/>
    <cellStyle name="Percent 12 3" xfId="18300"/>
    <cellStyle name="Percent 12 3 2" xfId="18301"/>
    <cellStyle name="Percent 12 3 2 2" xfId="46438"/>
    <cellStyle name="Percent 12 3 3" xfId="18302"/>
    <cellStyle name="Percent 12 4" xfId="18303"/>
    <cellStyle name="Percent 12 4 2" xfId="18304"/>
    <cellStyle name="Percent 12 4 2 2" xfId="46439"/>
    <cellStyle name="Percent 12 4 3" xfId="18305"/>
    <cellStyle name="Percent 12 5" xfId="18306"/>
    <cellStyle name="Percent 12 5 2" xfId="18307"/>
    <cellStyle name="Percent 12 5 2 2" xfId="46440"/>
    <cellStyle name="Percent 12 5 3" xfId="18308"/>
    <cellStyle name="Percent 12 6" xfId="46441"/>
    <cellStyle name="Percent 12 6 2" xfId="46442"/>
    <cellStyle name="Percent 120" xfId="18309"/>
    <cellStyle name="Percent 121" xfId="18310"/>
    <cellStyle name="Percent 122" xfId="18311"/>
    <cellStyle name="Percent 123" xfId="18312"/>
    <cellStyle name="Percent 124" xfId="18313"/>
    <cellStyle name="Percent 125" xfId="18314"/>
    <cellStyle name="Percent 126" xfId="18315"/>
    <cellStyle name="Percent 127" xfId="18316"/>
    <cellStyle name="Percent 128" xfId="18317"/>
    <cellStyle name="Percent 129" xfId="18318"/>
    <cellStyle name="Percent 13" xfId="18319"/>
    <cellStyle name="Percent 13 2" xfId="18320"/>
    <cellStyle name="Percent 13 2 2" xfId="18321"/>
    <cellStyle name="Percent 13 2 2 2" xfId="46443"/>
    <cellStyle name="Percent 13 2 2 2 2" xfId="46444"/>
    <cellStyle name="Percent 13 2 2 3" xfId="46445"/>
    <cellStyle name="Percent 13 2 3" xfId="18322"/>
    <cellStyle name="Percent 13 2 3 2" xfId="46446"/>
    <cellStyle name="Percent 13 2 4" xfId="46447"/>
    <cellStyle name="Percent 13 2 4 2" xfId="46448"/>
    <cellStyle name="Percent 13 3" xfId="18323"/>
    <cellStyle name="Percent 13 3 2" xfId="18324"/>
    <cellStyle name="Percent 13 3 2 2" xfId="46449"/>
    <cellStyle name="Percent 13 3 3" xfId="18325"/>
    <cellStyle name="Percent 13 4" xfId="18326"/>
    <cellStyle name="Percent 13 4 2" xfId="46450"/>
    <cellStyle name="Percent 13 4 2 2" xfId="46451"/>
    <cellStyle name="Percent 13 4 3" xfId="46452"/>
    <cellStyle name="Percent 13 5" xfId="18327"/>
    <cellStyle name="Percent 13 5 2" xfId="46453"/>
    <cellStyle name="Percent 13 6" xfId="18328"/>
    <cellStyle name="Percent 13 6 2" xfId="46454"/>
    <cellStyle name="Percent 13 7" xfId="46455"/>
    <cellStyle name="Percent 14" xfId="18329"/>
    <cellStyle name="Percent 14 2" xfId="18330"/>
    <cellStyle name="Percent 14 2 2" xfId="18331"/>
    <cellStyle name="Percent 14 2 2 2" xfId="18332"/>
    <cellStyle name="Percent 14 2 2 2 2" xfId="46456"/>
    <cellStyle name="Percent 14 2 2 3" xfId="46457"/>
    <cellStyle name="Percent 14 2 3" xfId="46458"/>
    <cellStyle name="Percent 14 2 3 2" xfId="46459"/>
    <cellStyle name="Percent 14 2 4" xfId="46460"/>
    <cellStyle name="Percent 14 2 4 2" xfId="46461"/>
    <cellStyle name="Percent 14 3" xfId="18333"/>
    <cellStyle name="Percent 14 3 2" xfId="18334"/>
    <cellStyle name="Percent 14 3 2 2" xfId="46462"/>
    <cellStyle name="Percent 14 3 3" xfId="46463"/>
    <cellStyle name="Percent 14 4" xfId="18335"/>
    <cellStyle name="Percent 14 4 2" xfId="18336"/>
    <cellStyle name="Percent 14 4 2 2" xfId="46464"/>
    <cellStyle name="Percent 14 4 3" xfId="18337"/>
    <cellStyle name="Percent 14 5" xfId="18338"/>
    <cellStyle name="Percent 14 5 2" xfId="18339"/>
    <cellStyle name="Percent 14 6" xfId="46465"/>
    <cellStyle name="Percent 14 6 2" xfId="46466"/>
    <cellStyle name="Percent 15" xfId="18340"/>
    <cellStyle name="Percent 15 2" xfId="18341"/>
    <cellStyle name="Percent 15 2 2" xfId="18342"/>
    <cellStyle name="Percent 15 2 2 2" xfId="46467"/>
    <cellStyle name="Percent 15 2 2 2 2" xfId="46468"/>
    <cellStyle name="Percent 15 2 2 3" xfId="46469"/>
    <cellStyle name="Percent 15 2 3" xfId="18343"/>
    <cellStyle name="Percent 15 2 3 2" xfId="46470"/>
    <cellStyle name="Percent 15 2 4" xfId="18344"/>
    <cellStyle name="Percent 15 2 4 2" xfId="46471"/>
    <cellStyle name="Percent 15 2 5" xfId="18345"/>
    <cellStyle name="Percent 15 3" xfId="18346"/>
    <cellStyle name="Percent 15 3 2" xfId="18347"/>
    <cellStyle name="Percent 15 3 2 2" xfId="46472"/>
    <cellStyle name="Percent 15 3 3" xfId="46473"/>
    <cellStyle name="Percent 15 4" xfId="18348"/>
    <cellStyle name="Percent 15 4 2" xfId="18349"/>
    <cellStyle name="Percent 15 4 2 2" xfId="46474"/>
    <cellStyle name="Percent 15 4 3" xfId="18350"/>
    <cellStyle name="Percent 15 5" xfId="18351"/>
    <cellStyle name="Percent 15 5 2" xfId="46475"/>
    <cellStyle name="Percent 15 6" xfId="18352"/>
    <cellStyle name="Percent 15 6 2" xfId="46476"/>
    <cellStyle name="Percent 15 7" xfId="46477"/>
    <cellStyle name="Percent 16" xfId="18353"/>
    <cellStyle name="Percent 16 2" xfId="18354"/>
    <cellStyle name="Percent 16 2 2" xfId="18355"/>
    <cellStyle name="Percent 16 2 2 2" xfId="46478"/>
    <cellStyle name="Percent 16 2 2 2 2" xfId="46479"/>
    <cellStyle name="Percent 16 2 2 3" xfId="46480"/>
    <cellStyle name="Percent 16 2 3" xfId="18356"/>
    <cellStyle name="Percent 16 2 3 2" xfId="46481"/>
    <cellStyle name="Percent 16 2 4" xfId="46482"/>
    <cellStyle name="Percent 16 2 4 2" xfId="46483"/>
    <cellStyle name="Percent 16 3" xfId="18357"/>
    <cellStyle name="Percent 16 3 2" xfId="18358"/>
    <cellStyle name="Percent 16 3 2 2" xfId="46484"/>
    <cellStyle name="Percent 16 3 3" xfId="18359"/>
    <cellStyle name="Percent 16 4" xfId="18360"/>
    <cellStyle name="Percent 16 4 2" xfId="18361"/>
    <cellStyle name="Percent 16 4 2 2" xfId="46485"/>
    <cellStyle name="Percent 16 4 3" xfId="18362"/>
    <cellStyle name="Percent 16 5" xfId="46486"/>
    <cellStyle name="Percent 16 5 2" xfId="46487"/>
    <cellStyle name="Percent 17" xfId="18363"/>
    <cellStyle name="Percent 17 2" xfId="18364"/>
    <cellStyle name="Percent 17 2 2" xfId="18365"/>
    <cellStyle name="Percent 17 2 2 2" xfId="46488"/>
    <cellStyle name="Percent 17 2 2 2 2" xfId="46489"/>
    <cellStyle name="Percent 17 2 2 3" xfId="46490"/>
    <cellStyle name="Percent 17 2 3" xfId="18366"/>
    <cellStyle name="Percent 17 2 3 2" xfId="46491"/>
    <cellStyle name="Percent 17 2 4" xfId="18367"/>
    <cellStyle name="Percent 17 2 4 2" xfId="46492"/>
    <cellStyle name="Percent 17 3" xfId="18368"/>
    <cellStyle name="Percent 17 3 2" xfId="18369"/>
    <cellStyle name="Percent 17 3 2 2" xfId="46493"/>
    <cellStyle name="Percent 17 3 3" xfId="18370"/>
    <cellStyle name="Percent 17 3 4" xfId="46494"/>
    <cellStyle name="Percent 17 4" xfId="18371"/>
    <cellStyle name="Percent 17 4 2" xfId="18372"/>
    <cellStyle name="Percent 17 4 2 2" xfId="46495"/>
    <cellStyle name="Percent 17 4 3" xfId="18373"/>
    <cellStyle name="Percent 17 5" xfId="46496"/>
    <cellStyle name="Percent 17 5 2" xfId="46497"/>
    <cellStyle name="Percent 18" xfId="18374"/>
    <cellStyle name="Percent 18 2" xfId="18375"/>
    <cellStyle name="Percent 18 2 2" xfId="18376"/>
    <cellStyle name="Percent 18 2 2 2" xfId="46498"/>
    <cellStyle name="Percent 18 2 2 2 2" xfId="46499"/>
    <cellStyle name="Percent 18 2 2 3" xfId="46500"/>
    <cellStyle name="Percent 18 2 3" xfId="18377"/>
    <cellStyle name="Percent 18 2 3 2" xfId="46501"/>
    <cellStyle name="Percent 18 2 4" xfId="46502"/>
    <cellStyle name="Percent 18 2 4 2" xfId="46503"/>
    <cellStyle name="Percent 18 3" xfId="18378"/>
    <cellStyle name="Percent 18 3 2" xfId="18379"/>
    <cellStyle name="Percent 18 3 2 2" xfId="46504"/>
    <cellStyle name="Percent 18 3 3" xfId="18380"/>
    <cellStyle name="Percent 18 3 4" xfId="46505"/>
    <cellStyle name="Percent 18 4" xfId="18381"/>
    <cellStyle name="Percent 18 4 2" xfId="18382"/>
    <cellStyle name="Percent 18 4 2 2" xfId="46506"/>
    <cellStyle name="Percent 18 4 3" xfId="18383"/>
    <cellStyle name="Percent 18 5" xfId="18384"/>
    <cellStyle name="Percent 18 5 2" xfId="18385"/>
    <cellStyle name="Percent 19" xfId="18386"/>
    <cellStyle name="Percent 19 2" xfId="18387"/>
    <cellStyle name="Percent 19 2 2" xfId="18388"/>
    <cellStyle name="Percent 19 2 2 2" xfId="46507"/>
    <cellStyle name="Percent 19 2 2 2 2" xfId="46508"/>
    <cellStyle name="Percent 19 2 2 3" xfId="46509"/>
    <cellStyle name="Percent 19 2 3" xfId="18389"/>
    <cellStyle name="Percent 19 2 3 2" xfId="46510"/>
    <cellStyle name="Percent 19 2 4" xfId="46511"/>
    <cellStyle name="Percent 19 2 4 2" xfId="46512"/>
    <cellStyle name="Percent 19 3" xfId="18390"/>
    <cellStyle name="Percent 19 3 2" xfId="18391"/>
    <cellStyle name="Percent 19 3 2 2" xfId="46513"/>
    <cellStyle name="Percent 19 3 3" xfId="18392"/>
    <cellStyle name="Percent 19 4" xfId="18393"/>
    <cellStyle name="Percent 19 4 2" xfId="18394"/>
    <cellStyle name="Percent 19 4 2 2" xfId="46514"/>
    <cellStyle name="Percent 19 4 3" xfId="18395"/>
    <cellStyle name="Percent 19 5" xfId="46515"/>
    <cellStyle name="Percent 19 5 2" xfId="46516"/>
    <cellStyle name="Percent 2" xfId="18396"/>
    <cellStyle name="Percent 2 2" xfId="18397"/>
    <cellStyle name="Percent 2 2 2" xfId="18398"/>
    <cellStyle name="Percent 2 2 2 2" xfId="18399"/>
    <cellStyle name="Percent 2 2 2 2 2" xfId="46517"/>
    <cellStyle name="Percent 2 2 2 2 2 2" xfId="46518"/>
    <cellStyle name="Percent 2 2 2 2 3" xfId="46519"/>
    <cellStyle name="Percent 2 2 2 3" xfId="18400"/>
    <cellStyle name="Percent 2 2 2 3 2" xfId="46520"/>
    <cellStyle name="Percent 2 2 2 3 2 2" xfId="46521"/>
    <cellStyle name="Percent 2 2 2 3 3" xfId="46522"/>
    <cellStyle name="Percent 2 2 2 3 4" xfId="46523"/>
    <cellStyle name="Percent 2 2 2 4" xfId="46524"/>
    <cellStyle name="Percent 2 2 2 4 2" xfId="46525"/>
    <cellStyle name="Percent 2 2 2 5" xfId="46526"/>
    <cellStyle name="Percent 2 2 2 5 2" xfId="46527"/>
    <cellStyle name="Percent 2 2 3" xfId="18401"/>
    <cellStyle name="Percent 2 2 3 2" xfId="46528"/>
    <cellStyle name="Percent 2 2 3 2 2" xfId="46529"/>
    <cellStyle name="Percent 2 2 3 2 2 2" xfId="46530"/>
    <cellStyle name="Percent 2 2 3 2 3" xfId="46531"/>
    <cellStyle name="Percent 2 2 3 3" xfId="46532"/>
    <cellStyle name="Percent 2 2 3 3 2" xfId="46533"/>
    <cellStyle name="Percent 2 2 3 3 2 2" xfId="46534"/>
    <cellStyle name="Percent 2 2 3 3 3" xfId="46535"/>
    <cellStyle name="Percent 2 2 3 4" xfId="46536"/>
    <cellStyle name="Percent 2 2 3 4 2" xfId="46537"/>
    <cellStyle name="Percent 2 2 3 5" xfId="46538"/>
    <cellStyle name="Percent 2 2 3 5 2" xfId="46539"/>
    <cellStyle name="Percent 2 2 4" xfId="18402"/>
    <cellStyle name="Percent 2 2 4 2" xfId="46540"/>
    <cellStyle name="Percent 2 2 4 2 2" xfId="46541"/>
    <cellStyle name="Percent 2 2 4 3" xfId="46542"/>
    <cellStyle name="Percent 2 2 5" xfId="46543"/>
    <cellStyle name="Percent 2 2 5 2" xfId="46544"/>
    <cellStyle name="Percent 2 2 5 2 2" xfId="46545"/>
    <cellStyle name="Percent 2 2 5 3" xfId="46546"/>
    <cellStyle name="Percent 2 2 5 4" xfId="46547"/>
    <cellStyle name="Percent 2 2 5 5" xfId="46548"/>
    <cellStyle name="Percent 2 2 6" xfId="46549"/>
    <cellStyle name="Percent 2 2 6 2" xfId="46550"/>
    <cellStyle name="Percent 2 2 7" xfId="46551"/>
    <cellStyle name="Percent 2 2 7 2" xfId="46552"/>
    <cellStyle name="Percent 2 3" xfId="18403"/>
    <cellStyle name="Percent 2 3 2" xfId="18404"/>
    <cellStyle name="Percent 2 3 2 2" xfId="46553"/>
    <cellStyle name="Percent 2 3 2 2 2" xfId="46554"/>
    <cellStyle name="Percent 2 3 2 3" xfId="46555"/>
    <cellStyle name="Percent 2 3 2 4" xfId="46556"/>
    <cellStyle name="Percent 2 3 3" xfId="18405"/>
    <cellStyle name="Percent 2 3 3 2" xfId="46557"/>
    <cellStyle name="Percent 2 3 3 3" xfId="46558"/>
    <cellStyle name="Percent 2 3 4" xfId="18406"/>
    <cellStyle name="Percent 2 3 4 2" xfId="46559"/>
    <cellStyle name="Percent 2 4" xfId="18407"/>
    <cellStyle name="Percent 2 4 2" xfId="18408"/>
    <cellStyle name="Percent 2 4 2 2" xfId="46560"/>
    <cellStyle name="Percent 2 4 3" xfId="18409"/>
    <cellStyle name="Percent 2 4 3 2" xfId="46561"/>
    <cellStyle name="Percent 2 4 4" xfId="46562"/>
    <cellStyle name="Percent 2 5" xfId="18410"/>
    <cellStyle name="Percent 2 5 2" xfId="46563"/>
    <cellStyle name="Percent 2 5 3" xfId="46564"/>
    <cellStyle name="Percent 2 6" xfId="18411"/>
    <cellStyle name="Percent 2 6 2" xfId="46565"/>
    <cellStyle name="Percent 2 7" xfId="18412"/>
    <cellStyle name="Percent 2 7 2" xfId="46566"/>
    <cellStyle name="Percent 20" xfId="18413"/>
    <cellStyle name="Percent 20 2" xfId="18414"/>
    <cellStyle name="Percent 20 2 2" xfId="18415"/>
    <cellStyle name="Percent 20 2 2 2" xfId="46567"/>
    <cellStyle name="Percent 20 2 2 2 2" xfId="46568"/>
    <cellStyle name="Percent 20 2 2 3" xfId="46569"/>
    <cellStyle name="Percent 20 2 3" xfId="18416"/>
    <cellStyle name="Percent 20 2 3 2" xfId="46570"/>
    <cellStyle name="Percent 20 2 4" xfId="18417"/>
    <cellStyle name="Percent 20 2 4 2" xfId="46571"/>
    <cellStyle name="Percent 20 2 5" xfId="18418"/>
    <cellStyle name="Percent 20 3" xfId="18419"/>
    <cellStyle name="Percent 20 3 2" xfId="46572"/>
    <cellStyle name="Percent 20 3 2 2" xfId="46573"/>
    <cellStyle name="Percent 20 3 3" xfId="46574"/>
    <cellStyle name="Percent 20 4" xfId="18420"/>
    <cellStyle name="Percent 20 4 2" xfId="46575"/>
    <cellStyle name="Percent 20 5" xfId="18421"/>
    <cellStyle name="Percent 20 5 2" xfId="46576"/>
    <cellStyle name="Percent 20 6" xfId="46577"/>
    <cellStyle name="Percent 21" xfId="18422"/>
    <cellStyle name="Percent 21 2" xfId="18423"/>
    <cellStyle name="Percent 21 2 2" xfId="46578"/>
    <cellStyle name="Percent 21 2 2 2" xfId="46579"/>
    <cellStyle name="Percent 21 2 3" xfId="46580"/>
    <cellStyle name="Percent 21 2 3 2" xfId="46581"/>
    <cellStyle name="Percent 21 2 4" xfId="46582"/>
    <cellStyle name="Percent 21 3" xfId="18424"/>
    <cellStyle name="Percent 21 3 2" xfId="46583"/>
    <cellStyle name="Percent 21 3 2 2" xfId="46584"/>
    <cellStyle name="Percent 21 3 3" xfId="46585"/>
    <cellStyle name="Percent 21 4" xfId="46586"/>
    <cellStyle name="Percent 21 4 2" xfId="46587"/>
    <cellStyle name="Percent 21 4 3" xfId="46588"/>
    <cellStyle name="Percent 21 5" xfId="46589"/>
    <cellStyle name="Percent 21 5 2" xfId="46590"/>
    <cellStyle name="Percent 21 6" xfId="46591"/>
    <cellStyle name="Percent 22" xfId="18425"/>
    <cellStyle name="Percent 22 2" xfId="18426"/>
    <cellStyle name="Percent 22 2 2" xfId="18427"/>
    <cellStyle name="Percent 22 2 2 2" xfId="46592"/>
    <cellStyle name="Percent 22 2 3" xfId="46593"/>
    <cellStyle name="Percent 22 3" xfId="18428"/>
    <cellStyle name="Percent 22 3 2" xfId="18429"/>
    <cellStyle name="Percent 22 3 2 2" xfId="46594"/>
    <cellStyle name="Percent 22 3 3" xfId="18430"/>
    <cellStyle name="Percent 22 4" xfId="18431"/>
    <cellStyle name="Percent 22 4 2" xfId="18432"/>
    <cellStyle name="Percent 22 5" xfId="46595"/>
    <cellStyle name="Percent 23" xfId="18433"/>
    <cellStyle name="Percent 23 2" xfId="18434"/>
    <cellStyle name="Percent 23 2 2" xfId="18435"/>
    <cellStyle name="Percent 23 2 2 2" xfId="46596"/>
    <cellStyle name="Percent 23 2 3" xfId="46597"/>
    <cellStyle name="Percent 23 3" xfId="18436"/>
    <cellStyle name="Percent 23 3 2" xfId="18437"/>
    <cellStyle name="Percent 23 3 2 2" xfId="46598"/>
    <cellStyle name="Percent 23 3 3" xfId="18438"/>
    <cellStyle name="Percent 23 4" xfId="18439"/>
    <cellStyle name="Percent 23 4 2" xfId="18440"/>
    <cellStyle name="Percent 23 5" xfId="46599"/>
    <cellStyle name="Percent 24" xfId="18441"/>
    <cellStyle name="Percent 24 2" xfId="18442"/>
    <cellStyle name="Percent 24 2 2" xfId="18443"/>
    <cellStyle name="Percent 24 2 2 2" xfId="46600"/>
    <cellStyle name="Percent 24 2 3" xfId="18444"/>
    <cellStyle name="Percent 24 3" xfId="18445"/>
    <cellStyle name="Percent 24 3 2" xfId="18446"/>
    <cellStyle name="Percent 24 3 2 2" xfId="46601"/>
    <cellStyle name="Percent 24 3 3" xfId="18447"/>
    <cellStyle name="Percent 24 4" xfId="18448"/>
    <cellStyle name="Percent 24 4 2" xfId="18449"/>
    <cellStyle name="Percent 24 4 2 2" xfId="46602"/>
    <cellStyle name="Percent 24 4 3" xfId="18450"/>
    <cellStyle name="Percent 24 5" xfId="18451"/>
    <cellStyle name="Percent 24 5 2" xfId="46603"/>
    <cellStyle name="Percent 24 6" xfId="46604"/>
    <cellStyle name="Percent 25" xfId="18452"/>
    <cellStyle name="Percent 25 2" xfId="18453"/>
    <cellStyle name="Percent 25 2 2" xfId="18454"/>
    <cellStyle name="Percent 25 2 2 2" xfId="46605"/>
    <cellStyle name="Percent 25 2 3" xfId="18455"/>
    <cellStyle name="Percent 25 3" xfId="18456"/>
    <cellStyle name="Percent 25 3 2" xfId="46606"/>
    <cellStyle name="Percent 25 3 3" xfId="46607"/>
    <cellStyle name="Percent 25 4" xfId="46608"/>
    <cellStyle name="Percent 25 4 2" xfId="46609"/>
    <cellStyle name="Percent 25 4 3" xfId="46610"/>
    <cellStyle name="Percent 25 5" xfId="46611"/>
    <cellStyle name="Percent 25 6" xfId="46612"/>
    <cellStyle name="Percent 25 7" xfId="46613"/>
    <cellStyle name="Percent 26" xfId="18457"/>
    <cellStyle name="Percent 26 2" xfId="18458"/>
    <cellStyle name="Percent 26 2 2" xfId="46614"/>
    <cellStyle name="Percent 26 2 2 2" xfId="46615"/>
    <cellStyle name="Percent 26 3" xfId="18459"/>
    <cellStyle name="Percent 26 3 2" xfId="46616"/>
    <cellStyle name="Percent 26 4" xfId="46617"/>
    <cellStyle name="Percent 26 4 2" xfId="46618"/>
    <cellStyle name="Percent 27" xfId="18460"/>
    <cellStyle name="Percent 27 2" xfId="18461"/>
    <cellStyle name="Percent 27 2 2" xfId="46619"/>
    <cellStyle name="Percent 27 3" xfId="18462"/>
    <cellStyle name="Percent 28" xfId="18463"/>
    <cellStyle name="Percent 28 2" xfId="18464"/>
    <cellStyle name="Percent 28 2 2" xfId="46620"/>
    <cellStyle name="Percent 28 2 3" xfId="46621"/>
    <cellStyle name="Percent 28 3" xfId="18465"/>
    <cellStyle name="Percent 29" xfId="18466"/>
    <cellStyle name="Percent 29 2" xfId="18467"/>
    <cellStyle name="Percent 29 2 2" xfId="46622"/>
    <cellStyle name="Percent 29 2 3" xfId="46623"/>
    <cellStyle name="Percent 29 3" xfId="18468"/>
    <cellStyle name="Percent 3" xfId="18469"/>
    <cellStyle name="Percent 3 2" xfId="18470"/>
    <cellStyle name="Percent 3 2 2" xfId="18471"/>
    <cellStyle name="Percent 3 2 2 2" xfId="18472"/>
    <cellStyle name="Percent 3 2 2 2 2" xfId="46624"/>
    <cellStyle name="Percent 3 2 2 3" xfId="18473"/>
    <cellStyle name="Percent 3 2 3" xfId="18474"/>
    <cellStyle name="Percent 3 2 3 2" xfId="46625"/>
    <cellStyle name="Percent 3 2 3 2 2" xfId="46626"/>
    <cellStyle name="Percent 3 2 3 3" xfId="46627"/>
    <cellStyle name="Percent 3 2 3 4" xfId="46628"/>
    <cellStyle name="Percent 3 2 4" xfId="18475"/>
    <cellStyle name="Percent 3 2 4 2" xfId="46629"/>
    <cellStyle name="Percent 3 2 5" xfId="46630"/>
    <cellStyle name="Percent 3 2 5 2" xfId="46631"/>
    <cellStyle name="Percent 3 3" xfId="18476"/>
    <cellStyle name="Percent 3 3 2" xfId="18477"/>
    <cellStyle name="Percent 3 3 2 2" xfId="46632"/>
    <cellStyle name="Percent 3 3 2 2 2" xfId="46633"/>
    <cellStyle name="Percent 3 3 2 3" xfId="46634"/>
    <cellStyle name="Percent 3 3 3" xfId="18478"/>
    <cellStyle name="Percent 3 3 3 2" xfId="46635"/>
    <cellStyle name="Percent 3 3 3 2 2" xfId="46636"/>
    <cellStyle name="Percent 3 3 3 3" xfId="46637"/>
    <cellStyle name="Percent 3 3 3 4" xfId="46638"/>
    <cellStyle name="Percent 3 3 4" xfId="46639"/>
    <cellStyle name="Percent 3 3 4 2" xfId="46640"/>
    <cellStyle name="Percent 3 3 4 2 2" xfId="46641"/>
    <cellStyle name="Percent 3 3 4 3" xfId="46642"/>
    <cellStyle name="Percent 3 3 5" xfId="46643"/>
    <cellStyle name="Percent 3 3 5 2" xfId="46644"/>
    <cellStyle name="Percent 3 3 6" xfId="46645"/>
    <cellStyle name="Percent 3 4" xfId="18479"/>
    <cellStyle name="Percent 3 4 2" xfId="46646"/>
    <cellStyle name="Percent 3 4 2 2" xfId="46647"/>
    <cellStyle name="Percent 3 4 2 2 2" xfId="46648"/>
    <cellStyle name="Percent 3 4 2 3" xfId="46649"/>
    <cellStyle name="Percent 3 4 2 4" xfId="46650"/>
    <cellStyle name="Percent 3 4 3" xfId="46651"/>
    <cellStyle name="Percent 3 4 3 2" xfId="46652"/>
    <cellStyle name="Percent 3 4 3 3" xfId="46653"/>
    <cellStyle name="Percent 3 4 4" xfId="46654"/>
    <cellStyle name="Percent 3 4 4 2" xfId="46655"/>
    <cellStyle name="Percent 3 5" xfId="18480"/>
    <cellStyle name="Percent 3 5 2" xfId="46656"/>
    <cellStyle name="Percent 3 5 2 2" xfId="46657"/>
    <cellStyle name="Percent 3 5 3" xfId="46658"/>
    <cellStyle name="Percent 3 6" xfId="18481"/>
    <cellStyle name="Percent 3 6 2" xfId="46659"/>
    <cellStyle name="Percent 3 6 2 2" xfId="46660"/>
    <cellStyle name="Percent 3 6 3" xfId="46661"/>
    <cellStyle name="Percent 3 7" xfId="46662"/>
    <cellStyle name="Percent 3 7 2" xfId="46663"/>
    <cellStyle name="Percent 3 7 3" xfId="46664"/>
    <cellStyle name="Percent 3 8" xfId="46665"/>
    <cellStyle name="Percent 3 8 2" xfId="46666"/>
    <cellStyle name="Percent 3 9" xfId="46667"/>
    <cellStyle name="Percent 3 9 2" xfId="46668"/>
    <cellStyle name="Percent 30" xfId="18482"/>
    <cellStyle name="Percent 30 2" xfId="18483"/>
    <cellStyle name="Percent 30 2 2" xfId="46669"/>
    <cellStyle name="Percent 30 2 3" xfId="46670"/>
    <cellStyle name="Percent 30 3" xfId="18484"/>
    <cellStyle name="Percent 31" xfId="18485"/>
    <cellStyle name="Percent 31 2" xfId="18486"/>
    <cellStyle name="Percent 31 2 2" xfId="46671"/>
    <cellStyle name="Percent 31 2 3" xfId="46672"/>
    <cellStyle name="Percent 31 3" xfId="18487"/>
    <cellStyle name="Percent 31 4" xfId="46673"/>
    <cellStyle name="Percent 32" xfId="18488"/>
    <cellStyle name="Percent 32 2" xfId="18489"/>
    <cellStyle name="Percent 32 2 2" xfId="46674"/>
    <cellStyle name="Percent 32 3" xfId="18490"/>
    <cellStyle name="Percent 32 3 2" xfId="46675"/>
    <cellStyle name="Percent 32 4" xfId="46676"/>
    <cellStyle name="Percent 33" xfId="18491"/>
    <cellStyle name="Percent 33 2" xfId="18492"/>
    <cellStyle name="Percent 33 2 2" xfId="46677"/>
    <cellStyle name="Percent 33 2 2 2" xfId="46678"/>
    <cellStyle name="Percent 33 2 3" xfId="46679"/>
    <cellStyle name="Percent 33 3" xfId="18493"/>
    <cellStyle name="Percent 33 3 2" xfId="46680"/>
    <cellStyle name="Percent 33 4" xfId="46681"/>
    <cellStyle name="Percent 34" xfId="18494"/>
    <cellStyle name="Percent 34 2" xfId="18495"/>
    <cellStyle name="Percent 34 2 2" xfId="46682"/>
    <cellStyle name="Percent 34 3" xfId="18496"/>
    <cellStyle name="Percent 35" xfId="18497"/>
    <cellStyle name="Percent 35 2" xfId="18498"/>
    <cellStyle name="Percent 35 2 2" xfId="46683"/>
    <cellStyle name="Percent 35 3" xfId="18499"/>
    <cellStyle name="Percent 36" xfId="18500"/>
    <cellStyle name="Percent 36 2" xfId="18501"/>
    <cellStyle name="Percent 36 2 2" xfId="46684"/>
    <cellStyle name="Percent 36 3" xfId="18502"/>
    <cellStyle name="Percent 37" xfId="18503"/>
    <cellStyle name="Percent 37 2" xfId="18504"/>
    <cellStyle name="Percent 37 2 2" xfId="46685"/>
    <cellStyle name="Percent 37 3" xfId="18505"/>
    <cellStyle name="Percent 38" xfId="18506"/>
    <cellStyle name="Percent 38 2" xfId="18507"/>
    <cellStyle name="Percent 38 2 2" xfId="46686"/>
    <cellStyle name="Percent 38 3" xfId="18508"/>
    <cellStyle name="Percent 39" xfId="18509"/>
    <cellStyle name="Percent 39 2" xfId="18510"/>
    <cellStyle name="Percent 39 2 2" xfId="46687"/>
    <cellStyle name="Percent 39 3" xfId="18511"/>
    <cellStyle name="Percent 4" xfId="18512"/>
    <cellStyle name="Percent 4 2" xfId="18513"/>
    <cellStyle name="Percent 4 2 2" xfId="18514"/>
    <cellStyle name="Percent 4 2 2 2" xfId="46688"/>
    <cellStyle name="Percent 4 2 2 2 2" xfId="46689"/>
    <cellStyle name="Percent 4 2 2 2 3" xfId="46690"/>
    <cellStyle name="Percent 4 2 2 3" xfId="46691"/>
    <cellStyle name="Percent 4 2 2 3 2" xfId="46692"/>
    <cellStyle name="Percent 4 2 3" xfId="18515"/>
    <cellStyle name="Percent 4 2 3 2" xfId="18516"/>
    <cellStyle name="Percent 4 2 3 2 2" xfId="46693"/>
    <cellStyle name="Percent 4 2 3 3" xfId="18517"/>
    <cellStyle name="Percent 4 2 4" xfId="18518"/>
    <cellStyle name="Percent 4 2 4 2" xfId="46694"/>
    <cellStyle name="Percent 4 2 4 3" xfId="46695"/>
    <cellStyle name="Percent 4 2 5" xfId="18519"/>
    <cellStyle name="Percent 4 2 5 2" xfId="46696"/>
    <cellStyle name="Percent 4 3" xfId="18520"/>
    <cellStyle name="Percent 4 3 2" xfId="18521"/>
    <cellStyle name="Percent 4 3 2 2" xfId="46697"/>
    <cellStyle name="Percent 4 3 2 2 2" xfId="46698"/>
    <cellStyle name="Percent 4 3 2 3" xfId="46699"/>
    <cellStyle name="Percent 4 3 3" xfId="18522"/>
    <cellStyle name="Percent 4 3 3 2" xfId="46700"/>
    <cellStyle name="Percent 4 3 4" xfId="46701"/>
    <cellStyle name="Percent 4 3 4 2" xfId="46702"/>
    <cellStyle name="Percent 4 3 5" xfId="46703"/>
    <cellStyle name="Percent 4 4" xfId="18523"/>
    <cellStyle name="Percent 4 4 2" xfId="46704"/>
    <cellStyle name="Percent 4 4 2 2" xfId="46705"/>
    <cellStyle name="Percent 4 4 3" xfId="46706"/>
    <cellStyle name="Percent 4 5" xfId="18524"/>
    <cellStyle name="Percent 4 5 2" xfId="46707"/>
    <cellStyle name="Percent 4 5 2 2" xfId="46708"/>
    <cellStyle name="Percent 4 5 3" xfId="46709"/>
    <cellStyle name="Percent 4 5 4" xfId="46710"/>
    <cellStyle name="Percent 4 6" xfId="46711"/>
    <cellStyle name="Percent 4 6 2" xfId="46712"/>
    <cellStyle name="Percent 4 7" xfId="46713"/>
    <cellStyle name="Percent 4 7 2" xfId="46714"/>
    <cellStyle name="Percent 40" xfId="18525"/>
    <cellStyle name="Percent 40 2" xfId="18526"/>
    <cellStyle name="Percent 40 2 2" xfId="46715"/>
    <cellStyle name="Percent 40 3" xfId="18527"/>
    <cellStyle name="Percent 41" xfId="18528"/>
    <cellStyle name="Percent 41 2" xfId="18529"/>
    <cellStyle name="Percent 41 2 2" xfId="46716"/>
    <cellStyle name="Percent 41 3" xfId="18530"/>
    <cellStyle name="Percent 41 4" xfId="46717"/>
    <cellStyle name="Percent 42" xfId="18531"/>
    <cellStyle name="Percent 42 2" xfId="18532"/>
    <cellStyle name="Percent 42 2 2" xfId="46718"/>
    <cellStyle name="Percent 42 3" xfId="18533"/>
    <cellStyle name="Percent 43" xfId="18534"/>
    <cellStyle name="Percent 43 2" xfId="18535"/>
    <cellStyle name="Percent 43 2 2" xfId="46719"/>
    <cellStyle name="Percent 43 3" xfId="18536"/>
    <cellStyle name="Percent 44" xfId="18537"/>
    <cellStyle name="Percent 44 2" xfId="18538"/>
    <cellStyle name="Percent 44 2 2" xfId="46720"/>
    <cellStyle name="Percent 44 3" xfId="18539"/>
    <cellStyle name="Percent 45" xfId="18540"/>
    <cellStyle name="Percent 45 2" xfId="18541"/>
    <cellStyle name="Percent 45 2 2" xfId="46721"/>
    <cellStyle name="Percent 45 3" xfId="18542"/>
    <cellStyle name="Percent 46" xfId="18543"/>
    <cellStyle name="Percent 46 2" xfId="46722"/>
    <cellStyle name="Percent 46 2 2" xfId="46723"/>
    <cellStyle name="Percent 47" xfId="18544"/>
    <cellStyle name="Percent 47 2" xfId="46724"/>
    <cellStyle name="Percent 47 2 2" xfId="46725"/>
    <cellStyle name="Percent 48" xfId="18545"/>
    <cellStyle name="Percent 48 2" xfId="46726"/>
    <cellStyle name="Percent 48 2 2" xfId="46727"/>
    <cellStyle name="Percent 49" xfId="18546"/>
    <cellStyle name="Percent 49 2" xfId="46728"/>
    <cellStyle name="Percent 49 2 2" xfId="46729"/>
    <cellStyle name="Percent 5" xfId="18547"/>
    <cellStyle name="Percent 5 2" xfId="18548"/>
    <cellStyle name="Percent 5 2 2" xfId="18549"/>
    <cellStyle name="Percent 5 2 2 2" xfId="46730"/>
    <cellStyle name="Percent 5 2 2 2 2" xfId="46731"/>
    <cellStyle name="Percent 5 2 2 3" xfId="46732"/>
    <cellStyle name="Percent 5 2 3" xfId="18550"/>
    <cellStyle name="Percent 5 2 3 2" xfId="46733"/>
    <cellStyle name="Percent 5 2 4" xfId="46734"/>
    <cellStyle name="Percent 5 2 4 2" xfId="46735"/>
    <cellStyle name="Percent 5 3" xfId="18551"/>
    <cellStyle name="Percent 5 3 2" xfId="46736"/>
    <cellStyle name="Percent 5 3 2 2" xfId="46737"/>
    <cellStyle name="Percent 5 3 3" xfId="46738"/>
    <cellStyle name="Percent 5 4" xfId="18552"/>
    <cellStyle name="Percent 5 4 2" xfId="46739"/>
    <cellStyle name="Percent 5 4 2 2" xfId="46740"/>
    <cellStyle name="Percent 5 4 3" xfId="46741"/>
    <cellStyle name="Percent 5 4 4" xfId="46742"/>
    <cellStyle name="Percent 5 5" xfId="18553"/>
    <cellStyle name="Percent 5 5 2" xfId="46743"/>
    <cellStyle name="Percent 5 6" xfId="46744"/>
    <cellStyle name="Percent 5 6 2" xfId="46745"/>
    <cellStyle name="Percent 50" xfId="18554"/>
    <cellStyle name="Percent 50 2" xfId="46746"/>
    <cellStyle name="Percent 50 2 2" xfId="46747"/>
    <cellStyle name="Percent 51" xfId="18555"/>
    <cellStyle name="Percent 51 2" xfId="46748"/>
    <cellStyle name="Percent 51 2 2" xfId="46749"/>
    <cellStyle name="Percent 52" xfId="18556"/>
    <cellStyle name="Percent 52 2" xfId="46750"/>
    <cellStyle name="Percent 52 2 2" xfId="46751"/>
    <cellStyle name="Percent 53" xfId="18557"/>
    <cellStyle name="Percent 53 2" xfId="46752"/>
    <cellStyle name="Percent 53 2 2" xfId="46753"/>
    <cellStyle name="Percent 54" xfId="18558"/>
    <cellStyle name="Percent 54 2" xfId="46754"/>
    <cellStyle name="Percent 54 2 2" xfId="46755"/>
    <cellStyle name="Percent 55" xfId="18559"/>
    <cellStyle name="Percent 55 2" xfId="46756"/>
    <cellStyle name="Percent 55 2 2" xfId="46757"/>
    <cellStyle name="Percent 56" xfId="18560"/>
    <cellStyle name="Percent 56 2" xfId="46758"/>
    <cellStyle name="Percent 56 2 2" xfId="46759"/>
    <cellStyle name="Percent 57" xfId="18561"/>
    <cellStyle name="Percent 57 2" xfId="46760"/>
    <cellStyle name="Percent 57 2 2" xfId="46761"/>
    <cellStyle name="Percent 58" xfId="18562"/>
    <cellStyle name="Percent 58 2" xfId="46762"/>
    <cellStyle name="Percent 58 2 2" xfId="46763"/>
    <cellStyle name="Percent 59" xfId="18563"/>
    <cellStyle name="Percent 59 2" xfId="46764"/>
    <cellStyle name="Percent 59 2 2" xfId="46765"/>
    <cellStyle name="Percent 6" xfId="18564"/>
    <cellStyle name="Percent 6 2" xfId="18565"/>
    <cellStyle name="Percent 6 2 2" xfId="18566"/>
    <cellStyle name="Percent 6 2 2 2" xfId="18567"/>
    <cellStyle name="Percent 6 2 2 2 2" xfId="46766"/>
    <cellStyle name="Percent 6 2 2 2 3" xfId="46767"/>
    <cellStyle name="Percent 6 2 2 3" xfId="18568"/>
    <cellStyle name="Percent 6 2 3" xfId="18569"/>
    <cellStyle name="Percent 6 2 3 2" xfId="46768"/>
    <cellStyle name="Percent 6 2 3 2 2" xfId="46769"/>
    <cellStyle name="Percent 6 2 3 3" xfId="46770"/>
    <cellStyle name="Percent 6 2 4" xfId="18570"/>
    <cellStyle name="Percent 6 2 4 2" xfId="46771"/>
    <cellStyle name="Percent 6 2 5" xfId="46772"/>
    <cellStyle name="Percent 6 3" xfId="18571"/>
    <cellStyle name="Percent 6 3 2" xfId="18572"/>
    <cellStyle name="Percent 6 3 2 2" xfId="46773"/>
    <cellStyle name="Percent 6 3 3" xfId="18573"/>
    <cellStyle name="Percent 6 4" xfId="18574"/>
    <cellStyle name="Percent 6 4 2" xfId="46774"/>
    <cellStyle name="Percent 6 4 2 2" xfId="46775"/>
    <cellStyle name="Percent 6 4 3" xfId="46776"/>
    <cellStyle name="Percent 6 4 4" xfId="46777"/>
    <cellStyle name="Percent 6 5" xfId="18575"/>
    <cellStyle name="Percent 6 5 2" xfId="46778"/>
    <cellStyle name="Percent 6 6" xfId="46779"/>
    <cellStyle name="Percent 6 6 2" xfId="46780"/>
    <cellStyle name="Percent 60" xfId="18576"/>
    <cellStyle name="Percent 60 2" xfId="46781"/>
    <cellStyle name="Percent 60 2 2" xfId="46782"/>
    <cellStyle name="Percent 61" xfId="18577"/>
    <cellStyle name="Percent 61 2" xfId="46783"/>
    <cellStyle name="Percent 61 2 2" xfId="46784"/>
    <cellStyle name="Percent 62" xfId="18578"/>
    <cellStyle name="Percent 62 2" xfId="46785"/>
    <cellStyle name="Percent 62 2 2" xfId="46786"/>
    <cellStyle name="Percent 63" xfId="18579"/>
    <cellStyle name="Percent 63 2" xfId="46787"/>
    <cellStyle name="Percent 63 2 2" xfId="46788"/>
    <cellStyle name="Percent 64" xfId="18580"/>
    <cellStyle name="Percent 64 2" xfId="46789"/>
    <cellStyle name="Percent 64 2 2" xfId="46790"/>
    <cellStyle name="Percent 64 3" xfId="46791"/>
    <cellStyle name="Percent 65" xfId="18581"/>
    <cellStyle name="Percent 65 2" xfId="46792"/>
    <cellStyle name="Percent 65 2 2" xfId="46793"/>
    <cellStyle name="Percent 65 2 2 2" xfId="46794"/>
    <cellStyle name="Percent 65 2 3" xfId="46795"/>
    <cellStyle name="Percent 65 3" xfId="46796"/>
    <cellStyle name="Percent 65 3 2" xfId="46797"/>
    <cellStyle name="Percent 65 4" xfId="46798"/>
    <cellStyle name="Percent 66" xfId="18582"/>
    <cellStyle name="Percent 66 2" xfId="46799"/>
    <cellStyle name="Percent 66 2 2" xfId="46800"/>
    <cellStyle name="Percent 66 3" xfId="46801"/>
    <cellStyle name="Percent 67" xfId="18583"/>
    <cellStyle name="Percent 67 2" xfId="46802"/>
    <cellStyle name="Percent 67 2 2" xfId="46803"/>
    <cellStyle name="Percent 67 3" xfId="46804"/>
    <cellStyle name="Percent 68" xfId="18584"/>
    <cellStyle name="Percent 68 2" xfId="18585"/>
    <cellStyle name="Percent 68 2 2" xfId="46805"/>
    <cellStyle name="Percent 68 3" xfId="46806"/>
    <cellStyle name="Percent 69" xfId="18586"/>
    <cellStyle name="Percent 69 2" xfId="46807"/>
    <cellStyle name="Percent 69 2 2" xfId="46808"/>
    <cellStyle name="Percent 69 3" xfId="46809"/>
    <cellStyle name="Percent 7" xfId="18587"/>
    <cellStyle name="Percent 7 10" xfId="18588"/>
    <cellStyle name="Percent 7 2" xfId="18589"/>
    <cellStyle name="Percent 7 2 2" xfId="18590"/>
    <cellStyle name="Percent 7 2 2 2" xfId="46810"/>
    <cellStyle name="Percent 7 2 3" xfId="18591"/>
    <cellStyle name="Percent 7 2 3 2" xfId="46811"/>
    <cellStyle name="Percent 7 2 4" xfId="46812"/>
    <cellStyle name="Percent 7 3" xfId="18592"/>
    <cellStyle name="Percent 7 3 2" xfId="18593"/>
    <cellStyle name="Percent 7 3 2 2" xfId="46813"/>
    <cellStyle name="Percent 7 3 3" xfId="18594"/>
    <cellStyle name="Percent 7 3 3 2" xfId="46814"/>
    <cellStyle name="Percent 7 3 4" xfId="18595"/>
    <cellStyle name="Percent 7 3 4 2" xfId="46815"/>
    <cellStyle name="Percent 7 3 5" xfId="18596"/>
    <cellStyle name="Percent 7 4" xfId="18597"/>
    <cellStyle name="Percent 7 4 2" xfId="18598"/>
    <cellStyle name="Percent 7 4 2 2" xfId="46816"/>
    <cellStyle name="Percent 7 4 3" xfId="46817"/>
    <cellStyle name="Percent 7 5" xfId="18599"/>
    <cellStyle name="Percent 7 5 2" xfId="18600"/>
    <cellStyle name="Percent 7 5 2 2" xfId="46818"/>
    <cellStyle name="Percent 7 5 3" xfId="46819"/>
    <cellStyle name="Percent 7 6" xfId="18601"/>
    <cellStyle name="Percent 7 6 2" xfId="46820"/>
    <cellStyle name="Percent 7 7" xfId="18602"/>
    <cellStyle name="Percent 7 7 2" xfId="18603"/>
    <cellStyle name="Percent 7 8" xfId="18604"/>
    <cellStyle name="Percent 7 8 2" xfId="46821"/>
    <cellStyle name="Percent 7 9" xfId="18605"/>
    <cellStyle name="Percent 70" xfId="18606"/>
    <cellStyle name="Percent 70 2" xfId="46822"/>
    <cellStyle name="Percent 70 2 2" xfId="46823"/>
    <cellStyle name="Percent 70 3" xfId="46824"/>
    <cellStyle name="Percent 71" xfId="18607"/>
    <cellStyle name="Percent 71 2" xfId="46825"/>
    <cellStyle name="Percent 71 2 2" xfId="46826"/>
    <cellStyle name="Percent 71 3" xfId="46827"/>
    <cellStyle name="Percent 72" xfId="18608"/>
    <cellStyle name="Percent 72 2" xfId="46828"/>
    <cellStyle name="Percent 72 2 2" xfId="46829"/>
    <cellStyle name="Percent 72 3" xfId="46830"/>
    <cellStyle name="Percent 73" xfId="18609"/>
    <cellStyle name="Percent 73 2" xfId="46831"/>
    <cellStyle name="Percent 73 2 2" xfId="46832"/>
    <cellStyle name="Percent 73 3" xfId="46833"/>
    <cellStyle name="Percent 74" xfId="18610"/>
    <cellStyle name="Percent 74 2" xfId="46834"/>
    <cellStyle name="Percent 74 2 2" xfId="46835"/>
    <cellStyle name="Percent 74 3" xfId="46836"/>
    <cellStyle name="Percent 75" xfId="18611"/>
    <cellStyle name="Percent 75 2" xfId="46837"/>
    <cellStyle name="Percent 75 2 2" xfId="46838"/>
    <cellStyle name="Percent 75 3" xfId="46839"/>
    <cellStyle name="Percent 76" xfId="18612"/>
    <cellStyle name="Percent 76 2" xfId="46840"/>
    <cellStyle name="Percent 76 2 2" xfId="46841"/>
    <cellStyle name="Percent 76 3" xfId="46842"/>
    <cellStyle name="Percent 77" xfId="18613"/>
    <cellStyle name="Percent 77 2" xfId="46843"/>
    <cellStyle name="Percent 78" xfId="18614"/>
    <cellStyle name="Percent 78 2" xfId="46844"/>
    <cellStyle name="Percent 79" xfId="18615"/>
    <cellStyle name="Percent 79 2" xfId="46845"/>
    <cellStyle name="Percent 79 3" xfId="46846"/>
    <cellStyle name="Percent 79 4" xfId="46847"/>
    <cellStyle name="Percent 8" xfId="18616"/>
    <cellStyle name="Percent 8 2" xfId="18617"/>
    <cellStyle name="Percent 8 2 2" xfId="18618"/>
    <cellStyle name="Percent 8 2 2 2" xfId="18619"/>
    <cellStyle name="Percent 8 2 2 2 2" xfId="46848"/>
    <cellStyle name="Percent 8 2 2 2 3" xfId="46849"/>
    <cellStyle name="Percent 8 2 2 3" xfId="46850"/>
    <cellStyle name="Percent 8 2 2 4" xfId="46851"/>
    <cellStyle name="Percent 8 2 3" xfId="46852"/>
    <cellStyle name="Percent 8 2 3 2" xfId="46853"/>
    <cellStyle name="Percent 8 2 3 2 2" xfId="46854"/>
    <cellStyle name="Percent 8 2 3 3" xfId="46855"/>
    <cellStyle name="Percent 8 2 4" xfId="46856"/>
    <cellStyle name="Percent 8 2 4 2" xfId="46857"/>
    <cellStyle name="Percent 8 2 5" xfId="46858"/>
    <cellStyle name="Percent 8 3" xfId="18620"/>
    <cellStyle name="Percent 8 3 2" xfId="46859"/>
    <cellStyle name="Percent 8 3 2 2" xfId="46860"/>
    <cellStyle name="Percent 8 3 3" xfId="46861"/>
    <cellStyle name="Percent 8 4" xfId="18621"/>
    <cellStyle name="Percent 8 4 2" xfId="46862"/>
    <cellStyle name="Percent 8 4 2 2" xfId="46863"/>
    <cellStyle name="Percent 8 4 3" xfId="46864"/>
    <cellStyle name="Percent 8 4 4" xfId="46865"/>
    <cellStyle name="Percent 8 5" xfId="18622"/>
    <cellStyle name="Percent 8 5 2" xfId="46866"/>
    <cellStyle name="Percent 8 5 2 2" xfId="46867"/>
    <cellStyle name="Percent 8 5 3" xfId="46868"/>
    <cellStyle name="Percent 8 6" xfId="46869"/>
    <cellStyle name="Percent 8 6 2" xfId="46870"/>
    <cellStyle name="Percent 8 7" xfId="46871"/>
    <cellStyle name="Percent 80" xfId="18623"/>
    <cellStyle name="Percent 80 2" xfId="46872"/>
    <cellStyle name="Percent 80 3" xfId="46873"/>
    <cellStyle name="Percent 80 4" xfId="46874"/>
    <cellStyle name="Percent 81" xfId="18624"/>
    <cellStyle name="Percent 81 2" xfId="46875"/>
    <cellStyle name="Percent 81 3" xfId="46876"/>
    <cellStyle name="Percent 81 4" xfId="46877"/>
    <cellStyle name="Percent 82" xfId="18625"/>
    <cellStyle name="Percent 82 2" xfId="46878"/>
    <cellStyle name="Percent 82 3" xfId="46879"/>
    <cellStyle name="Percent 82 4" xfId="46880"/>
    <cellStyle name="Percent 83" xfId="18626"/>
    <cellStyle name="Percent 83 2" xfId="46881"/>
    <cellStyle name="Percent 83 3" xfId="46882"/>
    <cellStyle name="Percent 83 4" xfId="46883"/>
    <cellStyle name="Percent 84" xfId="18627"/>
    <cellStyle name="Percent 84 2" xfId="18628"/>
    <cellStyle name="Percent 84 3" xfId="46884"/>
    <cellStyle name="Percent 84 4" xfId="46885"/>
    <cellStyle name="Percent 85" xfId="18629"/>
    <cellStyle name="Percent 85 2" xfId="46886"/>
    <cellStyle name="Percent 85 3" xfId="46887"/>
    <cellStyle name="Percent 85 4" xfId="46888"/>
    <cellStyle name="Percent 86" xfId="18630"/>
    <cellStyle name="Percent 86 2" xfId="18631"/>
    <cellStyle name="Percent 87" xfId="18632"/>
    <cellStyle name="Percent 87 2" xfId="46889"/>
    <cellStyle name="Percent 87 3" xfId="46890"/>
    <cellStyle name="Percent 88" xfId="18633"/>
    <cellStyle name="Percent 88 2" xfId="46891"/>
    <cellStyle name="Percent 88 3" xfId="46892"/>
    <cellStyle name="Percent 89" xfId="18634"/>
    <cellStyle name="Percent 89 2" xfId="46893"/>
    <cellStyle name="Percent 89 3" xfId="46894"/>
    <cellStyle name="Percent 9" xfId="18635"/>
    <cellStyle name="Percent 9 2" xfId="18636"/>
    <cellStyle name="Percent 9 2 2" xfId="18637"/>
    <cellStyle name="Percent 9 2 2 2" xfId="46895"/>
    <cellStyle name="Percent 9 2 2 2 2" xfId="46896"/>
    <cellStyle name="Percent 9 2 2 2 3" xfId="46897"/>
    <cellStyle name="Percent 9 2 2 3" xfId="46898"/>
    <cellStyle name="Percent 9 2 2 4" xfId="46899"/>
    <cellStyle name="Percent 9 2 2 5" xfId="46900"/>
    <cellStyle name="Percent 9 2 3" xfId="18638"/>
    <cellStyle name="Percent 9 2 3 2" xfId="46901"/>
    <cellStyle name="Percent 9 2 3 2 2" xfId="46902"/>
    <cellStyle name="Percent 9 2 3 3" xfId="46903"/>
    <cellStyle name="Percent 9 2 4" xfId="18639"/>
    <cellStyle name="Percent 9 2 4 2" xfId="46904"/>
    <cellStyle name="Percent 9 2 5" xfId="46905"/>
    <cellStyle name="Percent 9 2 6" xfId="46906"/>
    <cellStyle name="Percent 9 2 7" xfId="46907"/>
    <cellStyle name="Percent 9 2 8" xfId="46908"/>
    <cellStyle name="Percent 9 3" xfId="18640"/>
    <cellStyle name="Percent 9 3 2" xfId="46909"/>
    <cellStyle name="Percent 9 3 2 2" xfId="46910"/>
    <cellStyle name="Percent 9 3 2 3" xfId="46911"/>
    <cellStyle name="Percent 9 3 3" xfId="46912"/>
    <cellStyle name="Percent 9 4" xfId="18641"/>
    <cellStyle name="Percent 9 4 2" xfId="46913"/>
    <cellStyle name="Percent 9 4 2 2" xfId="46914"/>
    <cellStyle name="Percent 9 4 3" xfId="46915"/>
    <cellStyle name="Percent 9 5" xfId="46916"/>
    <cellStyle name="Percent 9 5 2" xfId="46917"/>
    <cellStyle name="Percent 9 5 2 2" xfId="46918"/>
    <cellStyle name="Percent 9 5 3" xfId="46919"/>
    <cellStyle name="Percent 9 6" xfId="46920"/>
    <cellStyle name="Percent 9 6 2" xfId="46921"/>
    <cellStyle name="Percent 9 7" xfId="46922"/>
    <cellStyle name="Percent 90" xfId="18642"/>
    <cellStyle name="Percent 90 2" xfId="46923"/>
    <cellStyle name="Percent 91" xfId="18643"/>
    <cellStyle name="Percent 91 2" xfId="46924"/>
    <cellStyle name="Percent 92" xfId="18644"/>
    <cellStyle name="Percent 92 2" xfId="46925"/>
    <cellStyle name="Percent 93" xfId="18645"/>
    <cellStyle name="Percent 93 2" xfId="46926"/>
    <cellStyle name="Percent 94" xfId="18646"/>
    <cellStyle name="Percent 94 2" xfId="46927"/>
    <cellStyle name="Percent 95" xfId="18647"/>
    <cellStyle name="Percent 95 2" xfId="46928"/>
    <cellStyle name="Percent 96" xfId="18648"/>
    <cellStyle name="Percent 96 2" xfId="46929"/>
    <cellStyle name="Percent 97" xfId="18649"/>
    <cellStyle name="Percent 97 2" xfId="46930"/>
    <cellStyle name="Percent 98" xfId="18650"/>
    <cellStyle name="Percent 99" xfId="18651"/>
    <cellStyle name="Processing" xfId="18652"/>
    <cellStyle name="Processing 2" xfId="18653"/>
    <cellStyle name="Processing 2 2" xfId="18654"/>
    <cellStyle name="Processing 2 2 2" xfId="46931"/>
    <cellStyle name="Processing 2 2 2 2" xfId="46932"/>
    <cellStyle name="Processing 2 2 2 2 2" xfId="46933"/>
    <cellStyle name="Processing 2 2 2 3" xfId="46934"/>
    <cellStyle name="Processing 2 2 3" xfId="46935"/>
    <cellStyle name="Processing 2 2 3 2" xfId="46936"/>
    <cellStyle name="Processing 2 2 4" xfId="46937"/>
    <cellStyle name="Processing 2 2 4 2" xfId="46938"/>
    <cellStyle name="Processing 2 3" xfId="18655"/>
    <cellStyle name="Processing 2 3 2" xfId="46939"/>
    <cellStyle name="Processing 2 3 2 2" xfId="46940"/>
    <cellStyle name="Processing 2 3 3" xfId="46941"/>
    <cellStyle name="Processing 2 4" xfId="46942"/>
    <cellStyle name="Processing 2 4 2" xfId="46943"/>
    <cellStyle name="Processing 2 4 2 2" xfId="46944"/>
    <cellStyle name="Processing 2 4 3" xfId="46945"/>
    <cellStyle name="Processing 2 5" xfId="46946"/>
    <cellStyle name="Processing 2 5 2" xfId="46947"/>
    <cellStyle name="Processing 2 6" xfId="46948"/>
    <cellStyle name="Processing 2 6 2" xfId="46949"/>
    <cellStyle name="Processing 3" xfId="18656"/>
    <cellStyle name="Processing 3 2" xfId="46950"/>
    <cellStyle name="Processing 3 2 2" xfId="46951"/>
    <cellStyle name="Processing 3 2 2 2" xfId="46952"/>
    <cellStyle name="Processing 3 2 3" xfId="46953"/>
    <cellStyle name="Processing 3 3" xfId="46954"/>
    <cellStyle name="Processing 3 3 2" xfId="46955"/>
    <cellStyle name="Processing 3 4" xfId="46956"/>
    <cellStyle name="Processing 3 4 2" xfId="46957"/>
    <cellStyle name="Processing 4" xfId="18657"/>
    <cellStyle name="Processing 4 2" xfId="46958"/>
    <cellStyle name="Processing 4 2 2" xfId="46959"/>
    <cellStyle name="Processing 4 3" xfId="46960"/>
    <cellStyle name="Processing 5" xfId="46961"/>
    <cellStyle name="Processing 5 2" xfId="46962"/>
    <cellStyle name="Processing 5 2 2" xfId="46963"/>
    <cellStyle name="Processing 5 3" xfId="46964"/>
    <cellStyle name="Processing 5 4" xfId="46965"/>
    <cellStyle name="Processing 6" xfId="46966"/>
    <cellStyle name="Processing 6 2" xfId="46967"/>
    <cellStyle name="Processing 7" xfId="46968"/>
    <cellStyle name="Processing 7 2" xfId="46969"/>
    <cellStyle name="Processing_AURORA Total New" xfId="18658"/>
    <cellStyle name="Protected" xfId="46970"/>
    <cellStyle name="ProtectedDates" xfId="46971"/>
    <cellStyle name="PSChar" xfId="18659"/>
    <cellStyle name="PSChar 2" xfId="18660"/>
    <cellStyle name="PSChar 2 2" xfId="18661"/>
    <cellStyle name="PSChar 2 2 2" xfId="46972"/>
    <cellStyle name="PSChar 2 3" xfId="18662"/>
    <cellStyle name="PSChar 2 3 2" xfId="46973"/>
    <cellStyle name="PSChar 2 4" xfId="46974"/>
    <cellStyle name="PSChar 3" xfId="18663"/>
    <cellStyle name="PSChar 3 2" xfId="46975"/>
    <cellStyle name="PSChar 3 3" xfId="46976"/>
    <cellStyle name="PSChar 4" xfId="18664"/>
    <cellStyle name="PSChar 4 2" xfId="46977"/>
    <cellStyle name="PSChar 5" xfId="46978"/>
    <cellStyle name="PSDate" xfId="18665"/>
    <cellStyle name="PSDate 2" xfId="18666"/>
    <cellStyle name="PSDate 2 2" xfId="18667"/>
    <cellStyle name="PSDate 2 2 2" xfId="46979"/>
    <cellStyle name="PSDate 2 3" xfId="18668"/>
    <cellStyle name="PSDate 2 3 2" xfId="46980"/>
    <cellStyle name="PSDate 2 4" xfId="46981"/>
    <cellStyle name="PSDate 3" xfId="18669"/>
    <cellStyle name="PSDate 3 2" xfId="46982"/>
    <cellStyle name="PSDate 3 3" xfId="46983"/>
    <cellStyle name="PSDate 4" xfId="18670"/>
    <cellStyle name="PSDate 4 2" xfId="46984"/>
    <cellStyle name="PSDate 5" xfId="46985"/>
    <cellStyle name="PSDec" xfId="18671"/>
    <cellStyle name="PSDec 2" xfId="18672"/>
    <cellStyle name="PSDec 2 2" xfId="18673"/>
    <cellStyle name="PSDec 2 2 2" xfId="46986"/>
    <cellStyle name="PSDec 2 3" xfId="18674"/>
    <cellStyle name="PSDec 2 3 2" xfId="46987"/>
    <cellStyle name="PSDec 2 4" xfId="46988"/>
    <cellStyle name="PSDec 3" xfId="18675"/>
    <cellStyle name="PSDec 3 2" xfId="46989"/>
    <cellStyle name="PSDec 3 3" xfId="46990"/>
    <cellStyle name="PSDec 4" xfId="18676"/>
    <cellStyle name="PSDec 4 2" xfId="46991"/>
    <cellStyle name="PSDec 5" xfId="46992"/>
    <cellStyle name="PSHeading" xfId="18677"/>
    <cellStyle name="PSHeading 2" xfId="18678"/>
    <cellStyle name="PSHeading 2 2" xfId="18679"/>
    <cellStyle name="PSHeading 2 2 2" xfId="46993"/>
    <cellStyle name="PSHeading 2 2 3" xfId="46994"/>
    <cellStyle name="PSHeading 2 2 3 2" xfId="46995"/>
    <cellStyle name="PSHeading 2 2 3 3" xfId="46996"/>
    <cellStyle name="PSHeading 2 2 3 4" xfId="46997"/>
    <cellStyle name="PSHeading 2 2 4" xfId="46998"/>
    <cellStyle name="PSHeading 2 2 5" xfId="46999"/>
    <cellStyle name="PSHeading 2 2 6" xfId="47000"/>
    <cellStyle name="PSHeading 2 3" xfId="18680"/>
    <cellStyle name="PSHeading 2 3 2" xfId="47001"/>
    <cellStyle name="PSHeading 2 4" xfId="47002"/>
    <cellStyle name="PSHeading 2 5" xfId="47003"/>
    <cellStyle name="PSHeading 2 5 2" xfId="47004"/>
    <cellStyle name="PSHeading 2 5 3" xfId="47005"/>
    <cellStyle name="PSHeading 2 5 4" xfId="47006"/>
    <cellStyle name="PSHeading 2 6" xfId="47007"/>
    <cellStyle name="PSHeading 2 7" xfId="47008"/>
    <cellStyle name="PSHeading 2 8" xfId="47009"/>
    <cellStyle name="PSHeading 3" xfId="18681"/>
    <cellStyle name="PSHeading 3 2" xfId="47010"/>
    <cellStyle name="PSHeading 3 3" xfId="47011"/>
    <cellStyle name="PSHeading 4" xfId="18682"/>
    <cellStyle name="PSHeading 4 2" xfId="47012"/>
    <cellStyle name="PSHeading 5" xfId="47013"/>
    <cellStyle name="PSHeading 5 2" xfId="47014"/>
    <cellStyle name="PSHeading 5 3" xfId="47015"/>
    <cellStyle name="PSHeading 5 4" xfId="47016"/>
    <cellStyle name="PSHeading 6" xfId="47017"/>
    <cellStyle name="PSHeading 7" xfId="47018"/>
    <cellStyle name="PSHeading 8" xfId="47019"/>
    <cellStyle name="PSInt" xfId="18683"/>
    <cellStyle name="PSInt 2" xfId="18684"/>
    <cellStyle name="PSInt 2 2" xfId="18685"/>
    <cellStyle name="PSInt 2 2 2" xfId="47020"/>
    <cellStyle name="PSInt 2 3" xfId="18686"/>
    <cellStyle name="PSInt 2 3 2" xfId="47021"/>
    <cellStyle name="PSInt 2 4" xfId="47022"/>
    <cellStyle name="PSInt 3" xfId="18687"/>
    <cellStyle name="PSInt 3 2" xfId="47023"/>
    <cellStyle name="PSInt 3 3" xfId="47024"/>
    <cellStyle name="PSInt 4" xfId="18688"/>
    <cellStyle name="PSInt 4 2" xfId="47025"/>
    <cellStyle name="PSInt 5" xfId="47026"/>
    <cellStyle name="PSSpacer" xfId="18689"/>
    <cellStyle name="PSSpacer 2" xfId="18690"/>
    <cellStyle name="PSSpacer 2 2" xfId="18691"/>
    <cellStyle name="PSSpacer 2 2 2" xfId="47027"/>
    <cellStyle name="PSSpacer 2 3" xfId="18692"/>
    <cellStyle name="PSSpacer 2 3 2" xfId="47028"/>
    <cellStyle name="PSSpacer 2 4" xfId="47029"/>
    <cellStyle name="PSSpacer 3" xfId="18693"/>
    <cellStyle name="PSSpacer 3 2" xfId="47030"/>
    <cellStyle name="PSSpacer 3 3" xfId="47031"/>
    <cellStyle name="PSSpacer 4" xfId="18694"/>
    <cellStyle name="PSSpacer 4 2" xfId="47032"/>
    <cellStyle name="PSSpacer 5" xfId="47033"/>
    <cellStyle name="purple - Style8" xfId="18695"/>
    <cellStyle name="purple - Style8 2" xfId="18696"/>
    <cellStyle name="purple - Style8 2 2" xfId="18697"/>
    <cellStyle name="purple - Style8 2 2 2" xfId="47034"/>
    <cellStyle name="purple - Style8 2 3" xfId="47035"/>
    <cellStyle name="purple - Style8 3" xfId="18698"/>
    <cellStyle name="purple - Style8 3 2" xfId="47036"/>
    <cellStyle name="purple - Style8 3 2 2" xfId="47037"/>
    <cellStyle name="purple - Style8 3 3" xfId="47038"/>
    <cellStyle name="purple - Style8 3 4" xfId="47039"/>
    <cellStyle name="purple - Style8 4" xfId="47040"/>
    <cellStyle name="purple - Style8 4 2" xfId="47041"/>
    <cellStyle name="purple - Style8 5" xfId="47042"/>
    <cellStyle name="purple - Style8_ACCOUNTS" xfId="18699"/>
    <cellStyle name="Ratio" xfId="18700"/>
    <cellStyle name="Ratio 2" xfId="18701"/>
    <cellStyle name="Ratio 2 2" xfId="18702"/>
    <cellStyle name="Ratio 3" xfId="18703"/>
    <cellStyle name="Ratio 3 2" xfId="18704"/>
    <cellStyle name="Ratio 3 2 2" xfId="18705"/>
    <cellStyle name="Ratio 4" xfId="18706"/>
    <cellStyle name="Ratio 4 2" xfId="18707"/>
    <cellStyle name="Ratio 4 3" xfId="18708"/>
    <cellStyle name="Ratio 5" xfId="18709"/>
    <cellStyle name="Ratio 5 2" xfId="18710"/>
    <cellStyle name="Ratio 6" xfId="18711"/>
    <cellStyle name="RED" xfId="18712"/>
    <cellStyle name="Red - Style7" xfId="18713"/>
    <cellStyle name="Red - Style7 2" xfId="18714"/>
    <cellStyle name="Red - Style7 2 2" xfId="18715"/>
    <cellStyle name="Red - Style7 2 2 2" xfId="47043"/>
    <cellStyle name="Red - Style7 2 3" xfId="47044"/>
    <cellStyle name="Red - Style7 3" xfId="18716"/>
    <cellStyle name="Red - Style7 3 2" xfId="47045"/>
    <cellStyle name="Red - Style7 3 2 2" xfId="47046"/>
    <cellStyle name="Red - Style7 3 3" xfId="47047"/>
    <cellStyle name="Red - Style7 3 4" xfId="47048"/>
    <cellStyle name="Red - Style7 4" xfId="47049"/>
    <cellStyle name="Red - Style7 4 2" xfId="47050"/>
    <cellStyle name="Red - Style7 5" xfId="47051"/>
    <cellStyle name="Red - Style7_ACCOUNTS" xfId="18717"/>
    <cellStyle name="RED 10" xfId="18718"/>
    <cellStyle name="RED 10 2" xfId="47052"/>
    <cellStyle name="RED 10 2 2" xfId="47053"/>
    <cellStyle name="RED 10 3" xfId="47054"/>
    <cellStyle name="RED 11" xfId="18719"/>
    <cellStyle name="RED 11 2" xfId="47055"/>
    <cellStyle name="RED 11 2 2" xfId="47056"/>
    <cellStyle name="RED 11 3" xfId="47057"/>
    <cellStyle name="RED 12" xfId="18720"/>
    <cellStyle name="RED 12 2" xfId="47058"/>
    <cellStyle name="RED 12 2 2" xfId="47059"/>
    <cellStyle name="RED 12 3" xfId="47060"/>
    <cellStyle name="RED 13" xfId="18721"/>
    <cellStyle name="RED 13 2" xfId="47061"/>
    <cellStyle name="RED 13 2 2" xfId="47062"/>
    <cellStyle name="RED 13 3" xfId="47063"/>
    <cellStyle name="RED 14" xfId="18722"/>
    <cellStyle name="RED 14 2" xfId="47064"/>
    <cellStyle name="RED 15" xfId="18723"/>
    <cellStyle name="RED 15 2" xfId="47065"/>
    <cellStyle name="RED 16" xfId="18724"/>
    <cellStyle name="RED 16 2" xfId="47066"/>
    <cellStyle name="RED 17" xfId="18725"/>
    <cellStyle name="RED 17 2" xfId="47067"/>
    <cellStyle name="RED 18" xfId="18726"/>
    <cellStyle name="RED 18 2" xfId="47068"/>
    <cellStyle name="RED 19" xfId="18727"/>
    <cellStyle name="RED 19 2" xfId="47069"/>
    <cellStyle name="RED 2" xfId="18728"/>
    <cellStyle name="RED 2 2" xfId="18729"/>
    <cellStyle name="RED 2 2 2" xfId="47070"/>
    <cellStyle name="RED 2 3" xfId="47071"/>
    <cellStyle name="RED 2 3 2" xfId="47072"/>
    <cellStyle name="RED 2 4" xfId="47073"/>
    <cellStyle name="RED 20" xfId="18730"/>
    <cellStyle name="RED 20 2" xfId="47074"/>
    <cellStyle name="RED 21" xfId="18731"/>
    <cellStyle name="RED 21 2" xfId="47075"/>
    <cellStyle name="RED 22" xfId="18732"/>
    <cellStyle name="RED 22 2" xfId="47076"/>
    <cellStyle name="RED 23" xfId="18733"/>
    <cellStyle name="RED 23 2" xfId="47077"/>
    <cellStyle name="RED 24" xfId="18734"/>
    <cellStyle name="RED 24 2" xfId="47078"/>
    <cellStyle name="RED 25" xfId="47079"/>
    <cellStyle name="RED 25 2" xfId="47080"/>
    <cellStyle name="RED 26" xfId="47081"/>
    <cellStyle name="RED 26 2" xfId="47082"/>
    <cellStyle name="RED 27" xfId="47083"/>
    <cellStyle name="RED 28" xfId="47084"/>
    <cellStyle name="RED 29" xfId="47085"/>
    <cellStyle name="RED 3" xfId="18735"/>
    <cellStyle name="RED 3 2" xfId="47086"/>
    <cellStyle name="RED 3 2 2" xfId="47087"/>
    <cellStyle name="RED 3 3" xfId="47088"/>
    <cellStyle name="RED 30" xfId="47089"/>
    <cellStyle name="RED 4" xfId="18736"/>
    <cellStyle name="RED 4 2" xfId="47090"/>
    <cellStyle name="RED 4 2 2" xfId="47091"/>
    <cellStyle name="RED 4 3" xfId="47092"/>
    <cellStyle name="RED 5" xfId="18737"/>
    <cellStyle name="RED 5 2" xfId="47093"/>
    <cellStyle name="RED 5 2 2" xfId="47094"/>
    <cellStyle name="RED 5 3" xfId="47095"/>
    <cellStyle name="RED 6" xfId="18738"/>
    <cellStyle name="RED 6 2" xfId="47096"/>
    <cellStyle name="RED 6 2 2" xfId="47097"/>
    <cellStyle name="RED 6 3" xfId="47098"/>
    <cellStyle name="RED 7" xfId="18739"/>
    <cellStyle name="RED 7 2" xfId="47099"/>
    <cellStyle name="RED 7 2 2" xfId="47100"/>
    <cellStyle name="RED 7 3" xfId="47101"/>
    <cellStyle name="RED 7 4" xfId="47102"/>
    <cellStyle name="RED 8" xfId="18740"/>
    <cellStyle name="RED 8 2" xfId="47103"/>
    <cellStyle name="RED 8 2 2" xfId="47104"/>
    <cellStyle name="RED 8 3" xfId="47105"/>
    <cellStyle name="RED 9" xfId="18741"/>
    <cellStyle name="RED 9 2" xfId="47106"/>
    <cellStyle name="RED 9 2 2" xfId="47107"/>
    <cellStyle name="RED 9 3" xfId="47108"/>
    <cellStyle name="RED_04 07E Wild Horse Wind Expansion (C) (2)" xfId="18742"/>
    <cellStyle name="Report" xfId="18743"/>
    <cellStyle name="Report - Style5" xfId="18744"/>
    <cellStyle name="Report - Style5 2" xfId="47109"/>
    <cellStyle name="Report - Style6" xfId="18745"/>
    <cellStyle name="Report - Style6 2" xfId="47110"/>
    <cellStyle name="Report - Style7" xfId="18746"/>
    <cellStyle name="Report - Style7 2" xfId="47111"/>
    <cellStyle name="Report - Style7 3" xfId="47112"/>
    <cellStyle name="Report - Style7 4" xfId="47113"/>
    <cellStyle name="Report - Style7 5" xfId="47114"/>
    <cellStyle name="Report - Style7 6" xfId="47115"/>
    <cellStyle name="Report - Style7 7" xfId="47116"/>
    <cellStyle name="Report - Style8" xfId="18747"/>
    <cellStyle name="Report - Style8 2" xfId="47117"/>
    <cellStyle name="Report - Style8 3" xfId="47118"/>
    <cellStyle name="Report - Style8 4" xfId="47119"/>
    <cellStyle name="Report - Style8 5" xfId="47120"/>
    <cellStyle name="Report - Style8 6" xfId="47121"/>
    <cellStyle name="Report - Style8 7" xfId="47122"/>
    <cellStyle name="Report 2" xfId="18748"/>
    <cellStyle name="Report 2 2" xfId="18749"/>
    <cellStyle name="Report 2 2 2" xfId="47123"/>
    <cellStyle name="Report 2 2 2 2" xfId="47124"/>
    <cellStyle name="Report 2 2 2 2 2" xfId="47125"/>
    <cellStyle name="Report 2 2 2 3" xfId="47126"/>
    <cellStyle name="Report 2 2 3" xfId="47127"/>
    <cellStyle name="Report 2 2 3 2" xfId="47128"/>
    <cellStyle name="Report 2 2 4" xfId="47129"/>
    <cellStyle name="Report 2 2 4 2" xfId="47130"/>
    <cellStyle name="Report 2 3" xfId="18750"/>
    <cellStyle name="Report 2 3 2" xfId="47131"/>
    <cellStyle name="Report 2 3 2 2" xfId="47132"/>
    <cellStyle name="Report 2 3 3" xfId="47133"/>
    <cellStyle name="Report 2 4" xfId="47134"/>
    <cellStyle name="Report 2 4 2" xfId="47135"/>
    <cellStyle name="Report 2 4 2 2" xfId="47136"/>
    <cellStyle name="Report 2 4 3" xfId="47137"/>
    <cellStyle name="Report 2 5" xfId="47138"/>
    <cellStyle name="Report 2 5 2" xfId="47139"/>
    <cellStyle name="Report 2 6" xfId="47140"/>
    <cellStyle name="Report 2 6 2" xfId="47141"/>
    <cellStyle name="Report 3" xfId="18751"/>
    <cellStyle name="Report 3 2" xfId="47142"/>
    <cellStyle name="Report 3 2 2" xfId="47143"/>
    <cellStyle name="Report 3 2 2 2" xfId="47144"/>
    <cellStyle name="Report 3 2 3" xfId="47145"/>
    <cellStyle name="Report 3 3" xfId="47146"/>
    <cellStyle name="Report 3 3 2" xfId="47147"/>
    <cellStyle name="Report 3 4" xfId="47148"/>
    <cellStyle name="Report 3 4 2" xfId="47149"/>
    <cellStyle name="Report 4" xfId="18752"/>
    <cellStyle name="Report 4 2" xfId="47150"/>
    <cellStyle name="Report 4 2 2" xfId="47151"/>
    <cellStyle name="Report 4 3" xfId="47152"/>
    <cellStyle name="Report 5" xfId="18753"/>
    <cellStyle name="Report 5 2" xfId="47153"/>
    <cellStyle name="Report 5 2 2" xfId="47154"/>
    <cellStyle name="Report 5 3" xfId="47155"/>
    <cellStyle name="Report 5 4" xfId="47156"/>
    <cellStyle name="Report 6" xfId="18754"/>
    <cellStyle name="Report 6 2" xfId="47157"/>
    <cellStyle name="Report 7" xfId="18755"/>
    <cellStyle name="Report 7 2" xfId="47158"/>
    <cellStyle name="Report Bar" xfId="18756"/>
    <cellStyle name="Report Bar 2" xfId="18757"/>
    <cellStyle name="Report Bar 2 2" xfId="18758"/>
    <cellStyle name="Report Bar 2 2 2" xfId="47159"/>
    <cellStyle name="Report Bar 2 2 2 2" xfId="47160"/>
    <cellStyle name="Report Bar 2 2 2 2 2" xfId="47161"/>
    <cellStyle name="Report Bar 2 2 2 3" xfId="47162"/>
    <cellStyle name="Report Bar 2 2 3" xfId="47163"/>
    <cellStyle name="Report Bar 2 2 3 2" xfId="47164"/>
    <cellStyle name="Report Bar 2 2 4" xfId="47165"/>
    <cellStyle name="Report Bar 2 2 4 2" xfId="47166"/>
    <cellStyle name="Report Bar 2 2 5" xfId="47167"/>
    <cellStyle name="Report Bar 2 2 6" xfId="47168"/>
    <cellStyle name="Report Bar 2 3" xfId="18759"/>
    <cellStyle name="Report Bar 2 3 2" xfId="47169"/>
    <cellStyle name="Report Bar 2 3 2 2" xfId="47170"/>
    <cellStyle name="Report Bar 2 3 3" xfId="47171"/>
    <cellStyle name="Report Bar 2 4" xfId="47172"/>
    <cellStyle name="Report Bar 2 4 2" xfId="47173"/>
    <cellStyle name="Report Bar 2 4 2 2" xfId="47174"/>
    <cellStyle name="Report Bar 2 4 3" xfId="47175"/>
    <cellStyle name="Report Bar 2 5" xfId="47176"/>
    <cellStyle name="Report Bar 2 5 2" xfId="47177"/>
    <cellStyle name="Report Bar 2 6" xfId="47178"/>
    <cellStyle name="Report Bar 2 6 2" xfId="47179"/>
    <cellStyle name="Report Bar 2 7" xfId="47180"/>
    <cellStyle name="Report Bar 3" xfId="18760"/>
    <cellStyle name="Report Bar 3 2" xfId="18761"/>
    <cellStyle name="Report Bar 3 2 2" xfId="47181"/>
    <cellStyle name="Report Bar 3 2 2 2" xfId="47182"/>
    <cellStyle name="Report Bar 3 2 3" xfId="47183"/>
    <cellStyle name="Report Bar 3 3" xfId="47184"/>
    <cellStyle name="Report Bar 3 3 2" xfId="47185"/>
    <cellStyle name="Report Bar 3 4" xfId="47186"/>
    <cellStyle name="Report Bar 3 4 2" xfId="47187"/>
    <cellStyle name="Report Bar 3 5" xfId="47188"/>
    <cellStyle name="Report Bar 3 6" xfId="47189"/>
    <cellStyle name="Report Bar 4" xfId="18762"/>
    <cellStyle name="Report Bar 4 2" xfId="47190"/>
    <cellStyle name="Report Bar 4 2 2" xfId="47191"/>
    <cellStyle name="Report Bar 4 3" xfId="47192"/>
    <cellStyle name="Report Bar 4 4" xfId="47193"/>
    <cellStyle name="Report Bar 4 5" xfId="47194"/>
    <cellStyle name="Report Bar 4 6" xfId="47195"/>
    <cellStyle name="Report Bar 4 7" xfId="47196"/>
    <cellStyle name="Report Bar 5" xfId="18763"/>
    <cellStyle name="Report Bar 5 2" xfId="47197"/>
    <cellStyle name="Report Bar 5 2 2" xfId="47198"/>
    <cellStyle name="Report Bar 5 3" xfId="47199"/>
    <cellStyle name="Report Bar 5 4" xfId="47200"/>
    <cellStyle name="Report Bar 6" xfId="47201"/>
    <cellStyle name="Report Bar 6 2" xfId="47202"/>
    <cellStyle name="Report Bar 7" xfId="47203"/>
    <cellStyle name="Report Bar 7 2" xfId="47204"/>
    <cellStyle name="Report Bar_AURORA Total New" xfId="18764"/>
    <cellStyle name="Report Heading" xfId="18765"/>
    <cellStyle name="Report Heading 10" xfId="47205"/>
    <cellStyle name="Report Heading 2" xfId="18766"/>
    <cellStyle name="Report Heading 2 2" xfId="18767"/>
    <cellStyle name="Report Heading 2 2 2" xfId="47206"/>
    <cellStyle name="Report Heading 2 2 2 2" xfId="47207"/>
    <cellStyle name="Report Heading 2 2 3" xfId="47208"/>
    <cellStyle name="Report Heading 2 3" xfId="47209"/>
    <cellStyle name="Report Heading 2 3 2" xfId="47210"/>
    <cellStyle name="Report Heading 2 4" xfId="47211"/>
    <cellStyle name="Report Heading 2 4 2" xfId="47212"/>
    <cellStyle name="Report Heading 2 4 2 2" xfId="47213"/>
    <cellStyle name="Report Heading 2 4 3" xfId="47214"/>
    <cellStyle name="Report Heading 2 4 3 2" xfId="47215"/>
    <cellStyle name="Report Heading 2 4 4" xfId="47216"/>
    <cellStyle name="Report Heading 2 4 4 2" xfId="47217"/>
    <cellStyle name="Report Heading 2 4 5" xfId="47218"/>
    <cellStyle name="Report Heading 2 4 5 2" xfId="47219"/>
    <cellStyle name="Report Heading 2 4 6" xfId="47220"/>
    <cellStyle name="Report Heading 2 5" xfId="47221"/>
    <cellStyle name="Report Heading 2 5 2" xfId="47222"/>
    <cellStyle name="Report Heading 2 6" xfId="47223"/>
    <cellStyle name="Report Heading 2 6 2" xfId="47224"/>
    <cellStyle name="Report Heading 2 7" xfId="47225"/>
    <cellStyle name="Report Heading 2 7 2" xfId="47226"/>
    <cellStyle name="Report Heading 2 8" xfId="47227"/>
    <cellStyle name="Report Heading 2 8 2" xfId="47228"/>
    <cellStyle name="Report Heading 2 9" xfId="47229"/>
    <cellStyle name="Report Heading 3" xfId="18768"/>
    <cellStyle name="Report Heading 3 2" xfId="18769"/>
    <cellStyle name="Report Heading 3 2 2" xfId="47230"/>
    <cellStyle name="Report Heading 3 3" xfId="47231"/>
    <cellStyle name="Report Heading 3 4" xfId="47232"/>
    <cellStyle name="Report Heading 4" xfId="47233"/>
    <cellStyle name="Report Heading 4 2" xfId="47234"/>
    <cellStyle name="Report Heading 5" xfId="47235"/>
    <cellStyle name="Report Heading 5 2" xfId="47236"/>
    <cellStyle name="Report Heading 5 2 2" xfId="47237"/>
    <cellStyle name="Report Heading 5 3" xfId="47238"/>
    <cellStyle name="Report Heading 5 3 2" xfId="47239"/>
    <cellStyle name="Report Heading 5 4" xfId="47240"/>
    <cellStyle name="Report Heading 5 4 2" xfId="47241"/>
    <cellStyle name="Report Heading 5 5" xfId="47242"/>
    <cellStyle name="Report Heading 5 5 2" xfId="47243"/>
    <cellStyle name="Report Heading 5 6" xfId="47244"/>
    <cellStyle name="Report Heading 6" xfId="47245"/>
    <cellStyle name="Report Heading 6 2" xfId="47246"/>
    <cellStyle name="Report Heading 7" xfId="47247"/>
    <cellStyle name="Report Heading 7 2" xfId="47248"/>
    <cellStyle name="Report Heading 8" xfId="47249"/>
    <cellStyle name="Report Heading 8 2" xfId="47250"/>
    <cellStyle name="Report Heading 9" xfId="47251"/>
    <cellStyle name="Report Heading 9 2" xfId="47252"/>
    <cellStyle name="Report Heading_Electric Rev Req Model (2009 GRC) Rebuttal" xfId="18770"/>
    <cellStyle name="Report Percent" xfId="18771"/>
    <cellStyle name="Report Percent 10" xfId="47253"/>
    <cellStyle name="Report Percent 10 2" xfId="47254"/>
    <cellStyle name="Report Percent 11" xfId="47255"/>
    <cellStyle name="Report Percent 11 2" xfId="47256"/>
    <cellStyle name="Report Percent 11 3" xfId="47257"/>
    <cellStyle name="Report Percent 2" xfId="18772"/>
    <cellStyle name="Report Percent 2 2" xfId="18773"/>
    <cellStyle name="Report Percent 2 2 2" xfId="18774"/>
    <cellStyle name="Report Percent 2 2 2 2" xfId="47258"/>
    <cellStyle name="Report Percent 2 2 2 2 2" xfId="47259"/>
    <cellStyle name="Report Percent 2 2 2 3" xfId="47260"/>
    <cellStyle name="Report Percent 2 2 3" xfId="18775"/>
    <cellStyle name="Report Percent 2 2 3 2" xfId="47261"/>
    <cellStyle name="Report Percent 2 2 4" xfId="47262"/>
    <cellStyle name="Report Percent 2 2 4 2" xfId="47263"/>
    <cellStyle name="Report Percent 2 3" xfId="18776"/>
    <cellStyle name="Report Percent 2 3 2" xfId="47264"/>
    <cellStyle name="Report Percent 2 3 2 2" xfId="47265"/>
    <cellStyle name="Report Percent 2 3 2 3" xfId="47266"/>
    <cellStyle name="Report Percent 2 3 3" xfId="47267"/>
    <cellStyle name="Report Percent 2 4" xfId="18777"/>
    <cellStyle name="Report Percent 2 4 2" xfId="47268"/>
    <cellStyle name="Report Percent 2 4 2 2" xfId="47269"/>
    <cellStyle name="Report Percent 2 4 3" xfId="47270"/>
    <cellStyle name="Report Percent 2 5" xfId="47271"/>
    <cellStyle name="Report Percent 2 5 2" xfId="47272"/>
    <cellStyle name="Report Percent 2 6" xfId="47273"/>
    <cellStyle name="Report Percent 2 6 2" xfId="47274"/>
    <cellStyle name="Report Percent 3" xfId="18778"/>
    <cellStyle name="Report Percent 3 2" xfId="18779"/>
    <cellStyle name="Report Percent 3 2 2" xfId="18780"/>
    <cellStyle name="Report Percent 3 2 2 2" xfId="47275"/>
    <cellStyle name="Report Percent 3 2 3" xfId="18781"/>
    <cellStyle name="Report Percent 3 2 4" xfId="47276"/>
    <cellStyle name="Report Percent 3 3" xfId="18782"/>
    <cellStyle name="Report Percent 3 3 2" xfId="18783"/>
    <cellStyle name="Report Percent 3 3 2 2" xfId="47277"/>
    <cellStyle name="Report Percent 3 3 3" xfId="18784"/>
    <cellStyle name="Report Percent 3 4" xfId="18785"/>
    <cellStyle name="Report Percent 3 4 2" xfId="18786"/>
    <cellStyle name="Report Percent 3 4 2 2" xfId="47278"/>
    <cellStyle name="Report Percent 3 4 3" xfId="18787"/>
    <cellStyle name="Report Percent 3 5" xfId="47279"/>
    <cellStyle name="Report Percent 3 5 2" xfId="47280"/>
    <cellStyle name="Report Percent 4" xfId="18788"/>
    <cellStyle name="Report Percent 4 2" xfId="18789"/>
    <cellStyle name="Report Percent 4 2 2" xfId="47281"/>
    <cellStyle name="Report Percent 4 2 2 2" xfId="47282"/>
    <cellStyle name="Report Percent 4 2 2 2 2" xfId="47283"/>
    <cellStyle name="Report Percent 4 2 2 3" xfId="47284"/>
    <cellStyle name="Report Percent 4 2 3" xfId="47285"/>
    <cellStyle name="Report Percent 4 2 3 2" xfId="47286"/>
    <cellStyle name="Report Percent 4 2 4" xfId="47287"/>
    <cellStyle name="Report Percent 4 2 4 2" xfId="47288"/>
    <cellStyle name="Report Percent 4 3" xfId="18790"/>
    <cellStyle name="Report Percent 4 3 2" xfId="47289"/>
    <cellStyle name="Report Percent 4 3 2 2" xfId="47290"/>
    <cellStyle name="Report Percent 4 3 3" xfId="47291"/>
    <cellStyle name="Report Percent 4 3 4" xfId="47292"/>
    <cellStyle name="Report Percent 4 4" xfId="47293"/>
    <cellStyle name="Report Percent 4 4 2" xfId="47294"/>
    <cellStyle name="Report Percent 4 4 2 2" xfId="47295"/>
    <cellStyle name="Report Percent 4 4 3" xfId="47296"/>
    <cellStyle name="Report Percent 4 5" xfId="47297"/>
    <cellStyle name="Report Percent 4 5 2" xfId="47298"/>
    <cellStyle name="Report Percent 4 6" xfId="47299"/>
    <cellStyle name="Report Percent 4 6 2" xfId="47300"/>
    <cellStyle name="Report Percent 5" xfId="18791"/>
    <cellStyle name="Report Percent 5 2" xfId="47301"/>
    <cellStyle name="Report Percent 5 2 2" xfId="47302"/>
    <cellStyle name="Report Percent 5 2 2 2" xfId="47303"/>
    <cellStyle name="Report Percent 5 2 2 2 2" xfId="47304"/>
    <cellStyle name="Report Percent 5 2 3" xfId="47305"/>
    <cellStyle name="Report Percent 5 2 3 2" xfId="47306"/>
    <cellStyle name="Report Percent 5 2 4" xfId="47307"/>
    <cellStyle name="Report Percent 5 2 4 2" xfId="47308"/>
    <cellStyle name="Report Percent 5 2 5" xfId="47309"/>
    <cellStyle name="Report Percent 5 3" xfId="47310"/>
    <cellStyle name="Report Percent 5 3 2" xfId="47311"/>
    <cellStyle name="Report Percent 5 3 2 2" xfId="47312"/>
    <cellStyle name="Report Percent 5 4" xfId="47313"/>
    <cellStyle name="Report Percent 5 4 2" xfId="47314"/>
    <cellStyle name="Report Percent 5 5" xfId="47315"/>
    <cellStyle name="Report Percent 5 5 2" xfId="47316"/>
    <cellStyle name="Report Percent 6" xfId="18792"/>
    <cellStyle name="Report Percent 6 2" xfId="47317"/>
    <cellStyle name="Report Percent 6 2 2" xfId="47318"/>
    <cellStyle name="Report Percent 6 2 2 2" xfId="47319"/>
    <cellStyle name="Report Percent 6 3" xfId="47320"/>
    <cellStyle name="Report Percent 6 3 2" xfId="47321"/>
    <cellStyle name="Report Percent 6 4" xfId="47322"/>
    <cellStyle name="Report Percent 6 4 2" xfId="47323"/>
    <cellStyle name="Report Percent 7" xfId="18793"/>
    <cellStyle name="Report Percent 7 2" xfId="47324"/>
    <cellStyle name="Report Percent 7 2 2" xfId="47325"/>
    <cellStyle name="Report Percent 7 3" xfId="47326"/>
    <cellStyle name="Report Percent 8" xfId="47327"/>
    <cellStyle name="Report Percent 8 2" xfId="47328"/>
    <cellStyle name="Report Percent 8 2 2" xfId="47329"/>
    <cellStyle name="Report Percent 8 3" xfId="47330"/>
    <cellStyle name="Report Percent 8 4" xfId="47331"/>
    <cellStyle name="Report Percent 9" xfId="47332"/>
    <cellStyle name="Report Percent 9 2" xfId="47333"/>
    <cellStyle name="Report Percent 9 2 2" xfId="47334"/>
    <cellStyle name="Report Percent 9 2 2 2" xfId="47335"/>
    <cellStyle name="Report Percent 9 2 3" xfId="47336"/>
    <cellStyle name="Report Percent 9 3" xfId="47337"/>
    <cellStyle name="Report Percent 9 3 2" xfId="47338"/>
    <cellStyle name="Report Percent 9 4" xfId="47339"/>
    <cellStyle name="Report Percent_ACCOUNTS" xfId="18794"/>
    <cellStyle name="Report Unit Cost" xfId="18795"/>
    <cellStyle name="Report Unit Cost 10" xfId="47340"/>
    <cellStyle name="Report Unit Cost 10 2" xfId="47341"/>
    <cellStyle name="Report Unit Cost 10 2 2" xfId="47342"/>
    <cellStyle name="Report Unit Cost 10 2 2 2" xfId="47343"/>
    <cellStyle name="Report Unit Cost 10 2 3" xfId="47344"/>
    <cellStyle name="Report Unit Cost 10 3" xfId="47345"/>
    <cellStyle name="Report Unit Cost 10 3 2" xfId="47346"/>
    <cellStyle name="Report Unit Cost 10 4" xfId="47347"/>
    <cellStyle name="Report Unit Cost 11" xfId="47348"/>
    <cellStyle name="Report Unit Cost 11 2" xfId="47349"/>
    <cellStyle name="Report Unit Cost 12" xfId="47350"/>
    <cellStyle name="Report Unit Cost 12 2" xfId="47351"/>
    <cellStyle name="Report Unit Cost 12 3" xfId="47352"/>
    <cellStyle name="Report Unit Cost 2" xfId="18796"/>
    <cellStyle name="Report Unit Cost 2 2" xfId="18797"/>
    <cellStyle name="Report Unit Cost 2 2 2" xfId="18798"/>
    <cellStyle name="Report Unit Cost 2 2 2 2" xfId="47353"/>
    <cellStyle name="Report Unit Cost 2 2 2 2 2" xfId="47354"/>
    <cellStyle name="Report Unit Cost 2 2 2 3" xfId="47355"/>
    <cellStyle name="Report Unit Cost 2 2 3" xfId="18799"/>
    <cellStyle name="Report Unit Cost 2 2 3 2" xfId="47356"/>
    <cellStyle name="Report Unit Cost 2 2 4" xfId="47357"/>
    <cellStyle name="Report Unit Cost 2 2 4 2" xfId="47358"/>
    <cellStyle name="Report Unit Cost 2 3" xfId="18800"/>
    <cellStyle name="Report Unit Cost 2 3 2" xfId="47359"/>
    <cellStyle name="Report Unit Cost 2 3 2 2" xfId="47360"/>
    <cellStyle name="Report Unit Cost 2 3 2 3" xfId="47361"/>
    <cellStyle name="Report Unit Cost 2 3 3" xfId="47362"/>
    <cellStyle name="Report Unit Cost 2 4" xfId="18801"/>
    <cellStyle name="Report Unit Cost 2 4 2" xfId="47363"/>
    <cellStyle name="Report Unit Cost 2 4 2 2" xfId="47364"/>
    <cellStyle name="Report Unit Cost 2 4 3" xfId="47365"/>
    <cellStyle name="Report Unit Cost 2 5" xfId="47366"/>
    <cellStyle name="Report Unit Cost 2 5 2" xfId="47367"/>
    <cellStyle name="Report Unit Cost 2 6" xfId="47368"/>
    <cellStyle name="Report Unit Cost 2 6 2" xfId="47369"/>
    <cellStyle name="Report Unit Cost 3" xfId="18802"/>
    <cellStyle name="Report Unit Cost 3 2" xfId="18803"/>
    <cellStyle name="Report Unit Cost 3 2 2" xfId="18804"/>
    <cellStyle name="Report Unit Cost 3 2 2 2" xfId="47370"/>
    <cellStyle name="Report Unit Cost 3 2 3" xfId="18805"/>
    <cellStyle name="Report Unit Cost 3 2 4" xfId="47371"/>
    <cellStyle name="Report Unit Cost 3 3" xfId="18806"/>
    <cellStyle name="Report Unit Cost 3 3 2" xfId="18807"/>
    <cellStyle name="Report Unit Cost 3 3 2 2" xfId="47372"/>
    <cellStyle name="Report Unit Cost 3 3 3" xfId="18808"/>
    <cellStyle name="Report Unit Cost 3 4" xfId="18809"/>
    <cellStyle name="Report Unit Cost 3 4 2" xfId="18810"/>
    <cellStyle name="Report Unit Cost 3 4 2 2" xfId="47373"/>
    <cellStyle name="Report Unit Cost 3 4 3" xfId="18811"/>
    <cellStyle name="Report Unit Cost 3 5" xfId="47374"/>
    <cellStyle name="Report Unit Cost 3 5 2" xfId="47375"/>
    <cellStyle name="Report Unit Cost 4" xfId="18812"/>
    <cellStyle name="Report Unit Cost 4 2" xfId="18813"/>
    <cellStyle name="Report Unit Cost 4 2 2" xfId="47376"/>
    <cellStyle name="Report Unit Cost 4 2 2 2" xfId="47377"/>
    <cellStyle name="Report Unit Cost 4 2 2 2 2" xfId="47378"/>
    <cellStyle name="Report Unit Cost 4 2 2 3" xfId="47379"/>
    <cellStyle name="Report Unit Cost 4 2 3" xfId="47380"/>
    <cellStyle name="Report Unit Cost 4 2 3 2" xfId="47381"/>
    <cellStyle name="Report Unit Cost 4 2 4" xfId="47382"/>
    <cellStyle name="Report Unit Cost 4 2 4 2" xfId="47383"/>
    <cellStyle name="Report Unit Cost 4 3" xfId="18814"/>
    <cellStyle name="Report Unit Cost 4 3 2" xfId="47384"/>
    <cellStyle name="Report Unit Cost 4 3 2 2" xfId="47385"/>
    <cellStyle name="Report Unit Cost 4 3 3" xfId="47386"/>
    <cellStyle name="Report Unit Cost 4 3 4" xfId="47387"/>
    <cellStyle name="Report Unit Cost 4 4" xfId="47388"/>
    <cellStyle name="Report Unit Cost 4 4 2" xfId="47389"/>
    <cellStyle name="Report Unit Cost 4 4 2 2" xfId="47390"/>
    <cellStyle name="Report Unit Cost 4 4 3" xfId="47391"/>
    <cellStyle name="Report Unit Cost 4 5" xfId="47392"/>
    <cellStyle name="Report Unit Cost 4 5 2" xfId="47393"/>
    <cellStyle name="Report Unit Cost 4 6" xfId="47394"/>
    <cellStyle name="Report Unit Cost 4 6 2" xfId="47395"/>
    <cellStyle name="Report Unit Cost 5" xfId="18815"/>
    <cellStyle name="Report Unit Cost 5 2" xfId="47396"/>
    <cellStyle name="Report Unit Cost 5 2 2" xfId="47397"/>
    <cellStyle name="Report Unit Cost 5 2 2 2" xfId="47398"/>
    <cellStyle name="Report Unit Cost 5 2 2 2 2" xfId="47399"/>
    <cellStyle name="Report Unit Cost 5 2 3" xfId="47400"/>
    <cellStyle name="Report Unit Cost 5 2 3 2" xfId="47401"/>
    <cellStyle name="Report Unit Cost 5 2 4" xfId="47402"/>
    <cellStyle name="Report Unit Cost 5 2 4 2" xfId="47403"/>
    <cellStyle name="Report Unit Cost 5 2 5" xfId="47404"/>
    <cellStyle name="Report Unit Cost 5 3" xfId="47405"/>
    <cellStyle name="Report Unit Cost 5 3 2" xfId="47406"/>
    <cellStyle name="Report Unit Cost 5 3 2 2" xfId="47407"/>
    <cellStyle name="Report Unit Cost 5 3 3" xfId="47408"/>
    <cellStyle name="Report Unit Cost 5 4" xfId="47409"/>
    <cellStyle name="Report Unit Cost 5 4 2" xfId="47410"/>
    <cellStyle name="Report Unit Cost 5 4 2 2" xfId="47411"/>
    <cellStyle name="Report Unit Cost 5 4 3" xfId="47412"/>
    <cellStyle name="Report Unit Cost 5 5" xfId="47413"/>
    <cellStyle name="Report Unit Cost 5 5 2" xfId="47414"/>
    <cellStyle name="Report Unit Cost 5 6" xfId="47415"/>
    <cellStyle name="Report Unit Cost 5 6 2" xfId="47416"/>
    <cellStyle name="Report Unit Cost 6" xfId="18816"/>
    <cellStyle name="Report Unit Cost 6 2" xfId="47417"/>
    <cellStyle name="Report Unit Cost 6 2 2" xfId="47418"/>
    <cellStyle name="Report Unit Cost 6 2 2 2" xfId="47419"/>
    <cellStyle name="Report Unit Cost 6 2 2 2 2" xfId="47420"/>
    <cellStyle name="Report Unit Cost 6 2 3" xfId="47421"/>
    <cellStyle name="Report Unit Cost 6 2 3 2" xfId="47422"/>
    <cellStyle name="Report Unit Cost 6 2 4" xfId="47423"/>
    <cellStyle name="Report Unit Cost 6 2 4 2" xfId="47424"/>
    <cellStyle name="Report Unit Cost 6 2 5" xfId="47425"/>
    <cellStyle name="Report Unit Cost 6 3" xfId="47426"/>
    <cellStyle name="Report Unit Cost 6 3 2" xfId="47427"/>
    <cellStyle name="Report Unit Cost 6 3 2 2" xfId="47428"/>
    <cellStyle name="Report Unit Cost 6 4" xfId="47429"/>
    <cellStyle name="Report Unit Cost 6 4 2" xfId="47430"/>
    <cellStyle name="Report Unit Cost 6 5" xfId="47431"/>
    <cellStyle name="Report Unit Cost 6 5 2" xfId="47432"/>
    <cellStyle name="Report Unit Cost 6 6" xfId="47433"/>
    <cellStyle name="Report Unit Cost 7" xfId="18817"/>
    <cellStyle name="Report Unit Cost 7 2" xfId="47434"/>
    <cellStyle name="Report Unit Cost 7 2 2" xfId="47435"/>
    <cellStyle name="Report Unit Cost 7 2 2 2" xfId="47436"/>
    <cellStyle name="Report Unit Cost 7 3" xfId="47437"/>
    <cellStyle name="Report Unit Cost 7 3 2" xfId="47438"/>
    <cellStyle name="Report Unit Cost 7 4" xfId="47439"/>
    <cellStyle name="Report Unit Cost 7 4 2" xfId="47440"/>
    <cellStyle name="Report Unit Cost 8" xfId="47441"/>
    <cellStyle name="Report Unit Cost 8 2" xfId="47442"/>
    <cellStyle name="Report Unit Cost 8 2 2" xfId="47443"/>
    <cellStyle name="Report Unit Cost 8 3" xfId="47444"/>
    <cellStyle name="Report Unit Cost 9" xfId="47445"/>
    <cellStyle name="Report Unit Cost 9 2" xfId="47446"/>
    <cellStyle name="Report Unit Cost 9 2 2" xfId="47447"/>
    <cellStyle name="Report Unit Cost 9 3" xfId="47448"/>
    <cellStyle name="Report Unit Cost 9 4" xfId="47449"/>
    <cellStyle name="Report Unit Cost_ACCOUNTS" xfId="18818"/>
    <cellStyle name="Report_Adj Bench DR 3 for Initial Briefs (Electric)" xfId="18819"/>
    <cellStyle name="Reports" xfId="18820"/>
    <cellStyle name="Reports 2" xfId="18821"/>
    <cellStyle name="Reports 2 2" xfId="47450"/>
    <cellStyle name="Reports 2 2 2" xfId="47451"/>
    <cellStyle name="Reports 2 3" xfId="47452"/>
    <cellStyle name="Reports 3" xfId="18822"/>
    <cellStyle name="Reports 3 2" xfId="47453"/>
    <cellStyle name="Reports 3 3" xfId="47454"/>
    <cellStyle name="Reports 4" xfId="47455"/>
    <cellStyle name="Reports 4 2" xfId="47456"/>
    <cellStyle name="Reports Total" xfId="18823"/>
    <cellStyle name="Reports Total 2" xfId="18824"/>
    <cellStyle name="Reports Total 2 2" xfId="18825"/>
    <cellStyle name="Reports Total 2 2 2" xfId="47457"/>
    <cellStyle name="Reports Total 2 2 2 2" xfId="47458"/>
    <cellStyle name="Reports Total 2 2 2 2 2" xfId="47459"/>
    <cellStyle name="Reports Total 2 2 2 3" xfId="47460"/>
    <cellStyle name="Reports Total 2 2 3" xfId="47461"/>
    <cellStyle name="Reports Total 2 2 3 2" xfId="47462"/>
    <cellStyle name="Reports Total 2 2 4" xfId="47463"/>
    <cellStyle name="Reports Total 2 2 4 2" xfId="47464"/>
    <cellStyle name="Reports Total 2 2 5" xfId="47465"/>
    <cellStyle name="Reports Total 2 2 6" xfId="47466"/>
    <cellStyle name="Reports Total 2 2 7" xfId="47467"/>
    <cellStyle name="Reports Total 2 3" xfId="18826"/>
    <cellStyle name="Reports Total 2 3 2" xfId="47468"/>
    <cellStyle name="Reports Total 2 3 2 2" xfId="47469"/>
    <cellStyle name="Reports Total 2 3 3" xfId="47470"/>
    <cellStyle name="Reports Total 2 4" xfId="47471"/>
    <cellStyle name="Reports Total 2 4 2" xfId="47472"/>
    <cellStyle name="Reports Total 2 4 2 2" xfId="47473"/>
    <cellStyle name="Reports Total 2 4 3" xfId="47474"/>
    <cellStyle name="Reports Total 2 5" xfId="47475"/>
    <cellStyle name="Reports Total 2 5 2" xfId="47476"/>
    <cellStyle name="Reports Total 2 6" xfId="47477"/>
    <cellStyle name="Reports Total 2 6 2" xfId="47478"/>
    <cellStyle name="Reports Total 2 7" xfId="47479"/>
    <cellStyle name="Reports Total 2 8" xfId="47480"/>
    <cellStyle name="Reports Total 3" xfId="18827"/>
    <cellStyle name="Reports Total 3 2" xfId="18828"/>
    <cellStyle name="Reports Total 3 2 2" xfId="47481"/>
    <cellStyle name="Reports Total 3 2 2 2" xfId="47482"/>
    <cellStyle name="Reports Total 3 2 3" xfId="47483"/>
    <cellStyle name="Reports Total 3 3" xfId="47484"/>
    <cellStyle name="Reports Total 3 3 2" xfId="47485"/>
    <cellStyle name="Reports Total 3 4" xfId="47486"/>
    <cellStyle name="Reports Total 3 4 2" xfId="47487"/>
    <cellStyle name="Reports Total 3 5" xfId="47488"/>
    <cellStyle name="Reports Total 3 6" xfId="47489"/>
    <cellStyle name="Reports Total 3 7" xfId="47490"/>
    <cellStyle name="Reports Total 4" xfId="18829"/>
    <cellStyle name="Reports Total 4 2" xfId="47491"/>
    <cellStyle name="Reports Total 4 2 2" xfId="47492"/>
    <cellStyle name="Reports Total 4 3" xfId="47493"/>
    <cellStyle name="Reports Total 4 4" xfId="47494"/>
    <cellStyle name="Reports Total 4 5" xfId="47495"/>
    <cellStyle name="Reports Total 4 6" xfId="47496"/>
    <cellStyle name="Reports Total 4 7" xfId="47497"/>
    <cellStyle name="Reports Total 5" xfId="18830"/>
    <cellStyle name="Reports Total 5 2" xfId="47498"/>
    <cellStyle name="Reports Total 5 2 2" xfId="47499"/>
    <cellStyle name="Reports Total 5 3" xfId="47500"/>
    <cellStyle name="Reports Total 5 4" xfId="47501"/>
    <cellStyle name="Reports Total 6" xfId="47502"/>
    <cellStyle name="Reports Total 6 2" xfId="47503"/>
    <cellStyle name="Reports Total 7" xfId="47504"/>
    <cellStyle name="Reports Total 7 2" xfId="47505"/>
    <cellStyle name="Reports Total 8" xfId="47506"/>
    <cellStyle name="Reports Total_AURORA Total New" xfId="18831"/>
    <cellStyle name="Reports Unit Cost Total" xfId="18832"/>
    <cellStyle name="Reports Unit Cost Total 2" xfId="18833"/>
    <cellStyle name="Reports Unit Cost Total 2 2" xfId="47507"/>
    <cellStyle name="Reports Unit Cost Total 2 2 2" xfId="47508"/>
    <cellStyle name="Reports Unit Cost Total 2 2 2 2" xfId="47509"/>
    <cellStyle name="Reports Unit Cost Total 2 2 3" xfId="47510"/>
    <cellStyle name="Reports Unit Cost Total 2 2 4" xfId="47511"/>
    <cellStyle name="Reports Unit Cost Total 2 3" xfId="47512"/>
    <cellStyle name="Reports Unit Cost Total 2 3 2" xfId="47513"/>
    <cellStyle name="Reports Unit Cost Total 2 4" xfId="47514"/>
    <cellStyle name="Reports Unit Cost Total 2 4 2" xfId="47515"/>
    <cellStyle name="Reports Unit Cost Total 2 5" xfId="47516"/>
    <cellStyle name="Reports Unit Cost Total 2 6" xfId="47517"/>
    <cellStyle name="Reports Unit Cost Total 2 7" xfId="47518"/>
    <cellStyle name="Reports Unit Cost Total 3" xfId="18834"/>
    <cellStyle name="Reports Unit Cost Total 3 2" xfId="47519"/>
    <cellStyle name="Reports Unit Cost Total 3 2 2" xfId="47520"/>
    <cellStyle name="Reports Unit Cost Total 3 3" xfId="47521"/>
    <cellStyle name="Reports Unit Cost Total 4" xfId="47522"/>
    <cellStyle name="Reports Unit Cost Total 4 2" xfId="47523"/>
    <cellStyle name="Reports Unit Cost Total 4 3" xfId="47524"/>
    <cellStyle name="Reports Unit Cost Total 5" xfId="47525"/>
    <cellStyle name="Reports Unit Cost Total 5 2" xfId="47526"/>
    <cellStyle name="Reports Unit Cost Total 6" xfId="47527"/>
    <cellStyle name="Reports Unit Cost Total 6 2" xfId="47528"/>
    <cellStyle name="Reports Unit Cost Total 7" xfId="47529"/>
    <cellStyle name="Reports_14.21G &amp; 16.28E Incentive Pay" xfId="18835"/>
    <cellStyle name="RevList" xfId="18836"/>
    <cellStyle name="RevList 2" xfId="18837"/>
    <cellStyle name="RevList 2 2" xfId="47530"/>
    <cellStyle name="RevList 2 2 2" xfId="47531"/>
    <cellStyle name="RevList 2 3" xfId="47532"/>
    <cellStyle name="RevList 3" xfId="47533"/>
    <cellStyle name="RevList 3 2" xfId="47534"/>
    <cellStyle name="RevList 3 3" xfId="47535"/>
    <cellStyle name="RevList 4" xfId="47536"/>
    <cellStyle name="RevList 4 2" xfId="47537"/>
    <cellStyle name="round100" xfId="18838"/>
    <cellStyle name="round100 10" xfId="47538"/>
    <cellStyle name="round100 10 2" xfId="47539"/>
    <cellStyle name="round100 11" xfId="47540"/>
    <cellStyle name="round100 11 2" xfId="47541"/>
    <cellStyle name="round100 11 3" xfId="47542"/>
    <cellStyle name="round100 2" xfId="18839"/>
    <cellStyle name="round100 2 2" xfId="18840"/>
    <cellStyle name="round100 2 2 2" xfId="18841"/>
    <cellStyle name="round100 2 2 2 2" xfId="47543"/>
    <cellStyle name="round100 2 2 2 2 2" xfId="47544"/>
    <cellStyle name="round100 2 2 2 3" xfId="47545"/>
    <cellStyle name="round100 2 2 3" xfId="18842"/>
    <cellStyle name="round100 2 2 3 2" xfId="47546"/>
    <cellStyle name="round100 2 2 4" xfId="47547"/>
    <cellStyle name="round100 2 2 4 2" xfId="47548"/>
    <cellStyle name="round100 2 3" xfId="18843"/>
    <cellStyle name="round100 2 3 2" xfId="47549"/>
    <cellStyle name="round100 2 3 2 2" xfId="47550"/>
    <cellStyle name="round100 2 3 2 3" xfId="47551"/>
    <cellStyle name="round100 2 3 3" xfId="47552"/>
    <cellStyle name="round100 2 4" xfId="18844"/>
    <cellStyle name="round100 2 4 2" xfId="47553"/>
    <cellStyle name="round100 2 4 2 2" xfId="47554"/>
    <cellStyle name="round100 2 4 3" xfId="47555"/>
    <cellStyle name="round100 2 5" xfId="47556"/>
    <cellStyle name="round100 2 5 2" xfId="47557"/>
    <cellStyle name="round100 2 6" xfId="47558"/>
    <cellStyle name="round100 2 6 2" xfId="47559"/>
    <cellStyle name="round100 3" xfId="18845"/>
    <cellStyle name="round100 3 2" xfId="18846"/>
    <cellStyle name="round100 3 2 2" xfId="18847"/>
    <cellStyle name="round100 3 2 2 2" xfId="47560"/>
    <cellStyle name="round100 3 2 3" xfId="18848"/>
    <cellStyle name="round100 3 2 4" xfId="47561"/>
    <cellStyle name="round100 3 3" xfId="18849"/>
    <cellStyle name="round100 3 3 2" xfId="18850"/>
    <cellStyle name="round100 3 3 2 2" xfId="47562"/>
    <cellStyle name="round100 3 3 3" xfId="18851"/>
    <cellStyle name="round100 3 4" xfId="18852"/>
    <cellStyle name="round100 3 4 2" xfId="18853"/>
    <cellStyle name="round100 3 4 2 2" xfId="47563"/>
    <cellStyle name="round100 3 4 3" xfId="18854"/>
    <cellStyle name="round100 3 5" xfId="47564"/>
    <cellStyle name="round100 3 5 2" xfId="47565"/>
    <cellStyle name="round100 4" xfId="18855"/>
    <cellStyle name="round100 4 2" xfId="18856"/>
    <cellStyle name="round100 4 2 2" xfId="47566"/>
    <cellStyle name="round100 4 2 2 2" xfId="47567"/>
    <cellStyle name="round100 4 2 2 2 2" xfId="47568"/>
    <cellStyle name="round100 4 2 2 3" xfId="47569"/>
    <cellStyle name="round100 4 2 3" xfId="47570"/>
    <cellStyle name="round100 4 2 3 2" xfId="47571"/>
    <cellStyle name="round100 4 2 4" xfId="47572"/>
    <cellStyle name="round100 4 2 4 2" xfId="47573"/>
    <cellStyle name="round100 4 3" xfId="18857"/>
    <cellStyle name="round100 4 3 2" xfId="47574"/>
    <cellStyle name="round100 4 3 2 2" xfId="47575"/>
    <cellStyle name="round100 4 3 3" xfId="47576"/>
    <cellStyle name="round100 4 3 4" xfId="47577"/>
    <cellStyle name="round100 4 4" xfId="47578"/>
    <cellStyle name="round100 4 4 2" xfId="47579"/>
    <cellStyle name="round100 4 4 2 2" xfId="47580"/>
    <cellStyle name="round100 4 4 3" xfId="47581"/>
    <cellStyle name="round100 4 5" xfId="47582"/>
    <cellStyle name="round100 4 5 2" xfId="47583"/>
    <cellStyle name="round100 4 6" xfId="47584"/>
    <cellStyle name="round100 4 6 2" xfId="47585"/>
    <cellStyle name="round100 5" xfId="18858"/>
    <cellStyle name="round100 5 2" xfId="47586"/>
    <cellStyle name="round100 5 2 2" xfId="47587"/>
    <cellStyle name="round100 5 2 2 2" xfId="47588"/>
    <cellStyle name="round100 5 2 2 2 2" xfId="47589"/>
    <cellStyle name="round100 5 2 3" xfId="47590"/>
    <cellStyle name="round100 5 2 3 2" xfId="47591"/>
    <cellStyle name="round100 5 2 4" xfId="47592"/>
    <cellStyle name="round100 5 2 4 2" xfId="47593"/>
    <cellStyle name="round100 5 2 5" xfId="47594"/>
    <cellStyle name="round100 5 3" xfId="47595"/>
    <cellStyle name="round100 5 3 2" xfId="47596"/>
    <cellStyle name="round100 5 3 2 2" xfId="47597"/>
    <cellStyle name="round100 5 4" xfId="47598"/>
    <cellStyle name="round100 5 4 2" xfId="47599"/>
    <cellStyle name="round100 5 5" xfId="47600"/>
    <cellStyle name="round100 5 5 2" xfId="47601"/>
    <cellStyle name="round100 6" xfId="18859"/>
    <cellStyle name="round100 6 2" xfId="47602"/>
    <cellStyle name="round100 6 2 2" xfId="47603"/>
    <cellStyle name="round100 6 2 2 2" xfId="47604"/>
    <cellStyle name="round100 6 3" xfId="47605"/>
    <cellStyle name="round100 6 3 2" xfId="47606"/>
    <cellStyle name="round100 6 4" xfId="47607"/>
    <cellStyle name="round100 6 4 2" xfId="47608"/>
    <cellStyle name="round100 7" xfId="18860"/>
    <cellStyle name="round100 7 2" xfId="47609"/>
    <cellStyle name="round100 7 2 2" xfId="47610"/>
    <cellStyle name="round100 7 3" xfId="47611"/>
    <cellStyle name="round100 8" xfId="47612"/>
    <cellStyle name="round100 8 2" xfId="47613"/>
    <cellStyle name="round100 8 2 2" xfId="47614"/>
    <cellStyle name="round100 8 3" xfId="47615"/>
    <cellStyle name="round100 8 4" xfId="47616"/>
    <cellStyle name="round100 9" xfId="47617"/>
    <cellStyle name="round100 9 2" xfId="47618"/>
    <cellStyle name="round100 9 2 2" xfId="47619"/>
    <cellStyle name="round100 9 2 2 2" xfId="47620"/>
    <cellStyle name="round100 9 2 3" xfId="47621"/>
    <cellStyle name="round100 9 3" xfId="47622"/>
    <cellStyle name="round100 9 3 2" xfId="47623"/>
    <cellStyle name="round100 9 4" xfId="47624"/>
    <cellStyle name="RowHeading" xfId="47625"/>
    <cellStyle name="SAPBEXaggData" xfId="18861"/>
    <cellStyle name="SAPBEXaggData 10" xfId="18862"/>
    <cellStyle name="SAPBEXaggData 10 2" xfId="18863"/>
    <cellStyle name="SAPBEXaggData 2" xfId="18864"/>
    <cellStyle name="SAPBEXaggData 2 2" xfId="18865"/>
    <cellStyle name="SAPBEXaggData 2 2 2" xfId="18866"/>
    <cellStyle name="SAPBEXaggData 2 2 3" xfId="18867"/>
    <cellStyle name="SAPBEXaggData 2 3" xfId="18868"/>
    <cellStyle name="SAPBEXaggData 2 4" xfId="18869"/>
    <cellStyle name="SAPBEXaggData 2 5" xfId="47626"/>
    <cellStyle name="SAPBEXaggData 2 6" xfId="47627"/>
    <cellStyle name="SAPBEXaggData 2 7" xfId="47628"/>
    <cellStyle name="SAPBEXaggData 2_2012 Jan CAP ASM Report" xfId="18870"/>
    <cellStyle name="SAPBEXaggData 3" xfId="18871"/>
    <cellStyle name="SAPBEXaggData 3 2" xfId="18872"/>
    <cellStyle name="SAPBEXaggData 3 3" xfId="18873"/>
    <cellStyle name="SAPBEXaggData 4" xfId="18874"/>
    <cellStyle name="SAPBEXaggData 4 2" xfId="18875"/>
    <cellStyle name="SAPBEXaggData 4 2 2" xfId="47629"/>
    <cellStyle name="SAPBEXaggData 4 3" xfId="47630"/>
    <cellStyle name="SAPBEXaggData 5" xfId="18876"/>
    <cellStyle name="SAPBEXaggData 5 2" xfId="18877"/>
    <cellStyle name="SAPBEXaggData 6" xfId="18878"/>
    <cellStyle name="SAPBEXaggData 6 2" xfId="18879"/>
    <cellStyle name="SAPBEXaggData 7" xfId="18880"/>
    <cellStyle name="SAPBEXaggData 7 2" xfId="18881"/>
    <cellStyle name="SAPBEXaggData 8" xfId="18882"/>
    <cellStyle name="SAPBEXaggData 8 2" xfId="18883"/>
    <cellStyle name="SAPBEXaggData 9" xfId="18884"/>
    <cellStyle name="SAPBEXaggData 9 2" xfId="18885"/>
    <cellStyle name="SAPBEXaggData_2011 OM ASM Report" xfId="18886"/>
    <cellStyle name="SAPBEXaggDataEmph" xfId="18887"/>
    <cellStyle name="SAPBEXaggDataEmph 2" xfId="18888"/>
    <cellStyle name="SAPBEXaggDataEmph 2 2" xfId="18889"/>
    <cellStyle name="SAPBEXaggDataEmph 2 2 2" xfId="47631"/>
    <cellStyle name="SAPBEXaggDataEmph 2 3" xfId="18890"/>
    <cellStyle name="SAPBEXaggDataEmph 2 4" xfId="47632"/>
    <cellStyle name="SAPBEXaggDataEmph 2 5" xfId="47633"/>
    <cellStyle name="SAPBEXaggDataEmph 2 6" xfId="47634"/>
    <cellStyle name="SAPBEXaggDataEmph 2 7" xfId="47635"/>
    <cellStyle name="SAPBEXaggDataEmph 3" xfId="18891"/>
    <cellStyle name="SAPBEXaggDataEmph 3 2" xfId="18892"/>
    <cellStyle name="SAPBEXaggDataEmph 4" xfId="47636"/>
    <cellStyle name="SAPBEXaggDataEmph 4 2" xfId="47637"/>
    <cellStyle name="SAPBEXaggDataEmph 5" xfId="47638"/>
    <cellStyle name="SAPBEXaggDataEmph_2011 OM ASM Report" xfId="18893"/>
    <cellStyle name="SAPBEXaggItem" xfId="18894"/>
    <cellStyle name="SAPBEXaggItem 2" xfId="18895"/>
    <cellStyle name="SAPBEXaggItem 2 2" xfId="18896"/>
    <cellStyle name="SAPBEXaggItem 2 2 2" xfId="47639"/>
    <cellStyle name="SAPBEXaggItem 2 3" xfId="18897"/>
    <cellStyle name="SAPBEXaggItem 2 4" xfId="47640"/>
    <cellStyle name="SAPBEXaggItem 2 5" xfId="47641"/>
    <cellStyle name="SAPBEXaggItem 2 6" xfId="47642"/>
    <cellStyle name="SAPBEXaggItem 2 7" xfId="47643"/>
    <cellStyle name="SAPBEXaggItem 3" xfId="18898"/>
    <cellStyle name="SAPBEXaggItem 3 2" xfId="18899"/>
    <cellStyle name="SAPBEXaggItem 3 3" xfId="18900"/>
    <cellStyle name="SAPBEXaggItem 4" xfId="18901"/>
    <cellStyle name="SAPBEXaggItem 4 2" xfId="18902"/>
    <cellStyle name="SAPBEXaggItem 4 2 2" xfId="47644"/>
    <cellStyle name="SAPBEXaggItem 4 3" xfId="47645"/>
    <cellStyle name="SAPBEXaggItem 5" xfId="47646"/>
    <cellStyle name="SAPBEXaggItem_2011 June O&amp;M and Capital Snapshot_Prelim" xfId="18903"/>
    <cellStyle name="SAPBEXaggItemX" xfId="18904"/>
    <cellStyle name="SAPBEXaggItemX 2" xfId="18905"/>
    <cellStyle name="SAPBEXaggItemX 2 2" xfId="18906"/>
    <cellStyle name="SAPBEXaggItemX 2 2 2" xfId="18907"/>
    <cellStyle name="SAPBEXaggItemX 2 2 3" xfId="18908"/>
    <cellStyle name="SAPBEXaggItemX 2 3" xfId="18909"/>
    <cellStyle name="SAPBEXaggItemX 2 4" xfId="18910"/>
    <cellStyle name="SAPBEXaggItemX 2 5" xfId="47647"/>
    <cellStyle name="SAPBEXaggItemX 2 6" xfId="47648"/>
    <cellStyle name="SAPBEXaggItemX 2 7" xfId="47649"/>
    <cellStyle name="SAPBEXaggItemX 3" xfId="18911"/>
    <cellStyle name="SAPBEXaggItemX 3 2" xfId="18912"/>
    <cellStyle name="SAPBEXaggItemX 4" xfId="47650"/>
    <cellStyle name="SAPBEXaggItemX 4 2" xfId="47651"/>
    <cellStyle name="SAPBEXaggItemX 5" xfId="47652"/>
    <cellStyle name="SAPBEXaggItemX_2011 OM ASM Report" xfId="18913"/>
    <cellStyle name="SAPBEXchaText" xfId="18914"/>
    <cellStyle name="SAPBEXchaText 10" xfId="47653"/>
    <cellStyle name="SAPBEXchaText 2" xfId="18915"/>
    <cellStyle name="SAPBEXchaText 2 2" xfId="18916"/>
    <cellStyle name="SAPBEXchaText 2 2 2" xfId="18917"/>
    <cellStyle name="SAPBEXchaText 2 2 2 2" xfId="47654"/>
    <cellStyle name="SAPBEXchaText 2 2 2 3" xfId="47655"/>
    <cellStyle name="SAPBEXchaText 2 2 2 4" xfId="47656"/>
    <cellStyle name="SAPBEXchaText 2 2 2 5" xfId="47657"/>
    <cellStyle name="SAPBEXchaText 2 2 2 6" xfId="47658"/>
    <cellStyle name="SAPBEXchaText 2 2 2 7" xfId="47659"/>
    <cellStyle name="SAPBEXchaText 2 2 3" xfId="18918"/>
    <cellStyle name="SAPBEXchaText 2 2 4" xfId="47660"/>
    <cellStyle name="SAPBEXchaText 2 2 5" xfId="47661"/>
    <cellStyle name="SAPBEXchaText 2 2 6" xfId="47662"/>
    <cellStyle name="SAPBEXchaText 2 2 7" xfId="47663"/>
    <cellStyle name="SAPBEXchaText 2 2 8" xfId="47664"/>
    <cellStyle name="SAPBEXchaText 2 3" xfId="18919"/>
    <cellStyle name="SAPBEXchaText 2 3 2" xfId="47665"/>
    <cellStyle name="SAPBEXchaText 2 3 3" xfId="47666"/>
    <cellStyle name="SAPBEXchaText 2 3 4" xfId="47667"/>
    <cellStyle name="SAPBEXchaText 2 3 5" xfId="47668"/>
    <cellStyle name="SAPBEXchaText 2 3 6" xfId="47669"/>
    <cellStyle name="SAPBEXchaText 2 3 7" xfId="47670"/>
    <cellStyle name="SAPBEXchaText 2 4" xfId="18920"/>
    <cellStyle name="SAPBEXchaText 2 5" xfId="47671"/>
    <cellStyle name="SAPBEXchaText 2 6" xfId="47672"/>
    <cellStyle name="SAPBEXchaText 2 7" xfId="47673"/>
    <cellStyle name="SAPBEXchaText 2 8" xfId="47674"/>
    <cellStyle name="SAPBEXchaText 2 9" xfId="47675"/>
    <cellStyle name="SAPBEXchaText 3" xfId="18921"/>
    <cellStyle name="SAPBEXchaText 3 10" xfId="47676"/>
    <cellStyle name="SAPBEXchaText 3 2" xfId="18922"/>
    <cellStyle name="SAPBEXchaText 3 2 2" xfId="18923"/>
    <cellStyle name="SAPBEXchaText 3 2 2 2" xfId="47677"/>
    <cellStyle name="SAPBEXchaText 3 2 2 3" xfId="47678"/>
    <cellStyle name="SAPBEXchaText 3 2 2 4" xfId="47679"/>
    <cellStyle name="SAPBEXchaText 3 2 2 5" xfId="47680"/>
    <cellStyle name="SAPBEXchaText 3 2 2 6" xfId="47681"/>
    <cellStyle name="SAPBEXchaText 3 2 2 7" xfId="47682"/>
    <cellStyle name="SAPBEXchaText 3 2 3" xfId="18924"/>
    <cellStyle name="SAPBEXchaText 3 2 4" xfId="47683"/>
    <cellStyle name="SAPBEXchaText 3 2 5" xfId="47684"/>
    <cellStyle name="SAPBEXchaText 3 2 6" xfId="47685"/>
    <cellStyle name="SAPBEXchaText 3 2 7" xfId="47686"/>
    <cellStyle name="SAPBEXchaText 3 2 8" xfId="47687"/>
    <cellStyle name="SAPBEXchaText 3 3" xfId="18925"/>
    <cellStyle name="SAPBEXchaText 3 3 2" xfId="18926"/>
    <cellStyle name="SAPBEXchaText 3 3 2 2" xfId="47688"/>
    <cellStyle name="SAPBEXchaText 3 3 2 3" xfId="47689"/>
    <cellStyle name="SAPBEXchaText 3 3 2 4" xfId="47690"/>
    <cellStyle name="SAPBEXchaText 3 3 2 5" xfId="47691"/>
    <cellStyle name="SAPBEXchaText 3 3 2 6" xfId="47692"/>
    <cellStyle name="SAPBEXchaText 3 3 2 7" xfId="47693"/>
    <cellStyle name="SAPBEXchaText 3 3 3" xfId="18927"/>
    <cellStyle name="SAPBEXchaText 3 3 4" xfId="47694"/>
    <cellStyle name="SAPBEXchaText 3 3 5" xfId="47695"/>
    <cellStyle name="SAPBEXchaText 3 3 6" xfId="47696"/>
    <cellStyle name="SAPBEXchaText 3 3 7" xfId="47697"/>
    <cellStyle name="SAPBEXchaText 3 3 8" xfId="47698"/>
    <cellStyle name="SAPBEXchaText 3 4" xfId="18928"/>
    <cellStyle name="SAPBEXchaText 3 4 2" xfId="18929"/>
    <cellStyle name="SAPBEXchaText 3 4 2 2" xfId="47699"/>
    <cellStyle name="SAPBEXchaText 3 4 2 3" xfId="47700"/>
    <cellStyle name="SAPBEXchaText 3 4 2 4" xfId="47701"/>
    <cellStyle name="SAPBEXchaText 3 4 2 5" xfId="47702"/>
    <cellStyle name="SAPBEXchaText 3 4 2 6" xfId="47703"/>
    <cellStyle name="SAPBEXchaText 3 4 2 7" xfId="47704"/>
    <cellStyle name="SAPBEXchaText 3 4 3" xfId="18930"/>
    <cellStyle name="SAPBEXchaText 3 4 4" xfId="47705"/>
    <cellStyle name="SAPBEXchaText 3 4 5" xfId="47706"/>
    <cellStyle name="SAPBEXchaText 3 4 6" xfId="47707"/>
    <cellStyle name="SAPBEXchaText 3 4 7" xfId="47708"/>
    <cellStyle name="SAPBEXchaText 3 4 8" xfId="47709"/>
    <cellStyle name="SAPBEXchaText 3 5" xfId="18931"/>
    <cellStyle name="SAPBEXchaText 3 6" xfId="47710"/>
    <cellStyle name="SAPBEXchaText 3 7" xfId="47711"/>
    <cellStyle name="SAPBEXchaText 3 8" xfId="47712"/>
    <cellStyle name="SAPBEXchaText 3 9" xfId="47713"/>
    <cellStyle name="SAPBEXchaText 4" xfId="18932"/>
    <cellStyle name="SAPBEXchaText 4 2" xfId="18933"/>
    <cellStyle name="SAPBEXchaText 4 2 2" xfId="47714"/>
    <cellStyle name="SAPBEXchaText 4 2 3" xfId="47715"/>
    <cellStyle name="SAPBEXchaText 4 2 4" xfId="47716"/>
    <cellStyle name="SAPBEXchaText 4 2 5" xfId="47717"/>
    <cellStyle name="SAPBEXchaText 4 2 6" xfId="47718"/>
    <cellStyle name="SAPBEXchaText 4 2 7" xfId="47719"/>
    <cellStyle name="SAPBEXchaText 4 3" xfId="18934"/>
    <cellStyle name="SAPBEXchaText 4 3 2" xfId="47720"/>
    <cellStyle name="SAPBEXchaText 4 4" xfId="47721"/>
    <cellStyle name="SAPBEXchaText 4 5" xfId="47722"/>
    <cellStyle name="SAPBEXchaText 4 6" xfId="47723"/>
    <cellStyle name="SAPBEXchaText 4 7" xfId="47724"/>
    <cellStyle name="SAPBEXchaText 4 8" xfId="47725"/>
    <cellStyle name="SAPBEXchaText 5" xfId="18935"/>
    <cellStyle name="SAPBEXchaText 5 2" xfId="47726"/>
    <cellStyle name="SAPBEXchaText 5 3" xfId="47727"/>
    <cellStyle name="SAPBEXchaText 5 4" xfId="47728"/>
    <cellStyle name="SAPBEXchaText 5 5" xfId="47729"/>
    <cellStyle name="SAPBEXchaText 5 6" xfId="47730"/>
    <cellStyle name="SAPBEXchaText 5 7" xfId="47731"/>
    <cellStyle name="SAPBEXchaText 6" xfId="18936"/>
    <cellStyle name="SAPBEXchaText 7" xfId="18937"/>
    <cellStyle name="SAPBEXchaText 8" xfId="18938"/>
    <cellStyle name="SAPBEXchaText 9" xfId="18939"/>
    <cellStyle name="SAPBEXchaText_2011 June O&amp;M and Capital Snapshot_Prelim" xfId="18940"/>
    <cellStyle name="SAPBEXexcBad7" xfId="18941"/>
    <cellStyle name="SAPBEXexcBad7 2" xfId="18942"/>
    <cellStyle name="SAPBEXexcBad7 2 2" xfId="18943"/>
    <cellStyle name="SAPBEXexcBad7 2 2 2" xfId="47732"/>
    <cellStyle name="SAPBEXexcBad7 2 3" xfId="18944"/>
    <cellStyle name="SAPBEXexcBad7 2 4" xfId="47733"/>
    <cellStyle name="SAPBEXexcBad7 2 5" xfId="47734"/>
    <cellStyle name="SAPBEXexcBad7 2 6" xfId="47735"/>
    <cellStyle name="SAPBEXexcBad7 2 7" xfId="47736"/>
    <cellStyle name="SAPBEXexcBad7 3" xfId="18945"/>
    <cellStyle name="SAPBEXexcBad7 3 2" xfId="18946"/>
    <cellStyle name="SAPBEXexcBad7 4" xfId="47737"/>
    <cellStyle name="SAPBEXexcBad7 4 2" xfId="47738"/>
    <cellStyle name="SAPBEXexcBad7 5" xfId="47739"/>
    <cellStyle name="SAPBEXexcBad7_2011 June O&amp;M and Capital Snapshot_Prelim" xfId="18947"/>
    <cellStyle name="SAPBEXexcBad8" xfId="18948"/>
    <cellStyle name="SAPBEXexcBad8 2" xfId="18949"/>
    <cellStyle name="SAPBEXexcBad8 2 2" xfId="18950"/>
    <cellStyle name="SAPBEXexcBad8 2 2 2" xfId="47740"/>
    <cellStyle name="SAPBEXexcBad8 2 3" xfId="18951"/>
    <cellStyle name="SAPBEXexcBad8 2 4" xfId="47741"/>
    <cellStyle name="SAPBEXexcBad8 2 5" xfId="47742"/>
    <cellStyle name="SAPBEXexcBad8 2 6" xfId="47743"/>
    <cellStyle name="SAPBEXexcBad8 2 7" xfId="47744"/>
    <cellStyle name="SAPBEXexcBad8 3" xfId="18952"/>
    <cellStyle name="SAPBEXexcBad8 3 2" xfId="18953"/>
    <cellStyle name="SAPBEXexcBad8 4" xfId="47745"/>
    <cellStyle name="SAPBEXexcBad8 4 2" xfId="47746"/>
    <cellStyle name="SAPBEXexcBad8 5" xfId="47747"/>
    <cellStyle name="SAPBEXexcBad8_2011 June O&amp;M and Capital Snapshot_Prelim" xfId="18954"/>
    <cellStyle name="SAPBEXexcBad9" xfId="18955"/>
    <cellStyle name="SAPBEXexcBad9 2" xfId="18956"/>
    <cellStyle name="SAPBEXexcBad9 2 2" xfId="18957"/>
    <cellStyle name="SAPBEXexcBad9 2 2 2" xfId="47748"/>
    <cellStyle name="SAPBEXexcBad9 2 3" xfId="18958"/>
    <cellStyle name="SAPBEXexcBad9 2 4" xfId="47749"/>
    <cellStyle name="SAPBEXexcBad9 2 5" xfId="47750"/>
    <cellStyle name="SAPBEXexcBad9 2 6" xfId="47751"/>
    <cellStyle name="SAPBEXexcBad9 2 7" xfId="47752"/>
    <cellStyle name="SAPBEXexcBad9 3" xfId="18959"/>
    <cellStyle name="SAPBEXexcBad9 3 2" xfId="18960"/>
    <cellStyle name="SAPBEXexcBad9 4" xfId="47753"/>
    <cellStyle name="SAPBEXexcBad9 4 2" xfId="47754"/>
    <cellStyle name="SAPBEXexcBad9 5" xfId="47755"/>
    <cellStyle name="SAPBEXexcBad9_2011 June O&amp;M and Capital Snapshot_Prelim" xfId="18961"/>
    <cellStyle name="SAPBEXexcCritical4" xfId="18962"/>
    <cellStyle name="SAPBEXexcCritical4 2" xfId="18963"/>
    <cellStyle name="SAPBEXexcCritical4 2 2" xfId="18964"/>
    <cellStyle name="SAPBEXexcCritical4 2 2 2" xfId="47756"/>
    <cellStyle name="SAPBEXexcCritical4 2 3" xfId="18965"/>
    <cellStyle name="SAPBEXexcCritical4 2 4" xfId="47757"/>
    <cellStyle name="SAPBEXexcCritical4 2 5" xfId="47758"/>
    <cellStyle name="SAPBEXexcCritical4 2 6" xfId="47759"/>
    <cellStyle name="SAPBEXexcCritical4 2 7" xfId="47760"/>
    <cellStyle name="SAPBEXexcCritical4 3" xfId="18966"/>
    <cellStyle name="SAPBEXexcCritical4 3 2" xfId="18967"/>
    <cellStyle name="SAPBEXexcCritical4 4" xfId="47761"/>
    <cellStyle name="SAPBEXexcCritical4 4 2" xfId="47762"/>
    <cellStyle name="SAPBEXexcCritical4 5" xfId="47763"/>
    <cellStyle name="SAPBEXexcCritical4_2011 June O&amp;M and Capital Snapshot_Prelim" xfId="18968"/>
    <cellStyle name="SAPBEXexcCritical5" xfId="18969"/>
    <cellStyle name="SAPBEXexcCritical5 2" xfId="18970"/>
    <cellStyle name="SAPBEXexcCritical5 2 2" xfId="18971"/>
    <cellStyle name="SAPBEXexcCritical5 2 2 2" xfId="47764"/>
    <cellStyle name="SAPBEXexcCritical5 2 3" xfId="18972"/>
    <cellStyle name="SAPBEXexcCritical5 2 4" xfId="47765"/>
    <cellStyle name="SAPBEXexcCritical5 2 5" xfId="47766"/>
    <cellStyle name="SAPBEXexcCritical5 2 6" xfId="47767"/>
    <cellStyle name="SAPBEXexcCritical5 2 7" xfId="47768"/>
    <cellStyle name="SAPBEXexcCritical5 3" xfId="18973"/>
    <cellStyle name="SAPBEXexcCritical5 3 2" xfId="18974"/>
    <cellStyle name="SAPBEXexcCritical5 4" xfId="47769"/>
    <cellStyle name="SAPBEXexcCritical5 4 2" xfId="47770"/>
    <cellStyle name="SAPBEXexcCritical5 5" xfId="47771"/>
    <cellStyle name="SAPBEXexcCritical5_2011 June O&amp;M and Capital Snapshot_Prelim" xfId="18975"/>
    <cellStyle name="SAPBEXexcCritical6" xfId="18976"/>
    <cellStyle name="SAPBEXexcCritical6 2" xfId="18977"/>
    <cellStyle name="SAPBEXexcCritical6 2 2" xfId="18978"/>
    <cellStyle name="SAPBEXexcCritical6 2 2 2" xfId="47772"/>
    <cellStyle name="SAPBEXexcCritical6 2 3" xfId="18979"/>
    <cellStyle name="SAPBEXexcCritical6 2 4" xfId="47773"/>
    <cellStyle name="SAPBEXexcCritical6 2 5" xfId="47774"/>
    <cellStyle name="SAPBEXexcCritical6 2 6" xfId="47775"/>
    <cellStyle name="SAPBEXexcCritical6 2 7" xfId="47776"/>
    <cellStyle name="SAPBEXexcCritical6 3" xfId="18980"/>
    <cellStyle name="SAPBEXexcCritical6 3 2" xfId="18981"/>
    <cellStyle name="SAPBEXexcCritical6 4" xfId="47777"/>
    <cellStyle name="SAPBEXexcCritical6 4 2" xfId="47778"/>
    <cellStyle name="SAPBEXexcCritical6 5" xfId="47779"/>
    <cellStyle name="SAPBEXexcCritical6_2011 June O&amp;M and Capital Snapshot_Prelim" xfId="18982"/>
    <cellStyle name="SAPBEXexcGood1" xfId="18983"/>
    <cellStyle name="SAPBEXexcGood1 2" xfId="18984"/>
    <cellStyle name="SAPBEXexcGood1 2 2" xfId="18985"/>
    <cellStyle name="SAPBEXexcGood1 2 2 2" xfId="47780"/>
    <cellStyle name="SAPBEXexcGood1 2 3" xfId="18986"/>
    <cellStyle name="SAPBEXexcGood1 2 4" xfId="47781"/>
    <cellStyle name="SAPBEXexcGood1 2 5" xfId="47782"/>
    <cellStyle name="SAPBEXexcGood1 2 6" xfId="47783"/>
    <cellStyle name="SAPBEXexcGood1 2 7" xfId="47784"/>
    <cellStyle name="SAPBEXexcGood1 3" xfId="18987"/>
    <cellStyle name="SAPBEXexcGood1 3 2" xfId="18988"/>
    <cellStyle name="SAPBEXexcGood1 4" xfId="47785"/>
    <cellStyle name="SAPBEXexcGood1 4 2" xfId="47786"/>
    <cellStyle name="SAPBEXexcGood1 5" xfId="47787"/>
    <cellStyle name="SAPBEXexcGood1_2011 June O&amp;M and Capital Snapshot_Prelim" xfId="18989"/>
    <cellStyle name="SAPBEXexcGood2" xfId="18990"/>
    <cellStyle name="SAPBEXexcGood2 2" xfId="18991"/>
    <cellStyle name="SAPBEXexcGood2 2 2" xfId="18992"/>
    <cellStyle name="SAPBEXexcGood2 2 2 2" xfId="47788"/>
    <cellStyle name="SAPBEXexcGood2 2 3" xfId="18993"/>
    <cellStyle name="SAPBEXexcGood2 2 4" xfId="47789"/>
    <cellStyle name="SAPBEXexcGood2 2 5" xfId="47790"/>
    <cellStyle name="SAPBEXexcGood2 2 6" xfId="47791"/>
    <cellStyle name="SAPBEXexcGood2 2 7" xfId="47792"/>
    <cellStyle name="SAPBEXexcGood2 3" xfId="18994"/>
    <cellStyle name="SAPBEXexcGood2 3 2" xfId="18995"/>
    <cellStyle name="SAPBEXexcGood2 4" xfId="47793"/>
    <cellStyle name="SAPBEXexcGood2 4 2" xfId="47794"/>
    <cellStyle name="SAPBEXexcGood2 5" xfId="47795"/>
    <cellStyle name="SAPBEXexcGood2_2011 June O&amp;M and Capital Snapshot_Prelim" xfId="18996"/>
    <cellStyle name="SAPBEXexcGood3" xfId="18997"/>
    <cellStyle name="SAPBEXexcGood3 2" xfId="18998"/>
    <cellStyle name="SAPBEXexcGood3 2 2" xfId="18999"/>
    <cellStyle name="SAPBEXexcGood3 2 2 2" xfId="47796"/>
    <cellStyle name="SAPBEXexcGood3 2 3" xfId="19000"/>
    <cellStyle name="SAPBEXexcGood3 2 4" xfId="47797"/>
    <cellStyle name="SAPBEXexcGood3 2 5" xfId="47798"/>
    <cellStyle name="SAPBEXexcGood3 2 6" xfId="47799"/>
    <cellStyle name="SAPBEXexcGood3 2 7" xfId="47800"/>
    <cellStyle name="SAPBEXexcGood3 3" xfId="19001"/>
    <cellStyle name="SAPBEXexcGood3 3 2" xfId="19002"/>
    <cellStyle name="SAPBEXexcGood3 4" xfId="47801"/>
    <cellStyle name="SAPBEXexcGood3 4 2" xfId="47802"/>
    <cellStyle name="SAPBEXexcGood3 5" xfId="47803"/>
    <cellStyle name="SAPBEXexcGood3_2011 June O&amp;M and Capital Snapshot_Prelim" xfId="19003"/>
    <cellStyle name="SAPBEXfilterDrill" xfId="19004"/>
    <cellStyle name="SAPBEXfilterDrill 2" xfId="19005"/>
    <cellStyle name="SAPBEXfilterDrill 2 2" xfId="19006"/>
    <cellStyle name="SAPBEXfilterDrill 2 2 2" xfId="47804"/>
    <cellStyle name="SAPBEXfilterDrill 2 3" xfId="19007"/>
    <cellStyle name="SAPBEXfilterDrill 2 4" xfId="47805"/>
    <cellStyle name="SAPBEXfilterDrill 2 5" xfId="47806"/>
    <cellStyle name="SAPBEXfilterDrill 2 6" xfId="47807"/>
    <cellStyle name="SAPBEXfilterDrill 2 7" xfId="47808"/>
    <cellStyle name="SAPBEXfilterDrill 3" xfId="19008"/>
    <cellStyle name="SAPBEXfilterDrill 3 2" xfId="19009"/>
    <cellStyle name="SAPBEXfilterDrill 3 3" xfId="19010"/>
    <cellStyle name="SAPBEXfilterDrill 4" xfId="19011"/>
    <cellStyle name="SAPBEXfilterDrill 4 2" xfId="19012"/>
    <cellStyle name="SAPBEXfilterDrill 5" xfId="47809"/>
    <cellStyle name="SAPBEXfilterDrill_2011 June O&amp;M and Capital Snapshot_Prelim" xfId="19013"/>
    <cellStyle name="SAPBEXfilterItem" xfId="19014"/>
    <cellStyle name="SAPBEXfilterItem 10" xfId="19015"/>
    <cellStyle name="SAPBEXfilterItem 10 2" xfId="19016"/>
    <cellStyle name="SAPBEXfilterItem 2" xfId="19017"/>
    <cellStyle name="SAPBEXfilterItem 2 2" xfId="19018"/>
    <cellStyle name="SAPBEXfilterItem 2 2 2" xfId="47810"/>
    <cellStyle name="SAPBEXfilterItem 2 3" xfId="19019"/>
    <cellStyle name="SAPBEXfilterItem 2 4" xfId="19020"/>
    <cellStyle name="SAPBEXfilterItem 2 5" xfId="47811"/>
    <cellStyle name="SAPBEXfilterItem 2 6" xfId="47812"/>
    <cellStyle name="SAPBEXfilterItem 2 7" xfId="47813"/>
    <cellStyle name="SAPBEXfilterItem 2_2012 Jan CAP ASM Report" xfId="19021"/>
    <cellStyle name="SAPBEXfilterItem 3" xfId="19022"/>
    <cellStyle name="SAPBEXfilterItem 3 2" xfId="19023"/>
    <cellStyle name="SAPBEXfilterItem 4" xfId="19024"/>
    <cellStyle name="SAPBEXfilterItem 4 2" xfId="19025"/>
    <cellStyle name="SAPBEXfilterItem 5" xfId="19026"/>
    <cellStyle name="SAPBEXfilterItem 5 2" xfId="19027"/>
    <cellStyle name="SAPBEXfilterItem 6" xfId="19028"/>
    <cellStyle name="SAPBEXfilterItem 6 2" xfId="19029"/>
    <cellStyle name="SAPBEXfilterItem 7" xfId="19030"/>
    <cellStyle name="SAPBEXfilterItem 7 2" xfId="19031"/>
    <cellStyle name="SAPBEXfilterItem 8" xfId="19032"/>
    <cellStyle name="SAPBEXfilterItem 8 2" xfId="19033"/>
    <cellStyle name="SAPBEXfilterItem 9" xfId="19034"/>
    <cellStyle name="SAPBEXfilterItem 9 2" xfId="19035"/>
    <cellStyle name="SAPBEXfilterItem_2011 OM ASM Report" xfId="19036"/>
    <cellStyle name="SAPBEXfilterText" xfId="19037"/>
    <cellStyle name="SAPBEXfilterText 10" xfId="19038"/>
    <cellStyle name="SAPBEXfilterText 10 2" xfId="19039"/>
    <cellStyle name="SAPBEXfilterText 2" xfId="19040"/>
    <cellStyle name="SAPBEXfilterText 2 2" xfId="19041"/>
    <cellStyle name="SAPBEXfilterText 2 2 2" xfId="47814"/>
    <cellStyle name="SAPBEXfilterText 2 3" xfId="47815"/>
    <cellStyle name="SAPBEXfilterText 3" xfId="19042"/>
    <cellStyle name="SAPBEXfilterText 3 2" xfId="47816"/>
    <cellStyle name="SAPBEXfilterText 4" xfId="19043"/>
    <cellStyle name="SAPBEXfilterText 4 2" xfId="19044"/>
    <cellStyle name="SAPBEXfilterText 4 3" xfId="19045"/>
    <cellStyle name="SAPBEXfilterText 4 4" xfId="19046"/>
    <cellStyle name="SAPBEXfilterText 4_2012 Jan CAP ASM Report" xfId="19047"/>
    <cellStyle name="SAPBEXfilterText 5" xfId="19048"/>
    <cellStyle name="SAPBEXfilterText 5 2" xfId="19049"/>
    <cellStyle name="SAPBEXfilterText 6" xfId="19050"/>
    <cellStyle name="SAPBEXfilterText 6 2" xfId="19051"/>
    <cellStyle name="SAPBEXfilterText 7" xfId="19052"/>
    <cellStyle name="SAPBEXfilterText 7 2" xfId="19053"/>
    <cellStyle name="SAPBEXfilterText 8" xfId="19054"/>
    <cellStyle name="SAPBEXfilterText 8 2" xfId="19055"/>
    <cellStyle name="SAPBEXfilterText 9" xfId="19056"/>
    <cellStyle name="SAPBEXfilterText 9 2" xfId="19057"/>
    <cellStyle name="SAPBEXfilterText_05-2011 ASM Template - CAPEX" xfId="19058"/>
    <cellStyle name="SAPBEXformats" xfId="19059"/>
    <cellStyle name="SAPBEXformats 2" xfId="19060"/>
    <cellStyle name="SAPBEXformats 2 2" xfId="19061"/>
    <cellStyle name="SAPBEXformats 2 2 2" xfId="47817"/>
    <cellStyle name="SAPBEXformats 2 2 3" xfId="47818"/>
    <cellStyle name="SAPBEXformats 2 2 4" xfId="47819"/>
    <cellStyle name="SAPBEXformats 2 2 5" xfId="47820"/>
    <cellStyle name="SAPBEXformats 2 2 6" xfId="47821"/>
    <cellStyle name="SAPBEXformats 2 2 7" xfId="47822"/>
    <cellStyle name="SAPBEXformats 2 3" xfId="19062"/>
    <cellStyle name="SAPBEXformats 2 4" xfId="47823"/>
    <cellStyle name="SAPBEXformats 2 5" xfId="47824"/>
    <cellStyle name="SAPBEXformats 2 6" xfId="47825"/>
    <cellStyle name="SAPBEXformats 2 7" xfId="47826"/>
    <cellStyle name="SAPBEXformats 2 8" xfId="47827"/>
    <cellStyle name="SAPBEXformats 3" xfId="19063"/>
    <cellStyle name="SAPBEXformats 3 2" xfId="19064"/>
    <cellStyle name="SAPBEXformats 3 2 2" xfId="47828"/>
    <cellStyle name="SAPBEXformats 3 3" xfId="19065"/>
    <cellStyle name="SAPBEXformats 3 4" xfId="47829"/>
    <cellStyle name="SAPBEXformats 3 5" xfId="47830"/>
    <cellStyle name="SAPBEXformats 3 6" xfId="47831"/>
    <cellStyle name="SAPBEXformats 3 7" xfId="47832"/>
    <cellStyle name="SAPBEXformats 4" xfId="19066"/>
    <cellStyle name="SAPBEXformats 4 2" xfId="19067"/>
    <cellStyle name="SAPBEXformats 5" xfId="47833"/>
    <cellStyle name="SAPBEXformats 5 2" xfId="47834"/>
    <cellStyle name="SAPBEXformats 6" xfId="47835"/>
    <cellStyle name="SAPBEXformats_2011 June O&amp;M and Capital Snapshot_Prelim" xfId="19068"/>
    <cellStyle name="SAPBEXheaderItem" xfId="19069"/>
    <cellStyle name="SAPBEXheaderItem 10" xfId="19070"/>
    <cellStyle name="SAPBEXheaderItem 10 2" xfId="19071"/>
    <cellStyle name="SAPBEXheaderItem 2" xfId="19072"/>
    <cellStyle name="SAPBEXheaderItem 2 2" xfId="19073"/>
    <cellStyle name="SAPBEXheaderItem 2 2 2" xfId="19074"/>
    <cellStyle name="SAPBEXheaderItem 2 2 3" xfId="19075"/>
    <cellStyle name="SAPBEXheaderItem 2 3" xfId="19076"/>
    <cellStyle name="SAPBEXheaderItem 2 4" xfId="47836"/>
    <cellStyle name="SAPBEXheaderItem 2 5" xfId="47837"/>
    <cellStyle name="SAPBEXheaderItem 2 6" xfId="47838"/>
    <cellStyle name="SAPBEXheaderItem 2 7" xfId="47839"/>
    <cellStyle name="SAPBEXheaderItem 2 8" xfId="47840"/>
    <cellStyle name="SAPBEXheaderItem 2_2011 Operations Snapshot" xfId="19077"/>
    <cellStyle name="SAPBEXheaderItem 3" xfId="19078"/>
    <cellStyle name="SAPBEXheaderItem 3 2" xfId="47841"/>
    <cellStyle name="SAPBEXheaderItem 3 3" xfId="47842"/>
    <cellStyle name="SAPBEXheaderItem 4" xfId="19079"/>
    <cellStyle name="SAPBEXheaderItem 4 2" xfId="19080"/>
    <cellStyle name="SAPBEXheaderItem 4 2 2" xfId="19081"/>
    <cellStyle name="SAPBEXheaderItem 4 2 3" xfId="19082"/>
    <cellStyle name="SAPBEXheaderItem 4 3" xfId="19083"/>
    <cellStyle name="SAPBEXheaderItem 4 4" xfId="19084"/>
    <cellStyle name="SAPBEXheaderItem 4_2012 Jan CAP ASM Report" xfId="19085"/>
    <cellStyle name="SAPBEXheaderItem 5" xfId="19086"/>
    <cellStyle name="SAPBEXheaderItem 5 2" xfId="19087"/>
    <cellStyle name="SAPBEXheaderItem 5 3" xfId="19088"/>
    <cellStyle name="SAPBEXheaderItem 6" xfId="19089"/>
    <cellStyle name="SAPBEXheaderItem 6 2" xfId="19090"/>
    <cellStyle name="SAPBEXheaderItem 7" xfId="19091"/>
    <cellStyle name="SAPBEXheaderItem 7 2" xfId="19092"/>
    <cellStyle name="SAPBEXheaderItem 8" xfId="19093"/>
    <cellStyle name="SAPBEXheaderItem 8 2" xfId="19094"/>
    <cellStyle name="SAPBEXheaderItem 9" xfId="19095"/>
    <cellStyle name="SAPBEXheaderItem 9 2" xfId="19096"/>
    <cellStyle name="SAPBEXheaderItem_05-2011 ASM Template - CAPEX" xfId="19097"/>
    <cellStyle name="SAPBEXheaderText" xfId="19098"/>
    <cellStyle name="SAPBEXheaderText 10" xfId="19099"/>
    <cellStyle name="SAPBEXheaderText 10 2" xfId="19100"/>
    <cellStyle name="SAPBEXheaderText 2" xfId="19101"/>
    <cellStyle name="SAPBEXheaderText 2 2" xfId="19102"/>
    <cellStyle name="SAPBEXheaderText 2 2 2" xfId="19103"/>
    <cellStyle name="SAPBEXheaderText 2 2 3" xfId="19104"/>
    <cellStyle name="SAPBEXheaderText 2 3" xfId="19105"/>
    <cellStyle name="SAPBEXheaderText 2 4" xfId="47843"/>
    <cellStyle name="SAPBEXheaderText 2 5" xfId="47844"/>
    <cellStyle name="SAPBEXheaderText 2 6" xfId="47845"/>
    <cellStyle name="SAPBEXheaderText 2 7" xfId="47846"/>
    <cellStyle name="SAPBEXheaderText 2 8" xfId="47847"/>
    <cellStyle name="SAPBEXheaderText 2_2011 Operations Snapshot" xfId="19106"/>
    <cellStyle name="SAPBEXheaderText 3" xfId="19107"/>
    <cellStyle name="SAPBEXheaderText 3 2" xfId="47848"/>
    <cellStyle name="SAPBEXheaderText 3 3" xfId="47849"/>
    <cellStyle name="SAPBEXheaderText 4" xfId="19108"/>
    <cellStyle name="SAPBEXheaderText 4 2" xfId="19109"/>
    <cellStyle name="SAPBEXheaderText 4 2 2" xfId="19110"/>
    <cellStyle name="SAPBEXheaderText 4 2 3" xfId="19111"/>
    <cellStyle name="SAPBEXheaderText 4 3" xfId="19112"/>
    <cellStyle name="SAPBEXheaderText 4 4" xfId="19113"/>
    <cellStyle name="SAPBEXheaderText 4_2012 Jan CAP ASM Report" xfId="19114"/>
    <cellStyle name="SAPBEXheaderText 5" xfId="19115"/>
    <cellStyle name="SAPBEXheaderText 5 2" xfId="19116"/>
    <cellStyle name="SAPBEXheaderText 5 3" xfId="19117"/>
    <cellStyle name="SAPBEXheaderText 6" xfId="19118"/>
    <cellStyle name="SAPBEXheaderText 6 2" xfId="19119"/>
    <cellStyle name="SAPBEXheaderText 7" xfId="19120"/>
    <cellStyle name="SAPBEXheaderText 7 2" xfId="19121"/>
    <cellStyle name="SAPBEXheaderText 8" xfId="19122"/>
    <cellStyle name="SAPBEXheaderText 8 2" xfId="19123"/>
    <cellStyle name="SAPBEXheaderText 9" xfId="19124"/>
    <cellStyle name="SAPBEXheaderText 9 2" xfId="19125"/>
    <cellStyle name="SAPBEXheaderText_05-2011 ASM Template - CAPEX" xfId="19126"/>
    <cellStyle name="SAPBEXHLevel0" xfId="19127"/>
    <cellStyle name="SAPBEXHLevel0 10" xfId="19128"/>
    <cellStyle name="SAPBEXHLevel0 10 2" xfId="19129"/>
    <cellStyle name="SAPBEXHLevel0 2" xfId="19130"/>
    <cellStyle name="SAPBEXHLevel0 2 2" xfId="19131"/>
    <cellStyle name="SAPBEXHLevel0 2 2 2" xfId="19132"/>
    <cellStyle name="SAPBEXHLevel0 2 2 2 2" xfId="19133"/>
    <cellStyle name="SAPBEXHLevel0 2 2 2 3" xfId="19134"/>
    <cellStyle name="SAPBEXHLevel0 2 2 3" xfId="19135"/>
    <cellStyle name="SAPBEXHLevel0 2 2 4" xfId="19136"/>
    <cellStyle name="SAPBEXHLevel0 2 2 5" xfId="47850"/>
    <cellStyle name="SAPBEXHLevel0 2 2 6" xfId="47851"/>
    <cellStyle name="SAPBEXHLevel0 2 2 7" xfId="47852"/>
    <cellStyle name="SAPBEXHLevel0 2 2 8" xfId="47853"/>
    <cellStyle name="SAPBEXHLevel0 2 3" xfId="19137"/>
    <cellStyle name="SAPBEXHLevel0 2 4" xfId="19138"/>
    <cellStyle name="SAPBEXHLevel0 2 5" xfId="19139"/>
    <cellStyle name="SAPBEXHLevel0 2 6" xfId="47854"/>
    <cellStyle name="SAPBEXHLevel0 2 7" xfId="47855"/>
    <cellStyle name="SAPBEXHLevel0 2 8" xfId="47856"/>
    <cellStyle name="SAPBEXHLevel0 2 9" xfId="47857"/>
    <cellStyle name="SAPBEXHLevel0 2_2011 Operations Snapshot" xfId="19140"/>
    <cellStyle name="SAPBEXHLevel0 3" xfId="19141"/>
    <cellStyle name="SAPBEXHLevel0 3 2" xfId="19142"/>
    <cellStyle name="SAPBEXHLevel0 3 2 2" xfId="19143"/>
    <cellStyle name="SAPBEXHLevel0 3 2 3" xfId="19144"/>
    <cellStyle name="SAPBEXHLevel0 3 3" xfId="19145"/>
    <cellStyle name="SAPBEXHLevel0 3 4" xfId="19146"/>
    <cellStyle name="SAPBEXHLevel0 3 5" xfId="47858"/>
    <cellStyle name="SAPBEXHLevel0 3 6" xfId="47859"/>
    <cellStyle name="SAPBEXHLevel0 3 7" xfId="47860"/>
    <cellStyle name="SAPBEXHLevel0 3 8" xfId="47861"/>
    <cellStyle name="SAPBEXHLevel0 3_2012 Jan CAP ASM Report" xfId="19147"/>
    <cellStyle name="SAPBEXHLevel0 4" xfId="19148"/>
    <cellStyle name="SAPBEXHLevel0 4 2" xfId="19149"/>
    <cellStyle name="SAPBEXHLevel0 4 2 2" xfId="19150"/>
    <cellStyle name="SAPBEXHLevel0 4 2 3" xfId="19151"/>
    <cellStyle name="SAPBEXHLevel0 4 3" xfId="19152"/>
    <cellStyle name="SAPBEXHLevel0 4 4" xfId="19153"/>
    <cellStyle name="SAPBEXHLevel0 4_2012 Jan CAP ASM Report" xfId="19154"/>
    <cellStyle name="SAPBEXHLevel0 5" xfId="19155"/>
    <cellStyle name="SAPBEXHLevel0 5 2" xfId="19156"/>
    <cellStyle name="SAPBEXHLevel0 5 3" xfId="19157"/>
    <cellStyle name="SAPBEXHLevel0 6" xfId="19158"/>
    <cellStyle name="SAPBEXHLevel0 6 2" xfId="19159"/>
    <cellStyle name="SAPBEXHLevel0 7" xfId="19160"/>
    <cellStyle name="SAPBEXHLevel0 7 2" xfId="19161"/>
    <cellStyle name="SAPBEXHLevel0 8" xfId="19162"/>
    <cellStyle name="SAPBEXHLevel0 8 2" xfId="19163"/>
    <cellStyle name="SAPBEXHLevel0 9" xfId="19164"/>
    <cellStyle name="SAPBEXHLevel0 9 2" xfId="19165"/>
    <cellStyle name="SAPBEXHLevel0_05-2011 ASM Template - CAPEX" xfId="19166"/>
    <cellStyle name="SAPBEXHLevel0X" xfId="19167"/>
    <cellStyle name="SAPBEXHLevel0X 10" xfId="19168"/>
    <cellStyle name="SAPBEXHLevel0X 10 2" xfId="19169"/>
    <cellStyle name="SAPBEXHLevel0X 10 3" xfId="19170"/>
    <cellStyle name="SAPBEXHLevel0X 11" xfId="19171"/>
    <cellStyle name="SAPBEXHLevel0X 11 2" xfId="19172"/>
    <cellStyle name="SAPBEXHLevel0X 11 3" xfId="19173"/>
    <cellStyle name="SAPBEXHLevel0X 12" xfId="19174"/>
    <cellStyle name="SAPBEXHLevel0X 12 2" xfId="19175"/>
    <cellStyle name="SAPBEXHLevel0X 12 3" xfId="19176"/>
    <cellStyle name="SAPBEXHLevel0X 13" xfId="19177"/>
    <cellStyle name="SAPBEXHLevel0X 13 2" xfId="19178"/>
    <cellStyle name="SAPBEXHLevel0X 13 3" xfId="19179"/>
    <cellStyle name="SAPBEXHLevel0X 14" xfId="19180"/>
    <cellStyle name="SAPBEXHLevel0X 14 2" xfId="19181"/>
    <cellStyle name="SAPBEXHLevel0X 14 3" xfId="19182"/>
    <cellStyle name="SAPBEXHLevel0X 15" xfId="19183"/>
    <cellStyle name="SAPBEXHLevel0X 15 2" xfId="19184"/>
    <cellStyle name="SAPBEXHLevel0X 15 3" xfId="19185"/>
    <cellStyle name="SAPBEXHLevel0X 16" xfId="19186"/>
    <cellStyle name="SAPBEXHLevel0X 16 2" xfId="19187"/>
    <cellStyle name="SAPBEXHLevel0X 16 3" xfId="19188"/>
    <cellStyle name="SAPBEXHLevel0X 17" xfId="19189"/>
    <cellStyle name="SAPBEXHLevel0X 17 2" xfId="19190"/>
    <cellStyle name="SAPBEXHLevel0X 18" xfId="19191"/>
    <cellStyle name="SAPBEXHLevel0X 19" xfId="19192"/>
    <cellStyle name="SAPBEXHLevel0X 2" xfId="19193"/>
    <cellStyle name="SAPBEXHLevel0X 2 10" xfId="47862"/>
    <cellStyle name="SAPBEXHLevel0X 2 2" xfId="19194"/>
    <cellStyle name="SAPBEXHLevel0X 2 2 2" xfId="19195"/>
    <cellStyle name="SAPBEXHLevel0X 2 2 2 2" xfId="47863"/>
    <cellStyle name="SAPBEXHLevel0X 2 2 2 3" xfId="47864"/>
    <cellStyle name="SAPBEXHLevel0X 2 2 2 4" xfId="47865"/>
    <cellStyle name="SAPBEXHLevel0X 2 2 2 5" xfId="47866"/>
    <cellStyle name="SAPBEXHLevel0X 2 2 2 6" xfId="47867"/>
    <cellStyle name="SAPBEXHLevel0X 2 2 2 7" xfId="47868"/>
    <cellStyle name="SAPBEXHLevel0X 2 2 3" xfId="19196"/>
    <cellStyle name="SAPBEXHLevel0X 2 2 4" xfId="47869"/>
    <cellStyle name="SAPBEXHLevel0X 2 2 5" xfId="47870"/>
    <cellStyle name="SAPBEXHLevel0X 2 2 6" xfId="47871"/>
    <cellStyle name="SAPBEXHLevel0X 2 2 7" xfId="47872"/>
    <cellStyle name="SAPBEXHLevel0X 2 2 8" xfId="47873"/>
    <cellStyle name="SAPBEXHLevel0X 2 2 9" xfId="47874"/>
    <cellStyle name="SAPBEXHLevel0X 2 3" xfId="19197"/>
    <cellStyle name="SAPBEXHLevel0X 2 3 2" xfId="47875"/>
    <cellStyle name="SAPBEXHLevel0X 2 3 3" xfId="47876"/>
    <cellStyle name="SAPBEXHLevel0X 2 3 4" xfId="47877"/>
    <cellStyle name="SAPBEXHLevel0X 2 3 5" xfId="47878"/>
    <cellStyle name="SAPBEXHLevel0X 2 3 6" xfId="47879"/>
    <cellStyle name="SAPBEXHLevel0X 2 3 7" xfId="47880"/>
    <cellStyle name="SAPBEXHLevel0X 2 4" xfId="19198"/>
    <cellStyle name="SAPBEXHLevel0X 2 5" xfId="19199"/>
    <cellStyle name="SAPBEXHLevel0X 2 6" xfId="47881"/>
    <cellStyle name="SAPBEXHLevel0X 2 7" xfId="47882"/>
    <cellStyle name="SAPBEXHLevel0X 2 8" xfId="47883"/>
    <cellStyle name="SAPBEXHLevel0X 2 9" xfId="47884"/>
    <cellStyle name="SAPBEXHLevel0X 2_2012 Jan CAP ASM Report" xfId="19200"/>
    <cellStyle name="SAPBEXHLevel0X 3" xfId="19201"/>
    <cellStyle name="SAPBEXHLevel0X 3 10" xfId="47885"/>
    <cellStyle name="SAPBEXHLevel0X 3 11" xfId="47886"/>
    <cellStyle name="SAPBEXHLevel0X 3 2" xfId="19202"/>
    <cellStyle name="SAPBEXHLevel0X 3 2 2" xfId="19203"/>
    <cellStyle name="SAPBEXHLevel0X 3 2 2 2" xfId="47887"/>
    <cellStyle name="SAPBEXHLevel0X 3 2 2 3" xfId="47888"/>
    <cellStyle name="SAPBEXHLevel0X 3 2 2 4" xfId="47889"/>
    <cellStyle name="SAPBEXHLevel0X 3 2 2 5" xfId="47890"/>
    <cellStyle name="SAPBEXHLevel0X 3 2 2 6" xfId="47891"/>
    <cellStyle name="SAPBEXHLevel0X 3 2 2 7" xfId="47892"/>
    <cellStyle name="SAPBEXHLevel0X 3 2 3" xfId="19204"/>
    <cellStyle name="SAPBEXHLevel0X 3 2 4" xfId="47893"/>
    <cellStyle name="SAPBEXHLevel0X 3 2 5" xfId="47894"/>
    <cellStyle name="SAPBEXHLevel0X 3 2 6" xfId="47895"/>
    <cellStyle name="SAPBEXHLevel0X 3 2 7" xfId="47896"/>
    <cellStyle name="SAPBEXHLevel0X 3 2 8" xfId="47897"/>
    <cellStyle name="SAPBEXHLevel0X 3 2 9" xfId="47898"/>
    <cellStyle name="SAPBEXHLevel0X 3 3" xfId="19205"/>
    <cellStyle name="SAPBEXHLevel0X 3 3 2" xfId="19206"/>
    <cellStyle name="SAPBEXHLevel0X 3 3 2 2" xfId="47899"/>
    <cellStyle name="SAPBEXHLevel0X 3 3 2 3" xfId="47900"/>
    <cellStyle name="SAPBEXHLevel0X 3 3 2 4" xfId="47901"/>
    <cellStyle name="SAPBEXHLevel0X 3 3 2 5" xfId="47902"/>
    <cellStyle name="SAPBEXHLevel0X 3 3 2 6" xfId="47903"/>
    <cellStyle name="SAPBEXHLevel0X 3 3 2 7" xfId="47904"/>
    <cellStyle name="SAPBEXHLevel0X 3 3 3" xfId="19207"/>
    <cellStyle name="SAPBEXHLevel0X 3 3 4" xfId="47905"/>
    <cellStyle name="SAPBEXHLevel0X 3 3 5" xfId="47906"/>
    <cellStyle name="SAPBEXHLevel0X 3 3 6" xfId="47907"/>
    <cellStyle name="SAPBEXHLevel0X 3 3 7" xfId="47908"/>
    <cellStyle name="SAPBEXHLevel0X 3 3 8" xfId="47909"/>
    <cellStyle name="SAPBEXHLevel0X 3 4" xfId="19208"/>
    <cellStyle name="SAPBEXHLevel0X 3 4 2" xfId="19209"/>
    <cellStyle name="SAPBEXHLevel0X 3 4 2 2" xfId="47910"/>
    <cellStyle name="SAPBEXHLevel0X 3 4 2 3" xfId="47911"/>
    <cellStyle name="SAPBEXHLevel0X 3 4 2 4" xfId="47912"/>
    <cellStyle name="SAPBEXHLevel0X 3 4 2 5" xfId="47913"/>
    <cellStyle name="SAPBEXHLevel0X 3 4 2 6" xfId="47914"/>
    <cellStyle name="SAPBEXHLevel0X 3 4 2 7" xfId="47915"/>
    <cellStyle name="SAPBEXHLevel0X 3 4 3" xfId="19210"/>
    <cellStyle name="SAPBEXHLevel0X 3 4 4" xfId="47916"/>
    <cellStyle name="SAPBEXHLevel0X 3 4 5" xfId="47917"/>
    <cellStyle name="SAPBEXHLevel0X 3 4 6" xfId="47918"/>
    <cellStyle name="SAPBEXHLevel0X 3 4 7" xfId="47919"/>
    <cellStyle name="SAPBEXHLevel0X 3 4 8" xfId="47920"/>
    <cellStyle name="SAPBEXHLevel0X 3 5" xfId="19211"/>
    <cellStyle name="SAPBEXHLevel0X 3 6" xfId="47921"/>
    <cellStyle name="SAPBEXHLevel0X 3 7" xfId="47922"/>
    <cellStyle name="SAPBEXHLevel0X 3 8" xfId="47923"/>
    <cellStyle name="SAPBEXHLevel0X 3 9" xfId="47924"/>
    <cellStyle name="SAPBEXHLevel0X 3_2012 Jan CAP ASM Report" xfId="19212"/>
    <cellStyle name="SAPBEXHLevel0X 4" xfId="19213"/>
    <cellStyle name="SAPBEXHLevel0X 4 2" xfId="19214"/>
    <cellStyle name="SAPBEXHLevel0X 4 2 2" xfId="19215"/>
    <cellStyle name="SAPBEXHLevel0X 4 2 3" xfId="19216"/>
    <cellStyle name="SAPBEXHLevel0X 4 2 4" xfId="47925"/>
    <cellStyle name="SAPBEXHLevel0X 4 2 5" xfId="47926"/>
    <cellStyle name="SAPBEXHLevel0X 4 2 6" xfId="47927"/>
    <cellStyle name="SAPBEXHLevel0X 4 2 7" xfId="47928"/>
    <cellStyle name="SAPBEXHLevel0X 4 3" xfId="19217"/>
    <cellStyle name="SAPBEXHLevel0X 4 4" xfId="19218"/>
    <cellStyle name="SAPBEXHLevel0X 4 5" xfId="19219"/>
    <cellStyle name="SAPBEXHLevel0X 4 6" xfId="47929"/>
    <cellStyle name="SAPBEXHLevel0X 4 7" xfId="47930"/>
    <cellStyle name="SAPBEXHLevel0X 4 8" xfId="47931"/>
    <cellStyle name="SAPBEXHLevel0X 4_2012 Jan CAP ASM Report" xfId="19220"/>
    <cellStyle name="SAPBEXHLevel0X 5" xfId="19221"/>
    <cellStyle name="SAPBEXHLevel0X 5 2" xfId="19222"/>
    <cellStyle name="SAPBEXHLevel0X 5 3" xfId="19223"/>
    <cellStyle name="SAPBEXHLevel0X 5 4" xfId="47932"/>
    <cellStyle name="SAPBEXHLevel0X 5 5" xfId="47933"/>
    <cellStyle name="SAPBEXHLevel0X 5 6" xfId="47934"/>
    <cellStyle name="SAPBEXHLevel0X 5 7" xfId="47935"/>
    <cellStyle name="SAPBEXHLevel0X 6" xfId="19224"/>
    <cellStyle name="SAPBEXHLevel0X 6 2" xfId="19225"/>
    <cellStyle name="SAPBEXHLevel0X 6 3" xfId="19226"/>
    <cellStyle name="SAPBEXHLevel0X 7" xfId="19227"/>
    <cellStyle name="SAPBEXHLevel0X 7 2" xfId="19228"/>
    <cellStyle name="SAPBEXHLevel0X 7 3" xfId="19229"/>
    <cellStyle name="SAPBEXHLevel0X 8" xfId="19230"/>
    <cellStyle name="SAPBEXHLevel0X 8 2" xfId="19231"/>
    <cellStyle name="SAPBEXHLevel0X 8 3" xfId="19232"/>
    <cellStyle name="SAPBEXHLevel0X 9" xfId="19233"/>
    <cellStyle name="SAPBEXHLevel0X 9 2" xfId="19234"/>
    <cellStyle name="SAPBEXHLevel0X 9 3" xfId="19235"/>
    <cellStyle name="SAPBEXHLevel0X_05-2011 ASM Template - CAPEX" xfId="19236"/>
    <cellStyle name="SAPBEXHLevel1" xfId="19237"/>
    <cellStyle name="SAPBEXHLevel1 10" xfId="19238"/>
    <cellStyle name="SAPBEXHLevel1 10 2" xfId="19239"/>
    <cellStyle name="SAPBEXHLevel1 2" xfId="19240"/>
    <cellStyle name="SAPBEXHLevel1 2 2" xfId="19241"/>
    <cellStyle name="SAPBEXHLevel1 2 2 2" xfId="19242"/>
    <cellStyle name="SAPBEXHLevel1 2 2 2 2" xfId="19243"/>
    <cellStyle name="SAPBEXHLevel1 2 2 2 3" xfId="19244"/>
    <cellStyle name="SAPBEXHLevel1 2 2 3" xfId="19245"/>
    <cellStyle name="SAPBEXHLevel1 2 2 4" xfId="19246"/>
    <cellStyle name="SAPBEXHLevel1 2 2 5" xfId="47936"/>
    <cellStyle name="SAPBEXHLevel1 2 2 6" xfId="47937"/>
    <cellStyle name="SAPBEXHLevel1 2 2 7" xfId="47938"/>
    <cellStyle name="SAPBEXHLevel1 2 2 8" xfId="47939"/>
    <cellStyle name="SAPBEXHLevel1 2 3" xfId="19247"/>
    <cellStyle name="SAPBEXHLevel1 2 4" xfId="19248"/>
    <cellStyle name="SAPBEXHLevel1 2 5" xfId="19249"/>
    <cellStyle name="SAPBEXHLevel1 2 6" xfId="47940"/>
    <cellStyle name="SAPBEXHLevel1 2 7" xfId="47941"/>
    <cellStyle name="SAPBEXHLevel1 2 8" xfId="47942"/>
    <cellStyle name="SAPBEXHLevel1 2 9" xfId="47943"/>
    <cellStyle name="SAPBEXHLevel1 2_2011 Operations Snapshot" xfId="19250"/>
    <cellStyle name="SAPBEXHLevel1 3" xfId="19251"/>
    <cellStyle name="SAPBEXHLevel1 3 2" xfId="19252"/>
    <cellStyle name="SAPBEXHLevel1 3 2 2" xfId="19253"/>
    <cellStyle name="SAPBEXHLevel1 3 2 3" xfId="19254"/>
    <cellStyle name="SAPBEXHLevel1 3 3" xfId="19255"/>
    <cellStyle name="SAPBEXHLevel1 3 4" xfId="19256"/>
    <cellStyle name="SAPBEXHLevel1 3 5" xfId="47944"/>
    <cellStyle name="SAPBEXHLevel1 3 6" xfId="47945"/>
    <cellStyle name="SAPBEXHLevel1 3 7" xfId="47946"/>
    <cellStyle name="SAPBEXHLevel1 3 8" xfId="47947"/>
    <cellStyle name="SAPBEXHLevel1 3_2012 Jan CAP ASM Report" xfId="19257"/>
    <cellStyle name="SAPBEXHLevel1 4" xfId="19258"/>
    <cellStyle name="SAPBEXHLevel1 4 2" xfId="19259"/>
    <cellStyle name="SAPBEXHLevel1 4 2 2" xfId="19260"/>
    <cellStyle name="SAPBEXHLevel1 4 2 3" xfId="19261"/>
    <cellStyle name="SAPBEXHLevel1 4 3" xfId="19262"/>
    <cellStyle name="SAPBEXHLevel1 4 4" xfId="19263"/>
    <cellStyle name="SAPBEXHLevel1 4_2012 Jan CAP ASM Report" xfId="19264"/>
    <cellStyle name="SAPBEXHLevel1 5" xfId="19265"/>
    <cellStyle name="SAPBEXHLevel1 5 2" xfId="19266"/>
    <cellStyle name="SAPBEXHLevel1 5 3" xfId="19267"/>
    <cellStyle name="SAPBEXHLevel1 6" xfId="19268"/>
    <cellStyle name="SAPBEXHLevel1 6 2" xfId="19269"/>
    <cellStyle name="SAPBEXHLevel1 7" xfId="19270"/>
    <cellStyle name="SAPBEXHLevel1 7 2" xfId="19271"/>
    <cellStyle name="SAPBEXHLevel1 8" xfId="19272"/>
    <cellStyle name="SAPBEXHLevel1 8 2" xfId="19273"/>
    <cellStyle name="SAPBEXHLevel1 9" xfId="19274"/>
    <cellStyle name="SAPBEXHLevel1 9 2" xfId="19275"/>
    <cellStyle name="SAPBEXHLevel1_05-2011 ASM Template - CAPEX" xfId="19276"/>
    <cellStyle name="SAPBEXHLevel1X" xfId="19277"/>
    <cellStyle name="SAPBEXHLevel1X 10" xfId="19278"/>
    <cellStyle name="SAPBEXHLevel1X 10 2" xfId="19279"/>
    <cellStyle name="SAPBEXHLevel1X 10 3" xfId="19280"/>
    <cellStyle name="SAPBEXHLevel1X 11" xfId="19281"/>
    <cellStyle name="SAPBEXHLevel1X 11 2" xfId="19282"/>
    <cellStyle name="SAPBEXHLevel1X 11 3" xfId="19283"/>
    <cellStyle name="SAPBEXHLevel1X 12" xfId="19284"/>
    <cellStyle name="SAPBEXHLevel1X 12 2" xfId="19285"/>
    <cellStyle name="SAPBEXHLevel1X 12 3" xfId="19286"/>
    <cellStyle name="SAPBEXHLevel1X 13" xfId="19287"/>
    <cellStyle name="SAPBEXHLevel1X 13 2" xfId="19288"/>
    <cellStyle name="SAPBEXHLevel1X 13 3" xfId="19289"/>
    <cellStyle name="SAPBEXHLevel1X 14" xfId="19290"/>
    <cellStyle name="SAPBEXHLevel1X 14 2" xfId="19291"/>
    <cellStyle name="SAPBEXHLevel1X 14 3" xfId="19292"/>
    <cellStyle name="SAPBEXHLevel1X 15" xfId="19293"/>
    <cellStyle name="SAPBEXHLevel1X 15 2" xfId="19294"/>
    <cellStyle name="SAPBEXHLevel1X 15 3" xfId="19295"/>
    <cellStyle name="SAPBEXHLevel1X 16" xfId="19296"/>
    <cellStyle name="SAPBEXHLevel1X 16 2" xfId="19297"/>
    <cellStyle name="SAPBEXHLevel1X 16 3" xfId="19298"/>
    <cellStyle name="SAPBEXHLevel1X 17" xfId="19299"/>
    <cellStyle name="SAPBEXHLevel1X 17 2" xfId="19300"/>
    <cellStyle name="SAPBEXHLevel1X 18" xfId="19301"/>
    <cellStyle name="SAPBEXHLevel1X 19" xfId="19302"/>
    <cellStyle name="SAPBEXHLevel1X 2" xfId="19303"/>
    <cellStyle name="SAPBEXHLevel1X 2 2" xfId="19304"/>
    <cellStyle name="SAPBEXHLevel1X 2 2 2" xfId="19305"/>
    <cellStyle name="SAPBEXHLevel1X 2 2 3" xfId="19306"/>
    <cellStyle name="SAPBEXHLevel1X 2 2 4" xfId="47948"/>
    <cellStyle name="SAPBEXHLevel1X 2 2 5" xfId="47949"/>
    <cellStyle name="SAPBEXHLevel1X 2 2 6" xfId="47950"/>
    <cellStyle name="SAPBEXHLevel1X 2 2 7" xfId="47951"/>
    <cellStyle name="SAPBEXHLevel1X 2 2 8" xfId="47952"/>
    <cellStyle name="SAPBEXHLevel1X 2 3" xfId="19307"/>
    <cellStyle name="SAPBEXHLevel1X 2 4" xfId="19308"/>
    <cellStyle name="SAPBEXHLevel1X 2 5" xfId="19309"/>
    <cellStyle name="SAPBEXHLevel1X 2 6" xfId="47953"/>
    <cellStyle name="SAPBEXHLevel1X 2 7" xfId="47954"/>
    <cellStyle name="SAPBEXHLevel1X 2 8" xfId="47955"/>
    <cellStyle name="SAPBEXHLevel1X 2 9" xfId="47956"/>
    <cellStyle name="SAPBEXHLevel1X 2_2012 Jan CAP ASM Report" xfId="19310"/>
    <cellStyle name="SAPBEXHLevel1X 3" xfId="19311"/>
    <cellStyle name="SAPBEXHLevel1X 3 2" xfId="19312"/>
    <cellStyle name="SAPBEXHLevel1X 3 2 2" xfId="19313"/>
    <cellStyle name="SAPBEXHLevel1X 3 2 3" xfId="19314"/>
    <cellStyle name="SAPBEXHLevel1X 3 3" xfId="19315"/>
    <cellStyle name="SAPBEXHLevel1X 3 4" xfId="19316"/>
    <cellStyle name="SAPBEXHLevel1X 3 5" xfId="19317"/>
    <cellStyle name="SAPBEXHLevel1X 3 6" xfId="47957"/>
    <cellStyle name="SAPBEXHLevel1X 3 7" xfId="47958"/>
    <cellStyle name="SAPBEXHLevel1X 3 8" xfId="47959"/>
    <cellStyle name="SAPBEXHLevel1X 3_2012 Jan CAP ASM Report" xfId="19318"/>
    <cellStyle name="SAPBEXHLevel1X 4" xfId="19319"/>
    <cellStyle name="SAPBEXHLevel1X 4 2" xfId="19320"/>
    <cellStyle name="SAPBEXHLevel1X 4 2 2" xfId="19321"/>
    <cellStyle name="SAPBEXHLevel1X 4 2 3" xfId="19322"/>
    <cellStyle name="SAPBEXHLevel1X 4 3" xfId="19323"/>
    <cellStyle name="SAPBEXHLevel1X 4 4" xfId="19324"/>
    <cellStyle name="SAPBEXHLevel1X 4 5" xfId="19325"/>
    <cellStyle name="SAPBEXHLevel1X 4_2012 Jan CAP ASM Report" xfId="19326"/>
    <cellStyle name="SAPBEXHLevel1X 5" xfId="19327"/>
    <cellStyle name="SAPBEXHLevel1X 5 2" xfId="19328"/>
    <cellStyle name="SAPBEXHLevel1X 5 3" xfId="19329"/>
    <cellStyle name="SAPBEXHLevel1X 6" xfId="19330"/>
    <cellStyle name="SAPBEXHLevel1X 6 2" xfId="19331"/>
    <cellStyle name="SAPBEXHLevel1X 6 3" xfId="19332"/>
    <cellStyle name="SAPBEXHLevel1X 7" xfId="19333"/>
    <cellStyle name="SAPBEXHLevel1X 7 2" xfId="19334"/>
    <cellStyle name="SAPBEXHLevel1X 7 3" xfId="19335"/>
    <cellStyle name="SAPBEXHLevel1X 8" xfId="19336"/>
    <cellStyle name="SAPBEXHLevel1X 8 2" xfId="19337"/>
    <cellStyle name="SAPBEXHLevel1X 8 3" xfId="19338"/>
    <cellStyle name="SAPBEXHLevel1X 9" xfId="19339"/>
    <cellStyle name="SAPBEXHLevel1X 9 2" xfId="19340"/>
    <cellStyle name="SAPBEXHLevel1X 9 3" xfId="19341"/>
    <cellStyle name="SAPBEXHLevel1X_05-2011 ASM Template - CAPEX" xfId="19342"/>
    <cellStyle name="SAPBEXHLevel2" xfId="19343"/>
    <cellStyle name="SAPBEXHLevel2 10" xfId="19344"/>
    <cellStyle name="SAPBEXHLevel2 10 2" xfId="19345"/>
    <cellStyle name="SAPBEXHLevel2 10 3" xfId="19346"/>
    <cellStyle name="SAPBEXHLevel2 11" xfId="19347"/>
    <cellStyle name="SAPBEXHLevel2 11 2" xfId="19348"/>
    <cellStyle name="SAPBEXHLevel2 11 3" xfId="19349"/>
    <cellStyle name="SAPBEXHLevel2 12" xfId="19350"/>
    <cellStyle name="SAPBEXHLevel2 12 2" xfId="19351"/>
    <cellStyle name="SAPBEXHLevel2 13" xfId="19352"/>
    <cellStyle name="SAPBEXHLevel2 14" xfId="19353"/>
    <cellStyle name="SAPBEXHLevel2 15" xfId="19354"/>
    <cellStyle name="SAPBEXHLevel2 2" xfId="19355"/>
    <cellStyle name="SAPBEXHLevel2 2 2" xfId="19356"/>
    <cellStyle name="SAPBEXHLevel2 2 2 2" xfId="19357"/>
    <cellStyle name="SAPBEXHLevel2 2 2 2 2" xfId="19358"/>
    <cellStyle name="SAPBEXHLevel2 2 2 2 3" xfId="19359"/>
    <cellStyle name="SAPBEXHLevel2 2 2 3" xfId="19360"/>
    <cellStyle name="SAPBEXHLevel2 2 2 4" xfId="19361"/>
    <cellStyle name="SAPBEXHLevel2 2 2 5" xfId="47960"/>
    <cellStyle name="SAPBEXHLevel2 2 2 6" xfId="47961"/>
    <cellStyle name="SAPBEXHLevel2 2 2 7" xfId="47962"/>
    <cellStyle name="SAPBEXHLevel2 2 2 8" xfId="47963"/>
    <cellStyle name="SAPBEXHLevel2 2 3" xfId="19362"/>
    <cellStyle name="SAPBEXHLevel2 2 4" xfId="19363"/>
    <cellStyle name="SAPBEXHLevel2 2 5" xfId="19364"/>
    <cellStyle name="SAPBEXHLevel2 2 6" xfId="47964"/>
    <cellStyle name="SAPBEXHLevel2 2 7" xfId="47965"/>
    <cellStyle name="SAPBEXHLevel2 2 8" xfId="47966"/>
    <cellStyle name="SAPBEXHLevel2 2 9" xfId="47967"/>
    <cellStyle name="SAPBEXHLevel2 2_2011 Operations Snapshot" xfId="19365"/>
    <cellStyle name="SAPBEXHLevel2 3" xfId="19366"/>
    <cellStyle name="SAPBEXHLevel2 3 2" xfId="19367"/>
    <cellStyle name="SAPBEXHLevel2 3 2 2" xfId="19368"/>
    <cellStyle name="SAPBEXHLevel2 3 2 3" xfId="19369"/>
    <cellStyle name="SAPBEXHLevel2 3 3" xfId="19370"/>
    <cellStyle name="SAPBEXHLevel2 3 4" xfId="19371"/>
    <cellStyle name="SAPBEXHLevel2 3 5" xfId="19372"/>
    <cellStyle name="SAPBEXHLevel2 3 6" xfId="47968"/>
    <cellStyle name="SAPBEXHLevel2 3 7" xfId="47969"/>
    <cellStyle name="SAPBEXHLevel2 3 8" xfId="47970"/>
    <cellStyle name="SAPBEXHLevel2 3_2012 Jan CAP ASM Report" xfId="19373"/>
    <cellStyle name="SAPBEXHLevel2 4" xfId="19374"/>
    <cellStyle name="SAPBEXHLevel2 4 2" xfId="19375"/>
    <cellStyle name="SAPBEXHLevel2 4 2 2" xfId="19376"/>
    <cellStyle name="SAPBEXHLevel2 4 2 3" xfId="19377"/>
    <cellStyle name="SAPBEXHLevel2 4 3" xfId="19378"/>
    <cellStyle name="SAPBEXHLevel2 4 4" xfId="19379"/>
    <cellStyle name="SAPBEXHLevel2 4_2012 Jan CAP ASM Report" xfId="19380"/>
    <cellStyle name="SAPBEXHLevel2 5" xfId="19381"/>
    <cellStyle name="SAPBEXHLevel2 5 2" xfId="19382"/>
    <cellStyle name="SAPBEXHLevel2 5 2 2" xfId="19383"/>
    <cellStyle name="SAPBEXHLevel2 5 2 3" xfId="19384"/>
    <cellStyle name="SAPBEXHLevel2 5 3" xfId="19385"/>
    <cellStyle name="SAPBEXHLevel2 5 4" xfId="19386"/>
    <cellStyle name="SAPBEXHLevel2 5_2011 Operations Snapshot" xfId="19387"/>
    <cellStyle name="SAPBEXHLevel2 6" xfId="19388"/>
    <cellStyle name="SAPBEXHLevel2 6 2" xfId="19389"/>
    <cellStyle name="SAPBEXHLevel2 6 2 2" xfId="19390"/>
    <cellStyle name="SAPBEXHLevel2 6 2 2 2" xfId="19391"/>
    <cellStyle name="SAPBEXHLevel2 6 2 2 3" xfId="19392"/>
    <cellStyle name="SAPBEXHLevel2 6 2 3" xfId="19393"/>
    <cellStyle name="SAPBEXHLevel2 6 2 4" xfId="19394"/>
    <cellStyle name="SAPBEXHLevel2 6 2_County_Stop_Light_Chart_2012_02" xfId="19395"/>
    <cellStyle name="SAPBEXHLevel2 6 3" xfId="19396"/>
    <cellStyle name="SAPBEXHLevel2 6 4" xfId="19397"/>
    <cellStyle name="SAPBEXHLevel2 6_2012 Operations Snapshot" xfId="19398"/>
    <cellStyle name="SAPBEXHLevel2 7" xfId="19399"/>
    <cellStyle name="SAPBEXHLevel2 7 2" xfId="19400"/>
    <cellStyle name="SAPBEXHLevel2 7 2 2" xfId="19401"/>
    <cellStyle name="SAPBEXHLevel2 7 2 3" xfId="19402"/>
    <cellStyle name="SAPBEXHLevel2 7 3" xfId="19403"/>
    <cellStyle name="SAPBEXHLevel2 7 3 2" xfId="19404"/>
    <cellStyle name="SAPBEXHLevel2 7 3 3" xfId="19405"/>
    <cellStyle name="SAPBEXHLevel2 7 4" xfId="19406"/>
    <cellStyle name="SAPBEXHLevel2 7 5" xfId="19407"/>
    <cellStyle name="SAPBEXHLevel2 7_VarX" xfId="19408"/>
    <cellStyle name="SAPBEXHLevel2 8" xfId="19409"/>
    <cellStyle name="SAPBEXHLevel2 8 2" xfId="19410"/>
    <cellStyle name="SAPBEXHLevel2 8 2 2" xfId="19411"/>
    <cellStyle name="SAPBEXHLevel2 8 2 3" xfId="19412"/>
    <cellStyle name="SAPBEXHLevel2 8 3" xfId="19413"/>
    <cellStyle name="SAPBEXHLevel2 8 4" xfId="19414"/>
    <cellStyle name="SAPBEXHLevel2 9" xfId="19415"/>
    <cellStyle name="SAPBEXHLevel2 9 2" xfId="19416"/>
    <cellStyle name="SAPBEXHLevel2 9 3" xfId="19417"/>
    <cellStyle name="SAPBEXHLevel2_05-2011 ASM Template - CAPEX" xfId="19418"/>
    <cellStyle name="SAPBEXHLevel2X" xfId="19419"/>
    <cellStyle name="SAPBEXHLevel2X 10" xfId="19420"/>
    <cellStyle name="SAPBEXHLevel2X 10 2" xfId="19421"/>
    <cellStyle name="SAPBEXHLevel2X 10 3" xfId="19422"/>
    <cellStyle name="SAPBEXHLevel2X 11" xfId="19423"/>
    <cellStyle name="SAPBEXHLevel2X 11 2" xfId="19424"/>
    <cellStyle name="SAPBEXHLevel2X 11 3" xfId="19425"/>
    <cellStyle name="SAPBEXHLevel2X 12" xfId="19426"/>
    <cellStyle name="SAPBEXHLevel2X 12 2" xfId="19427"/>
    <cellStyle name="SAPBEXHLevel2X 12 3" xfId="19428"/>
    <cellStyle name="SAPBEXHLevel2X 13" xfId="19429"/>
    <cellStyle name="SAPBEXHLevel2X 13 2" xfId="19430"/>
    <cellStyle name="SAPBEXHLevel2X 13 3" xfId="19431"/>
    <cellStyle name="SAPBEXHLevel2X 14" xfId="19432"/>
    <cellStyle name="SAPBEXHLevel2X 14 2" xfId="19433"/>
    <cellStyle name="SAPBEXHLevel2X 14 3" xfId="19434"/>
    <cellStyle name="SAPBEXHLevel2X 15" xfId="19435"/>
    <cellStyle name="SAPBEXHLevel2X 15 2" xfId="19436"/>
    <cellStyle name="SAPBEXHLevel2X 15 3" xfId="19437"/>
    <cellStyle name="SAPBEXHLevel2X 16" xfId="19438"/>
    <cellStyle name="SAPBEXHLevel2X 16 2" xfId="19439"/>
    <cellStyle name="SAPBEXHLevel2X 16 3" xfId="19440"/>
    <cellStyle name="SAPBEXHLevel2X 17" xfId="19441"/>
    <cellStyle name="SAPBEXHLevel2X 17 2" xfId="19442"/>
    <cellStyle name="SAPBEXHLevel2X 18" xfId="19443"/>
    <cellStyle name="SAPBEXHLevel2X 19" xfId="19444"/>
    <cellStyle name="SAPBEXHLevel2X 2" xfId="19445"/>
    <cellStyle name="SAPBEXHLevel2X 2 2" xfId="19446"/>
    <cellStyle name="SAPBEXHLevel2X 2 2 2" xfId="19447"/>
    <cellStyle name="SAPBEXHLevel2X 2 2 3" xfId="19448"/>
    <cellStyle name="SAPBEXHLevel2X 2 2 4" xfId="47971"/>
    <cellStyle name="SAPBEXHLevel2X 2 2 5" xfId="47972"/>
    <cellStyle name="SAPBEXHLevel2X 2 2 6" xfId="47973"/>
    <cellStyle name="SAPBEXHLevel2X 2 2 7" xfId="47974"/>
    <cellStyle name="SAPBEXHLevel2X 2 2 8" xfId="47975"/>
    <cellStyle name="SAPBEXHLevel2X 2 3" xfId="19449"/>
    <cellStyle name="SAPBEXHLevel2X 2 4" xfId="19450"/>
    <cellStyle name="SAPBEXHLevel2X 2 5" xfId="19451"/>
    <cellStyle name="SAPBEXHLevel2X 2 6" xfId="47976"/>
    <cellStyle name="SAPBEXHLevel2X 2 7" xfId="47977"/>
    <cellStyle name="SAPBEXHLevel2X 2 8" xfId="47978"/>
    <cellStyle name="SAPBEXHLevel2X 2 9" xfId="47979"/>
    <cellStyle name="SAPBEXHLevel2X 2_2012 Jan CAP ASM Report" xfId="19452"/>
    <cellStyle name="SAPBEXHLevel2X 3" xfId="19453"/>
    <cellStyle name="SAPBEXHLevel2X 3 2" xfId="19454"/>
    <cellStyle name="SAPBEXHLevel2X 3 2 2" xfId="19455"/>
    <cellStyle name="SAPBEXHLevel2X 3 2 3" xfId="19456"/>
    <cellStyle name="SAPBEXHLevel2X 3 3" xfId="19457"/>
    <cellStyle name="SAPBEXHLevel2X 3 4" xfId="19458"/>
    <cellStyle name="SAPBEXHLevel2X 3 5" xfId="19459"/>
    <cellStyle name="SAPBEXHLevel2X 3 6" xfId="47980"/>
    <cellStyle name="SAPBEXHLevel2X 3 7" xfId="47981"/>
    <cellStyle name="SAPBEXHLevel2X 3 8" xfId="47982"/>
    <cellStyle name="SAPBEXHLevel2X 3_2012 Jan CAP ASM Report" xfId="19460"/>
    <cellStyle name="SAPBEXHLevel2X 4" xfId="19461"/>
    <cellStyle name="SAPBEXHLevel2X 4 2" xfId="19462"/>
    <cellStyle name="SAPBEXHLevel2X 4 2 2" xfId="19463"/>
    <cellStyle name="SAPBEXHLevel2X 4 2 3" xfId="19464"/>
    <cellStyle name="SAPBEXHLevel2X 4 3" xfId="19465"/>
    <cellStyle name="SAPBEXHLevel2X 4 4" xfId="19466"/>
    <cellStyle name="SAPBEXHLevel2X 4 5" xfId="19467"/>
    <cellStyle name="SAPBEXHLevel2X 4_2012 Jan CAP ASM Report" xfId="19468"/>
    <cellStyle name="SAPBEXHLevel2X 5" xfId="19469"/>
    <cellStyle name="SAPBEXHLevel2X 5 2" xfId="19470"/>
    <cellStyle name="SAPBEXHLevel2X 5 3" xfId="19471"/>
    <cellStyle name="SAPBEXHLevel2X 6" xfId="19472"/>
    <cellStyle name="SAPBEXHLevel2X 6 2" xfId="19473"/>
    <cellStyle name="SAPBEXHLevel2X 6 3" xfId="19474"/>
    <cellStyle name="SAPBEXHLevel2X 7" xfId="19475"/>
    <cellStyle name="SAPBEXHLevel2X 7 2" xfId="19476"/>
    <cellStyle name="SAPBEXHLevel2X 7 3" xfId="19477"/>
    <cellStyle name="SAPBEXHLevel2X 8" xfId="19478"/>
    <cellStyle name="SAPBEXHLevel2X 8 2" xfId="19479"/>
    <cellStyle name="SAPBEXHLevel2X 8 3" xfId="19480"/>
    <cellStyle name="SAPBEXHLevel2X 9" xfId="19481"/>
    <cellStyle name="SAPBEXHLevel2X 9 2" xfId="19482"/>
    <cellStyle name="SAPBEXHLevel2X 9 3" xfId="19483"/>
    <cellStyle name="SAPBEXHLevel2X_05-2011 ASM Template - CAPEX" xfId="19484"/>
    <cellStyle name="SAPBEXHLevel3" xfId="19485"/>
    <cellStyle name="SAPBEXHLevel3 10" xfId="19486"/>
    <cellStyle name="SAPBEXHLevel3 10 2" xfId="19487"/>
    <cellStyle name="SAPBEXHLevel3 10 3" xfId="19488"/>
    <cellStyle name="SAPBEXHLevel3 11" xfId="19489"/>
    <cellStyle name="SAPBEXHLevel3 11 2" xfId="19490"/>
    <cellStyle name="SAPBEXHLevel3 11 3" xfId="19491"/>
    <cellStyle name="SAPBEXHLevel3 12" xfId="19492"/>
    <cellStyle name="SAPBEXHLevel3 12 2" xfId="19493"/>
    <cellStyle name="SAPBEXHLevel3 13" xfId="19494"/>
    <cellStyle name="SAPBEXHLevel3 14" xfId="19495"/>
    <cellStyle name="SAPBEXHLevel3 15" xfId="19496"/>
    <cellStyle name="SAPBEXHLevel3 2" xfId="19497"/>
    <cellStyle name="SAPBEXHLevel3 2 2" xfId="19498"/>
    <cellStyle name="SAPBEXHLevel3 2 2 2" xfId="19499"/>
    <cellStyle name="SAPBEXHLevel3 2 2 2 2" xfId="19500"/>
    <cellStyle name="SAPBEXHLevel3 2 2 2 3" xfId="19501"/>
    <cellStyle name="SAPBEXHLevel3 2 2 3" xfId="19502"/>
    <cellStyle name="SAPBEXHLevel3 2 2 4" xfId="19503"/>
    <cellStyle name="SAPBEXHLevel3 2 2 5" xfId="47983"/>
    <cellStyle name="SAPBEXHLevel3 2 2 6" xfId="47984"/>
    <cellStyle name="SAPBEXHLevel3 2 2 7" xfId="47985"/>
    <cellStyle name="SAPBEXHLevel3 2 2 8" xfId="47986"/>
    <cellStyle name="SAPBEXHLevel3 2 3" xfId="19504"/>
    <cellStyle name="SAPBEXHLevel3 2 4" xfId="19505"/>
    <cellStyle name="SAPBEXHLevel3 2 5" xfId="19506"/>
    <cellStyle name="SAPBEXHLevel3 2 6" xfId="47987"/>
    <cellStyle name="SAPBEXHLevel3 2 7" xfId="47988"/>
    <cellStyle name="SAPBEXHLevel3 2 8" xfId="47989"/>
    <cellStyle name="SAPBEXHLevel3 2 9" xfId="47990"/>
    <cellStyle name="SAPBEXHLevel3 2_2011 Operations Snapshot" xfId="19507"/>
    <cellStyle name="SAPBEXHLevel3 3" xfId="19508"/>
    <cellStyle name="SAPBEXHLevel3 3 2" xfId="19509"/>
    <cellStyle name="SAPBEXHLevel3 3 2 2" xfId="19510"/>
    <cellStyle name="SAPBEXHLevel3 3 2 3" xfId="19511"/>
    <cellStyle name="SAPBEXHLevel3 3 3" xfId="19512"/>
    <cellStyle name="SAPBEXHLevel3 3 4" xfId="19513"/>
    <cellStyle name="SAPBEXHLevel3 3 5" xfId="19514"/>
    <cellStyle name="SAPBEXHLevel3 3 6" xfId="47991"/>
    <cellStyle name="SAPBEXHLevel3 3 7" xfId="47992"/>
    <cellStyle name="SAPBEXHLevel3 3 8" xfId="47993"/>
    <cellStyle name="SAPBEXHLevel3 3_2012 Jan CAP ASM Report" xfId="19515"/>
    <cellStyle name="SAPBEXHLevel3 4" xfId="19516"/>
    <cellStyle name="SAPBEXHLevel3 4 2" xfId="19517"/>
    <cellStyle name="SAPBEXHLevel3 4 2 2" xfId="19518"/>
    <cellStyle name="SAPBEXHLevel3 4 2 3" xfId="19519"/>
    <cellStyle name="SAPBEXHLevel3 4 3" xfId="19520"/>
    <cellStyle name="SAPBEXHLevel3 4 4" xfId="19521"/>
    <cellStyle name="SAPBEXHLevel3 4_2012 Jan CAP ASM Report" xfId="19522"/>
    <cellStyle name="SAPBEXHLevel3 5" xfId="19523"/>
    <cellStyle name="SAPBEXHLevel3 5 2" xfId="19524"/>
    <cellStyle name="SAPBEXHLevel3 5 3" xfId="19525"/>
    <cellStyle name="SAPBEXHLevel3 6" xfId="19526"/>
    <cellStyle name="SAPBEXHLevel3 6 2" xfId="19527"/>
    <cellStyle name="SAPBEXHLevel3 6 2 2" xfId="19528"/>
    <cellStyle name="SAPBEXHLevel3 6 2 3" xfId="19529"/>
    <cellStyle name="SAPBEXHLevel3 6 3" xfId="19530"/>
    <cellStyle name="SAPBEXHLevel3 6 4" xfId="19531"/>
    <cellStyle name="SAPBEXHLevel3 6_2011 Operations Snapshot" xfId="19532"/>
    <cellStyle name="SAPBEXHLevel3 7" xfId="19533"/>
    <cellStyle name="SAPBEXHLevel3 7 2" xfId="19534"/>
    <cellStyle name="SAPBEXHLevel3 7 2 2" xfId="19535"/>
    <cellStyle name="SAPBEXHLevel3 7 2 2 2" xfId="19536"/>
    <cellStyle name="SAPBEXHLevel3 7 2 2 3" xfId="19537"/>
    <cellStyle name="SAPBEXHLevel3 7 2 3" xfId="19538"/>
    <cellStyle name="SAPBEXHLevel3 7 2 4" xfId="19539"/>
    <cellStyle name="SAPBEXHLevel3 7 2_County_Stop_Light_Chart_2012_02" xfId="19540"/>
    <cellStyle name="SAPBEXHLevel3 7 3" xfId="19541"/>
    <cellStyle name="SAPBEXHLevel3 7 4" xfId="19542"/>
    <cellStyle name="SAPBEXHLevel3 7_2012 Operations Snapshot" xfId="19543"/>
    <cellStyle name="SAPBEXHLevel3 8" xfId="19544"/>
    <cellStyle name="SAPBEXHLevel3 8 2" xfId="19545"/>
    <cellStyle name="SAPBEXHLevel3 8 2 2" xfId="19546"/>
    <cellStyle name="SAPBEXHLevel3 8 2 3" xfId="19547"/>
    <cellStyle name="SAPBEXHLevel3 8 3" xfId="19548"/>
    <cellStyle name="SAPBEXHLevel3 8 3 2" xfId="19549"/>
    <cellStyle name="SAPBEXHLevel3 8 3 3" xfId="19550"/>
    <cellStyle name="SAPBEXHLevel3 8 4" xfId="19551"/>
    <cellStyle name="SAPBEXHLevel3 8 5" xfId="19552"/>
    <cellStyle name="SAPBEXHLevel3 8_VarX" xfId="19553"/>
    <cellStyle name="SAPBEXHLevel3 9" xfId="19554"/>
    <cellStyle name="SAPBEXHLevel3 9 2" xfId="19555"/>
    <cellStyle name="SAPBEXHLevel3 9 2 2" xfId="19556"/>
    <cellStyle name="SAPBEXHLevel3 9 2 3" xfId="19557"/>
    <cellStyle name="SAPBEXHLevel3 9 3" xfId="19558"/>
    <cellStyle name="SAPBEXHLevel3 9 4" xfId="19559"/>
    <cellStyle name="SAPBEXHLevel3_05-2011 ASM Template - CAPEX" xfId="19560"/>
    <cellStyle name="SAPBEXHLevel3X" xfId="19561"/>
    <cellStyle name="SAPBEXHLevel3X 10" xfId="19562"/>
    <cellStyle name="SAPBEXHLevel3X 10 2" xfId="19563"/>
    <cellStyle name="SAPBEXHLevel3X 10 3" xfId="19564"/>
    <cellStyle name="SAPBEXHLevel3X 11" xfId="19565"/>
    <cellStyle name="SAPBEXHLevel3X 11 2" xfId="19566"/>
    <cellStyle name="SAPBEXHLevel3X 11 3" xfId="19567"/>
    <cellStyle name="SAPBEXHLevel3X 12" xfId="19568"/>
    <cellStyle name="SAPBEXHLevel3X 12 2" xfId="19569"/>
    <cellStyle name="SAPBEXHLevel3X 12 3" xfId="19570"/>
    <cellStyle name="SAPBEXHLevel3X 13" xfId="19571"/>
    <cellStyle name="SAPBEXHLevel3X 13 2" xfId="19572"/>
    <cellStyle name="SAPBEXHLevel3X 13 3" xfId="19573"/>
    <cellStyle name="SAPBEXHLevel3X 14" xfId="19574"/>
    <cellStyle name="SAPBEXHLevel3X 14 2" xfId="19575"/>
    <cellStyle name="SAPBEXHLevel3X 14 3" xfId="19576"/>
    <cellStyle name="SAPBEXHLevel3X 15" xfId="19577"/>
    <cellStyle name="SAPBEXHLevel3X 15 2" xfId="19578"/>
    <cellStyle name="SAPBEXHLevel3X 15 3" xfId="19579"/>
    <cellStyle name="SAPBEXHLevel3X 16" xfId="19580"/>
    <cellStyle name="SAPBEXHLevel3X 16 2" xfId="19581"/>
    <cellStyle name="SAPBEXHLevel3X 16 3" xfId="19582"/>
    <cellStyle name="SAPBEXHLevel3X 17" xfId="19583"/>
    <cellStyle name="SAPBEXHLevel3X 17 2" xfId="19584"/>
    <cellStyle name="SAPBEXHLevel3X 18" xfId="19585"/>
    <cellStyle name="SAPBEXHLevel3X 19" xfId="19586"/>
    <cellStyle name="SAPBEXHLevel3X 2" xfId="19587"/>
    <cellStyle name="SAPBEXHLevel3X 2 2" xfId="19588"/>
    <cellStyle name="SAPBEXHLevel3X 2 2 2" xfId="19589"/>
    <cellStyle name="SAPBEXHLevel3X 2 2 3" xfId="19590"/>
    <cellStyle name="SAPBEXHLevel3X 2 2 4" xfId="47994"/>
    <cellStyle name="SAPBEXHLevel3X 2 2 5" xfId="47995"/>
    <cellStyle name="SAPBEXHLevel3X 2 2 6" xfId="47996"/>
    <cellStyle name="SAPBEXHLevel3X 2 2 7" xfId="47997"/>
    <cellStyle name="SAPBEXHLevel3X 2 2 8" xfId="47998"/>
    <cellStyle name="SAPBEXHLevel3X 2 3" xfId="19591"/>
    <cellStyle name="SAPBEXHLevel3X 2 4" xfId="19592"/>
    <cellStyle name="SAPBEXHLevel3X 2 5" xfId="19593"/>
    <cellStyle name="SAPBEXHLevel3X 2 6" xfId="47999"/>
    <cellStyle name="SAPBEXHLevel3X 2 7" xfId="48000"/>
    <cellStyle name="SAPBEXHLevel3X 2 8" xfId="48001"/>
    <cellStyle name="SAPBEXHLevel3X 2 9" xfId="48002"/>
    <cellStyle name="SAPBEXHLevel3X 2_2012 Jan CAP ASM Report" xfId="19594"/>
    <cellStyle name="SAPBEXHLevel3X 3" xfId="19595"/>
    <cellStyle name="SAPBEXHLevel3X 3 2" xfId="19596"/>
    <cellStyle name="SAPBEXHLevel3X 3 2 2" xfId="19597"/>
    <cellStyle name="SAPBEXHLevel3X 3 2 3" xfId="19598"/>
    <cellStyle name="SAPBEXHLevel3X 3 3" xfId="19599"/>
    <cellStyle name="SAPBEXHLevel3X 3 4" xfId="19600"/>
    <cellStyle name="SAPBEXHLevel3X 3 5" xfId="19601"/>
    <cellStyle name="SAPBEXHLevel3X 3 6" xfId="48003"/>
    <cellStyle name="SAPBEXHLevel3X 3 7" xfId="48004"/>
    <cellStyle name="SAPBEXHLevel3X 3 8" xfId="48005"/>
    <cellStyle name="SAPBEXHLevel3X 3_2012 Jan CAP ASM Report" xfId="19602"/>
    <cellStyle name="SAPBEXHLevel3X 4" xfId="19603"/>
    <cellStyle name="SAPBEXHLevel3X 4 2" xfId="19604"/>
    <cellStyle name="SAPBEXHLevel3X 4 2 2" xfId="19605"/>
    <cellStyle name="SAPBEXHLevel3X 4 2 3" xfId="19606"/>
    <cellStyle name="SAPBEXHLevel3X 4 3" xfId="19607"/>
    <cellStyle name="SAPBEXHLevel3X 4 4" xfId="19608"/>
    <cellStyle name="SAPBEXHLevel3X 4 5" xfId="19609"/>
    <cellStyle name="SAPBEXHLevel3X 4_2012 Jan CAP ASM Report" xfId="19610"/>
    <cellStyle name="SAPBEXHLevel3X 5" xfId="19611"/>
    <cellStyle name="SAPBEXHLevel3X 5 2" xfId="19612"/>
    <cellStyle name="SAPBEXHLevel3X 5 3" xfId="19613"/>
    <cellStyle name="SAPBEXHLevel3X 6" xfId="19614"/>
    <cellStyle name="SAPBEXHLevel3X 6 2" xfId="19615"/>
    <cellStyle name="SAPBEXHLevel3X 6 3" xfId="19616"/>
    <cellStyle name="SAPBEXHLevel3X 7" xfId="19617"/>
    <cellStyle name="SAPBEXHLevel3X 7 2" xfId="19618"/>
    <cellStyle name="SAPBEXHLevel3X 7 3" xfId="19619"/>
    <cellStyle name="SAPBEXHLevel3X 8" xfId="19620"/>
    <cellStyle name="SAPBEXHLevel3X 8 2" xfId="19621"/>
    <cellStyle name="SAPBEXHLevel3X 8 3" xfId="19622"/>
    <cellStyle name="SAPBEXHLevel3X 9" xfId="19623"/>
    <cellStyle name="SAPBEXHLevel3X 9 2" xfId="19624"/>
    <cellStyle name="SAPBEXHLevel3X 9 3" xfId="19625"/>
    <cellStyle name="SAPBEXHLevel3X_05-2011 ASM Template - CAPEX" xfId="19626"/>
    <cellStyle name="SAPBEXinputData" xfId="19627"/>
    <cellStyle name="SAPBEXinputData 10" xfId="19628"/>
    <cellStyle name="SAPBEXinputData 11" xfId="19629"/>
    <cellStyle name="SAPBEXinputData 12" xfId="19630"/>
    <cellStyle name="SAPBEXinputData 13" xfId="19631"/>
    <cellStyle name="SAPBEXinputData 14" xfId="19632"/>
    <cellStyle name="SAPBEXinputData 15" xfId="19633"/>
    <cellStyle name="SAPBEXinputData 16" xfId="19634"/>
    <cellStyle name="SAPBEXinputData 17" xfId="19635"/>
    <cellStyle name="SAPBEXinputData 18" xfId="19636"/>
    <cellStyle name="SAPBEXinputData 2" xfId="19637"/>
    <cellStyle name="SAPBEXinputData 2 2" xfId="19638"/>
    <cellStyle name="SAPBEXinputData 2 2 2" xfId="48006"/>
    <cellStyle name="SAPBEXinputData 2 2 3" xfId="48007"/>
    <cellStyle name="SAPBEXinputData 2 2 4" xfId="48008"/>
    <cellStyle name="SAPBEXinputData 2 2 5" xfId="48009"/>
    <cellStyle name="SAPBEXinputData 2 2 6" xfId="48010"/>
    <cellStyle name="SAPBEXinputData 2 2 7" xfId="48011"/>
    <cellStyle name="SAPBEXinputData 2 3" xfId="19639"/>
    <cellStyle name="SAPBEXinputData 2 4" xfId="48012"/>
    <cellStyle name="SAPBEXinputData 2 5" xfId="48013"/>
    <cellStyle name="SAPBEXinputData 2 6" xfId="48014"/>
    <cellStyle name="SAPBEXinputData 2 7" xfId="48015"/>
    <cellStyle name="SAPBEXinputData 2 8" xfId="48016"/>
    <cellStyle name="SAPBEXinputData 2_2012 Jan CAP ASM Report" xfId="19640"/>
    <cellStyle name="SAPBEXinputData 3" xfId="19641"/>
    <cellStyle name="SAPBEXinputData 3 2" xfId="19642"/>
    <cellStyle name="SAPBEXinputData 3 2 2" xfId="48017"/>
    <cellStyle name="SAPBEXinputData 3 3" xfId="19643"/>
    <cellStyle name="SAPBEXinputData 3 4" xfId="48018"/>
    <cellStyle name="SAPBEXinputData 3 5" xfId="48019"/>
    <cellStyle name="SAPBEXinputData 3 6" xfId="48020"/>
    <cellStyle name="SAPBEXinputData 3 7" xfId="48021"/>
    <cellStyle name="SAPBEXinputData 3_2012 Jan CAP ASM Report" xfId="19644"/>
    <cellStyle name="SAPBEXinputData 4" xfId="19645"/>
    <cellStyle name="SAPBEXinputData 4 2" xfId="19646"/>
    <cellStyle name="SAPBEXinputData 4 3" xfId="19647"/>
    <cellStyle name="SAPBEXinputData 5" xfId="19648"/>
    <cellStyle name="SAPBEXinputData 6" xfId="19649"/>
    <cellStyle name="SAPBEXinputData 7" xfId="19650"/>
    <cellStyle name="SAPBEXinputData 8" xfId="19651"/>
    <cellStyle name="SAPBEXinputData 9" xfId="19652"/>
    <cellStyle name="SAPBEXinputData_05-2011 ASM Template - CAPEX" xfId="19653"/>
    <cellStyle name="SAPBEXItemHeader" xfId="19654"/>
    <cellStyle name="SAPBEXItemHeader 2" xfId="19655"/>
    <cellStyle name="SAPBEXItemHeader 2 2" xfId="19656"/>
    <cellStyle name="SAPBEXresData" xfId="19657"/>
    <cellStyle name="SAPBEXresData 2" xfId="19658"/>
    <cellStyle name="SAPBEXresData 2 2" xfId="19659"/>
    <cellStyle name="SAPBEXresData 2 2 2" xfId="48022"/>
    <cellStyle name="SAPBEXresData 2 3" xfId="19660"/>
    <cellStyle name="SAPBEXresData 2 4" xfId="48023"/>
    <cellStyle name="SAPBEXresData 2 5" xfId="48024"/>
    <cellStyle name="SAPBEXresData 2 6" xfId="48025"/>
    <cellStyle name="SAPBEXresData 2 7" xfId="48026"/>
    <cellStyle name="SAPBEXresData 3" xfId="19661"/>
    <cellStyle name="SAPBEXresData 3 2" xfId="19662"/>
    <cellStyle name="SAPBEXresData 4" xfId="48027"/>
    <cellStyle name="SAPBEXresData 4 2" xfId="48028"/>
    <cellStyle name="SAPBEXresData 5" xfId="48029"/>
    <cellStyle name="SAPBEXresData_2011 OM ASM Report" xfId="19663"/>
    <cellStyle name="SAPBEXresDataEmph" xfId="19664"/>
    <cellStyle name="SAPBEXresDataEmph 2" xfId="19665"/>
    <cellStyle name="SAPBEXresDataEmph 2 2" xfId="19666"/>
    <cellStyle name="SAPBEXresDataEmph 2 2 2" xfId="48030"/>
    <cellStyle name="SAPBEXresDataEmph 2 3" xfId="19667"/>
    <cellStyle name="SAPBEXresDataEmph 2 4" xfId="48031"/>
    <cellStyle name="SAPBEXresDataEmph 2 5" xfId="48032"/>
    <cellStyle name="SAPBEXresDataEmph 2 6" xfId="48033"/>
    <cellStyle name="SAPBEXresDataEmph 2 7" xfId="48034"/>
    <cellStyle name="SAPBEXresDataEmph 3" xfId="19668"/>
    <cellStyle name="SAPBEXresDataEmph 3 2" xfId="19669"/>
    <cellStyle name="SAPBEXresDataEmph 4" xfId="48035"/>
    <cellStyle name="SAPBEXresDataEmph 4 2" xfId="48036"/>
    <cellStyle name="SAPBEXresDataEmph 5" xfId="48037"/>
    <cellStyle name="SAPBEXresDataEmph_2011 OM ASM Report" xfId="19670"/>
    <cellStyle name="SAPBEXresItem" xfId="19671"/>
    <cellStyle name="SAPBEXresItem 2" xfId="19672"/>
    <cellStyle name="SAPBEXresItem 2 2" xfId="19673"/>
    <cellStyle name="SAPBEXresItem 2 2 2" xfId="19674"/>
    <cellStyle name="SAPBEXresItem 2 2 3" xfId="19675"/>
    <cellStyle name="SAPBEXresItem 2 3" xfId="19676"/>
    <cellStyle name="SAPBEXresItem 2 4" xfId="19677"/>
    <cellStyle name="SAPBEXresItem 2 5" xfId="48038"/>
    <cellStyle name="SAPBEXresItem 2 6" xfId="48039"/>
    <cellStyle name="SAPBEXresItem 2 7" xfId="48040"/>
    <cellStyle name="SAPBEXresItem 3" xfId="19678"/>
    <cellStyle name="SAPBEXresItem 3 2" xfId="19679"/>
    <cellStyle name="SAPBEXresItem 4" xfId="48041"/>
    <cellStyle name="SAPBEXresItem 4 2" xfId="48042"/>
    <cellStyle name="SAPBEXresItem 5" xfId="48043"/>
    <cellStyle name="SAPBEXresItem_2011 OM ASM Report" xfId="19680"/>
    <cellStyle name="SAPBEXresItemX" xfId="19681"/>
    <cellStyle name="SAPBEXresItemX 2" xfId="19682"/>
    <cellStyle name="SAPBEXresItemX 2 2" xfId="19683"/>
    <cellStyle name="SAPBEXresItemX 2 2 2" xfId="19684"/>
    <cellStyle name="SAPBEXresItemX 2 2 3" xfId="19685"/>
    <cellStyle name="SAPBEXresItemX 2 3" xfId="19686"/>
    <cellStyle name="SAPBEXresItemX 2 4" xfId="19687"/>
    <cellStyle name="SAPBEXresItemX 2 5" xfId="48044"/>
    <cellStyle name="SAPBEXresItemX 2 6" xfId="48045"/>
    <cellStyle name="SAPBEXresItemX 2 7" xfId="48046"/>
    <cellStyle name="SAPBEXresItemX 3" xfId="19688"/>
    <cellStyle name="SAPBEXresItemX 3 2" xfId="19689"/>
    <cellStyle name="SAPBEXresItemX 4" xfId="48047"/>
    <cellStyle name="SAPBEXresItemX 4 2" xfId="48048"/>
    <cellStyle name="SAPBEXresItemX 5" xfId="48049"/>
    <cellStyle name="SAPBEXresItemX_2011 OM ASM Report" xfId="19690"/>
    <cellStyle name="SAPBEXstdData" xfId="19691"/>
    <cellStyle name="SAPBEXstdData 2" xfId="19692"/>
    <cellStyle name="SAPBEXstdData 2 2" xfId="19693"/>
    <cellStyle name="SAPBEXstdData 2 2 2" xfId="48050"/>
    <cellStyle name="SAPBEXstdData 2 2 3" xfId="48051"/>
    <cellStyle name="SAPBEXstdData 2 3" xfId="19694"/>
    <cellStyle name="SAPBEXstdData 2 3 2" xfId="48052"/>
    <cellStyle name="SAPBEXstdData 2 4" xfId="48053"/>
    <cellStyle name="SAPBEXstdData 2 5" xfId="48054"/>
    <cellStyle name="SAPBEXstdData 2 6" xfId="48055"/>
    <cellStyle name="SAPBEXstdData 2 7" xfId="48056"/>
    <cellStyle name="SAPBEXstdData 3" xfId="19695"/>
    <cellStyle name="SAPBEXstdData 3 2" xfId="19696"/>
    <cellStyle name="SAPBEXstdData 3 2 2" xfId="48057"/>
    <cellStyle name="SAPBEXstdData 3 3" xfId="48058"/>
    <cellStyle name="SAPBEXstdData 3 4" xfId="48059"/>
    <cellStyle name="SAPBEXstdData 3 5" xfId="48060"/>
    <cellStyle name="SAPBEXstdData 3 6" xfId="48061"/>
    <cellStyle name="SAPBEXstdData 3 7" xfId="48062"/>
    <cellStyle name="SAPBEXstdData 4" xfId="19697"/>
    <cellStyle name="SAPBEXstdData 4 2" xfId="48063"/>
    <cellStyle name="SAPBEXstdData 4 3" xfId="48064"/>
    <cellStyle name="SAPBEXstdData 5" xfId="48065"/>
    <cellStyle name="SAPBEXstdData 5 2" xfId="48066"/>
    <cellStyle name="SAPBEXstdData 6" xfId="48067"/>
    <cellStyle name="SAPBEXstdData 6 2" xfId="48068"/>
    <cellStyle name="SAPBEXstdData 6 2 2" xfId="48069"/>
    <cellStyle name="SAPBEXstdData 6 3" xfId="48070"/>
    <cellStyle name="SAPBEXstdData 7" xfId="48071"/>
    <cellStyle name="SAPBEXstdData_2011 June O&amp;M and Capital Snapshot_Prelim" xfId="19698"/>
    <cellStyle name="SAPBEXstdDataEmph" xfId="19699"/>
    <cellStyle name="SAPBEXstdDataEmph 2" xfId="19700"/>
    <cellStyle name="SAPBEXstdDataEmph 2 2" xfId="19701"/>
    <cellStyle name="SAPBEXstdDataEmph 2 2 2" xfId="48072"/>
    <cellStyle name="SAPBEXstdDataEmph 2 3" xfId="19702"/>
    <cellStyle name="SAPBEXstdDataEmph 2 4" xfId="48073"/>
    <cellStyle name="SAPBEXstdDataEmph 2 5" xfId="48074"/>
    <cellStyle name="SAPBEXstdDataEmph 2 6" xfId="48075"/>
    <cellStyle name="SAPBEXstdDataEmph 2 7" xfId="48076"/>
    <cellStyle name="SAPBEXstdDataEmph 3" xfId="19703"/>
    <cellStyle name="SAPBEXstdDataEmph 3 2" xfId="19704"/>
    <cellStyle name="SAPBEXstdDataEmph 4" xfId="48077"/>
    <cellStyle name="SAPBEXstdDataEmph 4 2" xfId="48078"/>
    <cellStyle name="SAPBEXstdDataEmph 5" xfId="48079"/>
    <cellStyle name="SAPBEXstdDataEmph_2011 OM ASM Report" xfId="19705"/>
    <cellStyle name="SAPBEXstdItem" xfId="19706"/>
    <cellStyle name="SAPBEXstdItem 2" xfId="19707"/>
    <cellStyle name="SAPBEXstdItem 2 2" xfId="19708"/>
    <cellStyle name="SAPBEXstdItem 2 2 2" xfId="19709"/>
    <cellStyle name="SAPBEXstdItem 2 2 2 2" xfId="48080"/>
    <cellStyle name="SAPBEXstdItem 2 2 2 3" xfId="48081"/>
    <cellStyle name="SAPBEXstdItem 2 2 2 4" xfId="48082"/>
    <cellStyle name="SAPBEXstdItem 2 2 2 5" xfId="48083"/>
    <cellStyle name="SAPBEXstdItem 2 2 2 6" xfId="48084"/>
    <cellStyle name="SAPBEXstdItem 2 2 2 7" xfId="48085"/>
    <cellStyle name="SAPBEXstdItem 2 2 3" xfId="19710"/>
    <cellStyle name="SAPBEXstdItem 2 2 4" xfId="48086"/>
    <cellStyle name="SAPBEXstdItem 2 2 5" xfId="48087"/>
    <cellStyle name="SAPBEXstdItem 2 2 6" xfId="48088"/>
    <cellStyle name="SAPBEXstdItem 2 2 7" xfId="48089"/>
    <cellStyle name="SAPBEXstdItem 2 2 8" xfId="48090"/>
    <cellStyle name="SAPBEXstdItem 2 3" xfId="19711"/>
    <cellStyle name="SAPBEXstdItem 2 3 2" xfId="48091"/>
    <cellStyle name="SAPBEXstdItem 2 3 3" xfId="48092"/>
    <cellStyle name="SAPBEXstdItem 2 3 4" xfId="48093"/>
    <cellStyle name="SAPBEXstdItem 2 3 5" xfId="48094"/>
    <cellStyle name="SAPBEXstdItem 2 3 6" xfId="48095"/>
    <cellStyle name="SAPBEXstdItem 2 3 7" xfId="48096"/>
    <cellStyle name="SAPBEXstdItem 2 4" xfId="19712"/>
    <cellStyle name="SAPBEXstdItem 2 5" xfId="48097"/>
    <cellStyle name="SAPBEXstdItem 2 6" xfId="48098"/>
    <cellStyle name="SAPBEXstdItem 2 7" xfId="48099"/>
    <cellStyle name="SAPBEXstdItem 2 8" xfId="48100"/>
    <cellStyle name="SAPBEXstdItem 2 9" xfId="48101"/>
    <cellStyle name="SAPBEXstdItem 3" xfId="19713"/>
    <cellStyle name="SAPBEXstdItem 3 10" xfId="48102"/>
    <cellStyle name="SAPBEXstdItem 3 2" xfId="19714"/>
    <cellStyle name="SAPBEXstdItem 3 2 2" xfId="19715"/>
    <cellStyle name="SAPBEXstdItem 3 2 2 2" xfId="48103"/>
    <cellStyle name="SAPBEXstdItem 3 2 2 3" xfId="48104"/>
    <cellStyle name="SAPBEXstdItem 3 2 2 4" xfId="48105"/>
    <cellStyle name="SAPBEXstdItem 3 2 2 5" xfId="48106"/>
    <cellStyle name="SAPBEXstdItem 3 2 2 6" xfId="48107"/>
    <cellStyle name="SAPBEXstdItem 3 2 2 7" xfId="48108"/>
    <cellStyle name="SAPBEXstdItem 3 2 3" xfId="19716"/>
    <cellStyle name="SAPBEXstdItem 3 2 4" xfId="48109"/>
    <cellStyle name="SAPBEXstdItem 3 2 5" xfId="48110"/>
    <cellStyle name="SAPBEXstdItem 3 2 6" xfId="48111"/>
    <cellStyle name="SAPBEXstdItem 3 2 7" xfId="48112"/>
    <cellStyle name="SAPBEXstdItem 3 2 8" xfId="48113"/>
    <cellStyle name="SAPBEXstdItem 3 3" xfId="19717"/>
    <cellStyle name="SAPBEXstdItem 3 3 2" xfId="19718"/>
    <cellStyle name="SAPBEXstdItem 3 3 2 2" xfId="48114"/>
    <cellStyle name="SAPBEXstdItem 3 3 2 3" xfId="48115"/>
    <cellStyle name="SAPBEXstdItem 3 3 2 4" xfId="48116"/>
    <cellStyle name="SAPBEXstdItem 3 3 2 5" xfId="48117"/>
    <cellStyle name="SAPBEXstdItem 3 3 2 6" xfId="48118"/>
    <cellStyle name="SAPBEXstdItem 3 3 2 7" xfId="48119"/>
    <cellStyle name="SAPBEXstdItem 3 3 3" xfId="19719"/>
    <cellStyle name="SAPBEXstdItem 3 3 4" xfId="48120"/>
    <cellStyle name="SAPBEXstdItem 3 3 5" xfId="48121"/>
    <cellStyle name="SAPBEXstdItem 3 3 6" xfId="48122"/>
    <cellStyle name="SAPBEXstdItem 3 3 7" xfId="48123"/>
    <cellStyle name="SAPBEXstdItem 3 3 8" xfId="48124"/>
    <cellStyle name="SAPBEXstdItem 3 4" xfId="19720"/>
    <cellStyle name="SAPBEXstdItem 3 4 2" xfId="19721"/>
    <cellStyle name="SAPBEXstdItem 3 4 2 2" xfId="48125"/>
    <cellStyle name="SAPBEXstdItem 3 4 2 3" xfId="48126"/>
    <cellStyle name="SAPBEXstdItem 3 4 2 4" xfId="48127"/>
    <cellStyle name="SAPBEXstdItem 3 4 2 5" xfId="48128"/>
    <cellStyle name="SAPBEXstdItem 3 4 2 6" xfId="48129"/>
    <cellStyle name="SAPBEXstdItem 3 4 2 7" xfId="48130"/>
    <cellStyle name="SAPBEXstdItem 3 4 3" xfId="19722"/>
    <cellStyle name="SAPBEXstdItem 3 4 4" xfId="48131"/>
    <cellStyle name="SAPBEXstdItem 3 4 5" xfId="48132"/>
    <cellStyle name="SAPBEXstdItem 3 4 6" xfId="48133"/>
    <cellStyle name="SAPBEXstdItem 3 4 7" xfId="48134"/>
    <cellStyle name="SAPBEXstdItem 3 4 8" xfId="48135"/>
    <cellStyle name="SAPBEXstdItem 3 5" xfId="19723"/>
    <cellStyle name="SAPBEXstdItem 3 6" xfId="48136"/>
    <cellStyle name="SAPBEXstdItem 3 7" xfId="48137"/>
    <cellStyle name="SAPBEXstdItem 3 8" xfId="48138"/>
    <cellStyle name="SAPBEXstdItem 3 9" xfId="48139"/>
    <cellStyle name="SAPBEXstdItem 4" xfId="19724"/>
    <cellStyle name="SAPBEXstdItem 4 2" xfId="19725"/>
    <cellStyle name="SAPBEXstdItem 4 2 2" xfId="48140"/>
    <cellStyle name="SAPBEXstdItem 4 2 3" xfId="48141"/>
    <cellStyle name="SAPBEXstdItem 4 2 4" xfId="48142"/>
    <cellStyle name="SAPBEXstdItem 4 2 5" xfId="48143"/>
    <cellStyle name="SAPBEXstdItem 4 2 6" xfId="48144"/>
    <cellStyle name="SAPBEXstdItem 4 2 7" xfId="48145"/>
    <cellStyle name="SAPBEXstdItem 4 3" xfId="19726"/>
    <cellStyle name="SAPBEXstdItem 4 3 2" xfId="48146"/>
    <cellStyle name="SAPBEXstdItem 4 4" xfId="48147"/>
    <cellStyle name="SAPBEXstdItem 4 5" xfId="48148"/>
    <cellStyle name="SAPBEXstdItem 4 6" xfId="48149"/>
    <cellStyle name="SAPBEXstdItem 4 7" xfId="48150"/>
    <cellStyle name="SAPBEXstdItem 4 8" xfId="48151"/>
    <cellStyle name="SAPBEXstdItem 5" xfId="19727"/>
    <cellStyle name="SAPBEXstdItem 5 2" xfId="48152"/>
    <cellStyle name="SAPBEXstdItem 5 3" xfId="48153"/>
    <cellStyle name="SAPBEXstdItem 5 4" xfId="48154"/>
    <cellStyle name="SAPBEXstdItem 5 5" xfId="48155"/>
    <cellStyle name="SAPBEXstdItem 5 6" xfId="48156"/>
    <cellStyle name="SAPBEXstdItem 5 7" xfId="48157"/>
    <cellStyle name="SAPBEXstdItem 6" xfId="19728"/>
    <cellStyle name="SAPBEXstdItem 7" xfId="19729"/>
    <cellStyle name="SAPBEXstdItem 8" xfId="19730"/>
    <cellStyle name="SAPBEXstdItem 9" xfId="48158"/>
    <cellStyle name="SAPBEXstdItem_2011 June O&amp;M and Capital Snapshot_Prelim" xfId="19731"/>
    <cellStyle name="SAPBEXstdItemX" xfId="19732"/>
    <cellStyle name="SAPBEXstdItemX 2" xfId="19733"/>
    <cellStyle name="SAPBEXstdItemX 2 2" xfId="19734"/>
    <cellStyle name="SAPBEXstdItemX 2 2 2" xfId="19735"/>
    <cellStyle name="SAPBEXstdItemX 2 2 2 2" xfId="48159"/>
    <cellStyle name="SAPBEXstdItemX 2 2 2 3" xfId="48160"/>
    <cellStyle name="SAPBEXstdItemX 2 2 2 4" xfId="48161"/>
    <cellStyle name="SAPBEXstdItemX 2 2 2 5" xfId="48162"/>
    <cellStyle name="SAPBEXstdItemX 2 2 2 6" xfId="48163"/>
    <cellStyle name="SAPBEXstdItemX 2 2 2 7" xfId="48164"/>
    <cellStyle name="SAPBEXstdItemX 2 2 3" xfId="19736"/>
    <cellStyle name="SAPBEXstdItemX 2 2 4" xfId="48165"/>
    <cellStyle name="SAPBEXstdItemX 2 2 5" xfId="48166"/>
    <cellStyle name="SAPBEXstdItemX 2 2 6" xfId="48167"/>
    <cellStyle name="SAPBEXstdItemX 2 2 7" xfId="48168"/>
    <cellStyle name="SAPBEXstdItemX 2 2 8" xfId="48169"/>
    <cellStyle name="SAPBEXstdItemX 2 3" xfId="19737"/>
    <cellStyle name="SAPBEXstdItemX 2 3 2" xfId="48170"/>
    <cellStyle name="SAPBEXstdItemX 2 3 3" xfId="48171"/>
    <cellStyle name="SAPBEXstdItemX 2 3 4" xfId="48172"/>
    <cellStyle name="SAPBEXstdItemX 2 3 5" xfId="48173"/>
    <cellStyle name="SAPBEXstdItemX 2 3 6" xfId="48174"/>
    <cellStyle name="SAPBEXstdItemX 2 3 7" xfId="48175"/>
    <cellStyle name="SAPBEXstdItemX 2 4" xfId="19738"/>
    <cellStyle name="SAPBEXstdItemX 2 5" xfId="48176"/>
    <cellStyle name="SAPBEXstdItemX 2 6" xfId="48177"/>
    <cellStyle name="SAPBEXstdItemX 2 7" xfId="48178"/>
    <cellStyle name="SAPBEXstdItemX 2 8" xfId="48179"/>
    <cellStyle name="SAPBEXstdItemX 2 9" xfId="48180"/>
    <cellStyle name="SAPBEXstdItemX 3" xfId="19739"/>
    <cellStyle name="SAPBEXstdItemX 3 10" xfId="48181"/>
    <cellStyle name="SAPBEXstdItemX 3 2" xfId="19740"/>
    <cellStyle name="SAPBEXstdItemX 3 2 2" xfId="19741"/>
    <cellStyle name="SAPBEXstdItemX 3 2 2 2" xfId="48182"/>
    <cellStyle name="SAPBEXstdItemX 3 2 2 3" xfId="48183"/>
    <cellStyle name="SAPBEXstdItemX 3 2 2 4" xfId="48184"/>
    <cellStyle name="SAPBEXstdItemX 3 2 2 5" xfId="48185"/>
    <cellStyle name="SAPBEXstdItemX 3 2 2 6" xfId="48186"/>
    <cellStyle name="SAPBEXstdItemX 3 2 2 7" xfId="48187"/>
    <cellStyle name="SAPBEXstdItemX 3 2 3" xfId="19742"/>
    <cellStyle name="SAPBEXstdItemX 3 2 4" xfId="48188"/>
    <cellStyle name="SAPBEXstdItemX 3 2 5" xfId="48189"/>
    <cellStyle name="SAPBEXstdItemX 3 2 6" xfId="48190"/>
    <cellStyle name="SAPBEXstdItemX 3 2 7" xfId="48191"/>
    <cellStyle name="SAPBEXstdItemX 3 2 8" xfId="48192"/>
    <cellStyle name="SAPBEXstdItemX 3 3" xfId="19743"/>
    <cellStyle name="SAPBEXstdItemX 3 3 2" xfId="19744"/>
    <cellStyle name="SAPBEXstdItemX 3 3 2 2" xfId="48193"/>
    <cellStyle name="SAPBEXstdItemX 3 3 2 3" xfId="48194"/>
    <cellStyle name="SAPBEXstdItemX 3 3 2 4" xfId="48195"/>
    <cellStyle name="SAPBEXstdItemX 3 3 2 5" xfId="48196"/>
    <cellStyle name="SAPBEXstdItemX 3 3 2 6" xfId="48197"/>
    <cellStyle name="SAPBEXstdItemX 3 3 2 7" xfId="48198"/>
    <cellStyle name="SAPBEXstdItemX 3 3 3" xfId="19745"/>
    <cellStyle name="SAPBEXstdItemX 3 3 4" xfId="48199"/>
    <cellStyle name="SAPBEXstdItemX 3 3 5" xfId="48200"/>
    <cellStyle name="SAPBEXstdItemX 3 3 6" xfId="48201"/>
    <cellStyle name="SAPBEXstdItemX 3 3 7" xfId="48202"/>
    <cellStyle name="SAPBEXstdItemX 3 3 8" xfId="48203"/>
    <cellStyle name="SAPBEXstdItemX 3 4" xfId="19746"/>
    <cellStyle name="SAPBEXstdItemX 3 4 2" xfId="19747"/>
    <cellStyle name="SAPBEXstdItemX 3 4 2 2" xfId="48204"/>
    <cellStyle name="SAPBEXstdItemX 3 4 2 3" xfId="48205"/>
    <cellStyle name="SAPBEXstdItemX 3 4 2 4" xfId="48206"/>
    <cellStyle name="SAPBEXstdItemX 3 4 2 5" xfId="48207"/>
    <cellStyle name="SAPBEXstdItemX 3 4 2 6" xfId="48208"/>
    <cellStyle name="SAPBEXstdItemX 3 4 2 7" xfId="48209"/>
    <cellStyle name="SAPBEXstdItemX 3 4 3" xfId="19748"/>
    <cellStyle name="SAPBEXstdItemX 3 4 4" xfId="48210"/>
    <cellStyle name="SAPBEXstdItemX 3 4 5" xfId="48211"/>
    <cellStyle name="SAPBEXstdItemX 3 4 6" xfId="48212"/>
    <cellStyle name="SAPBEXstdItemX 3 4 7" xfId="48213"/>
    <cellStyle name="SAPBEXstdItemX 3 4 8" xfId="48214"/>
    <cellStyle name="SAPBEXstdItemX 3 5" xfId="19749"/>
    <cellStyle name="SAPBEXstdItemX 3 6" xfId="48215"/>
    <cellStyle name="SAPBEXstdItemX 3 7" xfId="48216"/>
    <cellStyle name="SAPBEXstdItemX 3 8" xfId="48217"/>
    <cellStyle name="SAPBEXstdItemX 3 9" xfId="48218"/>
    <cellStyle name="SAPBEXstdItemX 4" xfId="19750"/>
    <cellStyle name="SAPBEXstdItemX 4 2" xfId="19751"/>
    <cellStyle name="SAPBEXstdItemX 4 2 2" xfId="48219"/>
    <cellStyle name="SAPBEXstdItemX 4 2 3" xfId="48220"/>
    <cellStyle name="SAPBEXstdItemX 4 2 4" xfId="48221"/>
    <cellStyle name="SAPBEXstdItemX 4 2 5" xfId="48222"/>
    <cellStyle name="SAPBEXstdItemX 4 2 6" xfId="48223"/>
    <cellStyle name="SAPBEXstdItemX 4 2 7" xfId="48224"/>
    <cellStyle name="SAPBEXstdItemX 4 3" xfId="19752"/>
    <cellStyle name="SAPBEXstdItemX 4 4" xfId="48225"/>
    <cellStyle name="SAPBEXstdItemX 4 5" xfId="48226"/>
    <cellStyle name="SAPBEXstdItemX 4 6" xfId="48227"/>
    <cellStyle name="SAPBEXstdItemX 4 7" xfId="48228"/>
    <cellStyle name="SAPBEXstdItemX 4 8" xfId="48229"/>
    <cellStyle name="SAPBEXstdItemX 5" xfId="19753"/>
    <cellStyle name="SAPBEXstdItemX 5 2" xfId="48230"/>
    <cellStyle name="SAPBEXstdItemX 5 3" xfId="48231"/>
    <cellStyle name="SAPBEXstdItemX 5 4" xfId="48232"/>
    <cellStyle name="SAPBEXstdItemX 5 5" xfId="48233"/>
    <cellStyle name="SAPBEXstdItemX 5 6" xfId="48234"/>
    <cellStyle name="SAPBEXstdItemX 5 7" xfId="48235"/>
    <cellStyle name="SAPBEXstdItemX 6" xfId="19754"/>
    <cellStyle name="SAPBEXstdItemX 7" xfId="19755"/>
    <cellStyle name="SAPBEXstdItemX 8" xfId="19756"/>
    <cellStyle name="SAPBEXstdItemX 9" xfId="48236"/>
    <cellStyle name="SAPBEXstdItemX_2011 OM ASM Report" xfId="19757"/>
    <cellStyle name="SAPBEXtitle" xfId="19758"/>
    <cellStyle name="SAPBEXtitle 2" xfId="19759"/>
    <cellStyle name="SAPBEXtitle 2 2" xfId="48237"/>
    <cellStyle name="SAPBEXtitle 2 2 2" xfId="48238"/>
    <cellStyle name="SAPBEXtitle 2 3" xfId="48239"/>
    <cellStyle name="SAPBEXtitle 3" xfId="19760"/>
    <cellStyle name="SAPBEXtitle 3 2" xfId="19761"/>
    <cellStyle name="SAPBEXtitle 3 3" xfId="19762"/>
    <cellStyle name="SAPBEXtitle 3 4" xfId="19763"/>
    <cellStyle name="SAPBEXtitle 4" xfId="19764"/>
    <cellStyle name="SAPBEXtitle 4 2" xfId="19765"/>
    <cellStyle name="SAPBEXtitle 5" xfId="48240"/>
    <cellStyle name="SAPBEXtitle_05-2011 ASM Template - CAPEX" xfId="19766"/>
    <cellStyle name="SAPBEXunassignedItem" xfId="19767"/>
    <cellStyle name="SAPBEXunassignedItem 2" xfId="19768"/>
    <cellStyle name="SAPBEXunassignedItem 2 2" xfId="19769"/>
    <cellStyle name="SAPBEXunassignedItem 2 3" xfId="19770"/>
    <cellStyle name="SAPBEXunassignedItem 3" xfId="19771"/>
    <cellStyle name="SAPBEXunassignedItem 3 2" xfId="19772"/>
    <cellStyle name="SAPBEXunassignedItem_2011 OM ASM Report  (2)" xfId="19773"/>
    <cellStyle name="SAPBEXundefined" xfId="19774"/>
    <cellStyle name="SAPBEXundefined 2" xfId="19775"/>
    <cellStyle name="SAPBEXundefined 2 2" xfId="19776"/>
    <cellStyle name="SAPBEXundefined 2 2 2" xfId="48241"/>
    <cellStyle name="SAPBEXundefined 2 3" xfId="19777"/>
    <cellStyle name="SAPBEXundefined 2 4" xfId="48242"/>
    <cellStyle name="SAPBEXundefined 2 5" xfId="48243"/>
    <cellStyle name="SAPBEXundefined 2 6" xfId="48244"/>
    <cellStyle name="SAPBEXundefined 2 7" xfId="48245"/>
    <cellStyle name="SAPBEXundefined 3" xfId="19778"/>
    <cellStyle name="SAPBEXundefined 3 2" xfId="19779"/>
    <cellStyle name="SAPBEXundefined 4" xfId="48246"/>
    <cellStyle name="SAPBEXundefined 4 2" xfId="48247"/>
    <cellStyle name="SAPBEXundefined 5" xfId="48248"/>
    <cellStyle name="SAPBEXundefined_2011 OM ASM Report" xfId="19780"/>
    <cellStyle name="shade" xfId="19781"/>
    <cellStyle name="shade 10" xfId="19782"/>
    <cellStyle name="shade 10 2" xfId="48249"/>
    <cellStyle name="shade 11" xfId="48250"/>
    <cellStyle name="shade 11 2" xfId="48251"/>
    <cellStyle name="shade 12" xfId="48252"/>
    <cellStyle name="shade 12 2" xfId="48253"/>
    <cellStyle name="shade 12 3" xfId="48254"/>
    <cellStyle name="shade 2" xfId="19783"/>
    <cellStyle name="shade 2 2" xfId="19784"/>
    <cellStyle name="shade 2 2 2" xfId="19785"/>
    <cellStyle name="shade 2 2 2 2" xfId="48255"/>
    <cellStyle name="shade 2 2 2 2 2" xfId="48256"/>
    <cellStyle name="shade 2 2 2 3" xfId="48257"/>
    <cellStyle name="shade 2 2 3" xfId="19786"/>
    <cellStyle name="shade 2 2 3 2" xfId="48258"/>
    <cellStyle name="shade 2 2 4" xfId="48259"/>
    <cellStyle name="shade 2 2 4 2" xfId="48260"/>
    <cellStyle name="shade 2 3" xfId="19787"/>
    <cellStyle name="shade 2 3 2" xfId="48261"/>
    <cellStyle name="shade 2 3 2 2" xfId="48262"/>
    <cellStyle name="shade 2 3 2 3" xfId="48263"/>
    <cellStyle name="shade 2 3 3" xfId="48264"/>
    <cellStyle name="shade 2 4" xfId="19788"/>
    <cellStyle name="shade 2 4 2" xfId="48265"/>
    <cellStyle name="shade 2 4 2 2" xfId="48266"/>
    <cellStyle name="shade 2 4 3" xfId="48267"/>
    <cellStyle name="shade 2 5" xfId="48268"/>
    <cellStyle name="shade 2 5 2" xfId="48269"/>
    <cellStyle name="shade 2 6" xfId="48270"/>
    <cellStyle name="shade 2 6 2" xfId="48271"/>
    <cellStyle name="shade 3" xfId="19789"/>
    <cellStyle name="shade 3 2" xfId="19790"/>
    <cellStyle name="shade 3 2 2" xfId="19791"/>
    <cellStyle name="shade 3 2 2 2" xfId="48272"/>
    <cellStyle name="shade 3 2 3" xfId="19792"/>
    <cellStyle name="shade 3 2 4" xfId="48273"/>
    <cellStyle name="shade 3 3" xfId="19793"/>
    <cellStyle name="shade 3 3 2" xfId="19794"/>
    <cellStyle name="shade 3 3 2 2" xfId="48274"/>
    <cellStyle name="shade 3 3 3" xfId="19795"/>
    <cellStyle name="shade 3 4" xfId="19796"/>
    <cellStyle name="shade 3 4 2" xfId="19797"/>
    <cellStyle name="shade 3 4 2 2" xfId="48275"/>
    <cellStyle name="shade 3 4 3" xfId="19798"/>
    <cellStyle name="shade 3 5" xfId="48276"/>
    <cellStyle name="shade 3 5 2" xfId="48277"/>
    <cellStyle name="shade 4" xfId="19799"/>
    <cellStyle name="shade 4 2" xfId="19800"/>
    <cellStyle name="shade 4 2 2" xfId="48278"/>
    <cellStyle name="shade 4 2 2 2" xfId="48279"/>
    <cellStyle name="shade 4 2 2 2 2" xfId="48280"/>
    <cellStyle name="shade 4 2 2 3" xfId="48281"/>
    <cellStyle name="shade 4 2 3" xfId="48282"/>
    <cellStyle name="shade 4 2 3 2" xfId="48283"/>
    <cellStyle name="shade 4 2 4" xfId="48284"/>
    <cellStyle name="shade 4 2 4 2" xfId="48285"/>
    <cellStyle name="shade 4 3" xfId="19801"/>
    <cellStyle name="shade 4 3 2" xfId="48286"/>
    <cellStyle name="shade 4 3 2 2" xfId="48287"/>
    <cellStyle name="shade 4 3 3" xfId="48288"/>
    <cellStyle name="shade 4 3 4" xfId="48289"/>
    <cellStyle name="shade 4 4" xfId="48290"/>
    <cellStyle name="shade 4 4 2" xfId="48291"/>
    <cellStyle name="shade 4 4 2 2" xfId="48292"/>
    <cellStyle name="shade 4 4 3" xfId="48293"/>
    <cellStyle name="shade 4 5" xfId="48294"/>
    <cellStyle name="shade 4 5 2" xfId="48295"/>
    <cellStyle name="shade 4 6" xfId="48296"/>
    <cellStyle name="shade 4 6 2" xfId="48297"/>
    <cellStyle name="shade 4_2011 Operations Snapshot" xfId="19802"/>
    <cellStyle name="shade 5" xfId="19803"/>
    <cellStyle name="shade 5 2" xfId="19804"/>
    <cellStyle name="shade 5 2 2" xfId="19805"/>
    <cellStyle name="shade 5 2 2 2" xfId="48298"/>
    <cellStyle name="shade 5 2 2 2 2" xfId="48299"/>
    <cellStyle name="shade 5 2 3" xfId="48300"/>
    <cellStyle name="shade 5 2 3 2" xfId="48301"/>
    <cellStyle name="shade 5 2 4" xfId="48302"/>
    <cellStyle name="shade 5 2 4 2" xfId="48303"/>
    <cellStyle name="shade 5 2 5" xfId="48304"/>
    <cellStyle name="shade 5 2_County_Stop_Light_Chart_2012_02" xfId="19806"/>
    <cellStyle name="shade 5 3" xfId="48305"/>
    <cellStyle name="shade 5 3 2" xfId="48306"/>
    <cellStyle name="shade 5 3 2 2" xfId="48307"/>
    <cellStyle name="shade 5 4" xfId="48308"/>
    <cellStyle name="shade 5 4 2" xfId="48309"/>
    <cellStyle name="shade 5 5" xfId="48310"/>
    <cellStyle name="shade 5 5 2" xfId="48311"/>
    <cellStyle name="shade 5_2012 Operations Snapshot" xfId="19807"/>
    <cellStyle name="shade 6" xfId="19808"/>
    <cellStyle name="shade 6 2" xfId="19809"/>
    <cellStyle name="shade 6 2 2" xfId="48312"/>
    <cellStyle name="shade 6 2 2 2" xfId="48313"/>
    <cellStyle name="shade 6 3" xfId="48314"/>
    <cellStyle name="shade 6 3 2" xfId="48315"/>
    <cellStyle name="shade 6 4" xfId="48316"/>
    <cellStyle name="shade 6 4 2" xfId="48317"/>
    <cellStyle name="shade 6_County_Stop_Light_Chart_2012_02" xfId="19810"/>
    <cellStyle name="shade 7" xfId="19811"/>
    <cellStyle name="shade 7 2" xfId="19812"/>
    <cellStyle name="shade 7 2 2" xfId="48318"/>
    <cellStyle name="shade 7 3" xfId="48319"/>
    <cellStyle name="shade 7_County_Stop_Light_Chart_2012_02" xfId="19813"/>
    <cellStyle name="shade 8" xfId="19814"/>
    <cellStyle name="shade 8 2" xfId="48320"/>
    <cellStyle name="shade 8 2 2" xfId="48321"/>
    <cellStyle name="shade 8 3" xfId="48322"/>
    <cellStyle name="shade 8 4" xfId="48323"/>
    <cellStyle name="shade 9" xfId="19815"/>
    <cellStyle name="shade 9 2" xfId="48324"/>
    <cellStyle name="shade 9 2 2" xfId="48325"/>
    <cellStyle name="shade 9 2 2 2" xfId="48326"/>
    <cellStyle name="shade 9 2 3" xfId="48327"/>
    <cellStyle name="shade 9 3" xfId="48328"/>
    <cellStyle name="shade 9 3 2" xfId="48329"/>
    <cellStyle name="shade 9 4" xfId="48330"/>
    <cellStyle name="shade_2011 OM ASM Report" xfId="19816"/>
    <cellStyle name="Sheet Title" xfId="19817"/>
    <cellStyle name="Sheet Title 2" xfId="48331"/>
    <cellStyle name="Single Accounting" xfId="19818"/>
    <cellStyle name="std" xfId="19819"/>
    <cellStyle name="StmtTtl1" xfId="19820"/>
    <cellStyle name="StmtTtl1 2" xfId="19821"/>
    <cellStyle name="StmtTtl1 2 2" xfId="19822"/>
    <cellStyle name="StmtTtl1 2 2 2" xfId="48332"/>
    <cellStyle name="StmtTtl1 2 2 2 2" xfId="48333"/>
    <cellStyle name="StmtTtl1 2 2 3" xfId="48334"/>
    <cellStyle name="StmtTtl1 2 3" xfId="19823"/>
    <cellStyle name="StmtTtl1 2 3 2" xfId="48335"/>
    <cellStyle name="StmtTtl1 2 3 3" xfId="48336"/>
    <cellStyle name="StmtTtl1 2 4" xfId="19824"/>
    <cellStyle name="StmtTtl1 2 4 2" xfId="48337"/>
    <cellStyle name="StmtTtl1 3" xfId="19825"/>
    <cellStyle name="StmtTtl1 3 2" xfId="19826"/>
    <cellStyle name="StmtTtl1 3 2 2" xfId="48338"/>
    <cellStyle name="StmtTtl1 3 2 2 2" xfId="48339"/>
    <cellStyle name="StmtTtl1 3 2 3" xfId="48340"/>
    <cellStyle name="StmtTtl1 3 3" xfId="19827"/>
    <cellStyle name="StmtTtl1 3 3 2" xfId="48341"/>
    <cellStyle name="StmtTtl1 3 3 3" xfId="48342"/>
    <cellStyle name="StmtTtl1 3 4" xfId="19828"/>
    <cellStyle name="StmtTtl1 3 4 2" xfId="48343"/>
    <cellStyle name="StmtTtl1 4" xfId="19829"/>
    <cellStyle name="StmtTtl1 4 2" xfId="19830"/>
    <cellStyle name="StmtTtl1 4 2 2" xfId="48344"/>
    <cellStyle name="StmtTtl1 4 2 2 2" xfId="48345"/>
    <cellStyle name="StmtTtl1 4 2 3" xfId="48346"/>
    <cellStyle name="StmtTtl1 4 3" xfId="19831"/>
    <cellStyle name="StmtTtl1 4 3 2" xfId="48347"/>
    <cellStyle name="StmtTtl1 4 3 3" xfId="48348"/>
    <cellStyle name="StmtTtl1 4 4" xfId="19832"/>
    <cellStyle name="StmtTtl1 4 4 2" xfId="48349"/>
    <cellStyle name="StmtTtl1 5" xfId="19833"/>
    <cellStyle name="StmtTtl1 5 2" xfId="19834"/>
    <cellStyle name="StmtTtl1 5 2 2" xfId="48350"/>
    <cellStyle name="StmtTtl1 5 3" xfId="48351"/>
    <cellStyle name="StmtTtl1 5 3 2" xfId="48352"/>
    <cellStyle name="StmtTtl1 5 4" xfId="48353"/>
    <cellStyle name="StmtTtl1 6" xfId="19835"/>
    <cellStyle name="StmtTtl1 6 2" xfId="19836"/>
    <cellStyle name="StmtTtl1 6 3" xfId="48354"/>
    <cellStyle name="StmtTtl1 7" xfId="19837"/>
    <cellStyle name="StmtTtl1 7 2" xfId="48355"/>
    <cellStyle name="StmtTtl1 8" xfId="19838"/>
    <cellStyle name="StmtTtl1 8 2" xfId="48356"/>
    <cellStyle name="StmtTtl1_(C) WHE Proforma with ITC cash grant 10 Yr Amort_for deferral_102809" xfId="19839"/>
    <cellStyle name="StmtTtl2" xfId="19840"/>
    <cellStyle name="StmtTtl2 2" xfId="19841"/>
    <cellStyle name="StmtTtl2 2 2" xfId="19842"/>
    <cellStyle name="StmtTtl2 2 2 2" xfId="48357"/>
    <cellStyle name="StmtTtl2 2 2 3" xfId="48358"/>
    <cellStyle name="StmtTtl2 2 3" xfId="48359"/>
    <cellStyle name="StmtTtl2 2 3 2" xfId="48360"/>
    <cellStyle name="StmtTtl2 2 4" xfId="48361"/>
    <cellStyle name="StmtTtl2 2 4 2" xfId="48362"/>
    <cellStyle name="StmtTtl2 2 5" xfId="48363"/>
    <cellStyle name="StmtTtl2 2 6" xfId="48364"/>
    <cellStyle name="StmtTtl2 2 7" xfId="48365"/>
    <cellStyle name="StmtTtl2 3" xfId="19843"/>
    <cellStyle name="StmtTtl2 3 2" xfId="19844"/>
    <cellStyle name="StmtTtl2 3 2 2" xfId="48366"/>
    <cellStyle name="StmtTtl2 3 2 3" xfId="48367"/>
    <cellStyle name="StmtTtl2 3 2 3 2" xfId="48368"/>
    <cellStyle name="StmtTtl2 3 2 4" xfId="48369"/>
    <cellStyle name="StmtTtl2 3 2 5" xfId="48370"/>
    <cellStyle name="StmtTtl2 3 2 6" xfId="48371"/>
    <cellStyle name="StmtTtl2 3 2 7" xfId="48372"/>
    <cellStyle name="StmtTtl2 3 3" xfId="48373"/>
    <cellStyle name="StmtTtl2 3 3 2" xfId="48374"/>
    <cellStyle name="StmtTtl2 3 4" xfId="48375"/>
    <cellStyle name="StmtTtl2 3 5" xfId="48376"/>
    <cellStyle name="StmtTtl2 3 5 2" xfId="48377"/>
    <cellStyle name="StmtTtl2 3 6" xfId="48378"/>
    <cellStyle name="StmtTtl2 4" xfId="19845"/>
    <cellStyle name="StmtTtl2 4 2" xfId="48379"/>
    <cellStyle name="StmtTtl2 4 3" xfId="48380"/>
    <cellStyle name="StmtTtl2 4 4" xfId="48381"/>
    <cellStyle name="StmtTtl2 4 5" xfId="48382"/>
    <cellStyle name="StmtTtl2 4 6" xfId="48383"/>
    <cellStyle name="StmtTtl2 4 7" xfId="48384"/>
    <cellStyle name="StmtTtl2 5" xfId="19846"/>
    <cellStyle name="StmtTtl2 5 2" xfId="48385"/>
    <cellStyle name="StmtTtl2 6" xfId="19847"/>
    <cellStyle name="StmtTtl2 6 2" xfId="48386"/>
    <cellStyle name="StmtTtl2 7" xfId="19848"/>
    <cellStyle name="StmtTtl2 8" xfId="19849"/>
    <cellStyle name="StmtTtl2 9" xfId="19850"/>
    <cellStyle name="StmtTtl2_4.32E Depreciation Study Robs file" xfId="19851"/>
    <cellStyle name="STYL1 - Style1" xfId="19852"/>
    <cellStyle name="STYL1 - Style1 2" xfId="19853"/>
    <cellStyle name="STYL1 - Style1 2 2" xfId="48387"/>
    <cellStyle name="STYL1 - Style1 2 2 2" xfId="48388"/>
    <cellStyle name="STYL1 - Style1 2 3" xfId="48389"/>
    <cellStyle name="STYL1 - Style1 2 4" xfId="48390"/>
    <cellStyle name="STYL1 - Style1 3" xfId="48391"/>
    <cellStyle name="STYL1 - Style1 3 2" xfId="48392"/>
    <cellStyle name="STYL1 - Style1 3 3" xfId="48393"/>
    <cellStyle name="STYL1 - Style1 4" xfId="48394"/>
    <cellStyle name="STYL1 - Style1 4 2" xfId="48395"/>
    <cellStyle name="STYL1 - Style1 5" xfId="48396"/>
    <cellStyle name="STYL1 - Style1 5 2" xfId="48397"/>
    <cellStyle name="Style 1" xfId="19854"/>
    <cellStyle name="Style 1 10" xfId="19855"/>
    <cellStyle name="Style 1 10 2" xfId="48398"/>
    <cellStyle name="Style 1 10 2 2" xfId="48399"/>
    <cellStyle name="Style 1 10 2 2 2" xfId="48400"/>
    <cellStyle name="Style 1 10 2 2 2 2" xfId="48401"/>
    <cellStyle name="Style 1 10 2 3" xfId="48402"/>
    <cellStyle name="Style 1 10 2 3 2" xfId="48403"/>
    <cellStyle name="Style 1 10 2 4" xfId="48404"/>
    <cellStyle name="Style 1 10 2 4 2" xfId="48405"/>
    <cellStyle name="Style 1 10 3" xfId="48406"/>
    <cellStyle name="Style 1 10 3 2" xfId="48407"/>
    <cellStyle name="Style 1 10 3 2 2" xfId="48408"/>
    <cellStyle name="Style 1 10 3 3" xfId="48409"/>
    <cellStyle name="Style 1 10 4" xfId="48410"/>
    <cellStyle name="Style 1 10 4 2" xfId="48411"/>
    <cellStyle name="Style 1 10 4 2 2" xfId="48412"/>
    <cellStyle name="Style 1 10 4 3" xfId="48413"/>
    <cellStyle name="Style 1 10 5" xfId="48414"/>
    <cellStyle name="Style 1 10 5 2" xfId="48415"/>
    <cellStyle name="Style 1 10 6" xfId="48416"/>
    <cellStyle name="Style 1 10 6 2" xfId="48417"/>
    <cellStyle name="Style 1 10 7" xfId="48418"/>
    <cellStyle name="Style 1 11" xfId="19856"/>
    <cellStyle name="Style 1 11 2" xfId="48419"/>
    <cellStyle name="Style 1 11 2 2" xfId="48420"/>
    <cellStyle name="Style 1 11 2 2 2" xfId="48421"/>
    <cellStyle name="Style 1 11 2 2 2 2" xfId="48422"/>
    <cellStyle name="Style 1 11 2 3" xfId="48423"/>
    <cellStyle name="Style 1 11 2 3 2" xfId="48424"/>
    <cellStyle name="Style 1 11 2 4" xfId="48425"/>
    <cellStyle name="Style 1 11 2 4 2" xfId="48426"/>
    <cellStyle name="Style 1 11 2 5" xfId="48427"/>
    <cellStyle name="Style 1 11 2 6" xfId="48428"/>
    <cellStyle name="Style 1 11 3" xfId="48429"/>
    <cellStyle name="Style 1 11 3 2" xfId="48430"/>
    <cellStyle name="Style 1 11 3 2 2" xfId="48431"/>
    <cellStyle name="Style 1 11 4" xfId="48432"/>
    <cellStyle name="Style 1 11 4 2" xfId="48433"/>
    <cellStyle name="Style 1 11 5" xfId="48434"/>
    <cellStyle name="Style 1 11 5 2" xfId="48435"/>
    <cellStyle name="Style 1 11 6" xfId="48436"/>
    <cellStyle name="Style 1 12" xfId="48437"/>
    <cellStyle name="Style 1 12 2" xfId="48438"/>
    <cellStyle name="Style 1 12 2 2" xfId="48439"/>
    <cellStyle name="Style 1 12 2 2 2" xfId="48440"/>
    <cellStyle name="Style 1 12 2 3" xfId="48441"/>
    <cellStyle name="Style 1 12 3" xfId="48442"/>
    <cellStyle name="Style 1 12 3 2" xfId="48443"/>
    <cellStyle name="Style 1 12 3 3" xfId="48444"/>
    <cellStyle name="Style 1 12 4" xfId="48445"/>
    <cellStyle name="Style 1 12 4 2" xfId="48446"/>
    <cellStyle name="Style 1 12 5" xfId="48447"/>
    <cellStyle name="Style 1 13" xfId="48448"/>
    <cellStyle name="Style 1 13 2" xfId="48449"/>
    <cellStyle name="Style 1 13 2 2" xfId="48450"/>
    <cellStyle name="Style 1 13 3" xfId="48451"/>
    <cellStyle name="Style 1 14" xfId="48452"/>
    <cellStyle name="Style 1 14 2" xfId="48453"/>
    <cellStyle name="Style 1 14 2 2" xfId="48454"/>
    <cellStyle name="Style 1 14 3" xfId="48455"/>
    <cellStyle name="Style 1 15" xfId="48456"/>
    <cellStyle name="Style 1 15 2" xfId="48457"/>
    <cellStyle name="Style 1 15 2 2" xfId="48458"/>
    <cellStyle name="Style 1 15 2 2 2" xfId="48459"/>
    <cellStyle name="Style 1 15 2 3" xfId="48460"/>
    <cellStyle name="Style 1 15 3" xfId="48461"/>
    <cellStyle name="Style 1 15 3 2" xfId="48462"/>
    <cellStyle name="Style 1 15 4" xfId="48463"/>
    <cellStyle name="Style 1 16" xfId="48464"/>
    <cellStyle name="Style 1 16 2" xfId="48465"/>
    <cellStyle name="Style 1 17" xfId="48466"/>
    <cellStyle name="Style 1 17 2" xfId="48467"/>
    <cellStyle name="Style 1 18" xfId="48468"/>
    <cellStyle name="Style 1 18 2" xfId="48469"/>
    <cellStyle name="Style 1 19" xfId="48470"/>
    <cellStyle name="Style 1 2" xfId="19857"/>
    <cellStyle name="Style 1 2 2" xfId="19858"/>
    <cellStyle name="Style 1 2 2 2" xfId="19859"/>
    <cellStyle name="Style 1 2 2 2 2" xfId="48471"/>
    <cellStyle name="Style 1 2 2 2 2 2" xfId="48472"/>
    <cellStyle name="Style 1 2 2 2 3" xfId="48473"/>
    <cellStyle name="Style 1 2 2 3" xfId="19860"/>
    <cellStyle name="Style 1 2 2 3 2" xfId="48474"/>
    <cellStyle name="Style 1 2 2 3 2 2" xfId="48475"/>
    <cellStyle name="Style 1 2 2 3 3" xfId="48476"/>
    <cellStyle name="Style 1 2 2 3 4" xfId="48477"/>
    <cellStyle name="Style 1 2 2 3 5" xfId="48478"/>
    <cellStyle name="Style 1 2 2 4" xfId="48479"/>
    <cellStyle name="Style 1 2 2 4 2" xfId="48480"/>
    <cellStyle name="Style 1 2 2 4 3" xfId="48481"/>
    <cellStyle name="Style 1 2 2 5" xfId="48482"/>
    <cellStyle name="Style 1 2 2 5 2" xfId="48483"/>
    <cellStyle name="Style 1 2 3" xfId="19861"/>
    <cellStyle name="Style 1 2 3 2" xfId="48484"/>
    <cellStyle name="Style 1 2 3 2 2" xfId="48485"/>
    <cellStyle name="Style 1 2 3 2 2 2" xfId="48486"/>
    <cellStyle name="Style 1 2 3 2 3" xfId="48487"/>
    <cellStyle name="Style 1 2 3 2 4" xfId="48488"/>
    <cellStyle name="Style 1 2 3 3" xfId="48489"/>
    <cellStyle name="Style 1 2 3 3 2" xfId="48490"/>
    <cellStyle name="Style 1 2 3 3 2 2" xfId="48491"/>
    <cellStyle name="Style 1 2 3 3 3" xfId="48492"/>
    <cellStyle name="Style 1 2 3 3 4" xfId="48493"/>
    <cellStyle name="Style 1 2 3 3 5" xfId="48494"/>
    <cellStyle name="Style 1 2 3 4" xfId="48495"/>
    <cellStyle name="Style 1 2 3 4 2" xfId="48496"/>
    <cellStyle name="Style 1 2 3 5" xfId="48497"/>
    <cellStyle name="Style 1 2 3 5 2" xfId="48498"/>
    <cellStyle name="Style 1 2 3 6" xfId="48499"/>
    <cellStyle name="Style 1 2 4" xfId="19862"/>
    <cellStyle name="Style 1 2 4 2" xfId="48500"/>
    <cellStyle name="Style 1 2 4 2 2" xfId="48501"/>
    <cellStyle name="Style 1 2 4 2 3" xfId="48502"/>
    <cellStyle name="Style 1 2 4 3" xfId="48503"/>
    <cellStyle name="Style 1 2 5" xfId="19863"/>
    <cellStyle name="Style 1 2 5 2" xfId="48504"/>
    <cellStyle name="Style 1 2 5 2 2" xfId="48505"/>
    <cellStyle name="Style 1 2 5 2 3" xfId="48506"/>
    <cellStyle name="Style 1 2 5 3" xfId="48507"/>
    <cellStyle name="Style 1 2 5 4" xfId="48508"/>
    <cellStyle name="Style 1 2 6" xfId="19864"/>
    <cellStyle name="Style 1 2 6 2" xfId="48509"/>
    <cellStyle name="Style 1 2 6 3" xfId="48510"/>
    <cellStyle name="Style 1 2 6 4" xfId="48511"/>
    <cellStyle name="Style 1 2 7" xfId="48512"/>
    <cellStyle name="Style 1 2 7 2" xfId="48513"/>
    <cellStyle name="Style 1 2 7 2 2" xfId="48514"/>
    <cellStyle name="Style 1 2 7 3" xfId="48515"/>
    <cellStyle name="Style 1 2 8" xfId="48516"/>
    <cellStyle name="Style 1 2 8 2" xfId="48517"/>
    <cellStyle name="Style 1 2 9" xfId="48518"/>
    <cellStyle name="Style 1 2_4 31E Reg Asset  Liab and EXH D" xfId="48519"/>
    <cellStyle name="Style 1 3" xfId="19865"/>
    <cellStyle name="Style 1 3 2" xfId="19866"/>
    <cellStyle name="Style 1 3 2 2" xfId="19867"/>
    <cellStyle name="Style 1 3 2 2 2" xfId="48520"/>
    <cellStyle name="Style 1 3 2 2 2 2" xfId="48521"/>
    <cellStyle name="Style 1 3 2 2 3" xfId="48522"/>
    <cellStyle name="Style 1 3 2 2 3 2" xfId="48523"/>
    <cellStyle name="Style 1 3 2 2 3 3" xfId="48524"/>
    <cellStyle name="Style 1 3 2 2 4" xfId="48525"/>
    <cellStyle name="Style 1 3 2 3" xfId="19868"/>
    <cellStyle name="Style 1 3 2 3 2" xfId="48526"/>
    <cellStyle name="Style 1 3 2 3 2 2" xfId="48527"/>
    <cellStyle name="Style 1 3 2 3 2 3" xfId="48528"/>
    <cellStyle name="Style 1 3 2 3 3" xfId="48529"/>
    <cellStyle name="Style 1 3 2 3 4" xfId="48530"/>
    <cellStyle name="Style 1 3 2 4" xfId="19869"/>
    <cellStyle name="Style 1 3 2 4 2" xfId="48531"/>
    <cellStyle name="Style 1 3 2 5" xfId="48532"/>
    <cellStyle name="Style 1 3 2 5 2" xfId="48533"/>
    <cellStyle name="Style 1 3 3" xfId="19870"/>
    <cellStyle name="Style 1 3 3 2" xfId="19871"/>
    <cellStyle name="Style 1 3 3 2 2" xfId="48534"/>
    <cellStyle name="Style 1 3 3 2 2 2" xfId="48535"/>
    <cellStyle name="Style 1 3 3 2 3" xfId="48536"/>
    <cellStyle name="Style 1 3 3 3" xfId="48537"/>
    <cellStyle name="Style 1 3 3 3 2" xfId="48538"/>
    <cellStyle name="Style 1 3 3 3 2 2" xfId="48539"/>
    <cellStyle name="Style 1 3 3 3 3" xfId="48540"/>
    <cellStyle name="Style 1 3 3 3 4" xfId="48541"/>
    <cellStyle name="Style 1 3 3 4" xfId="48542"/>
    <cellStyle name="Style 1 3 3 4 2" xfId="48543"/>
    <cellStyle name="Style 1 3 3 5" xfId="48544"/>
    <cellStyle name="Style 1 3 3 5 2" xfId="48545"/>
    <cellStyle name="Style 1 3 4" xfId="19872"/>
    <cellStyle name="Style 1 3 4 2" xfId="48546"/>
    <cellStyle name="Style 1 3 4 2 2" xfId="48547"/>
    <cellStyle name="Style 1 3 4 3" xfId="48548"/>
    <cellStyle name="Style 1 3 4 3 2" xfId="48549"/>
    <cellStyle name="Style 1 3 4 3 3" xfId="48550"/>
    <cellStyle name="Style 1 3 4 4" xfId="48551"/>
    <cellStyle name="Style 1 3 5" xfId="19873"/>
    <cellStyle name="Style 1 3 5 2" xfId="48552"/>
    <cellStyle name="Style 1 3 5 2 2" xfId="48553"/>
    <cellStyle name="Style 1 3 5 2 3" xfId="48554"/>
    <cellStyle name="Style 1 3 5 3" xfId="48555"/>
    <cellStyle name="Style 1 3 5 4" xfId="48556"/>
    <cellStyle name="Style 1 3 6" xfId="48557"/>
    <cellStyle name="Style 1 3 6 2" xfId="48558"/>
    <cellStyle name="Style 1 3 7" xfId="48559"/>
    <cellStyle name="Style 1 3 7 2" xfId="48560"/>
    <cellStyle name="Style 1 4" xfId="19874"/>
    <cellStyle name="Style 1 4 2" xfId="19875"/>
    <cellStyle name="Style 1 4 2 2" xfId="19876"/>
    <cellStyle name="Style 1 4 2 2 2" xfId="48561"/>
    <cellStyle name="Style 1 4 2 2 2 2" xfId="48562"/>
    <cellStyle name="Style 1 4 2 2 3" xfId="48563"/>
    <cellStyle name="Style 1 4 2 3" xfId="19877"/>
    <cellStyle name="Style 1 4 2 3 2" xfId="48564"/>
    <cellStyle name="Style 1 4 2 4" xfId="48565"/>
    <cellStyle name="Style 1 4 2 4 2" xfId="48566"/>
    <cellStyle name="Style 1 4 3" xfId="19878"/>
    <cellStyle name="Style 1 4 3 2" xfId="48567"/>
    <cellStyle name="Style 1 4 3 2 2" xfId="48568"/>
    <cellStyle name="Style 1 4 3 3" xfId="48569"/>
    <cellStyle name="Style 1 4 4" xfId="19879"/>
    <cellStyle name="Style 1 4 4 2" xfId="48570"/>
    <cellStyle name="Style 1 4 4 2 2" xfId="48571"/>
    <cellStyle name="Style 1 4 4 3" xfId="48572"/>
    <cellStyle name="Style 1 4 4 4" xfId="48573"/>
    <cellStyle name="Style 1 4 5" xfId="48574"/>
    <cellStyle name="Style 1 4 5 2" xfId="48575"/>
    <cellStyle name="Style 1 4 5 3" xfId="48576"/>
    <cellStyle name="Style 1 4 6" xfId="48577"/>
    <cellStyle name="Style 1 4 6 2" xfId="48578"/>
    <cellStyle name="Style 1 5" xfId="19880"/>
    <cellStyle name="Style 1 5 2" xfId="19881"/>
    <cellStyle name="Style 1 5 2 2" xfId="19882"/>
    <cellStyle name="Style 1 5 2 2 2" xfId="48579"/>
    <cellStyle name="Style 1 5 2 2 2 2" xfId="48580"/>
    <cellStyle name="Style 1 5 2 2 3" xfId="48581"/>
    <cellStyle name="Style 1 5 2 3" xfId="19883"/>
    <cellStyle name="Style 1 5 2 3 2" xfId="48582"/>
    <cellStyle name="Style 1 5 2 4" xfId="48583"/>
    <cellStyle name="Style 1 5 2 4 2" xfId="48584"/>
    <cellStyle name="Style 1 5 3" xfId="19884"/>
    <cellStyle name="Style 1 5 3 2" xfId="48585"/>
    <cellStyle name="Style 1 5 3 2 2" xfId="48586"/>
    <cellStyle name="Style 1 5 3 3" xfId="48587"/>
    <cellStyle name="Style 1 5 3 3 2" xfId="48588"/>
    <cellStyle name="Style 1 5 3 4" xfId="48589"/>
    <cellStyle name="Style 1 5 4" xfId="19885"/>
    <cellStyle name="Style 1 5 4 2" xfId="48590"/>
    <cellStyle name="Style 1 5 4 2 2" xfId="48591"/>
    <cellStyle name="Style 1 5 4 3" xfId="48592"/>
    <cellStyle name="Style 1 5 5" xfId="48593"/>
    <cellStyle name="Style 1 5 5 2" xfId="48594"/>
    <cellStyle name="Style 1 5 5 2 2" xfId="48595"/>
    <cellStyle name="Style 1 5 5 3" xfId="48596"/>
    <cellStyle name="Style 1 5 5 4" xfId="48597"/>
    <cellStyle name="Style 1 5 6" xfId="48598"/>
    <cellStyle name="Style 1 5 6 2" xfId="48599"/>
    <cellStyle name="Style 1 6" xfId="19886"/>
    <cellStyle name="Style 1 6 10" xfId="48600"/>
    <cellStyle name="Style 1 6 2" xfId="19887"/>
    <cellStyle name="Style 1 6 2 2" xfId="19888"/>
    <cellStyle name="Style 1 6 2 2 2" xfId="48601"/>
    <cellStyle name="Style 1 6 2 2 2 2" xfId="48602"/>
    <cellStyle name="Style 1 6 2 2 3" xfId="48603"/>
    <cellStyle name="Style 1 6 2 3" xfId="19889"/>
    <cellStyle name="Style 1 6 2 3 2" xfId="48604"/>
    <cellStyle name="Style 1 6 2 3 2 2" xfId="48605"/>
    <cellStyle name="Style 1 6 2 3 3" xfId="48606"/>
    <cellStyle name="Style 1 6 2 3 4" xfId="48607"/>
    <cellStyle name="Style 1 6 2 4" xfId="19890"/>
    <cellStyle name="Style 1 6 2 4 2" xfId="48608"/>
    <cellStyle name="Style 1 6 2 5" xfId="48609"/>
    <cellStyle name="Style 1 6 2 5 2" xfId="48610"/>
    <cellStyle name="Style 1 6 2 6" xfId="48611"/>
    <cellStyle name="Style 1 6 3" xfId="19891"/>
    <cellStyle name="Style 1 6 3 2" xfId="19892"/>
    <cellStyle name="Style 1 6 3 2 2" xfId="48612"/>
    <cellStyle name="Style 1 6 3 2 2 2" xfId="48613"/>
    <cellStyle name="Style 1 6 3 2 3" xfId="48614"/>
    <cellStyle name="Style 1 6 3 3" xfId="48615"/>
    <cellStyle name="Style 1 6 3 3 2" xfId="48616"/>
    <cellStyle name="Style 1 6 3 3 2 2" xfId="48617"/>
    <cellStyle name="Style 1 6 3 3 3" xfId="48618"/>
    <cellStyle name="Style 1 6 3 4" xfId="48619"/>
    <cellStyle name="Style 1 6 3 4 2" xfId="48620"/>
    <cellStyle name="Style 1 6 3 5" xfId="48621"/>
    <cellStyle name="Style 1 6 3 5 2" xfId="48622"/>
    <cellStyle name="Style 1 6 3 6" xfId="48623"/>
    <cellStyle name="Style 1 6 4" xfId="19893"/>
    <cellStyle name="Style 1 6 4 2" xfId="19894"/>
    <cellStyle name="Style 1 6 4 2 2" xfId="48624"/>
    <cellStyle name="Style 1 6 4 2 2 2" xfId="48625"/>
    <cellStyle name="Style 1 6 4 2 3" xfId="48626"/>
    <cellStyle name="Style 1 6 4 3" xfId="48627"/>
    <cellStyle name="Style 1 6 4 3 2" xfId="48628"/>
    <cellStyle name="Style 1 6 4 3 2 2" xfId="48629"/>
    <cellStyle name="Style 1 6 4 3 3" xfId="48630"/>
    <cellStyle name="Style 1 6 4 4" xfId="48631"/>
    <cellStyle name="Style 1 6 4 4 2" xfId="48632"/>
    <cellStyle name="Style 1 6 4 5" xfId="48633"/>
    <cellStyle name="Style 1 6 4 5 2" xfId="48634"/>
    <cellStyle name="Style 1 6 4 6" xfId="48635"/>
    <cellStyle name="Style 1 6 5" xfId="19895"/>
    <cellStyle name="Style 1 6 5 2" xfId="19896"/>
    <cellStyle name="Style 1 6 5 2 2" xfId="48636"/>
    <cellStyle name="Style 1 6 5 2 2 2" xfId="48637"/>
    <cellStyle name="Style 1 6 5 2 3" xfId="48638"/>
    <cellStyle name="Style 1 6 5 3" xfId="48639"/>
    <cellStyle name="Style 1 6 5 3 2" xfId="48640"/>
    <cellStyle name="Style 1 6 5 3 2 2" xfId="48641"/>
    <cellStyle name="Style 1 6 5 3 3" xfId="48642"/>
    <cellStyle name="Style 1 6 5 4" xfId="48643"/>
    <cellStyle name="Style 1 6 5 4 2" xfId="48644"/>
    <cellStyle name="Style 1 6 5 5" xfId="48645"/>
    <cellStyle name="Style 1 6 5 5 2" xfId="48646"/>
    <cellStyle name="Style 1 6 6" xfId="19897"/>
    <cellStyle name="Style 1 6 6 2" xfId="48647"/>
    <cellStyle name="Style 1 6 6 2 2" xfId="48648"/>
    <cellStyle name="Style 1 6 6 3" xfId="48649"/>
    <cellStyle name="Style 1 6 7" xfId="19898"/>
    <cellStyle name="Style 1 6 7 2" xfId="48650"/>
    <cellStyle name="Style 1 6 7 2 2" xfId="48651"/>
    <cellStyle name="Style 1 6 7 3" xfId="48652"/>
    <cellStyle name="Style 1 6 7 4" xfId="48653"/>
    <cellStyle name="Style 1 6 8" xfId="48654"/>
    <cellStyle name="Style 1 6 8 2" xfId="48655"/>
    <cellStyle name="Style 1 6 9" xfId="48656"/>
    <cellStyle name="Style 1 6 9 2" xfId="48657"/>
    <cellStyle name="Style 1 7" xfId="19899"/>
    <cellStyle name="Style 1 7 2" xfId="48658"/>
    <cellStyle name="Style 1 7 2 2" xfId="48659"/>
    <cellStyle name="Style 1 7 2 2 2" xfId="48660"/>
    <cellStyle name="Style 1 7 2 2 2 2" xfId="48661"/>
    <cellStyle name="Style 1 7 2 3" xfId="48662"/>
    <cellStyle name="Style 1 7 2 3 2" xfId="48663"/>
    <cellStyle name="Style 1 7 2 4" xfId="48664"/>
    <cellStyle name="Style 1 7 2 4 2" xfId="48665"/>
    <cellStyle name="Style 1 7 2 5" xfId="48666"/>
    <cellStyle name="Style 1 7 3" xfId="48667"/>
    <cellStyle name="Style 1 7 3 2" xfId="48668"/>
    <cellStyle name="Style 1 7 3 2 2" xfId="48669"/>
    <cellStyle name="Style 1 7 3 3" xfId="48670"/>
    <cellStyle name="Style 1 7 4" xfId="48671"/>
    <cellStyle name="Style 1 7 4 2" xfId="48672"/>
    <cellStyle name="Style 1 7 4 2 2" xfId="48673"/>
    <cellStyle name="Style 1 7 4 3" xfId="48674"/>
    <cellStyle name="Style 1 7 5" xfId="48675"/>
    <cellStyle name="Style 1 7 5 2" xfId="48676"/>
    <cellStyle name="Style 1 7 6" xfId="48677"/>
    <cellStyle name="Style 1 7 6 2" xfId="48678"/>
    <cellStyle name="Style 1 7 7" xfId="48679"/>
    <cellStyle name="Style 1 8" xfId="19900"/>
    <cellStyle name="Style 1 8 2" xfId="48680"/>
    <cellStyle name="Style 1 8 2 2" xfId="48681"/>
    <cellStyle name="Style 1 8 2 2 2" xfId="48682"/>
    <cellStyle name="Style 1 8 2 2 2 2" xfId="48683"/>
    <cellStyle name="Style 1 8 2 3" xfId="48684"/>
    <cellStyle name="Style 1 8 2 3 2" xfId="48685"/>
    <cellStyle name="Style 1 8 2 4" xfId="48686"/>
    <cellStyle name="Style 1 8 2 4 2" xfId="48687"/>
    <cellStyle name="Style 1 8 2 5" xfId="48688"/>
    <cellStyle name="Style 1 8 3" xfId="48689"/>
    <cellStyle name="Style 1 8 3 2" xfId="48690"/>
    <cellStyle name="Style 1 8 3 2 2" xfId="48691"/>
    <cellStyle name="Style 1 8 3 3" xfId="48692"/>
    <cellStyle name="Style 1 8 4" xfId="48693"/>
    <cellStyle name="Style 1 8 4 2" xfId="48694"/>
    <cellStyle name="Style 1 8 4 2 2" xfId="48695"/>
    <cellStyle name="Style 1 8 4 3" xfId="48696"/>
    <cellStyle name="Style 1 8 5" xfId="48697"/>
    <cellStyle name="Style 1 8 5 2" xfId="48698"/>
    <cellStyle name="Style 1 8 6" xfId="48699"/>
    <cellStyle name="Style 1 8 6 2" xfId="48700"/>
    <cellStyle name="Style 1 8 7" xfId="48701"/>
    <cellStyle name="Style 1 9" xfId="19901"/>
    <cellStyle name="Style 1 9 2" xfId="48702"/>
    <cellStyle name="Style 1 9 2 2" xfId="48703"/>
    <cellStyle name="Style 1 9 2 2 2" xfId="48704"/>
    <cellStyle name="Style 1 9 2 2 2 2" xfId="48705"/>
    <cellStyle name="Style 1 9 2 3" xfId="48706"/>
    <cellStyle name="Style 1 9 2 3 2" xfId="48707"/>
    <cellStyle name="Style 1 9 2 4" xfId="48708"/>
    <cellStyle name="Style 1 9 2 4 2" xfId="48709"/>
    <cellStyle name="Style 1 9 3" xfId="48710"/>
    <cellStyle name="Style 1 9 3 2" xfId="48711"/>
    <cellStyle name="Style 1 9 3 2 2" xfId="48712"/>
    <cellStyle name="Style 1 9 3 3" xfId="48713"/>
    <cellStyle name="Style 1 9 4" xfId="48714"/>
    <cellStyle name="Style 1 9 4 2" xfId="48715"/>
    <cellStyle name="Style 1 9 4 2 2" xfId="48716"/>
    <cellStyle name="Style 1 9 4 3" xfId="48717"/>
    <cellStyle name="Style 1 9 5" xfId="48718"/>
    <cellStyle name="Style 1 9 5 2" xfId="48719"/>
    <cellStyle name="Style 1 9 6" xfId="48720"/>
    <cellStyle name="Style 1 9 6 2" xfId="48721"/>
    <cellStyle name="Style 1 9 7" xfId="48722"/>
    <cellStyle name="Style 1_ Price Inputs" xfId="19902"/>
    <cellStyle name="Style 21" xfId="19903"/>
    <cellStyle name="Style 21 2" xfId="48723"/>
    <cellStyle name="Style 21 2 2" xfId="48724"/>
    <cellStyle name="Style 21 2 2 2" xfId="48725"/>
    <cellStyle name="Style 21 2 3" xfId="48726"/>
    <cellStyle name="Style 21 2 4" xfId="48727"/>
    <cellStyle name="Style 21 3" xfId="48728"/>
    <cellStyle name="Style 21 3 2" xfId="48729"/>
    <cellStyle name="Style 21 4" xfId="48730"/>
    <cellStyle name="Style 21 4 2" xfId="48731"/>
    <cellStyle name="Style 21 5" xfId="48732"/>
    <cellStyle name="Style 22" xfId="19904"/>
    <cellStyle name="Style 22 2" xfId="48733"/>
    <cellStyle name="Style 22 2 2" xfId="48734"/>
    <cellStyle name="Style 22 2 2 2" xfId="48735"/>
    <cellStyle name="Style 22 2 3" xfId="48736"/>
    <cellStyle name="Style 22 2 4" xfId="48737"/>
    <cellStyle name="Style 22 3" xfId="48738"/>
    <cellStyle name="Style 22 3 2" xfId="48739"/>
    <cellStyle name="Style 22 4" xfId="48740"/>
    <cellStyle name="Style 22 4 2" xfId="48741"/>
    <cellStyle name="Style 22 5" xfId="48742"/>
    <cellStyle name="Style 23" xfId="19905"/>
    <cellStyle name="Style 23 2" xfId="48743"/>
    <cellStyle name="Style 23 2 2" xfId="48744"/>
    <cellStyle name="Style 23 2 2 2" xfId="48745"/>
    <cellStyle name="Style 23 2 3" xfId="48746"/>
    <cellStyle name="Style 23 2 4" xfId="48747"/>
    <cellStyle name="Style 23 2 5" xfId="48748"/>
    <cellStyle name="Style 23 3" xfId="48749"/>
    <cellStyle name="Style 23 3 2" xfId="48750"/>
    <cellStyle name="Style 23 4" xfId="48751"/>
    <cellStyle name="Style 23 4 2" xfId="48752"/>
    <cellStyle name="Style 23 5" xfId="48753"/>
    <cellStyle name="Style 24" xfId="19906"/>
    <cellStyle name="Style 24 2" xfId="48754"/>
    <cellStyle name="Style 24 2 2" xfId="48755"/>
    <cellStyle name="Style 24 2 2 2" xfId="48756"/>
    <cellStyle name="Style 24 2 3" xfId="48757"/>
    <cellStyle name="Style 24 2 3 2" xfId="48758"/>
    <cellStyle name="Style 24 2 3 3" xfId="48759"/>
    <cellStyle name="Style 24 2 3 4" xfId="48760"/>
    <cellStyle name="Style 24 2 4" xfId="48761"/>
    <cellStyle name="Style 24 2 5" xfId="48762"/>
    <cellStyle name="Style 24 2 6" xfId="48763"/>
    <cellStyle name="Style 24 3" xfId="48764"/>
    <cellStyle name="Style 24 3 2" xfId="48765"/>
    <cellStyle name="Style 24 4" xfId="48766"/>
    <cellStyle name="Style 24 4 2" xfId="48767"/>
    <cellStyle name="Style 24 4 3" xfId="48768"/>
    <cellStyle name="Style 24 4 4" xfId="48769"/>
    <cellStyle name="Style 24 5" xfId="48770"/>
    <cellStyle name="Style 24 6" xfId="48771"/>
    <cellStyle name="Style 24 7" xfId="48772"/>
    <cellStyle name="Style 25" xfId="19907"/>
    <cellStyle name="Style 25 2" xfId="48773"/>
    <cellStyle name="Style 25 2 2" xfId="48774"/>
    <cellStyle name="Style 25 2 2 2" xfId="48775"/>
    <cellStyle name="Style 25 2 3" xfId="48776"/>
    <cellStyle name="Style 25 2 4" xfId="48777"/>
    <cellStyle name="Style 25 2 5" xfId="48778"/>
    <cellStyle name="Style 25 3" xfId="48779"/>
    <cellStyle name="Style 25 3 2" xfId="48780"/>
    <cellStyle name="Style 25 4" xfId="48781"/>
    <cellStyle name="Style 25 4 2" xfId="48782"/>
    <cellStyle name="Style 25 5" xfId="48783"/>
    <cellStyle name="Style 26" xfId="19908"/>
    <cellStyle name="Style 26 2" xfId="48784"/>
    <cellStyle name="Style 26 2 2" xfId="48785"/>
    <cellStyle name="Style 26 2 2 2" xfId="48786"/>
    <cellStyle name="Style 26 2 3" xfId="48787"/>
    <cellStyle name="Style 26 2 4" xfId="48788"/>
    <cellStyle name="Style 26 2 5" xfId="48789"/>
    <cellStyle name="Style 26 3" xfId="48790"/>
    <cellStyle name="Style 26 3 2" xfId="48791"/>
    <cellStyle name="Style 26 4" xfId="48792"/>
    <cellStyle name="Style 26 4 2" xfId="48793"/>
    <cellStyle name="Style 26 5" xfId="48794"/>
    <cellStyle name="Style 27" xfId="19909"/>
    <cellStyle name="Style 27 2" xfId="48795"/>
    <cellStyle name="Style 27 2 2" xfId="48796"/>
    <cellStyle name="Style 27 2 2 2" xfId="48797"/>
    <cellStyle name="Style 27 2 3" xfId="48798"/>
    <cellStyle name="Style 27 2 4" xfId="48799"/>
    <cellStyle name="Style 27 2 5" xfId="48800"/>
    <cellStyle name="Style 27 3" xfId="48801"/>
    <cellStyle name="Style 27 3 2" xfId="48802"/>
    <cellStyle name="Style 27 4" xfId="48803"/>
    <cellStyle name="Style 27 4 2" xfId="48804"/>
    <cellStyle name="Style 27 5" xfId="48805"/>
    <cellStyle name="Style 28" xfId="19910"/>
    <cellStyle name="Style 28 2" xfId="48806"/>
    <cellStyle name="Style 28 2 2" xfId="48807"/>
    <cellStyle name="Style 28 2 2 2" xfId="48808"/>
    <cellStyle name="Style 28 2 3" xfId="48809"/>
    <cellStyle name="Style 28 2 4" xfId="48810"/>
    <cellStyle name="Style 28 2 5" xfId="48811"/>
    <cellStyle name="Style 28 3" xfId="48812"/>
    <cellStyle name="Style 28 3 2" xfId="48813"/>
    <cellStyle name="Style 28 4" xfId="48814"/>
    <cellStyle name="Style 28 4 2" xfId="48815"/>
    <cellStyle name="Style 28 5" xfId="48816"/>
    <cellStyle name="Style 29" xfId="19911"/>
    <cellStyle name="Style 29 2" xfId="48817"/>
    <cellStyle name="Style 29 2 2" xfId="48818"/>
    <cellStyle name="Style 29 2 2 2" xfId="48819"/>
    <cellStyle name="Style 29 2 2 2 2" xfId="48820"/>
    <cellStyle name="Style 29 2 3" xfId="48821"/>
    <cellStyle name="Style 29 2 3 2" xfId="48822"/>
    <cellStyle name="Style 29 2 4" xfId="48823"/>
    <cellStyle name="Style 29 2 4 2" xfId="48824"/>
    <cellStyle name="Style 29 2 5" xfId="48825"/>
    <cellStyle name="Style 29 3" xfId="48826"/>
    <cellStyle name="Style 29 3 2" xfId="48827"/>
    <cellStyle name="Style 29 3 2 2" xfId="48828"/>
    <cellStyle name="Style 29 3 3" xfId="48829"/>
    <cellStyle name="Style 29 4" xfId="48830"/>
    <cellStyle name="Style 29 4 2" xfId="48831"/>
    <cellStyle name="Style 29 4 2 2" xfId="48832"/>
    <cellStyle name="Style 29 4 3" xfId="48833"/>
    <cellStyle name="Style 29 5" xfId="48834"/>
    <cellStyle name="Style 29 5 2" xfId="48835"/>
    <cellStyle name="Style 29 6" xfId="48836"/>
    <cellStyle name="Style 29 6 2" xfId="48837"/>
    <cellStyle name="Style 29 7" xfId="48838"/>
    <cellStyle name="Style 30" xfId="19912"/>
    <cellStyle name="Style 30 2" xfId="48839"/>
    <cellStyle name="Style 30 2 2" xfId="48840"/>
    <cellStyle name="Style 30 2 2 2" xfId="48841"/>
    <cellStyle name="Style 30 2 2 2 2" xfId="48842"/>
    <cellStyle name="Style 30 2 3" xfId="48843"/>
    <cellStyle name="Style 30 2 3 2" xfId="48844"/>
    <cellStyle name="Style 30 2 4" xfId="48845"/>
    <cellStyle name="Style 30 2 4 2" xfId="48846"/>
    <cellStyle name="Style 30 2 5" xfId="48847"/>
    <cellStyle name="Style 30 3" xfId="48848"/>
    <cellStyle name="Style 30 3 2" xfId="48849"/>
    <cellStyle name="Style 30 3 2 2" xfId="48850"/>
    <cellStyle name="Style 30 3 3" xfId="48851"/>
    <cellStyle name="Style 30 4" xfId="48852"/>
    <cellStyle name="Style 30 4 2" xfId="48853"/>
    <cellStyle name="Style 30 4 2 2" xfId="48854"/>
    <cellStyle name="Style 30 4 3" xfId="48855"/>
    <cellStyle name="Style 30 5" xfId="48856"/>
    <cellStyle name="Style 30 5 2" xfId="48857"/>
    <cellStyle name="Style 30 6" xfId="48858"/>
    <cellStyle name="Style 30 6 2" xfId="48859"/>
    <cellStyle name="Style 30 7" xfId="48860"/>
    <cellStyle name="Style 31" xfId="19913"/>
    <cellStyle name="Style 31 2" xfId="48861"/>
    <cellStyle name="Style 31 2 2" xfId="48862"/>
    <cellStyle name="Style 31 2 2 2" xfId="48863"/>
    <cellStyle name="Style 31 2 3" xfId="48864"/>
    <cellStyle name="Style 31 2 4" xfId="48865"/>
    <cellStyle name="Style 31 2 5" xfId="48866"/>
    <cellStyle name="Style 31 3" xfId="48867"/>
    <cellStyle name="Style 31 3 2" xfId="48868"/>
    <cellStyle name="Style 31 4" xfId="48869"/>
    <cellStyle name="Style 31 4 2" xfId="48870"/>
    <cellStyle name="Style 31 5" xfId="48871"/>
    <cellStyle name="Style 32" xfId="19914"/>
    <cellStyle name="Style 32 2" xfId="48872"/>
    <cellStyle name="Style 32 2 2" xfId="48873"/>
    <cellStyle name="Style 32 2 2 2" xfId="48874"/>
    <cellStyle name="Style 32 2 3" xfId="48875"/>
    <cellStyle name="Style 32 2 4" xfId="48876"/>
    <cellStyle name="Style 32 2 5" xfId="48877"/>
    <cellStyle name="Style 32 3" xfId="48878"/>
    <cellStyle name="Style 32 3 2" xfId="48879"/>
    <cellStyle name="Style 32 4" xfId="48880"/>
    <cellStyle name="Style 32 4 2" xfId="48881"/>
    <cellStyle name="Style 32 5" xfId="48882"/>
    <cellStyle name="Style 33" xfId="19915"/>
    <cellStyle name="Style 33 2" xfId="48883"/>
    <cellStyle name="Style 33 2 2" xfId="48884"/>
    <cellStyle name="Style 33 2 2 2" xfId="48885"/>
    <cellStyle name="Style 33 2 2 2 2" xfId="48886"/>
    <cellStyle name="Style 33 2 3" xfId="48887"/>
    <cellStyle name="Style 33 2 3 2" xfId="48888"/>
    <cellStyle name="Style 33 2 4" xfId="48889"/>
    <cellStyle name="Style 33 2 4 2" xfId="48890"/>
    <cellStyle name="Style 33 2 5" xfId="48891"/>
    <cellStyle name="Style 33 3" xfId="48892"/>
    <cellStyle name="Style 33 3 2" xfId="48893"/>
    <cellStyle name="Style 33 3 2 2" xfId="48894"/>
    <cellStyle name="Style 33 3 3" xfId="48895"/>
    <cellStyle name="Style 33 4" xfId="48896"/>
    <cellStyle name="Style 33 4 2" xfId="48897"/>
    <cellStyle name="Style 33 4 2 2" xfId="48898"/>
    <cellStyle name="Style 33 4 3" xfId="48899"/>
    <cellStyle name="Style 33 5" xfId="48900"/>
    <cellStyle name="Style 33 5 2" xfId="48901"/>
    <cellStyle name="Style 33 6" xfId="48902"/>
    <cellStyle name="Style 33 6 2" xfId="48903"/>
    <cellStyle name="Style 33 7" xfId="48904"/>
    <cellStyle name="Style 34" xfId="19916"/>
    <cellStyle name="Style 34 2" xfId="48905"/>
    <cellStyle name="Style 34 2 2" xfId="48906"/>
    <cellStyle name="Style 34 2 2 2" xfId="48907"/>
    <cellStyle name="Style 34 2 2 2 2" xfId="48908"/>
    <cellStyle name="Style 34 2 3" xfId="48909"/>
    <cellStyle name="Style 34 2 3 2" xfId="48910"/>
    <cellStyle name="Style 34 2 4" xfId="48911"/>
    <cellStyle name="Style 34 2 4 2" xfId="48912"/>
    <cellStyle name="Style 34 3" xfId="48913"/>
    <cellStyle name="Style 34 3 2" xfId="48914"/>
    <cellStyle name="Style 34 3 2 2" xfId="48915"/>
    <cellStyle name="Style 34 3 3" xfId="48916"/>
    <cellStyle name="Style 34 4" xfId="48917"/>
    <cellStyle name="Style 34 4 2" xfId="48918"/>
    <cellStyle name="Style 34 4 2 2" xfId="48919"/>
    <cellStyle name="Style 34 4 3" xfId="48920"/>
    <cellStyle name="Style 34 5" xfId="48921"/>
    <cellStyle name="Style 34 5 2" xfId="48922"/>
    <cellStyle name="Style 34 6" xfId="48923"/>
    <cellStyle name="Style 34 6 2" xfId="48924"/>
    <cellStyle name="Style 34 7" xfId="48925"/>
    <cellStyle name="Style 35" xfId="19917"/>
    <cellStyle name="Style 35 2" xfId="48926"/>
    <cellStyle name="Style 35 2 2" xfId="48927"/>
    <cellStyle name="Style 35 2 2 2" xfId="48928"/>
    <cellStyle name="Style 35 2 2 2 2" xfId="48929"/>
    <cellStyle name="Style 35 2 3" xfId="48930"/>
    <cellStyle name="Style 35 2 3 2" xfId="48931"/>
    <cellStyle name="Style 35 2 4" xfId="48932"/>
    <cellStyle name="Style 35 2 4 2" xfId="48933"/>
    <cellStyle name="Style 35 3" xfId="48934"/>
    <cellStyle name="Style 35 3 2" xfId="48935"/>
    <cellStyle name="Style 35 3 2 2" xfId="48936"/>
    <cellStyle name="Style 35 3 3" xfId="48937"/>
    <cellStyle name="Style 35 4" xfId="48938"/>
    <cellStyle name="Style 35 4 2" xfId="48939"/>
    <cellStyle name="Style 35 4 2 2" xfId="48940"/>
    <cellStyle name="Style 35 4 3" xfId="48941"/>
    <cellStyle name="Style 35 5" xfId="48942"/>
    <cellStyle name="Style 35 5 2" xfId="48943"/>
    <cellStyle name="Style 35 6" xfId="48944"/>
    <cellStyle name="Style 35 6 2" xfId="48945"/>
    <cellStyle name="Style 35 7" xfId="48946"/>
    <cellStyle name="Style 36" xfId="19918"/>
    <cellStyle name="Style 36 2" xfId="48947"/>
    <cellStyle name="Style 36 2 2" xfId="48948"/>
    <cellStyle name="Style 36 2 2 2" xfId="48949"/>
    <cellStyle name="Style 36 2 2 2 2" xfId="48950"/>
    <cellStyle name="Style 36 2 3" xfId="48951"/>
    <cellStyle name="Style 36 2 3 2" xfId="48952"/>
    <cellStyle name="Style 36 2 4" xfId="48953"/>
    <cellStyle name="Style 36 2 4 2" xfId="48954"/>
    <cellStyle name="Style 36 3" xfId="48955"/>
    <cellStyle name="Style 36 3 2" xfId="48956"/>
    <cellStyle name="Style 36 3 2 2" xfId="48957"/>
    <cellStyle name="Style 36 3 3" xfId="48958"/>
    <cellStyle name="Style 36 4" xfId="48959"/>
    <cellStyle name="Style 36 4 2" xfId="48960"/>
    <cellStyle name="Style 36 4 2 2" xfId="48961"/>
    <cellStyle name="Style 36 4 3" xfId="48962"/>
    <cellStyle name="Style 36 5" xfId="48963"/>
    <cellStyle name="Style 36 5 2" xfId="48964"/>
    <cellStyle name="Style 36 6" xfId="48965"/>
    <cellStyle name="Style 36 6 2" xfId="48966"/>
    <cellStyle name="Style 36 7" xfId="48967"/>
    <cellStyle name="Style 39" xfId="19919"/>
    <cellStyle name="Style 39 2" xfId="48968"/>
    <cellStyle name="Style 39 2 2" xfId="48969"/>
    <cellStyle name="Style 39 2 2 2" xfId="48970"/>
    <cellStyle name="Style 39 2 2 2 2" xfId="48971"/>
    <cellStyle name="Style 39 2 3" xfId="48972"/>
    <cellStyle name="Style 39 2 3 2" xfId="48973"/>
    <cellStyle name="Style 39 2 4" xfId="48974"/>
    <cellStyle name="Style 39 2 4 2" xfId="48975"/>
    <cellStyle name="Style 39 3" xfId="48976"/>
    <cellStyle name="Style 39 3 2" xfId="48977"/>
    <cellStyle name="Style 39 3 2 2" xfId="48978"/>
    <cellStyle name="Style 39 3 3" xfId="48979"/>
    <cellStyle name="Style 39 4" xfId="48980"/>
    <cellStyle name="Style 39 4 2" xfId="48981"/>
    <cellStyle name="Style 39 4 2 2" xfId="48982"/>
    <cellStyle name="Style 39 4 3" xfId="48983"/>
    <cellStyle name="Style 39 5" xfId="48984"/>
    <cellStyle name="Style 39 5 2" xfId="48985"/>
    <cellStyle name="Style 39 6" xfId="48986"/>
    <cellStyle name="Style 39 6 2" xfId="48987"/>
    <cellStyle name="STYLE1" xfId="19920"/>
    <cellStyle name="STYLE1 2" xfId="48988"/>
    <cellStyle name="STYLE2" xfId="19921"/>
    <cellStyle name="STYLE2 2" xfId="48989"/>
    <cellStyle name="STYLE3" xfId="19922"/>
    <cellStyle name="STYLE3 2" xfId="48990"/>
    <cellStyle name="STYLE4" xfId="19923"/>
    <cellStyle name="STYLE5" xfId="19924"/>
    <cellStyle name="SUB HEADING" xfId="48991"/>
    <cellStyle name="SubHeading" xfId="48992"/>
    <cellStyle name="SubsidTitle" xfId="48993"/>
    <cellStyle name="sub-tl - Style3" xfId="19925"/>
    <cellStyle name="subtot - Style5" xfId="19926"/>
    <cellStyle name="subtot - Style5 2" xfId="48994"/>
    <cellStyle name="Subtotal" xfId="19927"/>
    <cellStyle name="Sub-total" xfId="19928"/>
    <cellStyle name="Subtotal 10" xfId="48995"/>
    <cellStyle name="Sub-total 10" xfId="48996"/>
    <cellStyle name="Subtotal 10 10" xfId="48997"/>
    <cellStyle name="Sub-total 10 10" xfId="48998"/>
    <cellStyle name="Subtotal 10 10 2" xfId="48999"/>
    <cellStyle name="Sub-total 10 10 2" xfId="49000"/>
    <cellStyle name="Subtotal 10 10 3" xfId="49001"/>
    <cellStyle name="Sub-total 10 10 3" xfId="49002"/>
    <cellStyle name="Subtotal 10 10 4" xfId="49003"/>
    <cellStyle name="Sub-total 10 10 4" xfId="49004"/>
    <cellStyle name="Subtotal 10 10 5" xfId="49005"/>
    <cellStyle name="Sub-total 10 10 5" xfId="49006"/>
    <cellStyle name="Subtotal 10 10 6" xfId="49007"/>
    <cellStyle name="Sub-total 10 10 6" xfId="49008"/>
    <cellStyle name="Subtotal 10 11" xfId="49009"/>
    <cellStyle name="Sub-total 10 11" xfId="49010"/>
    <cellStyle name="Subtotal 10 11 2" xfId="49011"/>
    <cellStyle name="Sub-total 10 11 2" xfId="49012"/>
    <cellStyle name="Subtotal 10 11 3" xfId="49013"/>
    <cellStyle name="Sub-total 10 11 3" xfId="49014"/>
    <cellStyle name="Subtotal 10 11 4" xfId="49015"/>
    <cellStyle name="Sub-total 10 11 4" xfId="49016"/>
    <cellStyle name="Subtotal 10 11 5" xfId="49017"/>
    <cellStyle name="Sub-total 10 11 5" xfId="49018"/>
    <cellStyle name="Subtotal 10 11 6" xfId="49019"/>
    <cellStyle name="Sub-total 10 11 6" xfId="49020"/>
    <cellStyle name="Subtotal 10 12" xfId="49021"/>
    <cellStyle name="Sub-total 10 12" xfId="49022"/>
    <cellStyle name="Subtotal 10 12 2" xfId="49023"/>
    <cellStyle name="Sub-total 10 12 2" xfId="49024"/>
    <cellStyle name="Subtotal 10 12 3" xfId="49025"/>
    <cellStyle name="Sub-total 10 12 3" xfId="49026"/>
    <cellStyle name="Subtotal 10 12 4" xfId="49027"/>
    <cellStyle name="Sub-total 10 12 4" xfId="49028"/>
    <cellStyle name="Subtotal 10 12 5" xfId="49029"/>
    <cellStyle name="Sub-total 10 12 5" xfId="49030"/>
    <cellStyle name="Subtotal 10 12 6" xfId="49031"/>
    <cellStyle name="Sub-total 10 12 6" xfId="49032"/>
    <cellStyle name="Subtotal 10 13" xfId="49033"/>
    <cellStyle name="Sub-total 10 13" xfId="49034"/>
    <cellStyle name="Subtotal 10 13 2" xfId="49035"/>
    <cellStyle name="Sub-total 10 13 2" xfId="49036"/>
    <cellStyle name="Subtotal 10 13 3" xfId="49037"/>
    <cellStyle name="Sub-total 10 13 3" xfId="49038"/>
    <cellStyle name="Subtotal 10 13 4" xfId="49039"/>
    <cellStyle name="Sub-total 10 13 4" xfId="49040"/>
    <cellStyle name="Subtotal 10 13 5" xfId="49041"/>
    <cellStyle name="Sub-total 10 13 5" xfId="49042"/>
    <cellStyle name="Subtotal 10 13 6" xfId="49043"/>
    <cellStyle name="Sub-total 10 13 6" xfId="49044"/>
    <cellStyle name="Subtotal 10 14" xfId="49045"/>
    <cellStyle name="Sub-total 10 14" xfId="49046"/>
    <cellStyle name="Subtotal 10 15" xfId="49047"/>
    <cellStyle name="Sub-total 10 15" xfId="49048"/>
    <cellStyle name="Subtotal 10 16" xfId="49049"/>
    <cellStyle name="Sub-total 10 16" xfId="49050"/>
    <cellStyle name="Subtotal 10 17" xfId="49051"/>
    <cellStyle name="Sub-total 10 17" xfId="49052"/>
    <cellStyle name="Subtotal 10 18" xfId="49053"/>
    <cellStyle name="Sub-total 10 18" xfId="49054"/>
    <cellStyle name="Subtotal 10 2" xfId="49055"/>
    <cellStyle name="Sub-total 10 2" xfId="49056"/>
    <cellStyle name="Subtotal 10 2 2" xfId="49057"/>
    <cellStyle name="Sub-total 10 2 2" xfId="49058"/>
    <cellStyle name="Subtotal 10 2 3" xfId="49059"/>
    <cellStyle name="Sub-total 10 2 3" xfId="49060"/>
    <cellStyle name="Subtotal 10 2 4" xfId="49061"/>
    <cellStyle name="Sub-total 10 2 4" xfId="49062"/>
    <cellStyle name="Subtotal 10 2 5" xfId="49063"/>
    <cellStyle name="Sub-total 10 2 5" xfId="49064"/>
    <cellStyle name="Subtotal 10 2 6" xfId="49065"/>
    <cellStyle name="Sub-total 10 2 6" xfId="49066"/>
    <cellStyle name="Subtotal 10 3" xfId="49067"/>
    <cellStyle name="Sub-total 10 3" xfId="49068"/>
    <cellStyle name="Subtotal 10 3 2" xfId="49069"/>
    <cellStyle name="Sub-total 10 3 2" xfId="49070"/>
    <cellStyle name="Subtotal 10 3 3" xfId="49071"/>
    <cellStyle name="Sub-total 10 3 3" xfId="49072"/>
    <cellStyle name="Subtotal 10 3 4" xfId="49073"/>
    <cellStyle name="Sub-total 10 3 4" xfId="49074"/>
    <cellStyle name="Subtotal 10 3 5" xfId="49075"/>
    <cellStyle name="Sub-total 10 3 5" xfId="49076"/>
    <cellStyle name="Subtotal 10 3 6" xfId="49077"/>
    <cellStyle name="Sub-total 10 3 6" xfId="49078"/>
    <cellStyle name="Subtotal 10 4" xfId="49079"/>
    <cellStyle name="Sub-total 10 4" xfId="49080"/>
    <cellStyle name="Subtotal 10 4 2" xfId="49081"/>
    <cellStyle name="Sub-total 10 4 2" xfId="49082"/>
    <cellStyle name="Subtotal 10 4 3" xfId="49083"/>
    <cellStyle name="Sub-total 10 4 3" xfId="49084"/>
    <cellStyle name="Subtotal 10 4 4" xfId="49085"/>
    <cellStyle name="Sub-total 10 4 4" xfId="49086"/>
    <cellStyle name="Subtotal 10 4 5" xfId="49087"/>
    <cellStyle name="Sub-total 10 4 5" xfId="49088"/>
    <cellStyle name="Subtotal 10 4 6" xfId="49089"/>
    <cellStyle name="Sub-total 10 4 6" xfId="49090"/>
    <cellStyle name="Subtotal 10 5" xfId="49091"/>
    <cellStyle name="Sub-total 10 5" xfId="49092"/>
    <cellStyle name="Subtotal 10 5 2" xfId="49093"/>
    <cellStyle name="Sub-total 10 5 2" xfId="49094"/>
    <cellStyle name="Subtotal 10 5 3" xfId="49095"/>
    <cellStyle name="Sub-total 10 5 3" xfId="49096"/>
    <cellStyle name="Subtotal 10 5 4" xfId="49097"/>
    <cellStyle name="Sub-total 10 5 4" xfId="49098"/>
    <cellStyle name="Subtotal 10 5 5" xfId="49099"/>
    <cellStyle name="Sub-total 10 5 5" xfId="49100"/>
    <cellStyle name="Subtotal 10 5 6" xfId="49101"/>
    <cellStyle name="Sub-total 10 5 6" xfId="49102"/>
    <cellStyle name="Subtotal 10 6" xfId="49103"/>
    <cellStyle name="Sub-total 10 6" xfId="49104"/>
    <cellStyle name="Subtotal 10 6 2" xfId="49105"/>
    <cellStyle name="Sub-total 10 6 2" xfId="49106"/>
    <cellStyle name="Subtotal 10 6 3" xfId="49107"/>
    <cellStyle name="Sub-total 10 6 3" xfId="49108"/>
    <cellStyle name="Subtotal 10 6 4" xfId="49109"/>
    <cellStyle name="Sub-total 10 6 4" xfId="49110"/>
    <cellStyle name="Subtotal 10 6 5" xfId="49111"/>
    <cellStyle name="Sub-total 10 6 5" xfId="49112"/>
    <cellStyle name="Subtotal 10 6 6" xfId="49113"/>
    <cellStyle name="Sub-total 10 6 6" xfId="49114"/>
    <cellStyle name="Subtotal 10 7" xfId="49115"/>
    <cellStyle name="Sub-total 10 7" xfId="49116"/>
    <cellStyle name="Subtotal 10 7 2" xfId="49117"/>
    <cellStyle name="Sub-total 10 7 2" xfId="49118"/>
    <cellStyle name="Subtotal 10 7 3" xfId="49119"/>
    <cellStyle name="Sub-total 10 7 3" xfId="49120"/>
    <cellStyle name="Subtotal 10 7 4" xfId="49121"/>
    <cellStyle name="Sub-total 10 7 4" xfId="49122"/>
    <cellStyle name="Subtotal 10 7 5" xfId="49123"/>
    <cellStyle name="Sub-total 10 7 5" xfId="49124"/>
    <cellStyle name="Subtotal 10 7 6" xfId="49125"/>
    <cellStyle name="Sub-total 10 7 6" xfId="49126"/>
    <cellStyle name="Subtotal 10 8" xfId="49127"/>
    <cellStyle name="Sub-total 10 8" xfId="49128"/>
    <cellStyle name="Subtotal 10 8 2" xfId="49129"/>
    <cellStyle name="Sub-total 10 8 2" xfId="49130"/>
    <cellStyle name="Subtotal 10 8 3" xfId="49131"/>
    <cellStyle name="Sub-total 10 8 3" xfId="49132"/>
    <cellStyle name="Subtotal 10 8 4" xfId="49133"/>
    <cellStyle name="Sub-total 10 8 4" xfId="49134"/>
    <cellStyle name="Subtotal 10 8 5" xfId="49135"/>
    <cellStyle name="Sub-total 10 8 5" xfId="49136"/>
    <cellStyle name="Subtotal 10 8 6" xfId="49137"/>
    <cellStyle name="Sub-total 10 8 6" xfId="49138"/>
    <cellStyle name="Subtotal 10 9" xfId="49139"/>
    <cellStyle name="Sub-total 10 9" xfId="49140"/>
    <cellStyle name="Subtotal 10 9 2" xfId="49141"/>
    <cellStyle name="Sub-total 10 9 2" xfId="49142"/>
    <cellStyle name="Subtotal 10 9 3" xfId="49143"/>
    <cellStyle name="Sub-total 10 9 3" xfId="49144"/>
    <cellStyle name="Subtotal 10 9 4" xfId="49145"/>
    <cellStyle name="Sub-total 10 9 4" xfId="49146"/>
    <cellStyle name="Subtotal 10 9 5" xfId="49147"/>
    <cellStyle name="Sub-total 10 9 5" xfId="49148"/>
    <cellStyle name="Subtotal 10 9 6" xfId="49149"/>
    <cellStyle name="Sub-total 10 9 6" xfId="49150"/>
    <cellStyle name="Subtotal 11" xfId="49151"/>
    <cellStyle name="Sub-total 11" xfId="49152"/>
    <cellStyle name="Subtotal 11 10" xfId="49153"/>
    <cellStyle name="Sub-total 11 10" xfId="49154"/>
    <cellStyle name="Subtotal 11 10 2" xfId="49155"/>
    <cellStyle name="Sub-total 11 10 2" xfId="49156"/>
    <cellStyle name="Subtotal 11 10 3" xfId="49157"/>
    <cellStyle name="Sub-total 11 10 3" xfId="49158"/>
    <cellStyle name="Subtotal 11 10 4" xfId="49159"/>
    <cellStyle name="Sub-total 11 10 4" xfId="49160"/>
    <cellStyle name="Subtotal 11 10 5" xfId="49161"/>
    <cellStyle name="Sub-total 11 10 5" xfId="49162"/>
    <cellStyle name="Subtotal 11 10 6" xfId="49163"/>
    <cellStyle name="Sub-total 11 10 6" xfId="49164"/>
    <cellStyle name="Subtotal 11 11" xfId="49165"/>
    <cellStyle name="Sub-total 11 11" xfId="49166"/>
    <cellStyle name="Subtotal 11 11 2" xfId="49167"/>
    <cellStyle name="Sub-total 11 11 2" xfId="49168"/>
    <cellStyle name="Subtotal 11 11 3" xfId="49169"/>
    <cellStyle name="Sub-total 11 11 3" xfId="49170"/>
    <cellStyle name="Subtotal 11 11 4" xfId="49171"/>
    <cellStyle name="Sub-total 11 11 4" xfId="49172"/>
    <cellStyle name="Subtotal 11 11 5" xfId="49173"/>
    <cellStyle name="Sub-total 11 11 5" xfId="49174"/>
    <cellStyle name="Subtotal 11 11 6" xfId="49175"/>
    <cellStyle name="Sub-total 11 11 6" xfId="49176"/>
    <cellStyle name="Subtotal 11 12" xfId="49177"/>
    <cellStyle name="Sub-total 11 12" xfId="49178"/>
    <cellStyle name="Subtotal 11 12 2" xfId="49179"/>
    <cellStyle name="Sub-total 11 12 2" xfId="49180"/>
    <cellStyle name="Subtotal 11 12 3" xfId="49181"/>
    <cellStyle name="Sub-total 11 12 3" xfId="49182"/>
    <cellStyle name="Subtotal 11 12 4" xfId="49183"/>
    <cellStyle name="Sub-total 11 12 4" xfId="49184"/>
    <cellStyle name="Subtotal 11 12 5" xfId="49185"/>
    <cellStyle name="Sub-total 11 12 5" xfId="49186"/>
    <cellStyle name="Subtotal 11 12 6" xfId="49187"/>
    <cellStyle name="Sub-total 11 12 6" xfId="49188"/>
    <cellStyle name="Subtotal 11 13" xfId="49189"/>
    <cellStyle name="Sub-total 11 13" xfId="49190"/>
    <cellStyle name="Subtotal 11 13 2" xfId="49191"/>
    <cellStyle name="Sub-total 11 13 2" xfId="49192"/>
    <cellStyle name="Subtotal 11 13 3" xfId="49193"/>
    <cellStyle name="Sub-total 11 13 3" xfId="49194"/>
    <cellStyle name="Subtotal 11 13 4" xfId="49195"/>
    <cellStyle name="Sub-total 11 13 4" xfId="49196"/>
    <cellStyle name="Subtotal 11 13 5" xfId="49197"/>
    <cellStyle name="Sub-total 11 13 5" xfId="49198"/>
    <cellStyle name="Subtotal 11 13 6" xfId="49199"/>
    <cellStyle name="Sub-total 11 13 6" xfId="49200"/>
    <cellStyle name="Subtotal 11 14" xfId="49201"/>
    <cellStyle name="Sub-total 11 14" xfId="49202"/>
    <cellStyle name="Subtotal 11 15" xfId="49203"/>
    <cellStyle name="Sub-total 11 15" xfId="49204"/>
    <cellStyle name="Subtotal 11 16" xfId="49205"/>
    <cellStyle name="Sub-total 11 16" xfId="49206"/>
    <cellStyle name="Subtotal 11 17" xfId="49207"/>
    <cellStyle name="Sub-total 11 17" xfId="49208"/>
    <cellStyle name="Subtotal 11 18" xfId="49209"/>
    <cellStyle name="Sub-total 11 18" xfId="49210"/>
    <cellStyle name="Subtotal 11 2" xfId="49211"/>
    <cellStyle name="Sub-total 11 2" xfId="49212"/>
    <cellStyle name="Subtotal 11 2 2" xfId="49213"/>
    <cellStyle name="Sub-total 11 2 2" xfId="49214"/>
    <cellStyle name="Subtotal 11 2 3" xfId="49215"/>
    <cellStyle name="Sub-total 11 2 3" xfId="49216"/>
    <cellStyle name="Subtotal 11 2 4" xfId="49217"/>
    <cellStyle name="Sub-total 11 2 4" xfId="49218"/>
    <cellStyle name="Subtotal 11 2 5" xfId="49219"/>
    <cellStyle name="Sub-total 11 2 5" xfId="49220"/>
    <cellStyle name="Subtotal 11 2 6" xfId="49221"/>
    <cellStyle name="Sub-total 11 2 6" xfId="49222"/>
    <cellStyle name="Subtotal 11 3" xfId="49223"/>
    <cellStyle name="Sub-total 11 3" xfId="49224"/>
    <cellStyle name="Subtotal 11 3 2" xfId="49225"/>
    <cellStyle name="Sub-total 11 3 2" xfId="49226"/>
    <cellStyle name="Subtotal 11 3 3" xfId="49227"/>
    <cellStyle name="Sub-total 11 3 3" xfId="49228"/>
    <cellStyle name="Subtotal 11 3 4" xfId="49229"/>
    <cellStyle name="Sub-total 11 3 4" xfId="49230"/>
    <cellStyle name="Subtotal 11 3 5" xfId="49231"/>
    <cellStyle name="Sub-total 11 3 5" xfId="49232"/>
    <cellStyle name="Subtotal 11 3 6" xfId="49233"/>
    <cellStyle name="Sub-total 11 3 6" xfId="49234"/>
    <cellStyle name="Subtotal 11 4" xfId="49235"/>
    <cellStyle name="Sub-total 11 4" xfId="49236"/>
    <cellStyle name="Subtotal 11 4 2" xfId="49237"/>
    <cellStyle name="Sub-total 11 4 2" xfId="49238"/>
    <cellStyle name="Subtotal 11 4 3" xfId="49239"/>
    <cellStyle name="Sub-total 11 4 3" xfId="49240"/>
    <cellStyle name="Subtotal 11 4 4" xfId="49241"/>
    <cellStyle name="Sub-total 11 4 4" xfId="49242"/>
    <cellStyle name="Subtotal 11 4 5" xfId="49243"/>
    <cellStyle name="Sub-total 11 4 5" xfId="49244"/>
    <cellStyle name="Subtotal 11 4 6" xfId="49245"/>
    <cellStyle name="Sub-total 11 4 6" xfId="49246"/>
    <cellStyle name="Subtotal 11 5" xfId="49247"/>
    <cellStyle name="Sub-total 11 5" xfId="49248"/>
    <cellStyle name="Subtotal 11 5 2" xfId="49249"/>
    <cellStyle name="Sub-total 11 5 2" xfId="49250"/>
    <cellStyle name="Subtotal 11 5 3" xfId="49251"/>
    <cellStyle name="Sub-total 11 5 3" xfId="49252"/>
    <cellStyle name="Subtotal 11 5 4" xfId="49253"/>
    <cellStyle name="Sub-total 11 5 4" xfId="49254"/>
    <cellStyle name="Subtotal 11 5 5" xfId="49255"/>
    <cellStyle name="Sub-total 11 5 5" xfId="49256"/>
    <cellStyle name="Subtotal 11 5 6" xfId="49257"/>
    <cellStyle name="Sub-total 11 5 6" xfId="49258"/>
    <cellStyle name="Subtotal 11 6" xfId="49259"/>
    <cellStyle name="Sub-total 11 6" xfId="49260"/>
    <cellStyle name="Subtotal 11 6 2" xfId="49261"/>
    <cellStyle name="Sub-total 11 6 2" xfId="49262"/>
    <cellStyle name="Subtotal 11 6 3" xfId="49263"/>
    <cellStyle name="Sub-total 11 6 3" xfId="49264"/>
    <cellStyle name="Subtotal 11 6 4" xfId="49265"/>
    <cellStyle name="Sub-total 11 6 4" xfId="49266"/>
    <cellStyle name="Subtotal 11 6 5" xfId="49267"/>
    <cellStyle name="Sub-total 11 6 5" xfId="49268"/>
    <cellStyle name="Subtotal 11 6 6" xfId="49269"/>
    <cellStyle name="Sub-total 11 6 6" xfId="49270"/>
    <cellStyle name="Subtotal 11 7" xfId="49271"/>
    <cellStyle name="Sub-total 11 7" xfId="49272"/>
    <cellStyle name="Subtotal 11 7 2" xfId="49273"/>
    <cellStyle name="Sub-total 11 7 2" xfId="49274"/>
    <cellStyle name="Subtotal 11 7 3" xfId="49275"/>
    <cellStyle name="Sub-total 11 7 3" xfId="49276"/>
    <cellStyle name="Subtotal 11 7 4" xfId="49277"/>
    <cellStyle name="Sub-total 11 7 4" xfId="49278"/>
    <cellStyle name="Subtotal 11 7 5" xfId="49279"/>
    <cellStyle name="Sub-total 11 7 5" xfId="49280"/>
    <cellStyle name="Subtotal 11 7 6" xfId="49281"/>
    <cellStyle name="Sub-total 11 7 6" xfId="49282"/>
    <cellStyle name="Subtotal 11 8" xfId="49283"/>
    <cellStyle name="Sub-total 11 8" xfId="49284"/>
    <cellStyle name="Subtotal 11 8 2" xfId="49285"/>
    <cellStyle name="Sub-total 11 8 2" xfId="49286"/>
    <cellStyle name="Subtotal 11 8 3" xfId="49287"/>
    <cellStyle name="Sub-total 11 8 3" xfId="49288"/>
    <cellStyle name="Subtotal 11 8 4" xfId="49289"/>
    <cellStyle name="Sub-total 11 8 4" xfId="49290"/>
    <cellStyle name="Subtotal 11 8 5" xfId="49291"/>
    <cellStyle name="Sub-total 11 8 5" xfId="49292"/>
    <cellStyle name="Subtotal 11 8 6" xfId="49293"/>
    <cellStyle name="Sub-total 11 8 6" xfId="49294"/>
    <cellStyle name="Subtotal 11 9" xfId="49295"/>
    <cellStyle name="Sub-total 11 9" xfId="49296"/>
    <cellStyle name="Subtotal 11 9 2" xfId="49297"/>
    <cellStyle name="Sub-total 11 9 2" xfId="49298"/>
    <cellStyle name="Subtotal 11 9 3" xfId="49299"/>
    <cellStyle name="Sub-total 11 9 3" xfId="49300"/>
    <cellStyle name="Subtotal 11 9 4" xfId="49301"/>
    <cellStyle name="Sub-total 11 9 4" xfId="49302"/>
    <cellStyle name="Subtotal 11 9 5" xfId="49303"/>
    <cellStyle name="Sub-total 11 9 5" xfId="49304"/>
    <cellStyle name="Subtotal 11 9 6" xfId="49305"/>
    <cellStyle name="Sub-total 11 9 6" xfId="49306"/>
    <cellStyle name="Subtotal 12" xfId="49307"/>
    <cellStyle name="Sub-total 12" xfId="49308"/>
    <cellStyle name="Subtotal 12 10" xfId="49309"/>
    <cellStyle name="Sub-total 12 10" xfId="49310"/>
    <cellStyle name="Subtotal 12 10 2" xfId="49311"/>
    <cellStyle name="Sub-total 12 10 2" xfId="49312"/>
    <cellStyle name="Subtotal 12 10 3" xfId="49313"/>
    <cellStyle name="Sub-total 12 10 3" xfId="49314"/>
    <cellStyle name="Subtotal 12 10 4" xfId="49315"/>
    <cellStyle name="Sub-total 12 10 4" xfId="49316"/>
    <cellStyle name="Subtotal 12 10 5" xfId="49317"/>
    <cellStyle name="Sub-total 12 10 5" xfId="49318"/>
    <cellStyle name="Subtotal 12 10 6" xfId="49319"/>
    <cellStyle name="Sub-total 12 10 6" xfId="49320"/>
    <cellStyle name="Subtotal 12 11" xfId="49321"/>
    <cellStyle name="Sub-total 12 11" xfId="49322"/>
    <cellStyle name="Subtotal 12 11 2" xfId="49323"/>
    <cellStyle name="Sub-total 12 11 2" xfId="49324"/>
    <cellStyle name="Subtotal 12 11 3" xfId="49325"/>
    <cellStyle name="Sub-total 12 11 3" xfId="49326"/>
    <cellStyle name="Subtotal 12 11 4" xfId="49327"/>
    <cellStyle name="Sub-total 12 11 4" xfId="49328"/>
    <cellStyle name="Subtotal 12 11 5" xfId="49329"/>
    <cellStyle name="Sub-total 12 11 5" xfId="49330"/>
    <cellStyle name="Subtotal 12 11 6" xfId="49331"/>
    <cellStyle name="Sub-total 12 11 6" xfId="49332"/>
    <cellStyle name="Subtotal 12 12" xfId="49333"/>
    <cellStyle name="Sub-total 12 12" xfId="49334"/>
    <cellStyle name="Subtotal 12 12 2" xfId="49335"/>
    <cellStyle name="Sub-total 12 12 2" xfId="49336"/>
    <cellStyle name="Subtotal 12 12 3" xfId="49337"/>
    <cellStyle name="Sub-total 12 12 3" xfId="49338"/>
    <cellStyle name="Subtotal 12 12 4" xfId="49339"/>
    <cellStyle name="Sub-total 12 12 4" xfId="49340"/>
    <cellStyle name="Subtotal 12 12 5" xfId="49341"/>
    <cellStyle name="Sub-total 12 12 5" xfId="49342"/>
    <cellStyle name="Subtotal 12 12 6" xfId="49343"/>
    <cellStyle name="Sub-total 12 12 6" xfId="49344"/>
    <cellStyle name="Subtotal 12 13" xfId="49345"/>
    <cellStyle name="Sub-total 12 13" xfId="49346"/>
    <cellStyle name="Subtotal 12 13 2" xfId="49347"/>
    <cellStyle name="Sub-total 12 13 2" xfId="49348"/>
    <cellStyle name="Subtotal 12 13 3" xfId="49349"/>
    <cellStyle name="Sub-total 12 13 3" xfId="49350"/>
    <cellStyle name="Subtotal 12 13 4" xfId="49351"/>
    <cellStyle name="Sub-total 12 13 4" xfId="49352"/>
    <cellStyle name="Subtotal 12 13 5" xfId="49353"/>
    <cellStyle name="Sub-total 12 13 5" xfId="49354"/>
    <cellStyle name="Subtotal 12 13 6" xfId="49355"/>
    <cellStyle name="Sub-total 12 13 6" xfId="49356"/>
    <cellStyle name="Subtotal 12 14" xfId="49357"/>
    <cellStyle name="Sub-total 12 14" xfId="49358"/>
    <cellStyle name="Subtotal 12 15" xfId="49359"/>
    <cellStyle name="Sub-total 12 15" xfId="49360"/>
    <cellStyle name="Subtotal 12 16" xfId="49361"/>
    <cellStyle name="Sub-total 12 16" xfId="49362"/>
    <cellStyle name="Subtotal 12 17" xfId="49363"/>
    <cellStyle name="Sub-total 12 17" xfId="49364"/>
    <cellStyle name="Subtotal 12 18" xfId="49365"/>
    <cellStyle name="Sub-total 12 18" xfId="49366"/>
    <cellStyle name="Subtotal 12 2" xfId="49367"/>
    <cellStyle name="Sub-total 12 2" xfId="49368"/>
    <cellStyle name="Subtotal 12 2 2" xfId="49369"/>
    <cellStyle name="Sub-total 12 2 2" xfId="49370"/>
    <cellStyle name="Subtotal 12 2 3" xfId="49371"/>
    <cellStyle name="Sub-total 12 2 3" xfId="49372"/>
    <cellStyle name="Subtotal 12 2 4" xfId="49373"/>
    <cellStyle name="Sub-total 12 2 4" xfId="49374"/>
    <cellStyle name="Subtotal 12 2 5" xfId="49375"/>
    <cellStyle name="Sub-total 12 2 5" xfId="49376"/>
    <cellStyle name="Subtotal 12 2 6" xfId="49377"/>
    <cellStyle name="Sub-total 12 2 6" xfId="49378"/>
    <cellStyle name="Subtotal 12 3" xfId="49379"/>
    <cellStyle name="Sub-total 12 3" xfId="49380"/>
    <cellStyle name="Subtotal 12 3 2" xfId="49381"/>
    <cellStyle name="Sub-total 12 3 2" xfId="49382"/>
    <cellStyle name="Subtotal 12 3 3" xfId="49383"/>
    <cellStyle name="Sub-total 12 3 3" xfId="49384"/>
    <cellStyle name="Subtotal 12 3 4" xfId="49385"/>
    <cellStyle name="Sub-total 12 3 4" xfId="49386"/>
    <cellStyle name="Subtotal 12 3 5" xfId="49387"/>
    <cellStyle name="Sub-total 12 3 5" xfId="49388"/>
    <cellStyle name="Subtotal 12 3 6" xfId="49389"/>
    <cellStyle name="Sub-total 12 3 6" xfId="49390"/>
    <cellStyle name="Subtotal 12 4" xfId="49391"/>
    <cellStyle name="Sub-total 12 4" xfId="49392"/>
    <cellStyle name="Subtotal 12 4 2" xfId="49393"/>
    <cellStyle name="Sub-total 12 4 2" xfId="49394"/>
    <cellStyle name="Subtotal 12 4 3" xfId="49395"/>
    <cellStyle name="Sub-total 12 4 3" xfId="49396"/>
    <cellStyle name="Subtotal 12 4 4" xfId="49397"/>
    <cellStyle name="Sub-total 12 4 4" xfId="49398"/>
    <cellStyle name="Subtotal 12 4 5" xfId="49399"/>
    <cellStyle name="Sub-total 12 4 5" xfId="49400"/>
    <cellStyle name="Subtotal 12 4 6" xfId="49401"/>
    <cellStyle name="Sub-total 12 4 6" xfId="49402"/>
    <cellStyle name="Subtotal 12 5" xfId="49403"/>
    <cellStyle name="Sub-total 12 5" xfId="49404"/>
    <cellStyle name="Subtotal 12 5 2" xfId="49405"/>
    <cellStyle name="Sub-total 12 5 2" xfId="49406"/>
    <cellStyle name="Subtotal 12 5 3" xfId="49407"/>
    <cellStyle name="Sub-total 12 5 3" xfId="49408"/>
    <cellStyle name="Subtotal 12 5 4" xfId="49409"/>
    <cellStyle name="Sub-total 12 5 4" xfId="49410"/>
    <cellStyle name="Subtotal 12 5 5" xfId="49411"/>
    <cellStyle name="Sub-total 12 5 5" xfId="49412"/>
    <cellStyle name="Subtotal 12 5 6" xfId="49413"/>
    <cellStyle name="Sub-total 12 5 6" xfId="49414"/>
    <cellStyle name="Subtotal 12 6" xfId="49415"/>
    <cellStyle name="Sub-total 12 6" xfId="49416"/>
    <cellStyle name="Subtotal 12 6 2" xfId="49417"/>
    <cellStyle name="Sub-total 12 6 2" xfId="49418"/>
    <cellStyle name="Subtotal 12 6 3" xfId="49419"/>
    <cellStyle name="Sub-total 12 6 3" xfId="49420"/>
    <cellStyle name="Subtotal 12 6 4" xfId="49421"/>
    <cellStyle name="Sub-total 12 6 4" xfId="49422"/>
    <cellStyle name="Subtotal 12 6 5" xfId="49423"/>
    <cellStyle name="Sub-total 12 6 5" xfId="49424"/>
    <cellStyle name="Subtotal 12 6 6" xfId="49425"/>
    <cellStyle name="Sub-total 12 6 6" xfId="49426"/>
    <cellStyle name="Subtotal 12 7" xfId="49427"/>
    <cellStyle name="Sub-total 12 7" xfId="49428"/>
    <cellStyle name="Subtotal 12 7 2" xfId="49429"/>
    <cellStyle name="Sub-total 12 7 2" xfId="49430"/>
    <cellStyle name="Subtotal 12 7 3" xfId="49431"/>
    <cellStyle name="Sub-total 12 7 3" xfId="49432"/>
    <cellStyle name="Subtotal 12 7 4" xfId="49433"/>
    <cellStyle name="Sub-total 12 7 4" xfId="49434"/>
    <cellStyle name="Subtotal 12 7 5" xfId="49435"/>
    <cellStyle name="Sub-total 12 7 5" xfId="49436"/>
    <cellStyle name="Subtotal 12 7 6" xfId="49437"/>
    <cellStyle name="Sub-total 12 7 6" xfId="49438"/>
    <cellStyle name="Subtotal 12 8" xfId="49439"/>
    <cellStyle name="Sub-total 12 8" xfId="49440"/>
    <cellStyle name="Subtotal 12 8 2" xfId="49441"/>
    <cellStyle name="Sub-total 12 8 2" xfId="49442"/>
    <cellStyle name="Subtotal 12 8 3" xfId="49443"/>
    <cellStyle name="Sub-total 12 8 3" xfId="49444"/>
    <cellStyle name="Subtotal 12 8 4" xfId="49445"/>
    <cellStyle name="Sub-total 12 8 4" xfId="49446"/>
    <cellStyle name="Subtotal 12 8 5" xfId="49447"/>
    <cellStyle name="Sub-total 12 8 5" xfId="49448"/>
    <cellStyle name="Subtotal 12 8 6" xfId="49449"/>
    <cellStyle name="Sub-total 12 8 6" xfId="49450"/>
    <cellStyle name="Subtotal 12 9" xfId="49451"/>
    <cellStyle name="Sub-total 12 9" xfId="49452"/>
    <cellStyle name="Subtotal 12 9 2" xfId="49453"/>
    <cellStyle name="Sub-total 12 9 2" xfId="49454"/>
    <cellStyle name="Subtotal 12 9 3" xfId="49455"/>
    <cellStyle name="Sub-total 12 9 3" xfId="49456"/>
    <cellStyle name="Subtotal 12 9 4" xfId="49457"/>
    <cellStyle name="Sub-total 12 9 4" xfId="49458"/>
    <cellStyle name="Subtotal 12 9 5" xfId="49459"/>
    <cellStyle name="Sub-total 12 9 5" xfId="49460"/>
    <cellStyle name="Subtotal 12 9 6" xfId="49461"/>
    <cellStyle name="Sub-total 12 9 6" xfId="49462"/>
    <cellStyle name="Subtotal 13" xfId="49463"/>
    <cellStyle name="Sub-total 13" xfId="49464"/>
    <cellStyle name="Subtotal 13 10" xfId="49465"/>
    <cellStyle name="Sub-total 13 10" xfId="49466"/>
    <cellStyle name="Subtotal 13 10 2" xfId="49467"/>
    <cellStyle name="Sub-total 13 10 2" xfId="49468"/>
    <cellStyle name="Subtotal 13 10 3" xfId="49469"/>
    <cellStyle name="Sub-total 13 10 3" xfId="49470"/>
    <cellStyle name="Subtotal 13 10 4" xfId="49471"/>
    <cellStyle name="Sub-total 13 10 4" xfId="49472"/>
    <cellStyle name="Subtotal 13 10 5" xfId="49473"/>
    <cellStyle name="Sub-total 13 10 5" xfId="49474"/>
    <cellStyle name="Subtotal 13 10 6" xfId="49475"/>
    <cellStyle name="Sub-total 13 10 6" xfId="49476"/>
    <cellStyle name="Subtotal 13 11" xfId="49477"/>
    <cellStyle name="Sub-total 13 11" xfId="49478"/>
    <cellStyle name="Subtotal 13 11 2" xfId="49479"/>
    <cellStyle name="Sub-total 13 11 2" xfId="49480"/>
    <cellStyle name="Subtotal 13 11 3" xfId="49481"/>
    <cellStyle name="Sub-total 13 11 3" xfId="49482"/>
    <cellStyle name="Subtotal 13 11 4" xfId="49483"/>
    <cellStyle name="Sub-total 13 11 4" xfId="49484"/>
    <cellStyle name="Subtotal 13 11 5" xfId="49485"/>
    <cellStyle name="Sub-total 13 11 5" xfId="49486"/>
    <cellStyle name="Subtotal 13 11 6" xfId="49487"/>
    <cellStyle name="Sub-total 13 11 6" xfId="49488"/>
    <cellStyle name="Subtotal 13 12" xfId="49489"/>
    <cellStyle name="Sub-total 13 12" xfId="49490"/>
    <cellStyle name="Subtotal 13 12 2" xfId="49491"/>
    <cellStyle name="Sub-total 13 12 2" xfId="49492"/>
    <cellStyle name="Subtotal 13 12 3" xfId="49493"/>
    <cellStyle name="Sub-total 13 12 3" xfId="49494"/>
    <cellStyle name="Subtotal 13 12 4" xfId="49495"/>
    <cellStyle name="Sub-total 13 12 4" xfId="49496"/>
    <cellStyle name="Subtotal 13 12 5" xfId="49497"/>
    <cellStyle name="Sub-total 13 12 5" xfId="49498"/>
    <cellStyle name="Subtotal 13 12 6" xfId="49499"/>
    <cellStyle name="Sub-total 13 12 6" xfId="49500"/>
    <cellStyle name="Subtotal 13 13" xfId="49501"/>
    <cellStyle name="Sub-total 13 13" xfId="49502"/>
    <cellStyle name="Subtotal 13 13 2" xfId="49503"/>
    <cellStyle name="Sub-total 13 13 2" xfId="49504"/>
    <cellStyle name="Subtotal 13 13 3" xfId="49505"/>
    <cellStyle name="Sub-total 13 13 3" xfId="49506"/>
    <cellStyle name="Subtotal 13 13 4" xfId="49507"/>
    <cellStyle name="Sub-total 13 13 4" xfId="49508"/>
    <cellStyle name="Subtotal 13 13 5" xfId="49509"/>
    <cellStyle name="Sub-total 13 13 5" xfId="49510"/>
    <cellStyle name="Subtotal 13 13 6" xfId="49511"/>
    <cellStyle name="Sub-total 13 13 6" xfId="49512"/>
    <cellStyle name="Subtotal 13 14" xfId="49513"/>
    <cellStyle name="Sub-total 13 14" xfId="49514"/>
    <cellStyle name="Subtotal 13 15" xfId="49515"/>
    <cellStyle name="Sub-total 13 15" xfId="49516"/>
    <cellStyle name="Subtotal 13 16" xfId="49517"/>
    <cellStyle name="Sub-total 13 16" xfId="49518"/>
    <cellStyle name="Subtotal 13 17" xfId="49519"/>
    <cellStyle name="Sub-total 13 17" xfId="49520"/>
    <cellStyle name="Subtotal 13 18" xfId="49521"/>
    <cellStyle name="Sub-total 13 18" xfId="49522"/>
    <cellStyle name="Subtotal 13 2" xfId="49523"/>
    <cellStyle name="Sub-total 13 2" xfId="49524"/>
    <cellStyle name="Subtotal 13 2 2" xfId="49525"/>
    <cellStyle name="Sub-total 13 2 2" xfId="49526"/>
    <cellStyle name="Subtotal 13 2 3" xfId="49527"/>
    <cellStyle name="Sub-total 13 2 3" xfId="49528"/>
    <cellStyle name="Subtotal 13 2 4" xfId="49529"/>
    <cellStyle name="Sub-total 13 2 4" xfId="49530"/>
    <cellStyle name="Subtotal 13 2 5" xfId="49531"/>
    <cellStyle name="Sub-total 13 2 5" xfId="49532"/>
    <cellStyle name="Subtotal 13 2 6" xfId="49533"/>
    <cellStyle name="Sub-total 13 2 6" xfId="49534"/>
    <cellStyle name="Subtotal 13 3" xfId="49535"/>
    <cellStyle name="Sub-total 13 3" xfId="49536"/>
    <cellStyle name="Subtotal 13 3 2" xfId="49537"/>
    <cellStyle name="Sub-total 13 3 2" xfId="49538"/>
    <cellStyle name="Subtotal 13 3 3" xfId="49539"/>
    <cellStyle name="Sub-total 13 3 3" xfId="49540"/>
    <cellStyle name="Subtotal 13 3 4" xfId="49541"/>
    <cellStyle name="Sub-total 13 3 4" xfId="49542"/>
    <cellStyle name="Subtotal 13 3 5" xfId="49543"/>
    <cellStyle name="Sub-total 13 3 5" xfId="49544"/>
    <cellStyle name="Subtotal 13 3 6" xfId="49545"/>
    <cellStyle name="Sub-total 13 3 6" xfId="49546"/>
    <cellStyle name="Subtotal 13 4" xfId="49547"/>
    <cellStyle name="Sub-total 13 4" xfId="49548"/>
    <cellStyle name="Subtotal 13 4 2" xfId="49549"/>
    <cellStyle name="Sub-total 13 4 2" xfId="49550"/>
    <cellStyle name="Subtotal 13 4 3" xfId="49551"/>
    <cellStyle name="Sub-total 13 4 3" xfId="49552"/>
    <cellStyle name="Subtotal 13 4 4" xfId="49553"/>
    <cellStyle name="Sub-total 13 4 4" xfId="49554"/>
    <cellStyle name="Subtotal 13 4 5" xfId="49555"/>
    <cellStyle name="Sub-total 13 4 5" xfId="49556"/>
    <cellStyle name="Subtotal 13 4 6" xfId="49557"/>
    <cellStyle name="Sub-total 13 4 6" xfId="49558"/>
    <cellStyle name="Subtotal 13 5" xfId="49559"/>
    <cellStyle name="Sub-total 13 5" xfId="49560"/>
    <cellStyle name="Subtotal 13 5 2" xfId="49561"/>
    <cellStyle name="Sub-total 13 5 2" xfId="49562"/>
    <cellStyle name="Subtotal 13 5 3" xfId="49563"/>
    <cellStyle name="Sub-total 13 5 3" xfId="49564"/>
    <cellStyle name="Subtotal 13 5 4" xfId="49565"/>
    <cellStyle name="Sub-total 13 5 4" xfId="49566"/>
    <cellStyle name="Subtotal 13 5 5" xfId="49567"/>
    <cellStyle name="Sub-total 13 5 5" xfId="49568"/>
    <cellStyle name="Subtotal 13 5 6" xfId="49569"/>
    <cellStyle name="Sub-total 13 5 6" xfId="49570"/>
    <cellStyle name="Subtotal 13 6" xfId="49571"/>
    <cellStyle name="Sub-total 13 6" xfId="49572"/>
    <cellStyle name="Subtotal 13 6 2" xfId="49573"/>
    <cellStyle name="Sub-total 13 6 2" xfId="49574"/>
    <cellStyle name="Subtotal 13 6 3" xfId="49575"/>
    <cellStyle name="Sub-total 13 6 3" xfId="49576"/>
    <cellStyle name="Subtotal 13 6 4" xfId="49577"/>
    <cellStyle name="Sub-total 13 6 4" xfId="49578"/>
    <cellStyle name="Subtotal 13 6 5" xfId="49579"/>
    <cellStyle name="Sub-total 13 6 5" xfId="49580"/>
    <cellStyle name="Subtotal 13 6 6" xfId="49581"/>
    <cellStyle name="Sub-total 13 6 6" xfId="49582"/>
    <cellStyle name="Subtotal 13 7" xfId="49583"/>
    <cellStyle name="Sub-total 13 7" xfId="49584"/>
    <cellStyle name="Subtotal 13 7 2" xfId="49585"/>
    <cellStyle name="Sub-total 13 7 2" xfId="49586"/>
    <cellStyle name="Subtotal 13 7 3" xfId="49587"/>
    <cellStyle name="Sub-total 13 7 3" xfId="49588"/>
    <cellStyle name="Subtotal 13 7 4" xfId="49589"/>
    <cellStyle name="Sub-total 13 7 4" xfId="49590"/>
    <cellStyle name="Subtotal 13 7 5" xfId="49591"/>
    <cellStyle name="Sub-total 13 7 5" xfId="49592"/>
    <cellStyle name="Subtotal 13 7 6" xfId="49593"/>
    <cellStyle name="Sub-total 13 7 6" xfId="49594"/>
    <cellStyle name="Subtotal 13 8" xfId="49595"/>
    <cellStyle name="Sub-total 13 8" xfId="49596"/>
    <cellStyle name="Subtotal 13 8 2" xfId="49597"/>
    <cellStyle name="Sub-total 13 8 2" xfId="49598"/>
    <cellStyle name="Subtotal 13 8 3" xfId="49599"/>
    <cellStyle name="Sub-total 13 8 3" xfId="49600"/>
    <cellStyle name="Subtotal 13 8 4" xfId="49601"/>
    <cellStyle name="Sub-total 13 8 4" xfId="49602"/>
    <cellStyle name="Subtotal 13 8 5" xfId="49603"/>
    <cellStyle name="Sub-total 13 8 5" xfId="49604"/>
    <cellStyle name="Subtotal 13 8 6" xfId="49605"/>
    <cellStyle name="Sub-total 13 8 6" xfId="49606"/>
    <cellStyle name="Subtotal 13 9" xfId="49607"/>
    <cellStyle name="Sub-total 13 9" xfId="49608"/>
    <cellStyle name="Subtotal 13 9 2" xfId="49609"/>
    <cellStyle name="Sub-total 13 9 2" xfId="49610"/>
    <cellStyle name="Subtotal 13 9 3" xfId="49611"/>
    <cellStyle name="Sub-total 13 9 3" xfId="49612"/>
    <cellStyle name="Subtotal 13 9 4" xfId="49613"/>
    <cellStyle name="Sub-total 13 9 4" xfId="49614"/>
    <cellStyle name="Subtotal 13 9 5" xfId="49615"/>
    <cellStyle name="Sub-total 13 9 5" xfId="49616"/>
    <cellStyle name="Subtotal 13 9 6" xfId="49617"/>
    <cellStyle name="Sub-total 13 9 6" xfId="49618"/>
    <cellStyle name="Subtotal 14" xfId="49619"/>
    <cellStyle name="Sub-total 14" xfId="49620"/>
    <cellStyle name="Subtotal 14 2" xfId="49621"/>
    <cellStyle name="Sub-total 14 2" xfId="49622"/>
    <cellStyle name="Subtotal 14 3" xfId="49623"/>
    <cellStyle name="Sub-total 14 3" xfId="49624"/>
    <cellStyle name="Subtotal 14 4" xfId="49625"/>
    <cellStyle name="Sub-total 14 4" xfId="49626"/>
    <cellStyle name="Subtotal 14 5" xfId="49627"/>
    <cellStyle name="Sub-total 14 5" xfId="49628"/>
    <cellStyle name="Subtotal 14 6" xfId="49629"/>
    <cellStyle name="Sub-total 14 6" xfId="49630"/>
    <cellStyle name="Subtotal 15" xfId="49631"/>
    <cellStyle name="Sub-total 15" xfId="49632"/>
    <cellStyle name="Subtotal 15 2" xfId="49633"/>
    <cellStyle name="Sub-total 15 2" xfId="49634"/>
    <cellStyle name="Subtotal 15 3" xfId="49635"/>
    <cellStyle name="Sub-total 15 3" xfId="49636"/>
    <cellStyle name="Subtotal 15 4" xfId="49637"/>
    <cellStyle name="Sub-total 15 4" xfId="49638"/>
    <cellStyle name="Subtotal 15 5" xfId="49639"/>
    <cellStyle name="Sub-total 15 5" xfId="49640"/>
    <cellStyle name="Subtotal 15 6" xfId="49641"/>
    <cellStyle name="Sub-total 15 6" xfId="49642"/>
    <cellStyle name="Subtotal 16" xfId="49643"/>
    <cellStyle name="Sub-total 16" xfId="49644"/>
    <cellStyle name="Subtotal 16 2" xfId="49645"/>
    <cellStyle name="Sub-total 16 2" xfId="49646"/>
    <cellStyle name="Subtotal 16 3" xfId="49647"/>
    <cellStyle name="Sub-total 16 3" xfId="49648"/>
    <cellStyle name="Subtotal 16 4" xfId="49649"/>
    <cellStyle name="Sub-total 16 4" xfId="49650"/>
    <cellStyle name="Subtotal 16 5" xfId="49651"/>
    <cellStyle name="Sub-total 16 5" xfId="49652"/>
    <cellStyle name="Subtotal 16 6" xfId="49653"/>
    <cellStyle name="Sub-total 16 6" xfId="49654"/>
    <cellStyle name="Subtotal 17" xfId="49655"/>
    <cellStyle name="Sub-total 17" xfId="49656"/>
    <cellStyle name="Subtotal 17 2" xfId="49657"/>
    <cellStyle name="Sub-total 17 2" xfId="49658"/>
    <cellStyle name="Subtotal 17 3" xfId="49659"/>
    <cellStyle name="Sub-total 17 3" xfId="49660"/>
    <cellStyle name="Subtotal 17 4" xfId="49661"/>
    <cellStyle name="Sub-total 17 4" xfId="49662"/>
    <cellStyle name="Subtotal 17 5" xfId="49663"/>
    <cellStyle name="Sub-total 17 5" xfId="49664"/>
    <cellStyle name="Subtotal 17 6" xfId="49665"/>
    <cellStyle name="Sub-total 17 6" xfId="49666"/>
    <cellStyle name="Subtotal 18" xfId="49667"/>
    <cellStyle name="Sub-total 18" xfId="49668"/>
    <cellStyle name="Subtotal 18 2" xfId="49669"/>
    <cellStyle name="Sub-total 18 2" xfId="49670"/>
    <cellStyle name="Subtotal 18 3" xfId="49671"/>
    <cellStyle name="Sub-total 18 3" xfId="49672"/>
    <cellStyle name="Subtotal 18 4" xfId="49673"/>
    <cellStyle name="Sub-total 18 4" xfId="49674"/>
    <cellStyle name="Subtotal 18 5" xfId="49675"/>
    <cellStyle name="Sub-total 18 5" xfId="49676"/>
    <cellStyle name="Subtotal 18 6" xfId="49677"/>
    <cellStyle name="Sub-total 18 6" xfId="49678"/>
    <cellStyle name="Subtotal 19" xfId="49679"/>
    <cellStyle name="Sub-total 19" xfId="49680"/>
    <cellStyle name="Subtotal 19 2" xfId="49681"/>
    <cellStyle name="Sub-total 19 2" xfId="49682"/>
    <cellStyle name="Subtotal 19 3" xfId="49683"/>
    <cellStyle name="Sub-total 19 3" xfId="49684"/>
    <cellStyle name="Subtotal 19 4" xfId="49685"/>
    <cellStyle name="Sub-total 19 4" xfId="49686"/>
    <cellStyle name="Subtotal 19 5" xfId="49687"/>
    <cellStyle name="Sub-total 19 5" xfId="49688"/>
    <cellStyle name="Subtotal 19 6" xfId="49689"/>
    <cellStyle name="Sub-total 19 6" xfId="49690"/>
    <cellStyle name="Subtotal 2" xfId="19929"/>
    <cellStyle name="Sub-total 2" xfId="19930"/>
    <cellStyle name="Subtotal 2 10" xfId="49691"/>
    <cellStyle name="Sub-total 2 10" xfId="49692"/>
    <cellStyle name="Subtotal 2 10 2" xfId="49693"/>
    <cellStyle name="Sub-total 2 10 2" xfId="49694"/>
    <cellStyle name="Subtotal 2 10 3" xfId="49695"/>
    <cellStyle name="Sub-total 2 10 3" xfId="49696"/>
    <cellStyle name="Subtotal 2 10 4" xfId="49697"/>
    <cellStyle name="Sub-total 2 10 4" xfId="49698"/>
    <cellStyle name="Subtotal 2 10 5" xfId="49699"/>
    <cellStyle name="Sub-total 2 10 5" xfId="49700"/>
    <cellStyle name="Subtotal 2 10 6" xfId="49701"/>
    <cellStyle name="Sub-total 2 10 6" xfId="49702"/>
    <cellStyle name="Subtotal 2 11" xfId="49703"/>
    <cellStyle name="Sub-total 2 11" xfId="49704"/>
    <cellStyle name="Subtotal 2 11 2" xfId="49705"/>
    <cellStyle name="Sub-total 2 11 2" xfId="49706"/>
    <cellStyle name="Subtotal 2 11 3" xfId="49707"/>
    <cellStyle name="Sub-total 2 11 3" xfId="49708"/>
    <cellStyle name="Subtotal 2 11 4" xfId="49709"/>
    <cellStyle name="Sub-total 2 11 4" xfId="49710"/>
    <cellStyle name="Subtotal 2 11 5" xfId="49711"/>
    <cellStyle name="Sub-total 2 11 5" xfId="49712"/>
    <cellStyle name="Subtotal 2 11 6" xfId="49713"/>
    <cellStyle name="Sub-total 2 11 6" xfId="49714"/>
    <cellStyle name="Subtotal 2 12" xfId="49715"/>
    <cellStyle name="Sub-total 2 12" xfId="49716"/>
    <cellStyle name="Subtotal 2 12 2" xfId="49717"/>
    <cellStyle name="Sub-total 2 12 2" xfId="49718"/>
    <cellStyle name="Subtotal 2 12 3" xfId="49719"/>
    <cellStyle name="Sub-total 2 12 3" xfId="49720"/>
    <cellStyle name="Subtotal 2 12 4" xfId="49721"/>
    <cellStyle name="Sub-total 2 12 4" xfId="49722"/>
    <cellStyle name="Subtotal 2 12 5" xfId="49723"/>
    <cellStyle name="Sub-total 2 12 5" xfId="49724"/>
    <cellStyle name="Subtotal 2 12 6" xfId="49725"/>
    <cellStyle name="Sub-total 2 12 6" xfId="49726"/>
    <cellStyle name="Subtotal 2 13" xfId="49727"/>
    <cellStyle name="Sub-total 2 13" xfId="49728"/>
    <cellStyle name="Subtotal 2 13 2" xfId="49729"/>
    <cellStyle name="Sub-total 2 13 2" xfId="49730"/>
    <cellStyle name="Subtotal 2 13 3" xfId="49731"/>
    <cellStyle name="Sub-total 2 13 3" xfId="49732"/>
    <cellStyle name="Subtotal 2 13 4" xfId="49733"/>
    <cellStyle name="Sub-total 2 13 4" xfId="49734"/>
    <cellStyle name="Subtotal 2 13 5" xfId="49735"/>
    <cellStyle name="Sub-total 2 13 5" xfId="49736"/>
    <cellStyle name="Subtotal 2 13 6" xfId="49737"/>
    <cellStyle name="Sub-total 2 13 6" xfId="49738"/>
    <cellStyle name="Subtotal 2 14" xfId="49739"/>
    <cellStyle name="Sub-total 2 14" xfId="49740"/>
    <cellStyle name="Subtotal 2 15" xfId="49741"/>
    <cellStyle name="Sub-total 2 15" xfId="49742"/>
    <cellStyle name="Subtotal 2 16" xfId="49743"/>
    <cellStyle name="Sub-total 2 16" xfId="49744"/>
    <cellStyle name="Subtotal 2 17" xfId="49745"/>
    <cellStyle name="Sub-total 2 17" xfId="49746"/>
    <cellStyle name="Subtotal 2 18" xfId="49747"/>
    <cellStyle name="Sub-total 2 18" xfId="49748"/>
    <cellStyle name="Subtotal 2 2" xfId="49749"/>
    <cellStyle name="Sub-total 2 2" xfId="49750"/>
    <cellStyle name="Subtotal 2 2 10" xfId="49751"/>
    <cellStyle name="Sub-total 2 2 10" xfId="49752"/>
    <cellStyle name="Subtotal 2 2 11" xfId="49753"/>
    <cellStyle name="Sub-total 2 2 11" xfId="49754"/>
    <cellStyle name="Subtotal 2 2 12" xfId="49755"/>
    <cellStyle name="Sub-total 2 2 12" xfId="49756"/>
    <cellStyle name="Subtotal 2 2 13" xfId="49757"/>
    <cellStyle name="Sub-total 2 2 13" xfId="49758"/>
    <cellStyle name="Subtotal 2 2 14" xfId="49759"/>
    <cellStyle name="Sub-total 2 2 14" xfId="49760"/>
    <cellStyle name="Subtotal 2 2 15" xfId="49761"/>
    <cellStyle name="Sub-total 2 2 15" xfId="49762"/>
    <cellStyle name="Subtotal 2 2 16" xfId="49763"/>
    <cellStyle name="Sub-total 2 2 16" xfId="49764"/>
    <cellStyle name="Subtotal 2 2 17" xfId="49765"/>
    <cellStyle name="Sub-total 2 2 17" xfId="49766"/>
    <cellStyle name="Subtotal 2 2 18" xfId="49767"/>
    <cellStyle name="Sub-total 2 2 18" xfId="49768"/>
    <cellStyle name="Subtotal 2 2 19" xfId="49769"/>
    <cellStyle name="Sub-total 2 2 19" xfId="49770"/>
    <cellStyle name="Subtotal 2 2 2" xfId="49771"/>
    <cellStyle name="Sub-total 2 2 2" xfId="49772"/>
    <cellStyle name="Subtotal 2 2 20" xfId="49773"/>
    <cellStyle name="Sub-total 2 2 20" xfId="49774"/>
    <cellStyle name="Subtotal 2 2 21" xfId="49775"/>
    <cellStyle name="Sub-total 2 2 21" xfId="49776"/>
    <cellStyle name="Subtotal 2 2 22" xfId="49777"/>
    <cellStyle name="Sub-total 2 2 22" xfId="49778"/>
    <cellStyle name="Subtotal 2 2 23" xfId="49779"/>
    <cellStyle name="Sub-total 2 2 23" xfId="49780"/>
    <cellStyle name="Subtotal 2 2 3" xfId="49781"/>
    <cellStyle name="Sub-total 2 2 3" xfId="49782"/>
    <cellStyle name="Subtotal 2 2 4" xfId="49783"/>
    <cellStyle name="Sub-total 2 2 4" xfId="49784"/>
    <cellStyle name="Subtotal 2 2 5" xfId="49785"/>
    <cellStyle name="Sub-total 2 2 5" xfId="49786"/>
    <cellStyle name="Subtotal 2 2 6" xfId="49787"/>
    <cellStyle name="Sub-total 2 2 6" xfId="49788"/>
    <cellStyle name="Subtotal 2 2 7" xfId="49789"/>
    <cellStyle name="Sub-total 2 2 7" xfId="49790"/>
    <cellStyle name="Subtotal 2 2 8" xfId="49791"/>
    <cellStyle name="Sub-total 2 2 8" xfId="49792"/>
    <cellStyle name="Subtotal 2 2 9" xfId="49793"/>
    <cellStyle name="Sub-total 2 2 9" xfId="49794"/>
    <cellStyle name="Subtotal 2 3" xfId="49795"/>
    <cellStyle name="Sub-total 2 3" xfId="49796"/>
    <cellStyle name="Subtotal 2 3 10" xfId="49797"/>
    <cellStyle name="Sub-total 2 3 10" xfId="49798"/>
    <cellStyle name="Subtotal 2 3 11" xfId="49799"/>
    <cellStyle name="Sub-total 2 3 11" xfId="49800"/>
    <cellStyle name="Subtotal 2 3 12" xfId="49801"/>
    <cellStyle name="Sub-total 2 3 12" xfId="49802"/>
    <cellStyle name="Subtotal 2 3 13" xfId="49803"/>
    <cellStyle name="Sub-total 2 3 13" xfId="49804"/>
    <cellStyle name="Subtotal 2 3 14" xfId="49805"/>
    <cellStyle name="Sub-total 2 3 14" xfId="49806"/>
    <cellStyle name="Subtotal 2 3 15" xfId="49807"/>
    <cellStyle name="Sub-total 2 3 15" xfId="49808"/>
    <cellStyle name="Subtotal 2 3 16" xfId="49809"/>
    <cellStyle name="Sub-total 2 3 16" xfId="49810"/>
    <cellStyle name="Subtotal 2 3 17" xfId="49811"/>
    <cellStyle name="Sub-total 2 3 17" xfId="49812"/>
    <cellStyle name="Subtotal 2 3 18" xfId="49813"/>
    <cellStyle name="Sub-total 2 3 18" xfId="49814"/>
    <cellStyle name="Subtotal 2 3 19" xfId="49815"/>
    <cellStyle name="Sub-total 2 3 19" xfId="49816"/>
    <cellStyle name="Subtotal 2 3 2" xfId="49817"/>
    <cellStyle name="Sub-total 2 3 2" xfId="49818"/>
    <cellStyle name="Subtotal 2 3 20" xfId="49819"/>
    <cellStyle name="Sub-total 2 3 20" xfId="49820"/>
    <cellStyle name="Subtotal 2 3 21" xfId="49821"/>
    <cellStyle name="Sub-total 2 3 21" xfId="49822"/>
    <cellStyle name="Subtotal 2 3 22" xfId="49823"/>
    <cellStyle name="Sub-total 2 3 22" xfId="49824"/>
    <cellStyle name="Subtotal 2 3 23" xfId="49825"/>
    <cellStyle name="Sub-total 2 3 23" xfId="49826"/>
    <cellStyle name="Subtotal 2 3 3" xfId="49827"/>
    <cellStyle name="Sub-total 2 3 3" xfId="49828"/>
    <cellStyle name="Subtotal 2 3 4" xfId="49829"/>
    <cellStyle name="Sub-total 2 3 4" xfId="49830"/>
    <cellStyle name="Subtotal 2 3 5" xfId="49831"/>
    <cellStyle name="Sub-total 2 3 5" xfId="49832"/>
    <cellStyle name="Subtotal 2 3 6" xfId="49833"/>
    <cellStyle name="Sub-total 2 3 6" xfId="49834"/>
    <cellStyle name="Subtotal 2 3 7" xfId="49835"/>
    <cellStyle name="Sub-total 2 3 7" xfId="49836"/>
    <cellStyle name="Subtotal 2 3 8" xfId="49837"/>
    <cellStyle name="Sub-total 2 3 8" xfId="49838"/>
    <cellStyle name="Subtotal 2 3 9" xfId="49839"/>
    <cellStyle name="Sub-total 2 3 9" xfId="49840"/>
    <cellStyle name="Subtotal 2 4" xfId="49841"/>
    <cellStyle name="Sub-total 2 4" xfId="49842"/>
    <cellStyle name="Subtotal 2 4 2" xfId="49843"/>
    <cellStyle name="Sub-total 2 4 2" xfId="49844"/>
    <cellStyle name="Subtotal 2 4 3" xfId="49845"/>
    <cellStyle name="Sub-total 2 4 3" xfId="49846"/>
    <cellStyle name="Subtotal 2 4 4" xfId="49847"/>
    <cellStyle name="Sub-total 2 4 4" xfId="49848"/>
    <cellStyle name="Subtotal 2 4 5" xfId="49849"/>
    <cellStyle name="Sub-total 2 4 5" xfId="49850"/>
    <cellStyle name="Subtotal 2 4 6" xfId="49851"/>
    <cellStyle name="Sub-total 2 4 6" xfId="49852"/>
    <cellStyle name="Subtotal 2 5" xfId="49853"/>
    <cellStyle name="Sub-total 2 5" xfId="49854"/>
    <cellStyle name="Subtotal 2 5 2" xfId="49855"/>
    <cellStyle name="Sub-total 2 5 2" xfId="49856"/>
    <cellStyle name="Subtotal 2 5 3" xfId="49857"/>
    <cellStyle name="Sub-total 2 5 3" xfId="49858"/>
    <cellStyle name="Subtotal 2 5 4" xfId="49859"/>
    <cellStyle name="Sub-total 2 5 4" xfId="49860"/>
    <cellStyle name="Subtotal 2 5 5" xfId="49861"/>
    <cellStyle name="Sub-total 2 5 5" xfId="49862"/>
    <cellStyle name="Subtotal 2 5 6" xfId="49863"/>
    <cellStyle name="Sub-total 2 5 6" xfId="49864"/>
    <cellStyle name="Subtotal 2 6" xfId="49865"/>
    <cellStyle name="Sub-total 2 6" xfId="49866"/>
    <cellStyle name="Subtotal 2 6 2" xfId="49867"/>
    <cellStyle name="Sub-total 2 6 2" xfId="49868"/>
    <cellStyle name="Subtotal 2 6 3" xfId="49869"/>
    <cellStyle name="Sub-total 2 6 3" xfId="49870"/>
    <cellStyle name="Subtotal 2 6 4" xfId="49871"/>
    <cellStyle name="Sub-total 2 6 4" xfId="49872"/>
    <cellStyle name="Subtotal 2 6 5" xfId="49873"/>
    <cellStyle name="Sub-total 2 6 5" xfId="49874"/>
    <cellStyle name="Subtotal 2 6 6" xfId="49875"/>
    <cellStyle name="Sub-total 2 6 6" xfId="49876"/>
    <cellStyle name="Subtotal 2 7" xfId="49877"/>
    <cellStyle name="Sub-total 2 7" xfId="49878"/>
    <cellStyle name="Subtotal 2 7 2" xfId="49879"/>
    <cellStyle name="Sub-total 2 7 2" xfId="49880"/>
    <cellStyle name="Subtotal 2 7 3" xfId="49881"/>
    <cellStyle name="Sub-total 2 7 3" xfId="49882"/>
    <cellStyle name="Subtotal 2 7 4" xfId="49883"/>
    <cellStyle name="Sub-total 2 7 4" xfId="49884"/>
    <cellStyle name="Subtotal 2 7 5" xfId="49885"/>
    <cellStyle name="Sub-total 2 7 5" xfId="49886"/>
    <cellStyle name="Subtotal 2 7 6" xfId="49887"/>
    <cellStyle name="Sub-total 2 7 6" xfId="49888"/>
    <cellStyle name="Subtotal 2 8" xfId="49889"/>
    <cellStyle name="Sub-total 2 8" xfId="49890"/>
    <cellStyle name="Subtotal 2 8 2" xfId="49891"/>
    <cellStyle name="Sub-total 2 8 2" xfId="49892"/>
    <cellStyle name="Subtotal 2 8 3" xfId="49893"/>
    <cellStyle name="Sub-total 2 8 3" xfId="49894"/>
    <cellStyle name="Subtotal 2 8 4" xfId="49895"/>
    <cellStyle name="Sub-total 2 8 4" xfId="49896"/>
    <cellStyle name="Subtotal 2 8 5" xfId="49897"/>
    <cellStyle name="Sub-total 2 8 5" xfId="49898"/>
    <cellStyle name="Subtotal 2 8 6" xfId="49899"/>
    <cellStyle name="Sub-total 2 8 6" xfId="49900"/>
    <cellStyle name="Subtotal 2 9" xfId="49901"/>
    <cellStyle name="Sub-total 2 9" xfId="49902"/>
    <cellStyle name="Subtotal 2 9 2" xfId="49903"/>
    <cellStyle name="Sub-total 2 9 2" xfId="49904"/>
    <cellStyle name="Subtotal 2 9 3" xfId="49905"/>
    <cellStyle name="Sub-total 2 9 3" xfId="49906"/>
    <cellStyle name="Subtotal 2 9 4" xfId="49907"/>
    <cellStyle name="Sub-total 2 9 4" xfId="49908"/>
    <cellStyle name="Subtotal 2 9 5" xfId="49909"/>
    <cellStyle name="Sub-total 2 9 5" xfId="49910"/>
    <cellStyle name="Subtotal 2 9 6" xfId="49911"/>
    <cellStyle name="Sub-total 2 9 6" xfId="49912"/>
    <cellStyle name="Subtotal 20" xfId="49913"/>
    <cellStyle name="Sub-total 20" xfId="49914"/>
    <cellStyle name="Subtotal 20 2" xfId="49915"/>
    <cellStyle name="Sub-total 20 2" xfId="49916"/>
    <cellStyle name="Subtotal 20 3" xfId="49917"/>
    <cellStyle name="Sub-total 20 3" xfId="49918"/>
    <cellStyle name="Subtotal 20 4" xfId="49919"/>
    <cellStyle name="Sub-total 20 4" xfId="49920"/>
    <cellStyle name="Subtotal 20 5" xfId="49921"/>
    <cellStyle name="Sub-total 20 5" xfId="49922"/>
    <cellStyle name="Subtotal 20 6" xfId="49923"/>
    <cellStyle name="Sub-total 20 6" xfId="49924"/>
    <cellStyle name="Subtotal 21" xfId="49925"/>
    <cellStyle name="Sub-total 21" xfId="49926"/>
    <cellStyle name="Subtotal 21 2" xfId="49927"/>
    <cellStyle name="Sub-total 21 2" xfId="49928"/>
    <cellStyle name="Subtotal 21 3" xfId="49929"/>
    <cellStyle name="Sub-total 21 3" xfId="49930"/>
    <cellStyle name="Subtotal 21 4" xfId="49931"/>
    <cellStyle name="Sub-total 21 4" xfId="49932"/>
    <cellStyle name="Subtotal 21 5" xfId="49933"/>
    <cellStyle name="Sub-total 21 5" xfId="49934"/>
    <cellStyle name="Subtotal 21 6" xfId="49935"/>
    <cellStyle name="Sub-total 21 6" xfId="49936"/>
    <cellStyle name="Subtotal 22" xfId="49937"/>
    <cellStyle name="Sub-total 22" xfId="49938"/>
    <cellStyle name="Subtotal 22 2" xfId="49939"/>
    <cellStyle name="Sub-total 22 2" xfId="49940"/>
    <cellStyle name="Subtotal 22 3" xfId="49941"/>
    <cellStyle name="Sub-total 22 3" xfId="49942"/>
    <cellStyle name="Subtotal 22 4" xfId="49943"/>
    <cellStyle name="Sub-total 22 4" xfId="49944"/>
    <cellStyle name="Subtotal 22 5" xfId="49945"/>
    <cellStyle name="Sub-total 22 5" xfId="49946"/>
    <cellStyle name="Subtotal 22 6" xfId="49947"/>
    <cellStyle name="Sub-total 22 6" xfId="49948"/>
    <cellStyle name="Subtotal 23" xfId="49949"/>
    <cellStyle name="Sub-total 23" xfId="49950"/>
    <cellStyle name="Subtotal 23 2" xfId="49951"/>
    <cellStyle name="Sub-total 23 2" xfId="49952"/>
    <cellStyle name="Subtotal 23 3" xfId="49953"/>
    <cellStyle name="Sub-total 23 3" xfId="49954"/>
    <cellStyle name="Subtotal 23 4" xfId="49955"/>
    <cellStyle name="Sub-total 23 4" xfId="49956"/>
    <cellStyle name="Subtotal 23 5" xfId="49957"/>
    <cellStyle name="Sub-total 23 5" xfId="49958"/>
    <cellStyle name="Subtotal 23 6" xfId="49959"/>
    <cellStyle name="Sub-total 23 6" xfId="49960"/>
    <cellStyle name="Subtotal 24" xfId="49961"/>
    <cellStyle name="Sub-total 24" xfId="49962"/>
    <cellStyle name="Subtotal 24 2" xfId="49963"/>
    <cellStyle name="Sub-total 24 2" xfId="49964"/>
    <cellStyle name="Subtotal 24 3" xfId="49965"/>
    <cellStyle name="Sub-total 24 3" xfId="49966"/>
    <cellStyle name="Subtotal 24 4" xfId="49967"/>
    <cellStyle name="Sub-total 24 4" xfId="49968"/>
    <cellStyle name="Subtotal 24 5" xfId="49969"/>
    <cellStyle name="Sub-total 24 5" xfId="49970"/>
    <cellStyle name="Subtotal 24 6" xfId="49971"/>
    <cellStyle name="Sub-total 24 6" xfId="49972"/>
    <cellStyle name="Subtotal 25" xfId="49973"/>
    <cellStyle name="Sub-total 25" xfId="49974"/>
    <cellStyle name="Subtotal 25 2" xfId="49975"/>
    <cellStyle name="Sub-total 25 2" xfId="49976"/>
    <cellStyle name="Subtotal 25 3" xfId="49977"/>
    <cellStyle name="Sub-total 25 3" xfId="49978"/>
    <cellStyle name="Subtotal 25 4" xfId="49979"/>
    <cellStyle name="Sub-total 25 4" xfId="49980"/>
    <cellStyle name="Subtotal 25 5" xfId="49981"/>
    <cellStyle name="Sub-total 25 5" xfId="49982"/>
    <cellStyle name="Subtotal 25 6" xfId="49983"/>
    <cellStyle name="Sub-total 25 6" xfId="49984"/>
    <cellStyle name="Subtotal 26" xfId="49985"/>
    <cellStyle name="Sub-total 26" xfId="49986"/>
    <cellStyle name="Subtotal 26 2" xfId="49987"/>
    <cellStyle name="Sub-total 26 2" xfId="49988"/>
    <cellStyle name="Subtotal 26 3" xfId="49989"/>
    <cellStyle name="Sub-total 26 3" xfId="49990"/>
    <cellStyle name="Subtotal 26 4" xfId="49991"/>
    <cellStyle name="Sub-total 26 4" xfId="49992"/>
    <cellStyle name="Subtotal 26 5" xfId="49993"/>
    <cellStyle name="Sub-total 26 5" xfId="49994"/>
    <cellStyle name="Subtotal 26 6" xfId="49995"/>
    <cellStyle name="Sub-total 26 6" xfId="49996"/>
    <cellStyle name="Subtotal 27" xfId="49997"/>
    <cellStyle name="Sub-total 27" xfId="49998"/>
    <cellStyle name="Subtotal 28" xfId="49999"/>
    <cellStyle name="Sub-total 28" xfId="50000"/>
    <cellStyle name="Subtotal 29" xfId="50001"/>
    <cellStyle name="Sub-total 29" xfId="50002"/>
    <cellStyle name="Subtotal 3" xfId="19931"/>
    <cellStyle name="Sub-total 3" xfId="19932"/>
    <cellStyle name="Subtotal 3 10" xfId="50003"/>
    <cellStyle name="Sub-total 3 10" xfId="50004"/>
    <cellStyle name="Subtotal 3 10 2" xfId="50005"/>
    <cellStyle name="Sub-total 3 10 2" xfId="50006"/>
    <cellStyle name="Subtotal 3 10 3" xfId="50007"/>
    <cellStyle name="Sub-total 3 10 3" xfId="50008"/>
    <cellStyle name="Subtotal 3 10 4" xfId="50009"/>
    <cellStyle name="Sub-total 3 10 4" xfId="50010"/>
    <cellStyle name="Subtotal 3 10 5" xfId="50011"/>
    <cellStyle name="Sub-total 3 10 5" xfId="50012"/>
    <cellStyle name="Subtotal 3 10 6" xfId="50013"/>
    <cellStyle name="Sub-total 3 10 6" xfId="50014"/>
    <cellStyle name="Subtotal 3 11" xfId="50015"/>
    <cellStyle name="Sub-total 3 11" xfId="50016"/>
    <cellStyle name="Subtotal 3 11 2" xfId="50017"/>
    <cellStyle name="Sub-total 3 11 2" xfId="50018"/>
    <cellStyle name="Subtotal 3 11 3" xfId="50019"/>
    <cellStyle name="Sub-total 3 11 3" xfId="50020"/>
    <cellStyle name="Subtotal 3 11 4" xfId="50021"/>
    <cellStyle name="Sub-total 3 11 4" xfId="50022"/>
    <cellStyle name="Subtotal 3 11 5" xfId="50023"/>
    <cellStyle name="Sub-total 3 11 5" xfId="50024"/>
    <cellStyle name="Subtotal 3 11 6" xfId="50025"/>
    <cellStyle name="Sub-total 3 11 6" xfId="50026"/>
    <cellStyle name="Subtotal 3 12" xfId="50027"/>
    <cellStyle name="Sub-total 3 12" xfId="50028"/>
    <cellStyle name="Subtotal 3 12 2" xfId="50029"/>
    <cellStyle name="Sub-total 3 12 2" xfId="50030"/>
    <cellStyle name="Subtotal 3 12 3" xfId="50031"/>
    <cellStyle name="Sub-total 3 12 3" xfId="50032"/>
    <cellStyle name="Subtotal 3 12 4" xfId="50033"/>
    <cellStyle name="Sub-total 3 12 4" xfId="50034"/>
    <cellStyle name="Subtotal 3 12 5" xfId="50035"/>
    <cellStyle name="Sub-total 3 12 5" xfId="50036"/>
    <cellStyle name="Subtotal 3 12 6" xfId="50037"/>
    <cellStyle name="Sub-total 3 12 6" xfId="50038"/>
    <cellStyle name="Subtotal 3 13" xfId="50039"/>
    <cellStyle name="Sub-total 3 13" xfId="50040"/>
    <cellStyle name="Subtotal 3 13 2" xfId="50041"/>
    <cellStyle name="Sub-total 3 13 2" xfId="50042"/>
    <cellStyle name="Subtotal 3 13 3" xfId="50043"/>
    <cellStyle name="Sub-total 3 13 3" xfId="50044"/>
    <cellStyle name="Subtotal 3 13 4" xfId="50045"/>
    <cellStyle name="Sub-total 3 13 4" xfId="50046"/>
    <cellStyle name="Subtotal 3 13 5" xfId="50047"/>
    <cellStyle name="Sub-total 3 13 5" xfId="50048"/>
    <cellStyle name="Subtotal 3 13 6" xfId="50049"/>
    <cellStyle name="Sub-total 3 13 6" xfId="50050"/>
    <cellStyle name="Subtotal 3 14" xfId="50051"/>
    <cellStyle name="Sub-total 3 14" xfId="50052"/>
    <cellStyle name="Subtotal 3 15" xfId="50053"/>
    <cellStyle name="Sub-total 3 15" xfId="50054"/>
    <cellStyle name="Subtotal 3 16" xfId="50055"/>
    <cellStyle name="Sub-total 3 16" xfId="50056"/>
    <cellStyle name="Subtotal 3 17" xfId="50057"/>
    <cellStyle name="Sub-total 3 17" xfId="50058"/>
    <cellStyle name="Subtotal 3 18" xfId="50059"/>
    <cellStyle name="Sub-total 3 18" xfId="50060"/>
    <cellStyle name="Subtotal 3 2" xfId="50061"/>
    <cellStyle name="Sub-total 3 2" xfId="50062"/>
    <cellStyle name="Subtotal 3 2 10" xfId="50063"/>
    <cellStyle name="Sub-total 3 2 10" xfId="50064"/>
    <cellStyle name="Subtotal 3 2 11" xfId="50065"/>
    <cellStyle name="Sub-total 3 2 11" xfId="50066"/>
    <cellStyle name="Subtotal 3 2 12" xfId="50067"/>
    <cellStyle name="Sub-total 3 2 12" xfId="50068"/>
    <cellStyle name="Subtotal 3 2 13" xfId="50069"/>
    <cellStyle name="Sub-total 3 2 13" xfId="50070"/>
    <cellStyle name="Subtotal 3 2 14" xfId="50071"/>
    <cellStyle name="Sub-total 3 2 14" xfId="50072"/>
    <cellStyle name="Subtotal 3 2 15" xfId="50073"/>
    <cellStyle name="Sub-total 3 2 15" xfId="50074"/>
    <cellStyle name="Subtotal 3 2 16" xfId="50075"/>
    <cellStyle name="Sub-total 3 2 16" xfId="50076"/>
    <cellStyle name="Subtotal 3 2 17" xfId="50077"/>
    <cellStyle name="Sub-total 3 2 17" xfId="50078"/>
    <cellStyle name="Subtotal 3 2 18" xfId="50079"/>
    <cellStyle name="Sub-total 3 2 18" xfId="50080"/>
    <cellStyle name="Subtotal 3 2 19" xfId="50081"/>
    <cellStyle name="Sub-total 3 2 19" xfId="50082"/>
    <cellStyle name="Subtotal 3 2 2" xfId="50083"/>
    <cellStyle name="Sub-total 3 2 2" xfId="50084"/>
    <cellStyle name="Subtotal 3 2 20" xfId="50085"/>
    <cellStyle name="Sub-total 3 2 20" xfId="50086"/>
    <cellStyle name="Subtotal 3 2 21" xfId="50087"/>
    <cellStyle name="Sub-total 3 2 21" xfId="50088"/>
    <cellStyle name="Subtotal 3 2 22" xfId="50089"/>
    <cellStyle name="Sub-total 3 2 22" xfId="50090"/>
    <cellStyle name="Subtotal 3 2 23" xfId="50091"/>
    <cellStyle name="Sub-total 3 2 23" xfId="50092"/>
    <cellStyle name="Subtotal 3 2 3" xfId="50093"/>
    <cellStyle name="Sub-total 3 2 3" xfId="50094"/>
    <cellStyle name="Subtotal 3 2 4" xfId="50095"/>
    <cellStyle name="Sub-total 3 2 4" xfId="50096"/>
    <cellStyle name="Subtotal 3 2 5" xfId="50097"/>
    <cellStyle name="Sub-total 3 2 5" xfId="50098"/>
    <cellStyle name="Subtotal 3 2 6" xfId="50099"/>
    <cellStyle name="Sub-total 3 2 6" xfId="50100"/>
    <cellStyle name="Subtotal 3 2 7" xfId="50101"/>
    <cellStyle name="Sub-total 3 2 7" xfId="50102"/>
    <cellStyle name="Subtotal 3 2 8" xfId="50103"/>
    <cellStyle name="Sub-total 3 2 8" xfId="50104"/>
    <cellStyle name="Subtotal 3 2 9" xfId="50105"/>
    <cellStyle name="Sub-total 3 2 9" xfId="50106"/>
    <cellStyle name="Subtotal 3 3" xfId="50107"/>
    <cellStyle name="Sub-total 3 3" xfId="50108"/>
    <cellStyle name="Subtotal 3 3 10" xfId="50109"/>
    <cellStyle name="Sub-total 3 3 10" xfId="50110"/>
    <cellStyle name="Subtotal 3 3 11" xfId="50111"/>
    <cellStyle name="Sub-total 3 3 11" xfId="50112"/>
    <cellStyle name="Subtotal 3 3 12" xfId="50113"/>
    <cellStyle name="Sub-total 3 3 12" xfId="50114"/>
    <cellStyle name="Subtotal 3 3 13" xfId="50115"/>
    <cellStyle name="Sub-total 3 3 13" xfId="50116"/>
    <cellStyle name="Subtotal 3 3 14" xfId="50117"/>
    <cellStyle name="Sub-total 3 3 14" xfId="50118"/>
    <cellStyle name="Subtotal 3 3 15" xfId="50119"/>
    <cellStyle name="Sub-total 3 3 15" xfId="50120"/>
    <cellStyle name="Subtotal 3 3 16" xfId="50121"/>
    <cellStyle name="Sub-total 3 3 16" xfId="50122"/>
    <cellStyle name="Subtotal 3 3 17" xfId="50123"/>
    <cellStyle name="Sub-total 3 3 17" xfId="50124"/>
    <cellStyle name="Subtotal 3 3 18" xfId="50125"/>
    <cellStyle name="Sub-total 3 3 18" xfId="50126"/>
    <cellStyle name="Subtotal 3 3 19" xfId="50127"/>
    <cellStyle name="Sub-total 3 3 19" xfId="50128"/>
    <cellStyle name="Subtotal 3 3 2" xfId="50129"/>
    <cellStyle name="Sub-total 3 3 2" xfId="50130"/>
    <cellStyle name="Subtotal 3 3 20" xfId="50131"/>
    <cellStyle name="Sub-total 3 3 20" xfId="50132"/>
    <cellStyle name="Subtotal 3 3 21" xfId="50133"/>
    <cellStyle name="Sub-total 3 3 21" xfId="50134"/>
    <cellStyle name="Subtotal 3 3 22" xfId="50135"/>
    <cellStyle name="Sub-total 3 3 22" xfId="50136"/>
    <cellStyle name="Subtotal 3 3 23" xfId="50137"/>
    <cellStyle name="Sub-total 3 3 23" xfId="50138"/>
    <cellStyle name="Subtotal 3 3 3" xfId="50139"/>
    <cellStyle name="Sub-total 3 3 3" xfId="50140"/>
    <cellStyle name="Subtotal 3 3 4" xfId="50141"/>
    <cellStyle name="Sub-total 3 3 4" xfId="50142"/>
    <cellStyle name="Subtotal 3 3 5" xfId="50143"/>
    <cellStyle name="Sub-total 3 3 5" xfId="50144"/>
    <cellStyle name="Subtotal 3 3 6" xfId="50145"/>
    <cellStyle name="Sub-total 3 3 6" xfId="50146"/>
    <cellStyle name="Subtotal 3 3 7" xfId="50147"/>
    <cellStyle name="Sub-total 3 3 7" xfId="50148"/>
    <cellStyle name="Subtotal 3 3 8" xfId="50149"/>
    <cellStyle name="Sub-total 3 3 8" xfId="50150"/>
    <cellStyle name="Subtotal 3 3 9" xfId="50151"/>
    <cellStyle name="Sub-total 3 3 9" xfId="50152"/>
    <cellStyle name="Subtotal 3 4" xfId="50153"/>
    <cellStyle name="Sub-total 3 4" xfId="50154"/>
    <cellStyle name="Subtotal 3 4 2" xfId="50155"/>
    <cellStyle name="Sub-total 3 4 2" xfId="50156"/>
    <cellStyle name="Subtotal 3 4 3" xfId="50157"/>
    <cellStyle name="Sub-total 3 4 3" xfId="50158"/>
    <cellStyle name="Subtotal 3 4 4" xfId="50159"/>
    <cellStyle name="Sub-total 3 4 4" xfId="50160"/>
    <cellStyle name="Subtotal 3 4 5" xfId="50161"/>
    <cellStyle name="Sub-total 3 4 5" xfId="50162"/>
    <cellStyle name="Subtotal 3 4 6" xfId="50163"/>
    <cellStyle name="Sub-total 3 4 6" xfId="50164"/>
    <cellStyle name="Subtotal 3 5" xfId="50165"/>
    <cellStyle name="Sub-total 3 5" xfId="50166"/>
    <cellStyle name="Subtotal 3 5 2" xfId="50167"/>
    <cellStyle name="Sub-total 3 5 2" xfId="50168"/>
    <cellStyle name="Subtotal 3 5 3" xfId="50169"/>
    <cellStyle name="Sub-total 3 5 3" xfId="50170"/>
    <cellStyle name="Subtotal 3 5 4" xfId="50171"/>
    <cellStyle name="Sub-total 3 5 4" xfId="50172"/>
    <cellStyle name="Subtotal 3 5 5" xfId="50173"/>
    <cellStyle name="Sub-total 3 5 5" xfId="50174"/>
    <cellStyle name="Subtotal 3 5 6" xfId="50175"/>
    <cellStyle name="Sub-total 3 5 6" xfId="50176"/>
    <cellStyle name="Subtotal 3 6" xfId="50177"/>
    <cellStyle name="Sub-total 3 6" xfId="50178"/>
    <cellStyle name="Subtotal 3 6 2" xfId="50179"/>
    <cellStyle name="Sub-total 3 6 2" xfId="50180"/>
    <cellStyle name="Subtotal 3 6 3" xfId="50181"/>
    <cellStyle name="Sub-total 3 6 3" xfId="50182"/>
    <cellStyle name="Subtotal 3 6 4" xfId="50183"/>
    <cellStyle name="Sub-total 3 6 4" xfId="50184"/>
    <cellStyle name="Subtotal 3 6 5" xfId="50185"/>
    <cellStyle name="Sub-total 3 6 5" xfId="50186"/>
    <cellStyle name="Subtotal 3 6 6" xfId="50187"/>
    <cellStyle name="Sub-total 3 6 6" xfId="50188"/>
    <cellStyle name="Subtotal 3 7" xfId="50189"/>
    <cellStyle name="Sub-total 3 7" xfId="50190"/>
    <cellStyle name="Subtotal 3 7 2" xfId="50191"/>
    <cellStyle name="Sub-total 3 7 2" xfId="50192"/>
    <cellStyle name="Subtotal 3 7 3" xfId="50193"/>
    <cellStyle name="Sub-total 3 7 3" xfId="50194"/>
    <cellStyle name="Subtotal 3 7 4" xfId="50195"/>
    <cellStyle name="Sub-total 3 7 4" xfId="50196"/>
    <cellStyle name="Subtotal 3 7 5" xfId="50197"/>
    <cellStyle name="Sub-total 3 7 5" xfId="50198"/>
    <cellStyle name="Subtotal 3 7 6" xfId="50199"/>
    <cellStyle name="Sub-total 3 7 6" xfId="50200"/>
    <cellStyle name="Subtotal 3 8" xfId="50201"/>
    <cellStyle name="Sub-total 3 8" xfId="50202"/>
    <cellStyle name="Subtotal 3 8 2" xfId="50203"/>
    <cellStyle name="Sub-total 3 8 2" xfId="50204"/>
    <cellStyle name="Subtotal 3 8 3" xfId="50205"/>
    <cellStyle name="Sub-total 3 8 3" xfId="50206"/>
    <cellStyle name="Subtotal 3 8 4" xfId="50207"/>
    <cellStyle name="Sub-total 3 8 4" xfId="50208"/>
    <cellStyle name="Subtotal 3 8 5" xfId="50209"/>
    <cellStyle name="Sub-total 3 8 5" xfId="50210"/>
    <cellStyle name="Subtotal 3 8 6" xfId="50211"/>
    <cellStyle name="Sub-total 3 8 6" xfId="50212"/>
    <cellStyle name="Subtotal 3 9" xfId="50213"/>
    <cellStyle name="Sub-total 3 9" xfId="50214"/>
    <cellStyle name="Subtotal 3 9 2" xfId="50215"/>
    <cellStyle name="Sub-total 3 9 2" xfId="50216"/>
    <cellStyle name="Subtotal 3 9 3" xfId="50217"/>
    <cellStyle name="Sub-total 3 9 3" xfId="50218"/>
    <cellStyle name="Subtotal 3 9 4" xfId="50219"/>
    <cellStyle name="Sub-total 3 9 4" xfId="50220"/>
    <cellStyle name="Subtotal 3 9 5" xfId="50221"/>
    <cellStyle name="Sub-total 3 9 5" xfId="50222"/>
    <cellStyle name="Subtotal 3 9 6" xfId="50223"/>
    <cellStyle name="Sub-total 3 9 6" xfId="50224"/>
    <cellStyle name="Subtotal 30" xfId="50225"/>
    <cellStyle name="Sub-total 30" xfId="50226"/>
    <cellStyle name="Subtotal 4" xfId="50227"/>
    <cellStyle name="Sub-total 4" xfId="50228"/>
    <cellStyle name="Subtotal 4 10" xfId="50229"/>
    <cellStyle name="Sub-total 4 10" xfId="50230"/>
    <cellStyle name="Subtotal 4 10 2" xfId="50231"/>
    <cellStyle name="Sub-total 4 10 2" xfId="50232"/>
    <cellStyle name="Subtotal 4 10 3" xfId="50233"/>
    <cellStyle name="Sub-total 4 10 3" xfId="50234"/>
    <cellStyle name="Subtotal 4 10 4" xfId="50235"/>
    <cellStyle name="Sub-total 4 10 4" xfId="50236"/>
    <cellStyle name="Subtotal 4 10 5" xfId="50237"/>
    <cellStyle name="Sub-total 4 10 5" xfId="50238"/>
    <cellStyle name="Subtotal 4 10 6" xfId="50239"/>
    <cellStyle name="Sub-total 4 10 6" xfId="50240"/>
    <cellStyle name="Subtotal 4 11" xfId="50241"/>
    <cellStyle name="Sub-total 4 11" xfId="50242"/>
    <cellStyle name="Subtotal 4 11 2" xfId="50243"/>
    <cellStyle name="Sub-total 4 11 2" xfId="50244"/>
    <cellStyle name="Subtotal 4 11 3" xfId="50245"/>
    <cellStyle name="Sub-total 4 11 3" xfId="50246"/>
    <cellStyle name="Subtotal 4 11 4" xfId="50247"/>
    <cellStyle name="Sub-total 4 11 4" xfId="50248"/>
    <cellStyle name="Subtotal 4 11 5" xfId="50249"/>
    <cellStyle name="Sub-total 4 11 5" xfId="50250"/>
    <cellStyle name="Subtotal 4 11 6" xfId="50251"/>
    <cellStyle name="Sub-total 4 11 6" xfId="50252"/>
    <cellStyle name="Subtotal 4 12" xfId="50253"/>
    <cellStyle name="Sub-total 4 12" xfId="50254"/>
    <cellStyle name="Subtotal 4 12 2" xfId="50255"/>
    <cellStyle name="Sub-total 4 12 2" xfId="50256"/>
    <cellStyle name="Subtotal 4 12 3" xfId="50257"/>
    <cellStyle name="Sub-total 4 12 3" xfId="50258"/>
    <cellStyle name="Subtotal 4 12 4" xfId="50259"/>
    <cellStyle name="Sub-total 4 12 4" xfId="50260"/>
    <cellStyle name="Subtotal 4 12 5" xfId="50261"/>
    <cellStyle name="Sub-total 4 12 5" xfId="50262"/>
    <cellStyle name="Subtotal 4 12 6" xfId="50263"/>
    <cellStyle name="Sub-total 4 12 6" xfId="50264"/>
    <cellStyle name="Subtotal 4 13" xfId="50265"/>
    <cellStyle name="Sub-total 4 13" xfId="50266"/>
    <cellStyle name="Subtotal 4 13 2" xfId="50267"/>
    <cellStyle name="Sub-total 4 13 2" xfId="50268"/>
    <cellStyle name="Subtotal 4 13 3" xfId="50269"/>
    <cellStyle name="Sub-total 4 13 3" xfId="50270"/>
    <cellStyle name="Subtotal 4 13 4" xfId="50271"/>
    <cellStyle name="Sub-total 4 13 4" xfId="50272"/>
    <cellStyle name="Subtotal 4 13 5" xfId="50273"/>
    <cellStyle name="Sub-total 4 13 5" xfId="50274"/>
    <cellStyle name="Subtotal 4 13 6" xfId="50275"/>
    <cellStyle name="Sub-total 4 13 6" xfId="50276"/>
    <cellStyle name="Subtotal 4 14" xfId="50277"/>
    <cellStyle name="Sub-total 4 14" xfId="50278"/>
    <cellStyle name="Subtotal 4 15" xfId="50279"/>
    <cellStyle name="Sub-total 4 15" xfId="50280"/>
    <cellStyle name="Subtotal 4 16" xfId="50281"/>
    <cellStyle name="Sub-total 4 16" xfId="50282"/>
    <cellStyle name="Subtotal 4 17" xfId="50283"/>
    <cellStyle name="Sub-total 4 17" xfId="50284"/>
    <cellStyle name="Subtotal 4 18" xfId="50285"/>
    <cellStyle name="Sub-total 4 18" xfId="50286"/>
    <cellStyle name="Subtotal 4 2" xfId="50287"/>
    <cellStyle name="Sub-total 4 2" xfId="50288"/>
    <cellStyle name="Subtotal 4 2 10" xfId="50289"/>
    <cellStyle name="Sub-total 4 2 10" xfId="50290"/>
    <cellStyle name="Subtotal 4 2 11" xfId="50291"/>
    <cellStyle name="Sub-total 4 2 11" xfId="50292"/>
    <cellStyle name="Subtotal 4 2 12" xfId="50293"/>
    <cellStyle name="Sub-total 4 2 12" xfId="50294"/>
    <cellStyle name="Subtotal 4 2 13" xfId="50295"/>
    <cellStyle name="Sub-total 4 2 13" xfId="50296"/>
    <cellStyle name="Subtotal 4 2 14" xfId="50297"/>
    <cellStyle name="Sub-total 4 2 14" xfId="50298"/>
    <cellStyle name="Subtotal 4 2 15" xfId="50299"/>
    <cellStyle name="Sub-total 4 2 15" xfId="50300"/>
    <cellStyle name="Subtotal 4 2 16" xfId="50301"/>
    <cellStyle name="Sub-total 4 2 16" xfId="50302"/>
    <cellStyle name="Subtotal 4 2 17" xfId="50303"/>
    <cellStyle name="Sub-total 4 2 17" xfId="50304"/>
    <cellStyle name="Subtotal 4 2 18" xfId="50305"/>
    <cellStyle name="Sub-total 4 2 18" xfId="50306"/>
    <cellStyle name="Subtotal 4 2 19" xfId="50307"/>
    <cellStyle name="Sub-total 4 2 19" xfId="50308"/>
    <cellStyle name="Subtotal 4 2 2" xfId="50309"/>
    <cellStyle name="Sub-total 4 2 2" xfId="50310"/>
    <cellStyle name="Subtotal 4 2 20" xfId="50311"/>
    <cellStyle name="Sub-total 4 2 20" xfId="50312"/>
    <cellStyle name="Subtotal 4 2 21" xfId="50313"/>
    <cellStyle name="Sub-total 4 2 21" xfId="50314"/>
    <cellStyle name="Subtotal 4 2 22" xfId="50315"/>
    <cellStyle name="Sub-total 4 2 22" xfId="50316"/>
    <cellStyle name="Subtotal 4 2 23" xfId="50317"/>
    <cellStyle name="Sub-total 4 2 23" xfId="50318"/>
    <cellStyle name="Subtotal 4 2 3" xfId="50319"/>
    <cellStyle name="Sub-total 4 2 3" xfId="50320"/>
    <cellStyle name="Subtotal 4 2 4" xfId="50321"/>
    <cellStyle name="Sub-total 4 2 4" xfId="50322"/>
    <cellStyle name="Subtotal 4 2 5" xfId="50323"/>
    <cellStyle name="Sub-total 4 2 5" xfId="50324"/>
    <cellStyle name="Subtotal 4 2 6" xfId="50325"/>
    <cellStyle name="Sub-total 4 2 6" xfId="50326"/>
    <cellStyle name="Subtotal 4 2 7" xfId="50327"/>
    <cellStyle name="Sub-total 4 2 7" xfId="50328"/>
    <cellStyle name="Subtotal 4 2 8" xfId="50329"/>
    <cellStyle name="Sub-total 4 2 8" xfId="50330"/>
    <cellStyle name="Subtotal 4 2 9" xfId="50331"/>
    <cellStyle name="Sub-total 4 2 9" xfId="50332"/>
    <cellStyle name="Subtotal 4 3" xfId="50333"/>
    <cellStyle name="Sub-total 4 3" xfId="50334"/>
    <cellStyle name="Subtotal 4 3 10" xfId="50335"/>
    <cellStyle name="Sub-total 4 3 10" xfId="50336"/>
    <cellStyle name="Subtotal 4 3 11" xfId="50337"/>
    <cellStyle name="Sub-total 4 3 11" xfId="50338"/>
    <cellStyle name="Subtotal 4 3 12" xfId="50339"/>
    <cellStyle name="Sub-total 4 3 12" xfId="50340"/>
    <cellStyle name="Subtotal 4 3 13" xfId="50341"/>
    <cellStyle name="Sub-total 4 3 13" xfId="50342"/>
    <cellStyle name="Subtotal 4 3 14" xfId="50343"/>
    <cellStyle name="Sub-total 4 3 14" xfId="50344"/>
    <cellStyle name="Subtotal 4 3 15" xfId="50345"/>
    <cellStyle name="Sub-total 4 3 15" xfId="50346"/>
    <cellStyle name="Subtotal 4 3 16" xfId="50347"/>
    <cellStyle name="Sub-total 4 3 16" xfId="50348"/>
    <cellStyle name="Subtotal 4 3 17" xfId="50349"/>
    <cellStyle name="Sub-total 4 3 17" xfId="50350"/>
    <cellStyle name="Subtotal 4 3 18" xfId="50351"/>
    <cellStyle name="Sub-total 4 3 18" xfId="50352"/>
    <cellStyle name="Subtotal 4 3 19" xfId="50353"/>
    <cellStyle name="Sub-total 4 3 19" xfId="50354"/>
    <cellStyle name="Subtotal 4 3 2" xfId="50355"/>
    <cellStyle name="Sub-total 4 3 2" xfId="50356"/>
    <cellStyle name="Subtotal 4 3 20" xfId="50357"/>
    <cellStyle name="Sub-total 4 3 20" xfId="50358"/>
    <cellStyle name="Subtotal 4 3 21" xfId="50359"/>
    <cellStyle name="Sub-total 4 3 21" xfId="50360"/>
    <cellStyle name="Subtotal 4 3 22" xfId="50361"/>
    <cellStyle name="Sub-total 4 3 22" xfId="50362"/>
    <cellStyle name="Subtotal 4 3 23" xfId="50363"/>
    <cellStyle name="Sub-total 4 3 23" xfId="50364"/>
    <cellStyle name="Subtotal 4 3 3" xfId="50365"/>
    <cellStyle name="Sub-total 4 3 3" xfId="50366"/>
    <cellStyle name="Subtotal 4 3 4" xfId="50367"/>
    <cellStyle name="Sub-total 4 3 4" xfId="50368"/>
    <cellStyle name="Subtotal 4 3 5" xfId="50369"/>
    <cellStyle name="Sub-total 4 3 5" xfId="50370"/>
    <cellStyle name="Subtotal 4 3 6" xfId="50371"/>
    <cellStyle name="Sub-total 4 3 6" xfId="50372"/>
    <cellStyle name="Subtotal 4 3 7" xfId="50373"/>
    <cellStyle name="Sub-total 4 3 7" xfId="50374"/>
    <cellStyle name="Subtotal 4 3 8" xfId="50375"/>
    <cellStyle name="Sub-total 4 3 8" xfId="50376"/>
    <cellStyle name="Subtotal 4 3 9" xfId="50377"/>
    <cellStyle name="Sub-total 4 3 9" xfId="50378"/>
    <cellStyle name="Subtotal 4 4" xfId="50379"/>
    <cellStyle name="Sub-total 4 4" xfId="50380"/>
    <cellStyle name="Subtotal 4 4 2" xfId="50381"/>
    <cellStyle name="Sub-total 4 4 2" xfId="50382"/>
    <cellStyle name="Subtotal 4 4 3" xfId="50383"/>
    <cellStyle name="Sub-total 4 4 3" xfId="50384"/>
    <cellStyle name="Subtotal 4 4 4" xfId="50385"/>
    <cellStyle name="Sub-total 4 4 4" xfId="50386"/>
    <cellStyle name="Subtotal 4 4 5" xfId="50387"/>
    <cellStyle name="Sub-total 4 4 5" xfId="50388"/>
    <cellStyle name="Subtotal 4 4 6" xfId="50389"/>
    <cellStyle name="Sub-total 4 4 6" xfId="50390"/>
    <cellStyle name="Subtotal 4 5" xfId="50391"/>
    <cellStyle name="Sub-total 4 5" xfId="50392"/>
    <cellStyle name="Subtotal 4 5 2" xfId="50393"/>
    <cellStyle name="Sub-total 4 5 2" xfId="50394"/>
    <cellStyle name="Subtotal 4 5 3" xfId="50395"/>
    <cellStyle name="Sub-total 4 5 3" xfId="50396"/>
    <cellStyle name="Subtotal 4 5 4" xfId="50397"/>
    <cellStyle name="Sub-total 4 5 4" xfId="50398"/>
    <cellStyle name="Subtotal 4 5 5" xfId="50399"/>
    <cellStyle name="Sub-total 4 5 5" xfId="50400"/>
    <cellStyle name="Subtotal 4 5 6" xfId="50401"/>
    <cellStyle name="Sub-total 4 5 6" xfId="50402"/>
    <cellStyle name="Subtotal 4 6" xfId="50403"/>
    <cellStyle name="Sub-total 4 6" xfId="50404"/>
    <cellStyle name="Subtotal 4 6 2" xfId="50405"/>
    <cellStyle name="Sub-total 4 6 2" xfId="50406"/>
    <cellStyle name="Subtotal 4 6 3" xfId="50407"/>
    <cellStyle name="Sub-total 4 6 3" xfId="50408"/>
    <cellStyle name="Subtotal 4 6 4" xfId="50409"/>
    <cellStyle name="Sub-total 4 6 4" xfId="50410"/>
    <cellStyle name="Subtotal 4 6 5" xfId="50411"/>
    <cellStyle name="Sub-total 4 6 5" xfId="50412"/>
    <cellStyle name="Subtotal 4 6 6" xfId="50413"/>
    <cellStyle name="Sub-total 4 6 6" xfId="50414"/>
    <cellStyle name="Subtotal 4 7" xfId="50415"/>
    <cellStyle name="Sub-total 4 7" xfId="50416"/>
    <cellStyle name="Subtotal 4 7 2" xfId="50417"/>
    <cellStyle name="Sub-total 4 7 2" xfId="50418"/>
    <cellStyle name="Subtotal 4 7 3" xfId="50419"/>
    <cellStyle name="Sub-total 4 7 3" xfId="50420"/>
    <cellStyle name="Subtotal 4 7 4" xfId="50421"/>
    <cellStyle name="Sub-total 4 7 4" xfId="50422"/>
    <cellStyle name="Subtotal 4 7 5" xfId="50423"/>
    <cellStyle name="Sub-total 4 7 5" xfId="50424"/>
    <cellStyle name="Subtotal 4 7 6" xfId="50425"/>
    <cellStyle name="Sub-total 4 7 6" xfId="50426"/>
    <cellStyle name="Subtotal 4 8" xfId="50427"/>
    <cellStyle name="Sub-total 4 8" xfId="50428"/>
    <cellStyle name="Subtotal 4 8 2" xfId="50429"/>
    <cellStyle name="Sub-total 4 8 2" xfId="50430"/>
    <cellStyle name="Subtotal 4 8 3" xfId="50431"/>
    <cellStyle name="Sub-total 4 8 3" xfId="50432"/>
    <cellStyle name="Subtotal 4 8 4" xfId="50433"/>
    <cellStyle name="Sub-total 4 8 4" xfId="50434"/>
    <cellStyle name="Subtotal 4 8 5" xfId="50435"/>
    <cellStyle name="Sub-total 4 8 5" xfId="50436"/>
    <cellStyle name="Subtotal 4 8 6" xfId="50437"/>
    <cellStyle name="Sub-total 4 8 6" xfId="50438"/>
    <cellStyle name="Subtotal 4 9" xfId="50439"/>
    <cellStyle name="Sub-total 4 9" xfId="50440"/>
    <cellStyle name="Subtotal 4 9 2" xfId="50441"/>
    <cellStyle name="Sub-total 4 9 2" xfId="50442"/>
    <cellStyle name="Subtotal 4 9 3" xfId="50443"/>
    <cellStyle name="Sub-total 4 9 3" xfId="50444"/>
    <cellStyle name="Subtotal 4 9 4" xfId="50445"/>
    <cellStyle name="Sub-total 4 9 4" xfId="50446"/>
    <cellStyle name="Subtotal 4 9 5" xfId="50447"/>
    <cellStyle name="Sub-total 4 9 5" xfId="50448"/>
    <cellStyle name="Subtotal 4 9 6" xfId="50449"/>
    <cellStyle name="Sub-total 4 9 6" xfId="50450"/>
    <cellStyle name="Subtotal 5" xfId="50451"/>
    <cellStyle name="Sub-total 5" xfId="50452"/>
    <cellStyle name="Subtotal 5 10" xfId="50453"/>
    <cellStyle name="Sub-total 5 10" xfId="50454"/>
    <cellStyle name="Subtotal 5 10 2" xfId="50455"/>
    <cellStyle name="Sub-total 5 10 2" xfId="50456"/>
    <cellStyle name="Subtotal 5 10 3" xfId="50457"/>
    <cellStyle name="Sub-total 5 10 3" xfId="50458"/>
    <cellStyle name="Subtotal 5 10 4" xfId="50459"/>
    <cellStyle name="Sub-total 5 10 4" xfId="50460"/>
    <cellStyle name="Subtotal 5 10 5" xfId="50461"/>
    <cellStyle name="Sub-total 5 10 5" xfId="50462"/>
    <cellStyle name="Subtotal 5 10 6" xfId="50463"/>
    <cellStyle name="Sub-total 5 10 6" xfId="50464"/>
    <cellStyle name="Subtotal 5 11" xfId="50465"/>
    <cellStyle name="Sub-total 5 11" xfId="50466"/>
    <cellStyle name="Subtotal 5 11 2" xfId="50467"/>
    <cellStyle name="Sub-total 5 11 2" xfId="50468"/>
    <cellStyle name="Subtotal 5 11 3" xfId="50469"/>
    <cellStyle name="Sub-total 5 11 3" xfId="50470"/>
    <cellStyle name="Subtotal 5 11 4" xfId="50471"/>
    <cellStyle name="Sub-total 5 11 4" xfId="50472"/>
    <cellStyle name="Subtotal 5 11 5" xfId="50473"/>
    <cellStyle name="Sub-total 5 11 5" xfId="50474"/>
    <cellStyle name="Subtotal 5 11 6" xfId="50475"/>
    <cellStyle name="Sub-total 5 11 6" xfId="50476"/>
    <cellStyle name="Subtotal 5 12" xfId="50477"/>
    <cellStyle name="Sub-total 5 12" xfId="50478"/>
    <cellStyle name="Subtotal 5 12 2" xfId="50479"/>
    <cellStyle name="Sub-total 5 12 2" xfId="50480"/>
    <cellStyle name="Subtotal 5 12 3" xfId="50481"/>
    <cellStyle name="Sub-total 5 12 3" xfId="50482"/>
    <cellStyle name="Subtotal 5 12 4" xfId="50483"/>
    <cellStyle name="Sub-total 5 12 4" xfId="50484"/>
    <cellStyle name="Subtotal 5 12 5" xfId="50485"/>
    <cellStyle name="Sub-total 5 12 5" xfId="50486"/>
    <cellStyle name="Subtotal 5 12 6" xfId="50487"/>
    <cellStyle name="Sub-total 5 12 6" xfId="50488"/>
    <cellStyle name="Subtotal 5 13" xfId="50489"/>
    <cellStyle name="Sub-total 5 13" xfId="50490"/>
    <cellStyle name="Subtotal 5 13 2" xfId="50491"/>
    <cellStyle name="Sub-total 5 13 2" xfId="50492"/>
    <cellStyle name="Subtotal 5 13 3" xfId="50493"/>
    <cellStyle name="Sub-total 5 13 3" xfId="50494"/>
    <cellStyle name="Subtotal 5 13 4" xfId="50495"/>
    <cellStyle name="Sub-total 5 13 4" xfId="50496"/>
    <cellStyle name="Subtotal 5 13 5" xfId="50497"/>
    <cellStyle name="Sub-total 5 13 5" xfId="50498"/>
    <cellStyle name="Subtotal 5 13 6" xfId="50499"/>
    <cellStyle name="Sub-total 5 13 6" xfId="50500"/>
    <cellStyle name="Subtotal 5 14" xfId="50501"/>
    <cellStyle name="Sub-total 5 14" xfId="50502"/>
    <cellStyle name="Subtotal 5 15" xfId="50503"/>
    <cellStyle name="Sub-total 5 15" xfId="50504"/>
    <cellStyle name="Subtotal 5 16" xfId="50505"/>
    <cellStyle name="Sub-total 5 16" xfId="50506"/>
    <cellStyle name="Subtotal 5 17" xfId="50507"/>
    <cellStyle name="Sub-total 5 17" xfId="50508"/>
    <cellStyle name="Subtotal 5 18" xfId="50509"/>
    <cellStyle name="Sub-total 5 18" xfId="50510"/>
    <cellStyle name="Subtotal 5 2" xfId="50511"/>
    <cellStyle name="Sub-total 5 2" xfId="50512"/>
    <cellStyle name="Subtotal 5 2 10" xfId="50513"/>
    <cellStyle name="Sub-total 5 2 10" xfId="50514"/>
    <cellStyle name="Subtotal 5 2 11" xfId="50515"/>
    <cellStyle name="Sub-total 5 2 11" xfId="50516"/>
    <cellStyle name="Subtotal 5 2 12" xfId="50517"/>
    <cellStyle name="Sub-total 5 2 12" xfId="50518"/>
    <cellStyle name="Subtotal 5 2 13" xfId="50519"/>
    <cellStyle name="Sub-total 5 2 13" xfId="50520"/>
    <cellStyle name="Subtotal 5 2 14" xfId="50521"/>
    <cellStyle name="Sub-total 5 2 14" xfId="50522"/>
    <cellStyle name="Subtotal 5 2 15" xfId="50523"/>
    <cellStyle name="Sub-total 5 2 15" xfId="50524"/>
    <cellStyle name="Subtotal 5 2 16" xfId="50525"/>
    <cellStyle name="Sub-total 5 2 16" xfId="50526"/>
    <cellStyle name="Subtotal 5 2 17" xfId="50527"/>
    <cellStyle name="Sub-total 5 2 17" xfId="50528"/>
    <cellStyle name="Subtotal 5 2 18" xfId="50529"/>
    <cellStyle name="Sub-total 5 2 18" xfId="50530"/>
    <cellStyle name="Subtotal 5 2 19" xfId="50531"/>
    <cellStyle name="Sub-total 5 2 19" xfId="50532"/>
    <cellStyle name="Subtotal 5 2 2" xfId="50533"/>
    <cellStyle name="Sub-total 5 2 2" xfId="50534"/>
    <cellStyle name="Subtotal 5 2 20" xfId="50535"/>
    <cellStyle name="Sub-total 5 2 20" xfId="50536"/>
    <cellStyle name="Subtotal 5 2 21" xfId="50537"/>
    <cellStyle name="Sub-total 5 2 21" xfId="50538"/>
    <cellStyle name="Subtotal 5 2 22" xfId="50539"/>
    <cellStyle name="Sub-total 5 2 22" xfId="50540"/>
    <cellStyle name="Subtotal 5 2 23" xfId="50541"/>
    <cellStyle name="Sub-total 5 2 23" xfId="50542"/>
    <cellStyle name="Subtotal 5 2 3" xfId="50543"/>
    <cellStyle name="Sub-total 5 2 3" xfId="50544"/>
    <cellStyle name="Subtotal 5 2 4" xfId="50545"/>
    <cellStyle name="Sub-total 5 2 4" xfId="50546"/>
    <cellStyle name="Subtotal 5 2 5" xfId="50547"/>
    <cellStyle name="Sub-total 5 2 5" xfId="50548"/>
    <cellStyle name="Subtotal 5 2 6" xfId="50549"/>
    <cellStyle name="Sub-total 5 2 6" xfId="50550"/>
    <cellStyle name="Subtotal 5 2 7" xfId="50551"/>
    <cellStyle name="Sub-total 5 2 7" xfId="50552"/>
    <cellStyle name="Subtotal 5 2 8" xfId="50553"/>
    <cellStyle name="Sub-total 5 2 8" xfId="50554"/>
    <cellStyle name="Subtotal 5 2 9" xfId="50555"/>
    <cellStyle name="Sub-total 5 2 9" xfId="50556"/>
    <cellStyle name="Subtotal 5 3" xfId="50557"/>
    <cellStyle name="Sub-total 5 3" xfId="50558"/>
    <cellStyle name="Subtotal 5 3 10" xfId="50559"/>
    <cellStyle name="Sub-total 5 3 10" xfId="50560"/>
    <cellStyle name="Subtotal 5 3 11" xfId="50561"/>
    <cellStyle name="Sub-total 5 3 11" xfId="50562"/>
    <cellStyle name="Subtotal 5 3 12" xfId="50563"/>
    <cellStyle name="Sub-total 5 3 12" xfId="50564"/>
    <cellStyle name="Subtotal 5 3 13" xfId="50565"/>
    <cellStyle name="Sub-total 5 3 13" xfId="50566"/>
    <cellStyle name="Subtotal 5 3 14" xfId="50567"/>
    <cellStyle name="Sub-total 5 3 14" xfId="50568"/>
    <cellStyle name="Subtotal 5 3 15" xfId="50569"/>
    <cellStyle name="Sub-total 5 3 15" xfId="50570"/>
    <cellStyle name="Subtotal 5 3 16" xfId="50571"/>
    <cellStyle name="Sub-total 5 3 16" xfId="50572"/>
    <cellStyle name="Subtotal 5 3 17" xfId="50573"/>
    <cellStyle name="Sub-total 5 3 17" xfId="50574"/>
    <cellStyle name="Subtotal 5 3 18" xfId="50575"/>
    <cellStyle name="Sub-total 5 3 18" xfId="50576"/>
    <cellStyle name="Subtotal 5 3 19" xfId="50577"/>
    <cellStyle name="Sub-total 5 3 19" xfId="50578"/>
    <cellStyle name="Subtotal 5 3 2" xfId="50579"/>
    <cellStyle name="Sub-total 5 3 2" xfId="50580"/>
    <cellStyle name="Subtotal 5 3 20" xfId="50581"/>
    <cellStyle name="Sub-total 5 3 20" xfId="50582"/>
    <cellStyle name="Subtotal 5 3 21" xfId="50583"/>
    <cellStyle name="Sub-total 5 3 21" xfId="50584"/>
    <cellStyle name="Subtotal 5 3 22" xfId="50585"/>
    <cellStyle name="Sub-total 5 3 22" xfId="50586"/>
    <cellStyle name="Subtotal 5 3 23" xfId="50587"/>
    <cellStyle name="Sub-total 5 3 23" xfId="50588"/>
    <cellStyle name="Subtotal 5 3 3" xfId="50589"/>
    <cellStyle name="Sub-total 5 3 3" xfId="50590"/>
    <cellStyle name="Subtotal 5 3 4" xfId="50591"/>
    <cellStyle name="Sub-total 5 3 4" xfId="50592"/>
    <cellStyle name="Subtotal 5 3 5" xfId="50593"/>
    <cellStyle name="Sub-total 5 3 5" xfId="50594"/>
    <cellStyle name="Subtotal 5 3 6" xfId="50595"/>
    <cellStyle name="Sub-total 5 3 6" xfId="50596"/>
    <cellStyle name="Subtotal 5 3 7" xfId="50597"/>
    <cellStyle name="Sub-total 5 3 7" xfId="50598"/>
    <cellStyle name="Subtotal 5 3 8" xfId="50599"/>
    <cellStyle name="Sub-total 5 3 8" xfId="50600"/>
    <cellStyle name="Subtotal 5 3 9" xfId="50601"/>
    <cellStyle name="Sub-total 5 3 9" xfId="50602"/>
    <cellStyle name="Subtotal 5 4" xfId="50603"/>
    <cellStyle name="Sub-total 5 4" xfId="50604"/>
    <cellStyle name="Subtotal 5 4 2" xfId="50605"/>
    <cellStyle name="Sub-total 5 4 2" xfId="50606"/>
    <cellStyle name="Subtotal 5 4 3" xfId="50607"/>
    <cellStyle name="Sub-total 5 4 3" xfId="50608"/>
    <cellStyle name="Subtotal 5 4 4" xfId="50609"/>
    <cellStyle name="Sub-total 5 4 4" xfId="50610"/>
    <cellStyle name="Subtotal 5 4 5" xfId="50611"/>
    <cellStyle name="Sub-total 5 4 5" xfId="50612"/>
    <cellStyle name="Subtotal 5 4 6" xfId="50613"/>
    <cellStyle name="Sub-total 5 4 6" xfId="50614"/>
    <cellStyle name="Subtotal 5 5" xfId="50615"/>
    <cellStyle name="Sub-total 5 5" xfId="50616"/>
    <cellStyle name="Subtotal 5 5 2" xfId="50617"/>
    <cellStyle name="Sub-total 5 5 2" xfId="50618"/>
    <cellStyle name="Subtotal 5 5 3" xfId="50619"/>
    <cellStyle name="Sub-total 5 5 3" xfId="50620"/>
    <cellStyle name="Subtotal 5 5 4" xfId="50621"/>
    <cellStyle name="Sub-total 5 5 4" xfId="50622"/>
    <cellStyle name="Subtotal 5 5 5" xfId="50623"/>
    <cellStyle name="Sub-total 5 5 5" xfId="50624"/>
    <cellStyle name="Subtotal 5 5 6" xfId="50625"/>
    <cellStyle name="Sub-total 5 5 6" xfId="50626"/>
    <cellStyle name="Subtotal 5 6" xfId="50627"/>
    <cellStyle name="Sub-total 5 6" xfId="50628"/>
    <cellStyle name="Subtotal 5 6 2" xfId="50629"/>
    <cellStyle name="Sub-total 5 6 2" xfId="50630"/>
    <cellStyle name="Subtotal 5 6 3" xfId="50631"/>
    <cellStyle name="Sub-total 5 6 3" xfId="50632"/>
    <cellStyle name="Subtotal 5 6 4" xfId="50633"/>
    <cellStyle name="Sub-total 5 6 4" xfId="50634"/>
    <cellStyle name="Subtotal 5 6 5" xfId="50635"/>
    <cellStyle name="Sub-total 5 6 5" xfId="50636"/>
    <cellStyle name="Subtotal 5 6 6" xfId="50637"/>
    <cellStyle name="Sub-total 5 6 6" xfId="50638"/>
    <cellStyle name="Subtotal 5 7" xfId="50639"/>
    <cellStyle name="Sub-total 5 7" xfId="50640"/>
    <cellStyle name="Subtotal 5 7 2" xfId="50641"/>
    <cellStyle name="Sub-total 5 7 2" xfId="50642"/>
    <cellStyle name="Subtotal 5 7 3" xfId="50643"/>
    <cellStyle name="Sub-total 5 7 3" xfId="50644"/>
    <cellStyle name="Subtotal 5 7 4" xfId="50645"/>
    <cellStyle name="Sub-total 5 7 4" xfId="50646"/>
    <cellStyle name="Subtotal 5 7 5" xfId="50647"/>
    <cellStyle name="Sub-total 5 7 5" xfId="50648"/>
    <cellStyle name="Subtotal 5 7 6" xfId="50649"/>
    <cellStyle name="Sub-total 5 7 6" xfId="50650"/>
    <cellStyle name="Subtotal 5 8" xfId="50651"/>
    <cellStyle name="Sub-total 5 8" xfId="50652"/>
    <cellStyle name="Subtotal 5 8 2" xfId="50653"/>
    <cellStyle name="Sub-total 5 8 2" xfId="50654"/>
    <cellStyle name="Subtotal 5 8 3" xfId="50655"/>
    <cellStyle name="Sub-total 5 8 3" xfId="50656"/>
    <cellStyle name="Subtotal 5 8 4" xfId="50657"/>
    <cellStyle name="Sub-total 5 8 4" xfId="50658"/>
    <cellStyle name="Subtotal 5 8 5" xfId="50659"/>
    <cellStyle name="Sub-total 5 8 5" xfId="50660"/>
    <cellStyle name="Subtotal 5 8 6" xfId="50661"/>
    <cellStyle name="Sub-total 5 8 6" xfId="50662"/>
    <cellStyle name="Subtotal 5 9" xfId="50663"/>
    <cellStyle name="Sub-total 5 9" xfId="50664"/>
    <cellStyle name="Subtotal 5 9 2" xfId="50665"/>
    <cellStyle name="Sub-total 5 9 2" xfId="50666"/>
    <cellStyle name="Subtotal 5 9 3" xfId="50667"/>
    <cellStyle name="Sub-total 5 9 3" xfId="50668"/>
    <cellStyle name="Subtotal 5 9 4" xfId="50669"/>
    <cellStyle name="Sub-total 5 9 4" xfId="50670"/>
    <cellStyle name="Subtotal 5 9 5" xfId="50671"/>
    <cellStyle name="Sub-total 5 9 5" xfId="50672"/>
    <cellStyle name="Subtotal 5 9 6" xfId="50673"/>
    <cellStyle name="Sub-total 5 9 6" xfId="50674"/>
    <cellStyle name="Subtotal 6" xfId="50675"/>
    <cellStyle name="Sub-total 6" xfId="50676"/>
    <cellStyle name="Subtotal 6 10" xfId="50677"/>
    <cellStyle name="Sub-total 6 10" xfId="50678"/>
    <cellStyle name="Subtotal 6 10 2" xfId="50679"/>
    <cellStyle name="Sub-total 6 10 2" xfId="50680"/>
    <cellStyle name="Subtotal 6 10 3" xfId="50681"/>
    <cellStyle name="Sub-total 6 10 3" xfId="50682"/>
    <cellStyle name="Subtotal 6 10 4" xfId="50683"/>
    <cellStyle name="Sub-total 6 10 4" xfId="50684"/>
    <cellStyle name="Subtotal 6 10 5" xfId="50685"/>
    <cellStyle name="Sub-total 6 10 5" xfId="50686"/>
    <cellStyle name="Subtotal 6 10 6" xfId="50687"/>
    <cellStyle name="Sub-total 6 10 6" xfId="50688"/>
    <cellStyle name="Subtotal 6 11" xfId="50689"/>
    <cellStyle name="Sub-total 6 11" xfId="50690"/>
    <cellStyle name="Subtotal 6 11 2" xfId="50691"/>
    <cellStyle name="Sub-total 6 11 2" xfId="50692"/>
    <cellStyle name="Subtotal 6 11 3" xfId="50693"/>
    <cellStyle name="Sub-total 6 11 3" xfId="50694"/>
    <cellStyle name="Subtotal 6 11 4" xfId="50695"/>
    <cellStyle name="Sub-total 6 11 4" xfId="50696"/>
    <cellStyle name="Subtotal 6 11 5" xfId="50697"/>
    <cellStyle name="Sub-total 6 11 5" xfId="50698"/>
    <cellStyle name="Subtotal 6 11 6" xfId="50699"/>
    <cellStyle name="Sub-total 6 11 6" xfId="50700"/>
    <cellStyle name="Subtotal 6 12" xfId="50701"/>
    <cellStyle name="Sub-total 6 12" xfId="50702"/>
    <cellStyle name="Subtotal 6 12 2" xfId="50703"/>
    <cellStyle name="Sub-total 6 12 2" xfId="50704"/>
    <cellStyle name="Subtotal 6 12 3" xfId="50705"/>
    <cellStyle name="Sub-total 6 12 3" xfId="50706"/>
    <cellStyle name="Subtotal 6 12 4" xfId="50707"/>
    <cellStyle name="Sub-total 6 12 4" xfId="50708"/>
    <cellStyle name="Subtotal 6 12 5" xfId="50709"/>
    <cellStyle name="Sub-total 6 12 5" xfId="50710"/>
    <cellStyle name="Subtotal 6 12 6" xfId="50711"/>
    <cellStyle name="Sub-total 6 12 6" xfId="50712"/>
    <cellStyle name="Subtotal 6 13" xfId="50713"/>
    <cellStyle name="Sub-total 6 13" xfId="50714"/>
    <cellStyle name="Subtotal 6 13 2" xfId="50715"/>
    <cellStyle name="Sub-total 6 13 2" xfId="50716"/>
    <cellStyle name="Subtotal 6 13 3" xfId="50717"/>
    <cellStyle name="Sub-total 6 13 3" xfId="50718"/>
    <cellStyle name="Subtotal 6 13 4" xfId="50719"/>
    <cellStyle name="Sub-total 6 13 4" xfId="50720"/>
    <cellStyle name="Subtotal 6 13 5" xfId="50721"/>
    <cellStyle name="Sub-total 6 13 5" xfId="50722"/>
    <cellStyle name="Subtotal 6 13 6" xfId="50723"/>
    <cellStyle name="Sub-total 6 13 6" xfId="50724"/>
    <cellStyle name="Subtotal 6 14" xfId="50725"/>
    <cellStyle name="Sub-total 6 14" xfId="50726"/>
    <cellStyle name="Subtotal 6 15" xfId="50727"/>
    <cellStyle name="Sub-total 6 15" xfId="50728"/>
    <cellStyle name="Subtotal 6 16" xfId="50729"/>
    <cellStyle name="Sub-total 6 16" xfId="50730"/>
    <cellStyle name="Subtotal 6 17" xfId="50731"/>
    <cellStyle name="Sub-total 6 17" xfId="50732"/>
    <cellStyle name="Subtotal 6 18" xfId="50733"/>
    <cellStyle name="Sub-total 6 18" xfId="50734"/>
    <cellStyle name="Subtotal 6 2" xfId="50735"/>
    <cellStyle name="Sub-total 6 2" xfId="50736"/>
    <cellStyle name="Subtotal 6 2 10" xfId="50737"/>
    <cellStyle name="Sub-total 6 2 10" xfId="50738"/>
    <cellStyle name="Subtotal 6 2 11" xfId="50739"/>
    <cellStyle name="Sub-total 6 2 11" xfId="50740"/>
    <cellStyle name="Subtotal 6 2 12" xfId="50741"/>
    <cellStyle name="Sub-total 6 2 12" xfId="50742"/>
    <cellStyle name="Subtotal 6 2 13" xfId="50743"/>
    <cellStyle name="Sub-total 6 2 13" xfId="50744"/>
    <cellStyle name="Subtotal 6 2 14" xfId="50745"/>
    <cellStyle name="Sub-total 6 2 14" xfId="50746"/>
    <cellStyle name="Subtotal 6 2 15" xfId="50747"/>
    <cellStyle name="Sub-total 6 2 15" xfId="50748"/>
    <cellStyle name="Subtotal 6 2 16" xfId="50749"/>
    <cellStyle name="Sub-total 6 2 16" xfId="50750"/>
    <cellStyle name="Subtotal 6 2 17" xfId="50751"/>
    <cellStyle name="Sub-total 6 2 17" xfId="50752"/>
    <cellStyle name="Subtotal 6 2 18" xfId="50753"/>
    <cellStyle name="Sub-total 6 2 18" xfId="50754"/>
    <cellStyle name="Subtotal 6 2 19" xfId="50755"/>
    <cellStyle name="Sub-total 6 2 19" xfId="50756"/>
    <cellStyle name="Subtotal 6 2 2" xfId="50757"/>
    <cellStyle name="Sub-total 6 2 2" xfId="50758"/>
    <cellStyle name="Subtotal 6 2 20" xfId="50759"/>
    <cellStyle name="Sub-total 6 2 20" xfId="50760"/>
    <cellStyle name="Subtotal 6 2 21" xfId="50761"/>
    <cellStyle name="Sub-total 6 2 21" xfId="50762"/>
    <cellStyle name="Subtotal 6 2 22" xfId="50763"/>
    <cellStyle name="Sub-total 6 2 22" xfId="50764"/>
    <cellStyle name="Subtotal 6 2 23" xfId="50765"/>
    <cellStyle name="Sub-total 6 2 23" xfId="50766"/>
    <cellStyle name="Subtotal 6 2 3" xfId="50767"/>
    <cellStyle name="Sub-total 6 2 3" xfId="50768"/>
    <cellStyle name="Subtotal 6 2 4" xfId="50769"/>
    <cellStyle name="Sub-total 6 2 4" xfId="50770"/>
    <cellStyle name="Subtotal 6 2 5" xfId="50771"/>
    <cellStyle name="Sub-total 6 2 5" xfId="50772"/>
    <cellStyle name="Subtotal 6 2 6" xfId="50773"/>
    <cellStyle name="Sub-total 6 2 6" xfId="50774"/>
    <cellStyle name="Subtotal 6 2 7" xfId="50775"/>
    <cellStyle name="Sub-total 6 2 7" xfId="50776"/>
    <cellStyle name="Subtotal 6 2 8" xfId="50777"/>
    <cellStyle name="Sub-total 6 2 8" xfId="50778"/>
    <cellStyle name="Subtotal 6 2 9" xfId="50779"/>
    <cellStyle name="Sub-total 6 2 9" xfId="50780"/>
    <cellStyle name="Subtotal 6 3" xfId="50781"/>
    <cellStyle name="Sub-total 6 3" xfId="50782"/>
    <cellStyle name="Subtotal 6 3 10" xfId="50783"/>
    <cellStyle name="Sub-total 6 3 10" xfId="50784"/>
    <cellStyle name="Subtotal 6 3 11" xfId="50785"/>
    <cellStyle name="Sub-total 6 3 11" xfId="50786"/>
    <cellStyle name="Subtotal 6 3 12" xfId="50787"/>
    <cellStyle name="Sub-total 6 3 12" xfId="50788"/>
    <cellStyle name="Subtotal 6 3 13" xfId="50789"/>
    <cellStyle name="Sub-total 6 3 13" xfId="50790"/>
    <cellStyle name="Subtotal 6 3 14" xfId="50791"/>
    <cellStyle name="Sub-total 6 3 14" xfId="50792"/>
    <cellStyle name="Subtotal 6 3 15" xfId="50793"/>
    <cellStyle name="Sub-total 6 3 15" xfId="50794"/>
    <cellStyle name="Subtotal 6 3 16" xfId="50795"/>
    <cellStyle name="Sub-total 6 3 16" xfId="50796"/>
    <cellStyle name="Subtotal 6 3 17" xfId="50797"/>
    <cellStyle name="Sub-total 6 3 17" xfId="50798"/>
    <cellStyle name="Subtotal 6 3 18" xfId="50799"/>
    <cellStyle name="Sub-total 6 3 18" xfId="50800"/>
    <cellStyle name="Subtotal 6 3 19" xfId="50801"/>
    <cellStyle name="Sub-total 6 3 19" xfId="50802"/>
    <cellStyle name="Subtotal 6 3 2" xfId="50803"/>
    <cellStyle name="Sub-total 6 3 2" xfId="50804"/>
    <cellStyle name="Subtotal 6 3 20" xfId="50805"/>
    <cellStyle name="Sub-total 6 3 20" xfId="50806"/>
    <cellStyle name="Subtotal 6 3 21" xfId="50807"/>
    <cellStyle name="Sub-total 6 3 21" xfId="50808"/>
    <cellStyle name="Subtotal 6 3 22" xfId="50809"/>
    <cellStyle name="Sub-total 6 3 22" xfId="50810"/>
    <cellStyle name="Subtotal 6 3 23" xfId="50811"/>
    <cellStyle name="Sub-total 6 3 23" xfId="50812"/>
    <cellStyle name="Subtotal 6 3 3" xfId="50813"/>
    <cellStyle name="Sub-total 6 3 3" xfId="50814"/>
    <cellStyle name="Subtotal 6 3 4" xfId="50815"/>
    <cellStyle name="Sub-total 6 3 4" xfId="50816"/>
    <cellStyle name="Subtotal 6 3 5" xfId="50817"/>
    <cellStyle name="Sub-total 6 3 5" xfId="50818"/>
    <cellStyle name="Subtotal 6 3 6" xfId="50819"/>
    <cellStyle name="Sub-total 6 3 6" xfId="50820"/>
    <cellStyle name="Subtotal 6 3 7" xfId="50821"/>
    <cellStyle name="Sub-total 6 3 7" xfId="50822"/>
    <cellStyle name="Subtotal 6 3 8" xfId="50823"/>
    <cellStyle name="Sub-total 6 3 8" xfId="50824"/>
    <cellStyle name="Subtotal 6 3 9" xfId="50825"/>
    <cellStyle name="Sub-total 6 3 9" xfId="50826"/>
    <cellStyle name="Subtotal 6 4" xfId="50827"/>
    <cellStyle name="Sub-total 6 4" xfId="50828"/>
    <cellStyle name="Subtotal 6 4 2" xfId="50829"/>
    <cellStyle name="Sub-total 6 4 2" xfId="50830"/>
    <cellStyle name="Subtotal 6 4 3" xfId="50831"/>
    <cellStyle name="Sub-total 6 4 3" xfId="50832"/>
    <cellStyle name="Subtotal 6 4 4" xfId="50833"/>
    <cellStyle name="Sub-total 6 4 4" xfId="50834"/>
    <cellStyle name="Subtotal 6 4 5" xfId="50835"/>
    <cellStyle name="Sub-total 6 4 5" xfId="50836"/>
    <cellStyle name="Subtotal 6 4 6" xfId="50837"/>
    <cellStyle name="Sub-total 6 4 6" xfId="50838"/>
    <cellStyle name="Subtotal 6 5" xfId="50839"/>
    <cellStyle name="Sub-total 6 5" xfId="50840"/>
    <cellStyle name="Subtotal 6 5 2" xfId="50841"/>
    <cellStyle name="Sub-total 6 5 2" xfId="50842"/>
    <cellStyle name="Subtotal 6 5 3" xfId="50843"/>
    <cellStyle name="Sub-total 6 5 3" xfId="50844"/>
    <cellStyle name="Subtotal 6 5 4" xfId="50845"/>
    <cellStyle name="Sub-total 6 5 4" xfId="50846"/>
    <cellStyle name="Subtotal 6 5 5" xfId="50847"/>
    <cellStyle name="Sub-total 6 5 5" xfId="50848"/>
    <cellStyle name="Subtotal 6 5 6" xfId="50849"/>
    <cellStyle name="Sub-total 6 5 6" xfId="50850"/>
    <cellStyle name="Subtotal 6 6" xfId="50851"/>
    <cellStyle name="Sub-total 6 6" xfId="50852"/>
    <cellStyle name="Subtotal 6 6 2" xfId="50853"/>
    <cellStyle name="Sub-total 6 6 2" xfId="50854"/>
    <cellStyle name="Subtotal 6 6 3" xfId="50855"/>
    <cellStyle name="Sub-total 6 6 3" xfId="50856"/>
    <cellStyle name="Subtotal 6 6 4" xfId="50857"/>
    <cellStyle name="Sub-total 6 6 4" xfId="50858"/>
    <cellStyle name="Subtotal 6 6 5" xfId="50859"/>
    <cellStyle name="Sub-total 6 6 5" xfId="50860"/>
    <cellStyle name="Subtotal 6 6 6" xfId="50861"/>
    <cellStyle name="Sub-total 6 6 6" xfId="50862"/>
    <cellStyle name="Subtotal 6 7" xfId="50863"/>
    <cellStyle name="Sub-total 6 7" xfId="50864"/>
    <cellStyle name="Subtotal 6 7 2" xfId="50865"/>
    <cellStyle name="Sub-total 6 7 2" xfId="50866"/>
    <cellStyle name="Subtotal 6 7 3" xfId="50867"/>
    <cellStyle name="Sub-total 6 7 3" xfId="50868"/>
    <cellStyle name="Subtotal 6 7 4" xfId="50869"/>
    <cellStyle name="Sub-total 6 7 4" xfId="50870"/>
    <cellStyle name="Subtotal 6 7 5" xfId="50871"/>
    <cellStyle name="Sub-total 6 7 5" xfId="50872"/>
    <cellStyle name="Subtotal 6 7 6" xfId="50873"/>
    <cellStyle name="Sub-total 6 7 6" xfId="50874"/>
    <cellStyle name="Subtotal 6 8" xfId="50875"/>
    <cellStyle name="Sub-total 6 8" xfId="50876"/>
    <cellStyle name="Subtotal 6 8 2" xfId="50877"/>
    <cellStyle name="Sub-total 6 8 2" xfId="50878"/>
    <cellStyle name="Subtotal 6 8 3" xfId="50879"/>
    <cellStyle name="Sub-total 6 8 3" xfId="50880"/>
    <cellStyle name="Subtotal 6 8 4" xfId="50881"/>
    <cellStyle name="Sub-total 6 8 4" xfId="50882"/>
    <cellStyle name="Subtotal 6 8 5" xfId="50883"/>
    <cellStyle name="Sub-total 6 8 5" xfId="50884"/>
    <cellStyle name="Subtotal 6 8 6" xfId="50885"/>
    <cellStyle name="Sub-total 6 8 6" xfId="50886"/>
    <cellStyle name="Subtotal 6 9" xfId="50887"/>
    <cellStyle name="Sub-total 6 9" xfId="50888"/>
    <cellStyle name="Subtotal 6 9 2" xfId="50889"/>
    <cellStyle name="Sub-total 6 9 2" xfId="50890"/>
    <cellStyle name="Subtotal 6 9 3" xfId="50891"/>
    <cellStyle name="Sub-total 6 9 3" xfId="50892"/>
    <cellStyle name="Subtotal 6 9 4" xfId="50893"/>
    <cellStyle name="Sub-total 6 9 4" xfId="50894"/>
    <cellStyle name="Subtotal 6 9 5" xfId="50895"/>
    <cellStyle name="Sub-total 6 9 5" xfId="50896"/>
    <cellStyle name="Subtotal 6 9 6" xfId="50897"/>
    <cellStyle name="Sub-total 6 9 6" xfId="50898"/>
    <cellStyle name="Subtotal 7" xfId="50899"/>
    <cellStyle name="Sub-total 7" xfId="50900"/>
    <cellStyle name="Subtotal 7 10" xfId="50901"/>
    <cellStyle name="Sub-total 7 10" xfId="50902"/>
    <cellStyle name="Subtotal 7 10 2" xfId="50903"/>
    <cellStyle name="Sub-total 7 10 2" xfId="50904"/>
    <cellStyle name="Subtotal 7 10 3" xfId="50905"/>
    <cellStyle name="Sub-total 7 10 3" xfId="50906"/>
    <cellStyle name="Subtotal 7 10 4" xfId="50907"/>
    <cellStyle name="Sub-total 7 10 4" xfId="50908"/>
    <cellStyle name="Subtotal 7 10 5" xfId="50909"/>
    <cellStyle name="Sub-total 7 10 5" xfId="50910"/>
    <cellStyle name="Subtotal 7 10 6" xfId="50911"/>
    <cellStyle name="Sub-total 7 10 6" xfId="50912"/>
    <cellStyle name="Subtotal 7 11" xfId="50913"/>
    <cellStyle name="Sub-total 7 11" xfId="50914"/>
    <cellStyle name="Subtotal 7 11 2" xfId="50915"/>
    <cellStyle name="Sub-total 7 11 2" xfId="50916"/>
    <cellStyle name="Subtotal 7 11 3" xfId="50917"/>
    <cellStyle name="Sub-total 7 11 3" xfId="50918"/>
    <cellStyle name="Subtotal 7 11 4" xfId="50919"/>
    <cellStyle name="Sub-total 7 11 4" xfId="50920"/>
    <cellStyle name="Subtotal 7 11 5" xfId="50921"/>
    <cellStyle name="Sub-total 7 11 5" xfId="50922"/>
    <cellStyle name="Subtotal 7 11 6" xfId="50923"/>
    <cellStyle name="Sub-total 7 11 6" xfId="50924"/>
    <cellStyle name="Subtotal 7 12" xfId="50925"/>
    <cellStyle name="Sub-total 7 12" xfId="50926"/>
    <cellStyle name="Subtotal 7 12 2" xfId="50927"/>
    <cellStyle name="Sub-total 7 12 2" xfId="50928"/>
    <cellStyle name="Subtotal 7 12 3" xfId="50929"/>
    <cellStyle name="Sub-total 7 12 3" xfId="50930"/>
    <cellStyle name="Subtotal 7 12 4" xfId="50931"/>
    <cellStyle name="Sub-total 7 12 4" xfId="50932"/>
    <cellStyle name="Subtotal 7 12 5" xfId="50933"/>
    <cellStyle name="Sub-total 7 12 5" xfId="50934"/>
    <cellStyle name="Subtotal 7 12 6" xfId="50935"/>
    <cellStyle name="Sub-total 7 12 6" xfId="50936"/>
    <cellStyle name="Subtotal 7 13" xfId="50937"/>
    <cellStyle name="Sub-total 7 13" xfId="50938"/>
    <cellStyle name="Subtotal 7 13 2" xfId="50939"/>
    <cellStyle name="Sub-total 7 13 2" xfId="50940"/>
    <cellStyle name="Subtotal 7 13 3" xfId="50941"/>
    <cellStyle name="Sub-total 7 13 3" xfId="50942"/>
    <cellStyle name="Subtotal 7 13 4" xfId="50943"/>
    <cellStyle name="Sub-total 7 13 4" xfId="50944"/>
    <cellStyle name="Subtotal 7 13 5" xfId="50945"/>
    <cellStyle name="Sub-total 7 13 5" xfId="50946"/>
    <cellStyle name="Subtotal 7 13 6" xfId="50947"/>
    <cellStyle name="Sub-total 7 13 6" xfId="50948"/>
    <cellStyle name="Subtotal 7 14" xfId="50949"/>
    <cellStyle name="Sub-total 7 14" xfId="50950"/>
    <cellStyle name="Subtotal 7 15" xfId="50951"/>
    <cellStyle name="Sub-total 7 15" xfId="50952"/>
    <cellStyle name="Subtotal 7 16" xfId="50953"/>
    <cellStyle name="Sub-total 7 16" xfId="50954"/>
    <cellStyle name="Subtotal 7 17" xfId="50955"/>
    <cellStyle name="Sub-total 7 17" xfId="50956"/>
    <cellStyle name="Subtotal 7 18" xfId="50957"/>
    <cellStyle name="Sub-total 7 18" xfId="50958"/>
    <cellStyle name="Subtotal 7 19" xfId="50959"/>
    <cellStyle name="Sub-total 7 19" xfId="50960"/>
    <cellStyle name="Subtotal 7 2" xfId="50961"/>
    <cellStyle name="Sub-total 7 2" xfId="50962"/>
    <cellStyle name="Subtotal 7 2 2" xfId="50963"/>
    <cellStyle name="Sub-total 7 2 2" xfId="50964"/>
    <cellStyle name="Subtotal 7 2 3" xfId="50965"/>
    <cellStyle name="Sub-total 7 2 3" xfId="50966"/>
    <cellStyle name="Subtotal 7 2 4" xfId="50967"/>
    <cellStyle name="Sub-total 7 2 4" xfId="50968"/>
    <cellStyle name="Subtotal 7 2 5" xfId="50969"/>
    <cellStyle name="Sub-total 7 2 5" xfId="50970"/>
    <cellStyle name="Subtotal 7 2 6" xfId="50971"/>
    <cellStyle name="Sub-total 7 2 6" xfId="50972"/>
    <cellStyle name="Subtotal 7 20" xfId="50973"/>
    <cellStyle name="Sub-total 7 20" xfId="50974"/>
    <cellStyle name="Subtotal 7 3" xfId="50975"/>
    <cellStyle name="Sub-total 7 3" xfId="50976"/>
    <cellStyle name="Subtotal 7 3 2" xfId="50977"/>
    <cellStyle name="Sub-total 7 3 2" xfId="50978"/>
    <cellStyle name="Subtotal 7 3 3" xfId="50979"/>
    <cellStyle name="Sub-total 7 3 3" xfId="50980"/>
    <cellStyle name="Subtotal 7 3 4" xfId="50981"/>
    <cellStyle name="Sub-total 7 3 4" xfId="50982"/>
    <cellStyle name="Subtotal 7 3 5" xfId="50983"/>
    <cellStyle name="Sub-total 7 3 5" xfId="50984"/>
    <cellStyle name="Subtotal 7 3 6" xfId="50985"/>
    <cellStyle name="Sub-total 7 3 6" xfId="50986"/>
    <cellStyle name="Subtotal 7 4" xfId="50987"/>
    <cellStyle name="Sub-total 7 4" xfId="50988"/>
    <cellStyle name="Subtotal 7 4 2" xfId="50989"/>
    <cellStyle name="Sub-total 7 4 2" xfId="50990"/>
    <cellStyle name="Subtotal 7 4 3" xfId="50991"/>
    <cellStyle name="Sub-total 7 4 3" xfId="50992"/>
    <cellStyle name="Subtotal 7 4 4" xfId="50993"/>
    <cellStyle name="Sub-total 7 4 4" xfId="50994"/>
    <cellStyle name="Subtotal 7 4 5" xfId="50995"/>
    <cellStyle name="Sub-total 7 4 5" xfId="50996"/>
    <cellStyle name="Subtotal 7 4 6" xfId="50997"/>
    <cellStyle name="Sub-total 7 4 6" xfId="50998"/>
    <cellStyle name="Subtotal 7 5" xfId="50999"/>
    <cellStyle name="Sub-total 7 5" xfId="51000"/>
    <cellStyle name="Subtotal 7 5 2" xfId="51001"/>
    <cellStyle name="Sub-total 7 5 2" xfId="51002"/>
    <cellStyle name="Subtotal 7 5 3" xfId="51003"/>
    <cellStyle name="Sub-total 7 5 3" xfId="51004"/>
    <cellStyle name="Subtotal 7 5 4" xfId="51005"/>
    <cellStyle name="Sub-total 7 5 4" xfId="51006"/>
    <cellStyle name="Subtotal 7 5 5" xfId="51007"/>
    <cellStyle name="Sub-total 7 5 5" xfId="51008"/>
    <cellStyle name="Subtotal 7 5 6" xfId="51009"/>
    <cellStyle name="Sub-total 7 5 6" xfId="51010"/>
    <cellStyle name="Subtotal 7 6" xfId="51011"/>
    <cellStyle name="Sub-total 7 6" xfId="51012"/>
    <cellStyle name="Subtotal 7 6 2" xfId="51013"/>
    <cellStyle name="Sub-total 7 6 2" xfId="51014"/>
    <cellStyle name="Subtotal 7 6 3" xfId="51015"/>
    <cellStyle name="Sub-total 7 6 3" xfId="51016"/>
    <cellStyle name="Subtotal 7 6 4" xfId="51017"/>
    <cellStyle name="Sub-total 7 6 4" xfId="51018"/>
    <cellStyle name="Subtotal 7 6 5" xfId="51019"/>
    <cellStyle name="Sub-total 7 6 5" xfId="51020"/>
    <cellStyle name="Subtotal 7 6 6" xfId="51021"/>
    <cellStyle name="Sub-total 7 6 6" xfId="51022"/>
    <cellStyle name="Subtotal 7 7" xfId="51023"/>
    <cellStyle name="Sub-total 7 7" xfId="51024"/>
    <cellStyle name="Subtotal 7 7 2" xfId="51025"/>
    <cellStyle name="Sub-total 7 7 2" xfId="51026"/>
    <cellStyle name="Subtotal 7 7 3" xfId="51027"/>
    <cellStyle name="Sub-total 7 7 3" xfId="51028"/>
    <cellStyle name="Subtotal 7 7 4" xfId="51029"/>
    <cellStyle name="Sub-total 7 7 4" xfId="51030"/>
    <cellStyle name="Subtotal 7 7 5" xfId="51031"/>
    <cellStyle name="Sub-total 7 7 5" xfId="51032"/>
    <cellStyle name="Subtotal 7 7 6" xfId="51033"/>
    <cellStyle name="Sub-total 7 7 6" xfId="51034"/>
    <cellStyle name="Subtotal 7 8" xfId="51035"/>
    <cellStyle name="Sub-total 7 8" xfId="51036"/>
    <cellStyle name="Subtotal 7 8 2" xfId="51037"/>
    <cellStyle name="Sub-total 7 8 2" xfId="51038"/>
    <cellStyle name="Subtotal 7 8 3" xfId="51039"/>
    <cellStyle name="Sub-total 7 8 3" xfId="51040"/>
    <cellStyle name="Subtotal 7 8 4" xfId="51041"/>
    <cellStyle name="Sub-total 7 8 4" xfId="51042"/>
    <cellStyle name="Subtotal 7 8 5" xfId="51043"/>
    <cellStyle name="Sub-total 7 8 5" xfId="51044"/>
    <cellStyle name="Subtotal 7 8 6" xfId="51045"/>
    <cellStyle name="Sub-total 7 8 6" xfId="51046"/>
    <cellStyle name="Subtotal 7 9" xfId="51047"/>
    <cellStyle name="Sub-total 7 9" xfId="51048"/>
    <cellStyle name="Subtotal 7 9 2" xfId="51049"/>
    <cellStyle name="Sub-total 7 9 2" xfId="51050"/>
    <cellStyle name="Subtotal 7 9 3" xfId="51051"/>
    <cellStyle name="Sub-total 7 9 3" xfId="51052"/>
    <cellStyle name="Subtotal 7 9 4" xfId="51053"/>
    <cellStyle name="Sub-total 7 9 4" xfId="51054"/>
    <cellStyle name="Subtotal 7 9 5" xfId="51055"/>
    <cellStyle name="Sub-total 7 9 5" xfId="51056"/>
    <cellStyle name="Subtotal 7 9 6" xfId="51057"/>
    <cellStyle name="Sub-total 7 9 6" xfId="51058"/>
    <cellStyle name="Subtotal 8" xfId="51059"/>
    <cellStyle name="Sub-total 8" xfId="51060"/>
    <cellStyle name="Subtotal 8 10" xfId="51061"/>
    <cellStyle name="Sub-total 8 10" xfId="51062"/>
    <cellStyle name="Subtotal 8 10 2" xfId="51063"/>
    <cellStyle name="Sub-total 8 10 2" xfId="51064"/>
    <cellStyle name="Subtotal 8 10 3" xfId="51065"/>
    <cellStyle name="Sub-total 8 10 3" xfId="51066"/>
    <cellStyle name="Subtotal 8 10 4" xfId="51067"/>
    <cellStyle name="Sub-total 8 10 4" xfId="51068"/>
    <cellStyle name="Subtotal 8 10 5" xfId="51069"/>
    <cellStyle name="Sub-total 8 10 5" xfId="51070"/>
    <cellStyle name="Subtotal 8 10 6" xfId="51071"/>
    <cellStyle name="Sub-total 8 10 6" xfId="51072"/>
    <cellStyle name="Subtotal 8 11" xfId="51073"/>
    <cellStyle name="Sub-total 8 11" xfId="51074"/>
    <cellStyle name="Subtotal 8 11 2" xfId="51075"/>
    <cellStyle name="Sub-total 8 11 2" xfId="51076"/>
    <cellStyle name="Subtotal 8 11 3" xfId="51077"/>
    <cellStyle name="Sub-total 8 11 3" xfId="51078"/>
    <cellStyle name="Subtotal 8 11 4" xfId="51079"/>
    <cellStyle name="Sub-total 8 11 4" xfId="51080"/>
    <cellStyle name="Subtotal 8 11 5" xfId="51081"/>
    <cellStyle name="Sub-total 8 11 5" xfId="51082"/>
    <cellStyle name="Subtotal 8 11 6" xfId="51083"/>
    <cellStyle name="Sub-total 8 11 6" xfId="51084"/>
    <cellStyle name="Subtotal 8 12" xfId="51085"/>
    <cellStyle name="Sub-total 8 12" xfId="51086"/>
    <cellStyle name="Subtotal 8 12 2" xfId="51087"/>
    <cellStyle name="Sub-total 8 12 2" xfId="51088"/>
    <cellStyle name="Subtotal 8 12 3" xfId="51089"/>
    <cellStyle name="Sub-total 8 12 3" xfId="51090"/>
    <cellStyle name="Subtotal 8 12 4" xfId="51091"/>
    <cellStyle name="Sub-total 8 12 4" xfId="51092"/>
    <cellStyle name="Subtotal 8 12 5" xfId="51093"/>
    <cellStyle name="Sub-total 8 12 5" xfId="51094"/>
    <cellStyle name="Subtotal 8 12 6" xfId="51095"/>
    <cellStyle name="Sub-total 8 12 6" xfId="51096"/>
    <cellStyle name="Subtotal 8 13" xfId="51097"/>
    <cellStyle name="Sub-total 8 13" xfId="51098"/>
    <cellStyle name="Subtotal 8 13 2" xfId="51099"/>
    <cellStyle name="Sub-total 8 13 2" xfId="51100"/>
    <cellStyle name="Subtotal 8 13 3" xfId="51101"/>
    <cellStyle name="Sub-total 8 13 3" xfId="51102"/>
    <cellStyle name="Subtotal 8 13 4" xfId="51103"/>
    <cellStyle name="Sub-total 8 13 4" xfId="51104"/>
    <cellStyle name="Subtotal 8 13 5" xfId="51105"/>
    <cellStyle name="Sub-total 8 13 5" xfId="51106"/>
    <cellStyle name="Subtotal 8 13 6" xfId="51107"/>
    <cellStyle name="Sub-total 8 13 6" xfId="51108"/>
    <cellStyle name="Subtotal 8 14" xfId="51109"/>
    <cellStyle name="Sub-total 8 14" xfId="51110"/>
    <cellStyle name="Subtotal 8 15" xfId="51111"/>
    <cellStyle name="Sub-total 8 15" xfId="51112"/>
    <cellStyle name="Subtotal 8 16" xfId="51113"/>
    <cellStyle name="Sub-total 8 16" xfId="51114"/>
    <cellStyle name="Subtotal 8 17" xfId="51115"/>
    <cellStyle name="Sub-total 8 17" xfId="51116"/>
    <cellStyle name="Subtotal 8 18" xfId="51117"/>
    <cellStyle name="Sub-total 8 18" xfId="51118"/>
    <cellStyle name="Subtotal 8 2" xfId="51119"/>
    <cellStyle name="Sub-total 8 2" xfId="51120"/>
    <cellStyle name="Subtotal 8 2 2" xfId="51121"/>
    <cellStyle name="Sub-total 8 2 2" xfId="51122"/>
    <cellStyle name="Subtotal 8 2 3" xfId="51123"/>
    <cellStyle name="Sub-total 8 2 3" xfId="51124"/>
    <cellStyle name="Subtotal 8 2 4" xfId="51125"/>
    <cellStyle name="Sub-total 8 2 4" xfId="51126"/>
    <cellStyle name="Subtotal 8 2 5" xfId="51127"/>
    <cellStyle name="Sub-total 8 2 5" xfId="51128"/>
    <cellStyle name="Subtotal 8 2 6" xfId="51129"/>
    <cellStyle name="Sub-total 8 2 6" xfId="51130"/>
    <cellStyle name="Subtotal 8 3" xfId="51131"/>
    <cellStyle name="Sub-total 8 3" xfId="51132"/>
    <cellStyle name="Subtotal 8 3 2" xfId="51133"/>
    <cellStyle name="Sub-total 8 3 2" xfId="51134"/>
    <cellStyle name="Subtotal 8 3 3" xfId="51135"/>
    <cellStyle name="Sub-total 8 3 3" xfId="51136"/>
    <cellStyle name="Subtotal 8 3 4" xfId="51137"/>
    <cellStyle name="Sub-total 8 3 4" xfId="51138"/>
    <cellStyle name="Subtotal 8 3 5" xfId="51139"/>
    <cellStyle name="Sub-total 8 3 5" xfId="51140"/>
    <cellStyle name="Subtotal 8 3 6" xfId="51141"/>
    <cellStyle name="Sub-total 8 3 6" xfId="51142"/>
    <cellStyle name="Subtotal 8 4" xfId="51143"/>
    <cellStyle name="Sub-total 8 4" xfId="51144"/>
    <cellStyle name="Subtotal 8 4 2" xfId="51145"/>
    <cellStyle name="Sub-total 8 4 2" xfId="51146"/>
    <cellStyle name="Subtotal 8 4 3" xfId="51147"/>
    <cellStyle name="Sub-total 8 4 3" xfId="51148"/>
    <cellStyle name="Subtotal 8 4 4" xfId="51149"/>
    <cellStyle name="Sub-total 8 4 4" xfId="51150"/>
    <cellStyle name="Subtotal 8 4 5" xfId="51151"/>
    <cellStyle name="Sub-total 8 4 5" xfId="51152"/>
    <cellStyle name="Subtotal 8 4 6" xfId="51153"/>
    <cellStyle name="Sub-total 8 4 6" xfId="51154"/>
    <cellStyle name="Subtotal 8 5" xfId="51155"/>
    <cellStyle name="Sub-total 8 5" xfId="51156"/>
    <cellStyle name="Subtotal 8 5 2" xfId="51157"/>
    <cellStyle name="Sub-total 8 5 2" xfId="51158"/>
    <cellStyle name="Subtotal 8 5 3" xfId="51159"/>
    <cellStyle name="Sub-total 8 5 3" xfId="51160"/>
    <cellStyle name="Subtotal 8 5 4" xfId="51161"/>
    <cellStyle name="Sub-total 8 5 4" xfId="51162"/>
    <cellStyle name="Subtotal 8 5 5" xfId="51163"/>
    <cellStyle name="Sub-total 8 5 5" xfId="51164"/>
    <cellStyle name="Subtotal 8 5 6" xfId="51165"/>
    <cellStyle name="Sub-total 8 5 6" xfId="51166"/>
    <cellStyle name="Subtotal 8 6" xfId="51167"/>
    <cellStyle name="Sub-total 8 6" xfId="51168"/>
    <cellStyle name="Subtotal 8 6 2" xfId="51169"/>
    <cellStyle name="Sub-total 8 6 2" xfId="51170"/>
    <cellStyle name="Subtotal 8 6 3" xfId="51171"/>
    <cellStyle name="Sub-total 8 6 3" xfId="51172"/>
    <cellStyle name="Subtotal 8 6 4" xfId="51173"/>
    <cellStyle name="Sub-total 8 6 4" xfId="51174"/>
    <cellStyle name="Subtotal 8 6 5" xfId="51175"/>
    <cellStyle name="Sub-total 8 6 5" xfId="51176"/>
    <cellStyle name="Subtotal 8 6 6" xfId="51177"/>
    <cellStyle name="Sub-total 8 6 6" xfId="51178"/>
    <cellStyle name="Subtotal 8 7" xfId="51179"/>
    <cellStyle name="Sub-total 8 7" xfId="51180"/>
    <cellStyle name="Subtotal 8 7 2" xfId="51181"/>
    <cellStyle name="Sub-total 8 7 2" xfId="51182"/>
    <cellStyle name="Subtotal 8 7 3" xfId="51183"/>
    <cellStyle name="Sub-total 8 7 3" xfId="51184"/>
    <cellStyle name="Subtotal 8 7 4" xfId="51185"/>
    <cellStyle name="Sub-total 8 7 4" xfId="51186"/>
    <cellStyle name="Subtotal 8 7 5" xfId="51187"/>
    <cellStyle name="Sub-total 8 7 5" xfId="51188"/>
    <cellStyle name="Subtotal 8 7 6" xfId="51189"/>
    <cellStyle name="Sub-total 8 7 6" xfId="51190"/>
    <cellStyle name="Subtotal 8 8" xfId="51191"/>
    <cellStyle name="Sub-total 8 8" xfId="51192"/>
    <cellStyle name="Subtotal 8 8 2" xfId="51193"/>
    <cellStyle name="Sub-total 8 8 2" xfId="51194"/>
    <cellStyle name="Subtotal 8 8 3" xfId="51195"/>
    <cellStyle name="Sub-total 8 8 3" xfId="51196"/>
    <cellStyle name="Subtotal 8 8 4" xfId="51197"/>
    <cellStyle name="Sub-total 8 8 4" xfId="51198"/>
    <cellStyle name="Subtotal 8 8 5" xfId="51199"/>
    <cellStyle name="Sub-total 8 8 5" xfId="51200"/>
    <cellStyle name="Subtotal 8 8 6" xfId="51201"/>
    <cellStyle name="Sub-total 8 8 6" xfId="51202"/>
    <cellStyle name="Subtotal 8 9" xfId="51203"/>
    <cellStyle name="Sub-total 8 9" xfId="51204"/>
    <cellStyle name="Subtotal 8 9 2" xfId="51205"/>
    <cellStyle name="Sub-total 8 9 2" xfId="51206"/>
    <cellStyle name="Subtotal 8 9 3" xfId="51207"/>
    <cellStyle name="Sub-total 8 9 3" xfId="51208"/>
    <cellStyle name="Subtotal 8 9 4" xfId="51209"/>
    <cellStyle name="Sub-total 8 9 4" xfId="51210"/>
    <cellStyle name="Subtotal 8 9 5" xfId="51211"/>
    <cellStyle name="Sub-total 8 9 5" xfId="51212"/>
    <cellStyle name="Subtotal 8 9 6" xfId="51213"/>
    <cellStyle name="Sub-total 8 9 6" xfId="51214"/>
    <cellStyle name="Subtotal 9" xfId="51215"/>
    <cellStyle name="Sub-total 9" xfId="51216"/>
    <cellStyle name="Subtotal 9 10" xfId="51217"/>
    <cellStyle name="Sub-total 9 10" xfId="51218"/>
    <cellStyle name="Subtotal 9 10 2" xfId="51219"/>
    <cellStyle name="Sub-total 9 10 2" xfId="51220"/>
    <cellStyle name="Subtotal 9 10 3" xfId="51221"/>
    <cellStyle name="Sub-total 9 10 3" xfId="51222"/>
    <cellStyle name="Subtotal 9 10 4" xfId="51223"/>
    <cellStyle name="Sub-total 9 10 4" xfId="51224"/>
    <cellStyle name="Subtotal 9 10 5" xfId="51225"/>
    <cellStyle name="Sub-total 9 10 5" xfId="51226"/>
    <cellStyle name="Subtotal 9 10 6" xfId="51227"/>
    <cellStyle name="Sub-total 9 10 6" xfId="51228"/>
    <cellStyle name="Subtotal 9 11" xfId="51229"/>
    <cellStyle name="Sub-total 9 11" xfId="51230"/>
    <cellStyle name="Subtotal 9 11 2" xfId="51231"/>
    <cellStyle name="Sub-total 9 11 2" xfId="51232"/>
    <cellStyle name="Subtotal 9 11 3" xfId="51233"/>
    <cellStyle name="Sub-total 9 11 3" xfId="51234"/>
    <cellStyle name="Subtotal 9 11 4" xfId="51235"/>
    <cellStyle name="Sub-total 9 11 4" xfId="51236"/>
    <cellStyle name="Subtotal 9 11 5" xfId="51237"/>
    <cellStyle name="Sub-total 9 11 5" xfId="51238"/>
    <cellStyle name="Subtotal 9 11 6" xfId="51239"/>
    <cellStyle name="Sub-total 9 11 6" xfId="51240"/>
    <cellStyle name="Subtotal 9 12" xfId="51241"/>
    <cellStyle name="Sub-total 9 12" xfId="51242"/>
    <cellStyle name="Subtotal 9 12 2" xfId="51243"/>
    <cellStyle name="Sub-total 9 12 2" xfId="51244"/>
    <cellStyle name="Subtotal 9 12 3" xfId="51245"/>
    <cellStyle name="Sub-total 9 12 3" xfId="51246"/>
    <cellStyle name="Subtotal 9 12 4" xfId="51247"/>
    <cellStyle name="Sub-total 9 12 4" xfId="51248"/>
    <cellStyle name="Subtotal 9 12 5" xfId="51249"/>
    <cellStyle name="Sub-total 9 12 5" xfId="51250"/>
    <cellStyle name="Subtotal 9 12 6" xfId="51251"/>
    <cellStyle name="Sub-total 9 12 6" xfId="51252"/>
    <cellStyle name="Subtotal 9 13" xfId="51253"/>
    <cellStyle name="Sub-total 9 13" xfId="51254"/>
    <cellStyle name="Subtotal 9 13 2" xfId="51255"/>
    <cellStyle name="Sub-total 9 13 2" xfId="51256"/>
    <cellStyle name="Subtotal 9 13 3" xfId="51257"/>
    <cellStyle name="Sub-total 9 13 3" xfId="51258"/>
    <cellStyle name="Subtotal 9 13 4" xfId="51259"/>
    <cellStyle name="Sub-total 9 13 4" xfId="51260"/>
    <cellStyle name="Subtotal 9 13 5" xfId="51261"/>
    <cellStyle name="Sub-total 9 13 5" xfId="51262"/>
    <cellStyle name="Subtotal 9 13 6" xfId="51263"/>
    <cellStyle name="Sub-total 9 13 6" xfId="51264"/>
    <cellStyle name="Subtotal 9 14" xfId="51265"/>
    <cellStyle name="Sub-total 9 14" xfId="51266"/>
    <cellStyle name="Subtotal 9 15" xfId="51267"/>
    <cellStyle name="Sub-total 9 15" xfId="51268"/>
    <cellStyle name="Subtotal 9 16" xfId="51269"/>
    <cellStyle name="Sub-total 9 16" xfId="51270"/>
    <cellStyle name="Subtotal 9 17" xfId="51271"/>
    <cellStyle name="Sub-total 9 17" xfId="51272"/>
    <cellStyle name="Subtotal 9 18" xfId="51273"/>
    <cellStyle name="Sub-total 9 18" xfId="51274"/>
    <cellStyle name="Subtotal 9 2" xfId="51275"/>
    <cellStyle name="Sub-total 9 2" xfId="51276"/>
    <cellStyle name="Subtotal 9 2 2" xfId="51277"/>
    <cellStyle name="Sub-total 9 2 2" xfId="51278"/>
    <cellStyle name="Subtotal 9 2 3" xfId="51279"/>
    <cellStyle name="Sub-total 9 2 3" xfId="51280"/>
    <cellStyle name="Subtotal 9 2 4" xfId="51281"/>
    <cellStyle name="Sub-total 9 2 4" xfId="51282"/>
    <cellStyle name="Subtotal 9 2 5" xfId="51283"/>
    <cellStyle name="Sub-total 9 2 5" xfId="51284"/>
    <cellStyle name="Subtotal 9 2 6" xfId="51285"/>
    <cellStyle name="Sub-total 9 2 6" xfId="51286"/>
    <cellStyle name="Subtotal 9 3" xfId="51287"/>
    <cellStyle name="Sub-total 9 3" xfId="51288"/>
    <cellStyle name="Subtotal 9 3 2" xfId="51289"/>
    <cellStyle name="Sub-total 9 3 2" xfId="51290"/>
    <cellStyle name="Subtotal 9 3 3" xfId="51291"/>
    <cellStyle name="Sub-total 9 3 3" xfId="51292"/>
    <cellStyle name="Subtotal 9 3 4" xfId="51293"/>
    <cellStyle name="Sub-total 9 3 4" xfId="51294"/>
    <cellStyle name="Subtotal 9 3 5" xfId="51295"/>
    <cellStyle name="Sub-total 9 3 5" xfId="51296"/>
    <cellStyle name="Subtotal 9 3 6" xfId="51297"/>
    <cellStyle name="Sub-total 9 3 6" xfId="51298"/>
    <cellStyle name="Subtotal 9 4" xfId="51299"/>
    <cellStyle name="Sub-total 9 4" xfId="51300"/>
    <cellStyle name="Subtotal 9 4 2" xfId="51301"/>
    <cellStyle name="Sub-total 9 4 2" xfId="51302"/>
    <cellStyle name="Subtotal 9 4 3" xfId="51303"/>
    <cellStyle name="Sub-total 9 4 3" xfId="51304"/>
    <cellStyle name="Subtotal 9 4 4" xfId="51305"/>
    <cellStyle name="Sub-total 9 4 4" xfId="51306"/>
    <cellStyle name="Subtotal 9 4 5" xfId="51307"/>
    <cellStyle name="Sub-total 9 4 5" xfId="51308"/>
    <cellStyle name="Subtotal 9 4 6" xfId="51309"/>
    <cellStyle name="Sub-total 9 4 6" xfId="51310"/>
    <cellStyle name="Subtotal 9 5" xfId="51311"/>
    <cellStyle name="Sub-total 9 5" xfId="51312"/>
    <cellStyle name="Subtotal 9 5 2" xfId="51313"/>
    <cellStyle name="Sub-total 9 5 2" xfId="51314"/>
    <cellStyle name="Subtotal 9 5 3" xfId="51315"/>
    <cellStyle name="Sub-total 9 5 3" xfId="51316"/>
    <cellStyle name="Subtotal 9 5 4" xfId="51317"/>
    <cellStyle name="Sub-total 9 5 4" xfId="51318"/>
    <cellStyle name="Subtotal 9 5 5" xfId="51319"/>
    <cellStyle name="Sub-total 9 5 5" xfId="51320"/>
    <cellStyle name="Subtotal 9 5 6" xfId="51321"/>
    <cellStyle name="Sub-total 9 5 6" xfId="51322"/>
    <cellStyle name="Subtotal 9 6" xfId="51323"/>
    <cellStyle name="Sub-total 9 6" xfId="51324"/>
    <cellStyle name="Subtotal 9 6 2" xfId="51325"/>
    <cellStyle name="Sub-total 9 6 2" xfId="51326"/>
    <cellStyle name="Subtotal 9 6 3" xfId="51327"/>
    <cellStyle name="Sub-total 9 6 3" xfId="51328"/>
    <cellStyle name="Subtotal 9 6 4" xfId="51329"/>
    <cellStyle name="Sub-total 9 6 4" xfId="51330"/>
    <cellStyle name="Subtotal 9 6 5" xfId="51331"/>
    <cellStyle name="Sub-total 9 6 5" xfId="51332"/>
    <cellStyle name="Subtotal 9 6 6" xfId="51333"/>
    <cellStyle name="Sub-total 9 6 6" xfId="51334"/>
    <cellStyle name="Subtotal 9 7" xfId="51335"/>
    <cellStyle name="Sub-total 9 7" xfId="51336"/>
    <cellStyle name="Subtotal 9 7 2" xfId="51337"/>
    <cellStyle name="Sub-total 9 7 2" xfId="51338"/>
    <cellStyle name="Subtotal 9 7 3" xfId="51339"/>
    <cellStyle name="Sub-total 9 7 3" xfId="51340"/>
    <cellStyle name="Subtotal 9 7 4" xfId="51341"/>
    <cellStyle name="Sub-total 9 7 4" xfId="51342"/>
    <cellStyle name="Subtotal 9 7 5" xfId="51343"/>
    <cellStyle name="Sub-total 9 7 5" xfId="51344"/>
    <cellStyle name="Subtotal 9 7 6" xfId="51345"/>
    <cellStyle name="Sub-total 9 7 6" xfId="51346"/>
    <cellStyle name="Subtotal 9 8" xfId="51347"/>
    <cellStyle name="Sub-total 9 8" xfId="51348"/>
    <cellStyle name="Subtotal 9 8 2" xfId="51349"/>
    <cellStyle name="Sub-total 9 8 2" xfId="51350"/>
    <cellStyle name="Subtotal 9 8 3" xfId="51351"/>
    <cellStyle name="Sub-total 9 8 3" xfId="51352"/>
    <cellStyle name="Subtotal 9 8 4" xfId="51353"/>
    <cellStyle name="Sub-total 9 8 4" xfId="51354"/>
    <cellStyle name="Subtotal 9 8 5" xfId="51355"/>
    <cellStyle name="Sub-total 9 8 5" xfId="51356"/>
    <cellStyle name="Subtotal 9 8 6" xfId="51357"/>
    <cellStyle name="Sub-total 9 8 6" xfId="51358"/>
    <cellStyle name="Subtotal 9 9" xfId="51359"/>
    <cellStyle name="Sub-total 9 9" xfId="51360"/>
    <cellStyle name="Subtotal 9 9 2" xfId="51361"/>
    <cellStyle name="Sub-total 9 9 2" xfId="51362"/>
    <cellStyle name="Subtotal 9 9 3" xfId="51363"/>
    <cellStyle name="Sub-total 9 9 3" xfId="51364"/>
    <cellStyle name="Subtotal 9 9 4" xfId="51365"/>
    <cellStyle name="Sub-total 9 9 4" xfId="51366"/>
    <cellStyle name="Subtotal 9 9 5" xfId="51367"/>
    <cellStyle name="Sub-total 9 9 5" xfId="51368"/>
    <cellStyle name="Subtotal 9 9 6" xfId="51369"/>
    <cellStyle name="Sub-total 9 9 6" xfId="51370"/>
    <cellStyle name="Table Data" xfId="51371"/>
    <cellStyle name="Table Headings Bold" xfId="51372"/>
    <cellStyle name="Table Headings Bold 2" xfId="51373"/>
    <cellStyle name="Table Headings Bold 2 2" xfId="51374"/>
    <cellStyle name="Table Headings Bold 3" xfId="51375"/>
    <cellStyle name="Table Headings Bold 3 2" xfId="51376"/>
    <cellStyle name="Table Headings Bold 4" xfId="51377"/>
    <cellStyle name="Table Headings Bold 4 2" xfId="51378"/>
    <cellStyle name="Table Headings Bold 5" xfId="51379"/>
    <cellStyle name="Table Headings Bold 5 2" xfId="51380"/>
    <cellStyle name="Table Title" xfId="19933"/>
    <cellStyle name="TableBody" xfId="51381"/>
    <cellStyle name="TableBody 10" xfId="51382"/>
    <cellStyle name="TableBody 10 2" xfId="51383"/>
    <cellStyle name="TableBody 10 3" xfId="51384"/>
    <cellStyle name="TableBody 11" xfId="51385"/>
    <cellStyle name="TableBody 11 2" xfId="51386"/>
    <cellStyle name="TableBody 11 2 2" xfId="51387"/>
    <cellStyle name="TableBody 11 2 2 2" xfId="51388"/>
    <cellStyle name="TableBody 11 2 2 3" xfId="51389"/>
    <cellStyle name="TableBody 11 2 3" xfId="51390"/>
    <cellStyle name="TableBody 11 2 4" xfId="51391"/>
    <cellStyle name="TableBody 11 3" xfId="51392"/>
    <cellStyle name="TableBody 11 4" xfId="51393"/>
    <cellStyle name="TableBody 12" xfId="51394"/>
    <cellStyle name="TableBody 12 2" xfId="51395"/>
    <cellStyle name="TableBody 12 3" xfId="51396"/>
    <cellStyle name="TableBody 13" xfId="51397"/>
    <cellStyle name="TableBody 13 2" xfId="51398"/>
    <cellStyle name="TableBody 13 3" xfId="51399"/>
    <cellStyle name="TableBody 14" xfId="51400"/>
    <cellStyle name="TableBody 15" xfId="51401"/>
    <cellStyle name="TableBody 2" xfId="51402"/>
    <cellStyle name="TableBody 2 2" xfId="51403"/>
    <cellStyle name="TableBody 2 2 2" xfId="51404"/>
    <cellStyle name="TableBody 2 2 2 2" xfId="51405"/>
    <cellStyle name="TableBody 2 2 2 2 2" xfId="51406"/>
    <cellStyle name="TableBody 2 2 2 2 3" xfId="51407"/>
    <cellStyle name="TableBody 2 2 2 3" xfId="51408"/>
    <cellStyle name="TableBody 2 2 2 4" xfId="51409"/>
    <cellStyle name="TableBody 2 2 3" xfId="51410"/>
    <cellStyle name="TableBody 2 2 4" xfId="51411"/>
    <cellStyle name="TableBody 2 3" xfId="51412"/>
    <cellStyle name="TableBody 2 3 2" xfId="51413"/>
    <cellStyle name="TableBody 2 3 3" xfId="51414"/>
    <cellStyle name="TableBody 2 4" xfId="51415"/>
    <cellStyle name="TableBody 2 4 2" xfId="51416"/>
    <cellStyle name="TableBody 2 4 3" xfId="51417"/>
    <cellStyle name="TableBody 2 5" xfId="51418"/>
    <cellStyle name="TableBody 2 6" xfId="51419"/>
    <cellStyle name="TableBody 3" xfId="51420"/>
    <cellStyle name="TableBody 3 2" xfId="51421"/>
    <cellStyle name="TableBody 3 3" xfId="51422"/>
    <cellStyle name="TableBody 4" xfId="51423"/>
    <cellStyle name="TableBody 4 2" xfId="51424"/>
    <cellStyle name="TableBody 4 3" xfId="51425"/>
    <cellStyle name="TableBody 5" xfId="51426"/>
    <cellStyle name="TableBody 5 2" xfId="51427"/>
    <cellStyle name="TableBody 5 3" xfId="51428"/>
    <cellStyle name="TableBody 6" xfId="51429"/>
    <cellStyle name="TableBody 6 2" xfId="51430"/>
    <cellStyle name="TableBody 6 3" xfId="51431"/>
    <cellStyle name="TableBody 7" xfId="51432"/>
    <cellStyle name="TableBody 7 2" xfId="51433"/>
    <cellStyle name="TableBody 7 3" xfId="51434"/>
    <cellStyle name="TableBody 8" xfId="51435"/>
    <cellStyle name="TableBody 8 2" xfId="51436"/>
    <cellStyle name="TableBody 8 3" xfId="51437"/>
    <cellStyle name="TableBody 9" xfId="51438"/>
    <cellStyle name="TableBody 9 2" xfId="51439"/>
    <cellStyle name="TableBody 9 3" xfId="51440"/>
    <cellStyle name="taples Plaza" xfId="19934"/>
    <cellStyle name="taples Plaza 2" xfId="51441"/>
    <cellStyle name="taples Plaza 3" xfId="51442"/>
    <cellStyle name="Test" xfId="19935"/>
    <cellStyle name="Test 2" xfId="51443"/>
    <cellStyle name="Text" xfId="19936"/>
    <cellStyle name="Text 2" xfId="19937"/>
    <cellStyle name="TextEntry" xfId="51444"/>
    <cellStyle name="TextEntry 10" xfId="51445"/>
    <cellStyle name="TextEntry 10 2" xfId="51446"/>
    <cellStyle name="TextEntry 10 3" xfId="51447"/>
    <cellStyle name="TextEntry 11" xfId="51448"/>
    <cellStyle name="TextEntry 11 2" xfId="51449"/>
    <cellStyle name="TextEntry 11 2 2" xfId="51450"/>
    <cellStyle name="TextEntry 11 2 2 2" xfId="51451"/>
    <cellStyle name="TextEntry 11 2 2 3" xfId="51452"/>
    <cellStyle name="TextEntry 11 2 3" xfId="51453"/>
    <cellStyle name="TextEntry 11 2 4" xfId="51454"/>
    <cellStyle name="TextEntry 11 3" xfId="51455"/>
    <cellStyle name="TextEntry 11 4" xfId="51456"/>
    <cellStyle name="TextEntry 12" xfId="51457"/>
    <cellStyle name="TextEntry 12 2" xfId="51458"/>
    <cellStyle name="TextEntry 12 3" xfId="51459"/>
    <cellStyle name="TextEntry 13" xfId="51460"/>
    <cellStyle name="TextEntry 13 2" xfId="51461"/>
    <cellStyle name="TextEntry 13 3" xfId="51462"/>
    <cellStyle name="TextEntry 14" xfId="51463"/>
    <cellStyle name="TextEntry 15" xfId="51464"/>
    <cellStyle name="TextEntry 2" xfId="51465"/>
    <cellStyle name="TextEntry 2 2" xfId="51466"/>
    <cellStyle name="TextEntry 2 2 2" xfId="51467"/>
    <cellStyle name="TextEntry 2 2 2 2" xfId="51468"/>
    <cellStyle name="TextEntry 2 2 2 2 2" xfId="51469"/>
    <cellStyle name="TextEntry 2 2 2 2 3" xfId="51470"/>
    <cellStyle name="TextEntry 2 2 2 3" xfId="51471"/>
    <cellStyle name="TextEntry 2 2 2 4" xfId="51472"/>
    <cellStyle name="TextEntry 2 2 3" xfId="51473"/>
    <cellStyle name="TextEntry 2 2 4" xfId="51474"/>
    <cellStyle name="TextEntry 2 3" xfId="51475"/>
    <cellStyle name="TextEntry 2 3 2" xfId="51476"/>
    <cellStyle name="TextEntry 2 3 3" xfId="51477"/>
    <cellStyle name="TextEntry 2 4" xfId="51478"/>
    <cellStyle name="TextEntry 2 4 2" xfId="51479"/>
    <cellStyle name="TextEntry 2 4 3" xfId="51480"/>
    <cellStyle name="TextEntry 2 5" xfId="51481"/>
    <cellStyle name="TextEntry 2 6" xfId="51482"/>
    <cellStyle name="TextEntry 3" xfId="51483"/>
    <cellStyle name="TextEntry 3 2" xfId="51484"/>
    <cellStyle name="TextEntry 3 3" xfId="51485"/>
    <cellStyle name="TextEntry 4" xfId="51486"/>
    <cellStyle name="TextEntry 4 2" xfId="51487"/>
    <cellStyle name="TextEntry 4 3" xfId="51488"/>
    <cellStyle name="TextEntry 5" xfId="51489"/>
    <cellStyle name="TextEntry 5 2" xfId="51490"/>
    <cellStyle name="TextEntry 5 3" xfId="51491"/>
    <cellStyle name="TextEntry 6" xfId="51492"/>
    <cellStyle name="TextEntry 6 2" xfId="51493"/>
    <cellStyle name="TextEntry 6 3" xfId="51494"/>
    <cellStyle name="TextEntry 7" xfId="51495"/>
    <cellStyle name="TextEntry 7 2" xfId="51496"/>
    <cellStyle name="TextEntry 7 3" xfId="51497"/>
    <cellStyle name="TextEntry 8" xfId="51498"/>
    <cellStyle name="TextEntry 8 2" xfId="51499"/>
    <cellStyle name="TextEntry 8 3" xfId="51500"/>
    <cellStyle name="TextEntry 9" xfId="51501"/>
    <cellStyle name="TextEntry 9 2" xfId="51502"/>
    <cellStyle name="TextEntry 9 3" xfId="51503"/>
    <cellStyle name="Tickmark" xfId="19938"/>
    <cellStyle name="Times 10" xfId="19939"/>
    <cellStyle name="Times 12" xfId="19940"/>
    <cellStyle name="Title 10" xfId="19941"/>
    <cellStyle name="Title 11" xfId="19942"/>
    <cellStyle name="Title 12" xfId="19943"/>
    <cellStyle name="Title 13" xfId="19944"/>
    <cellStyle name="Title 14" xfId="19945"/>
    <cellStyle name="Title 15" xfId="19946"/>
    <cellStyle name="Title 16" xfId="19947"/>
    <cellStyle name="Title 17" xfId="19948"/>
    <cellStyle name="Title 18" xfId="19949"/>
    <cellStyle name="Title 19" xfId="19950"/>
    <cellStyle name="Title 2" xfId="19951"/>
    <cellStyle name="Title 2 2" xfId="19952"/>
    <cellStyle name="Title 2 2 2" xfId="19953"/>
    <cellStyle name="Title 2 2 2 2" xfId="51504"/>
    <cellStyle name="Title 2 2 2 2 2" xfId="51505"/>
    <cellStyle name="Title 2 2 2 3" xfId="51506"/>
    <cellStyle name="Title 2 2 2 4" xfId="51507"/>
    <cellStyle name="Title 2 2 3" xfId="51508"/>
    <cellStyle name="Title 2 2 3 2" xfId="51509"/>
    <cellStyle name="Title 2 2 3 2 2" xfId="51510"/>
    <cellStyle name="Title 2 2 3 3" xfId="51511"/>
    <cellStyle name="Title 2 2 4" xfId="51512"/>
    <cellStyle name="Title 2 2 4 2" xfId="51513"/>
    <cellStyle name="Title 2 2 5" xfId="51514"/>
    <cellStyle name="Title 2 3" xfId="19954"/>
    <cellStyle name="Title 2 3 2" xfId="51515"/>
    <cellStyle name="Title 2 3 2 2" xfId="51516"/>
    <cellStyle name="Title 2 3 2 2 2" xfId="51517"/>
    <cellStyle name="Title 2 3 2 3" xfId="51518"/>
    <cellStyle name="Title 2 3 2 4" xfId="51519"/>
    <cellStyle name="Title 2 3 3" xfId="51520"/>
    <cellStyle name="Title 2 3 3 2" xfId="51521"/>
    <cellStyle name="Title 2 3 3 3" xfId="51522"/>
    <cellStyle name="Title 2 3 4" xfId="51523"/>
    <cellStyle name="Title 2 3 4 2" xfId="51524"/>
    <cellStyle name="Title 2 4" xfId="51525"/>
    <cellStyle name="Title 2 4 2" xfId="51526"/>
    <cellStyle name="Title 2 4 2 2" xfId="51527"/>
    <cellStyle name="Title 2 4 3" xfId="51528"/>
    <cellStyle name="Title 2 4 4" xfId="51529"/>
    <cellStyle name="Title 2 5" xfId="51530"/>
    <cellStyle name="Title 2 5 2" xfId="51531"/>
    <cellStyle name="Title 2 5 3" xfId="51532"/>
    <cellStyle name="Title 2 6" xfId="51533"/>
    <cellStyle name="Title 2 6 2" xfId="51534"/>
    <cellStyle name="Title 2 7" xfId="51535"/>
    <cellStyle name="Title 2 8" xfId="51536"/>
    <cellStyle name="Title 20" xfId="19955"/>
    <cellStyle name="Title 21" xfId="19956"/>
    <cellStyle name="Title 22" xfId="19957"/>
    <cellStyle name="Title 23" xfId="19958"/>
    <cellStyle name="Title 24" xfId="19959"/>
    <cellStyle name="Title 25" xfId="19960"/>
    <cellStyle name="Title 26" xfId="19961"/>
    <cellStyle name="Title 27" xfId="19962"/>
    <cellStyle name="Title 28" xfId="19963"/>
    <cellStyle name="Title 29" xfId="19964"/>
    <cellStyle name="Title 3" xfId="19965"/>
    <cellStyle name="Title 3 2" xfId="19966"/>
    <cellStyle name="Title 3 2 2" xfId="51537"/>
    <cellStyle name="Title 3 2 2 2" xfId="51538"/>
    <cellStyle name="Title 3 2 3" xfId="51539"/>
    <cellStyle name="Title 3 2 4" xfId="51540"/>
    <cellStyle name="Title 3 3" xfId="19967"/>
    <cellStyle name="Title 3 3 2" xfId="51541"/>
    <cellStyle name="Title 3 3 2 2" xfId="51542"/>
    <cellStyle name="Title 3 3 3" xfId="51543"/>
    <cellStyle name="Title 3 4" xfId="19968"/>
    <cellStyle name="Title 3 4 2" xfId="51544"/>
    <cellStyle name="Title 3 5" xfId="51545"/>
    <cellStyle name="Title 30" xfId="19969"/>
    <cellStyle name="Title 31" xfId="19970"/>
    <cellStyle name="Title 32" xfId="19971"/>
    <cellStyle name="Title 33" xfId="19972"/>
    <cellStyle name="Title 34" xfId="19973"/>
    <cellStyle name="Title 35" xfId="19974"/>
    <cellStyle name="Title 36" xfId="19975"/>
    <cellStyle name="Title 37" xfId="19976"/>
    <cellStyle name="Title 38" xfId="19977"/>
    <cellStyle name="Title 39" xfId="19978"/>
    <cellStyle name="Title 4" xfId="19979"/>
    <cellStyle name="Title 4 2" xfId="51546"/>
    <cellStyle name="Title 4 2 2" xfId="51547"/>
    <cellStyle name="Title 4 2 2 2" xfId="51548"/>
    <cellStyle name="Title 4 2 3" xfId="51549"/>
    <cellStyle name="Title 4 2 4" xfId="51550"/>
    <cellStyle name="Title 4 3" xfId="51551"/>
    <cellStyle name="Title 4 3 2" xfId="51552"/>
    <cellStyle name="Title 4 3 3" xfId="51553"/>
    <cellStyle name="Title 4 4" xfId="51554"/>
    <cellStyle name="Title 4 4 2" xfId="51555"/>
    <cellStyle name="Title 40" xfId="19980"/>
    <cellStyle name="Title 41" xfId="19981"/>
    <cellStyle name="Title 42" xfId="19982"/>
    <cellStyle name="Title 43" xfId="19983"/>
    <cellStyle name="Title 44" xfId="19984"/>
    <cellStyle name="Title 45" xfId="19985"/>
    <cellStyle name="Title 46" xfId="19986"/>
    <cellStyle name="Title 47" xfId="19987"/>
    <cellStyle name="Title 48" xfId="19988"/>
    <cellStyle name="Title 49" xfId="19989"/>
    <cellStyle name="Title 5" xfId="19990"/>
    <cellStyle name="Title 5 2" xfId="51556"/>
    <cellStyle name="Title 5 2 2" xfId="51557"/>
    <cellStyle name="Title 5 2 3" xfId="51558"/>
    <cellStyle name="Title 5 3" xfId="51559"/>
    <cellStyle name="Title 5 3 2" xfId="51560"/>
    <cellStyle name="Title 5 4" xfId="51561"/>
    <cellStyle name="Title 50" xfId="19991"/>
    <cellStyle name="Title 51" xfId="19992"/>
    <cellStyle name="Title 52" xfId="19993"/>
    <cellStyle name="Title 53" xfId="19994"/>
    <cellStyle name="Title 54" xfId="19995"/>
    <cellStyle name="Title 55" xfId="19996"/>
    <cellStyle name="Title 56" xfId="19997"/>
    <cellStyle name="Title 57" xfId="19998"/>
    <cellStyle name="Title 58" xfId="19999"/>
    <cellStyle name="Title 59" xfId="20000"/>
    <cellStyle name="Title 6" xfId="20001"/>
    <cellStyle name="Title 6 2" xfId="51562"/>
    <cellStyle name="Title 6 2 2" xfId="51563"/>
    <cellStyle name="Title 6 3" xfId="51564"/>
    <cellStyle name="Title 60" xfId="20002"/>
    <cellStyle name="Title 61" xfId="20003"/>
    <cellStyle name="Title 62" xfId="20004"/>
    <cellStyle name="Title 63" xfId="20005"/>
    <cellStyle name="Title 64" xfId="20006"/>
    <cellStyle name="Title 65" xfId="51565"/>
    <cellStyle name="Title 7" xfId="20007"/>
    <cellStyle name="Title 7 2" xfId="51566"/>
    <cellStyle name="Title 8" xfId="20008"/>
    <cellStyle name="Title 8 2" xfId="51567"/>
    <cellStyle name="Title 9" xfId="20009"/>
    <cellStyle name="Title: - Style3" xfId="20010"/>
    <cellStyle name="Title: - Style3 2" xfId="51568"/>
    <cellStyle name="Title: - Style4" xfId="20011"/>
    <cellStyle name="Title: - Style4 2" xfId="51569"/>
    <cellStyle name="Title: Major" xfId="20012"/>
    <cellStyle name="Title: Major 2" xfId="20013"/>
    <cellStyle name="Title: Major 2 2" xfId="51570"/>
    <cellStyle name="Title: Major 2 2 2" xfId="51571"/>
    <cellStyle name="Title: Major 2 2 2 2" xfId="51572"/>
    <cellStyle name="Title: Major 2 2 3" xfId="51573"/>
    <cellStyle name="Title: Major 2 2 4" xfId="51574"/>
    <cellStyle name="Title: Major 2 3" xfId="51575"/>
    <cellStyle name="Title: Major 2 3 2" xfId="51576"/>
    <cellStyle name="Title: Major 2 4" xfId="51577"/>
    <cellStyle name="Title: Major 2 4 2" xfId="51578"/>
    <cellStyle name="Title: Major 3" xfId="20014"/>
    <cellStyle name="Title: Major 3 2" xfId="51579"/>
    <cellStyle name="Title: Major 3 2 2" xfId="51580"/>
    <cellStyle name="Title: Major 3 3" xfId="51581"/>
    <cellStyle name="Title: Major 4" xfId="51582"/>
    <cellStyle name="Title: Major 4 2" xfId="51583"/>
    <cellStyle name="Title: Major 4 3" xfId="51584"/>
    <cellStyle name="Title: Major 5" xfId="51585"/>
    <cellStyle name="Title: Major 5 2" xfId="51586"/>
    <cellStyle name="Title: Minor" xfId="20015"/>
    <cellStyle name="Title: Minor 2" xfId="20016"/>
    <cellStyle name="Title: Minor 2 2" xfId="51587"/>
    <cellStyle name="Title: Minor 2 2 2" xfId="51588"/>
    <cellStyle name="Title: Minor 2 2 2 2" xfId="51589"/>
    <cellStyle name="Title: Minor 2 2 3" xfId="51590"/>
    <cellStyle name="Title: Minor 2 2 4" xfId="51591"/>
    <cellStyle name="Title: Minor 2 3" xfId="51592"/>
    <cellStyle name="Title: Minor 2 3 2" xfId="51593"/>
    <cellStyle name="Title: Minor 3" xfId="20017"/>
    <cellStyle name="Title: Minor 3 2" xfId="51594"/>
    <cellStyle name="Title: Minor 3 2 2" xfId="51595"/>
    <cellStyle name="Title: Minor 3 3" xfId="51596"/>
    <cellStyle name="Title: Minor 3 4" xfId="51597"/>
    <cellStyle name="Title: Minor 4" xfId="51598"/>
    <cellStyle name="Title: Minor 4 2" xfId="51599"/>
    <cellStyle name="Title: Minor 5" xfId="51600"/>
    <cellStyle name="Title: Minor 5 2" xfId="51601"/>
    <cellStyle name="Title: Minor_Electric Rev Req Model (2009 GRC) Rebuttal" xfId="20018"/>
    <cellStyle name="Title: Worksheet" xfId="20019"/>
    <cellStyle name="Title: Worksheet 2" xfId="20020"/>
    <cellStyle name="Title: Worksheet 2 2" xfId="51602"/>
    <cellStyle name="Title: Worksheet 2 2 2" xfId="51603"/>
    <cellStyle name="Title: Worksheet 2 3" xfId="51604"/>
    <cellStyle name="Title: Worksheet 2 4" xfId="51605"/>
    <cellStyle name="Title: Worksheet 3" xfId="51606"/>
    <cellStyle name="Title: Worksheet 3 2" xfId="51607"/>
    <cellStyle name="Title: Worksheet 3 3" xfId="51608"/>
    <cellStyle name="Title: Worksheet 4" xfId="51609"/>
    <cellStyle name="Title: Worksheet 4 2" xfId="51610"/>
    <cellStyle name="Titles" xfId="51611"/>
    <cellStyle name="Total 10" xfId="20021"/>
    <cellStyle name="Total 11" xfId="20022"/>
    <cellStyle name="Total 12" xfId="20023"/>
    <cellStyle name="Total 13" xfId="20024"/>
    <cellStyle name="Total 14" xfId="20025"/>
    <cellStyle name="Total 15" xfId="20026"/>
    <cellStyle name="Total 16" xfId="20027"/>
    <cellStyle name="Total 17" xfId="20028"/>
    <cellStyle name="Total 18" xfId="20029"/>
    <cellStyle name="Total 19" xfId="20030"/>
    <cellStyle name="Total 2" xfId="20031"/>
    <cellStyle name="Total 2 2" xfId="20032"/>
    <cellStyle name="Total 2 2 2" xfId="20033"/>
    <cellStyle name="Total 2 2 2 2" xfId="51612"/>
    <cellStyle name="Total 2 2 2 2 2" xfId="51613"/>
    <cellStyle name="Total 2 2 2 3" xfId="51614"/>
    <cellStyle name="Total 2 2 2 4" xfId="51615"/>
    <cellStyle name="Total 2 2 2 5" xfId="51616"/>
    <cellStyle name="Total 2 2 2 6" xfId="51617"/>
    <cellStyle name="Total 2 2 2 7" xfId="51618"/>
    <cellStyle name="Total 2 2 3" xfId="20034"/>
    <cellStyle name="Total 2 2 3 2" xfId="51619"/>
    <cellStyle name="Total 2 2 3 2 2" xfId="51620"/>
    <cellStyle name="Total 2 2 3 3" xfId="51621"/>
    <cellStyle name="Total 2 2 4" xfId="51622"/>
    <cellStyle name="Total 2 2 4 2" xfId="51623"/>
    <cellStyle name="Total 2 2 5" xfId="51624"/>
    <cellStyle name="Total 2 2 6" xfId="51625"/>
    <cellStyle name="Total 2 3" xfId="20035"/>
    <cellStyle name="Total 2 3 10" xfId="51626"/>
    <cellStyle name="Total 2 3 11" xfId="51627"/>
    <cellStyle name="Total 2 3 2" xfId="20036"/>
    <cellStyle name="Total 2 3 2 2" xfId="51628"/>
    <cellStyle name="Total 2 3 2 2 2" xfId="51629"/>
    <cellStyle name="Total 2 3 2 3" xfId="51630"/>
    <cellStyle name="Total 2 3 2 3 2" xfId="51631"/>
    <cellStyle name="Total 2 3 2 4" xfId="51632"/>
    <cellStyle name="Total 2 3 2 5" xfId="51633"/>
    <cellStyle name="Total 2 3 2 6" xfId="51634"/>
    <cellStyle name="Total 2 3 2 7" xfId="51635"/>
    <cellStyle name="Total 2 3 3" xfId="20037"/>
    <cellStyle name="Total 2 3 3 2" xfId="51636"/>
    <cellStyle name="Total 2 3 3 2 2" xfId="51637"/>
    <cellStyle name="Total 2 3 3 3" xfId="51638"/>
    <cellStyle name="Total 2 3 3 4" xfId="51639"/>
    <cellStyle name="Total 2 3 3 5" xfId="51640"/>
    <cellStyle name="Total 2 3 3 6" xfId="51641"/>
    <cellStyle name="Total 2 3 3 7" xfId="51642"/>
    <cellStyle name="Total 2 3 4" xfId="20038"/>
    <cellStyle name="Total 2 3 4 2" xfId="51643"/>
    <cellStyle name="Total 2 3 4 3" xfId="51644"/>
    <cellStyle name="Total 2 3 4 4" xfId="51645"/>
    <cellStyle name="Total 2 3 4 5" xfId="51646"/>
    <cellStyle name="Total 2 3 4 6" xfId="51647"/>
    <cellStyle name="Total 2 3 4 7" xfId="51648"/>
    <cellStyle name="Total 2 3 5" xfId="51649"/>
    <cellStyle name="Total 2 3 5 2" xfId="51650"/>
    <cellStyle name="Total 2 3 6" xfId="51651"/>
    <cellStyle name="Total 2 3 7" xfId="51652"/>
    <cellStyle name="Total 2 3 8" xfId="51653"/>
    <cellStyle name="Total 2 3 9" xfId="51654"/>
    <cellStyle name="Total 2 4" xfId="20039"/>
    <cellStyle name="Total 2 4 2" xfId="51655"/>
    <cellStyle name="Total 2 4 2 2" xfId="51656"/>
    <cellStyle name="Total 2 4 2 3" xfId="51657"/>
    <cellStyle name="Total 2 4 3" xfId="51658"/>
    <cellStyle name="Total 2 4 4" xfId="51659"/>
    <cellStyle name="Total 2 5" xfId="51660"/>
    <cellStyle name="Total 2 5 2" xfId="51661"/>
    <cellStyle name="Total 2 5 2 2" xfId="51662"/>
    <cellStyle name="Total 2 5 3" xfId="51663"/>
    <cellStyle name="Total 2 5 4" xfId="51664"/>
    <cellStyle name="Total 2 6" xfId="51665"/>
    <cellStyle name="Total 2 6 2" xfId="51666"/>
    <cellStyle name="Total 2 7" xfId="51667"/>
    <cellStyle name="Total 20" xfId="20040"/>
    <cellStyle name="Total 21" xfId="20041"/>
    <cellStyle name="Total 22" xfId="20042"/>
    <cellStyle name="Total 23" xfId="20043"/>
    <cellStyle name="Total 24" xfId="20044"/>
    <cellStyle name="Total 25" xfId="20045"/>
    <cellStyle name="Total 26" xfId="20046"/>
    <cellStyle name="Total 27" xfId="20047"/>
    <cellStyle name="Total 28" xfId="20048"/>
    <cellStyle name="Total 29" xfId="20049"/>
    <cellStyle name="Total 3" xfId="20050"/>
    <cellStyle name="Total 3 2" xfId="20051"/>
    <cellStyle name="Total 3 2 2" xfId="51668"/>
    <cellStyle name="Total 3 2 2 2" xfId="51669"/>
    <cellStyle name="Total 3 2 3" xfId="51670"/>
    <cellStyle name="Total 3 2 3 2" xfId="51671"/>
    <cellStyle name="Total 3 2 4" xfId="51672"/>
    <cellStyle name="Total 3 2 5" xfId="51673"/>
    <cellStyle name="Total 3 2 6" xfId="51674"/>
    <cellStyle name="Total 3 2 7" xfId="51675"/>
    <cellStyle name="Total 3 3" xfId="20052"/>
    <cellStyle name="Total 3 3 2" xfId="51676"/>
    <cellStyle name="Total 3 3 2 2" xfId="51677"/>
    <cellStyle name="Total 3 3 3" xfId="51678"/>
    <cellStyle name="Total 3 3 4" xfId="51679"/>
    <cellStyle name="Total 3 3 5" xfId="51680"/>
    <cellStyle name="Total 3 3 6" xfId="51681"/>
    <cellStyle name="Total 3 3 7" xfId="51682"/>
    <cellStyle name="Total 3 4" xfId="20053"/>
    <cellStyle name="Total 3 4 2" xfId="51683"/>
    <cellStyle name="Total 3 4 3" xfId="51684"/>
    <cellStyle name="Total 3 4 4" xfId="51685"/>
    <cellStyle name="Total 3 4 5" xfId="51686"/>
    <cellStyle name="Total 3 4 6" xfId="51687"/>
    <cellStyle name="Total 3 4 7" xfId="51688"/>
    <cellStyle name="Total 3 5" xfId="51689"/>
    <cellStyle name="Total 30" xfId="20054"/>
    <cellStyle name="Total 31" xfId="20055"/>
    <cellStyle name="Total 32" xfId="20056"/>
    <cellStyle name="Total 33" xfId="20057"/>
    <cellStyle name="Total 34" xfId="20058"/>
    <cellStyle name="Total 35" xfId="20059"/>
    <cellStyle name="Total 36" xfId="20060"/>
    <cellStyle name="Total 37" xfId="20061"/>
    <cellStyle name="Total 38" xfId="20062"/>
    <cellStyle name="Total 39" xfId="20063"/>
    <cellStyle name="Total 4" xfId="20064"/>
    <cellStyle name="Total 4 2" xfId="20065"/>
    <cellStyle name="Total 4 2 2" xfId="51690"/>
    <cellStyle name="Total 4 2 2 2" xfId="51691"/>
    <cellStyle name="Total 4 2 3" xfId="51692"/>
    <cellStyle name="Total 4 2 4" xfId="51693"/>
    <cellStyle name="Total 4 2 5" xfId="51694"/>
    <cellStyle name="Total 4 2 6" xfId="51695"/>
    <cellStyle name="Total 4 2 7" xfId="51696"/>
    <cellStyle name="Total 4 2 8" xfId="51697"/>
    <cellStyle name="Total 4 2 9" xfId="51698"/>
    <cellStyle name="Total 4 3" xfId="20066"/>
    <cellStyle name="Total 4 3 2" xfId="51699"/>
    <cellStyle name="Total 4 4" xfId="51700"/>
    <cellStyle name="Total 4 5" xfId="51701"/>
    <cellStyle name="Total 40" xfId="20067"/>
    <cellStyle name="Total 41" xfId="20068"/>
    <cellStyle name="Total 42" xfId="20069"/>
    <cellStyle name="Total 43" xfId="20070"/>
    <cellStyle name="Total 44" xfId="20071"/>
    <cellStyle name="Total 45" xfId="20072"/>
    <cellStyle name="Total 46" xfId="20073"/>
    <cellStyle name="Total 47" xfId="20074"/>
    <cellStyle name="Total 48" xfId="20075"/>
    <cellStyle name="Total 49" xfId="20076"/>
    <cellStyle name="Total 5" xfId="20077"/>
    <cellStyle name="Total 5 2" xfId="20078"/>
    <cellStyle name="Total 5 2 2" xfId="51702"/>
    <cellStyle name="Total 5 2 3" xfId="51703"/>
    <cellStyle name="Total 5 3" xfId="20079"/>
    <cellStyle name="Total 5 3 2" xfId="51704"/>
    <cellStyle name="Total 5 4" xfId="51705"/>
    <cellStyle name="Total 5 5" xfId="51706"/>
    <cellStyle name="Total 5 6" xfId="51707"/>
    <cellStyle name="Total 5 7" xfId="51708"/>
    <cellStyle name="Total 5 8" xfId="51709"/>
    <cellStyle name="Total 5 9" xfId="51710"/>
    <cellStyle name="Total 50" xfId="20080"/>
    <cellStyle name="Total 51" xfId="20081"/>
    <cellStyle name="Total 52" xfId="20082"/>
    <cellStyle name="Total 53" xfId="20083"/>
    <cellStyle name="Total 54" xfId="20084"/>
    <cellStyle name="Total 55" xfId="20085"/>
    <cellStyle name="Total 56" xfId="20086"/>
    <cellStyle name="Total 57" xfId="20087"/>
    <cellStyle name="Total 58" xfId="20088"/>
    <cellStyle name="Total 59" xfId="20089"/>
    <cellStyle name="Total 6" xfId="20090"/>
    <cellStyle name="Total 6 2" xfId="20091"/>
    <cellStyle name="Total 6 3" xfId="20092"/>
    <cellStyle name="Total 60" xfId="20093"/>
    <cellStyle name="Total 61" xfId="20094"/>
    <cellStyle name="Total 62" xfId="20095"/>
    <cellStyle name="Total 63" xfId="20096"/>
    <cellStyle name="Total 64" xfId="20097"/>
    <cellStyle name="Total 65" xfId="20098"/>
    <cellStyle name="Total 66" xfId="20099"/>
    <cellStyle name="Total 67" xfId="51711"/>
    <cellStyle name="Total 7" xfId="20100"/>
    <cellStyle name="Total 7 2" xfId="20101"/>
    <cellStyle name="Total 8" xfId="20102"/>
    <cellStyle name="Total 9" xfId="20103"/>
    <cellStyle name="Total 9 2" xfId="20104"/>
    <cellStyle name="Total4 - Style4" xfId="20105"/>
    <cellStyle name="Total4 - Style4 2" xfId="20106"/>
    <cellStyle name="Total4 - Style4 2 2" xfId="20107"/>
    <cellStyle name="Total4 - Style4 2 2 2" xfId="51712"/>
    <cellStyle name="Total4 - Style4 2 3" xfId="51713"/>
    <cellStyle name="Total4 - Style4 2 4" xfId="51714"/>
    <cellStyle name="Total4 - Style4 2 5" xfId="51715"/>
    <cellStyle name="Total4 - Style4 2 6" xfId="51716"/>
    <cellStyle name="Total4 - Style4 2 7" xfId="51717"/>
    <cellStyle name="Total4 - Style4 2 8" xfId="51718"/>
    <cellStyle name="Total4 - Style4 2 9" xfId="51719"/>
    <cellStyle name="Total4 - Style4 3" xfId="20108"/>
    <cellStyle name="Total4 - Style4 3 2" xfId="51720"/>
    <cellStyle name="Total4 - Style4 3 2 2" xfId="51721"/>
    <cellStyle name="Total4 - Style4 3 3" xfId="51722"/>
    <cellStyle name="Total4 - Style4 3 4" xfId="51723"/>
    <cellStyle name="Total4 - Style4 4" xfId="51724"/>
    <cellStyle name="Total4 - Style4 4 2" xfId="51725"/>
    <cellStyle name="Total4 - Style4 5" xfId="51726"/>
    <cellStyle name="Total4 - Style4_ACCOUNTS" xfId="20109"/>
    <cellStyle name="Totals" xfId="51727"/>
    <cellStyle name="Totals [0]" xfId="51728"/>
    <cellStyle name="Totals [2]" xfId="51729"/>
    <cellStyle name="Totals_FWB Summary" xfId="51730"/>
    <cellStyle name="TRANSMISSION RELIABILITY PORTION OF PROJECT" xfId="20110"/>
    <cellStyle name="UnProtectedCalc" xfId="51731"/>
    <cellStyle name="UnProtectedCalc 2" xfId="51732"/>
    <cellStyle name="Währung [0]_Übersichtstabelle_FM_24082001bu inc. EC" xfId="20111"/>
    <cellStyle name="Währung_Übersichtstabelle_FM_24082001bu inc. EC" xfId="20112"/>
    <cellStyle name="Warning Text 10" xfId="20113"/>
    <cellStyle name="Warning Text 11" xfId="20114"/>
    <cellStyle name="Warning Text 12" xfId="20115"/>
    <cellStyle name="Warning Text 13" xfId="20116"/>
    <cellStyle name="Warning Text 14" xfId="20117"/>
    <cellStyle name="Warning Text 15" xfId="20118"/>
    <cellStyle name="Warning Text 16" xfId="20119"/>
    <cellStyle name="Warning Text 17" xfId="20120"/>
    <cellStyle name="Warning Text 18" xfId="20121"/>
    <cellStyle name="Warning Text 19" xfId="20122"/>
    <cellStyle name="Warning Text 2" xfId="20123"/>
    <cellStyle name="Warning Text 2 2" xfId="20124"/>
    <cellStyle name="Warning Text 2 2 2" xfId="20125"/>
    <cellStyle name="Warning Text 2 2 2 2" xfId="51733"/>
    <cellStyle name="Warning Text 2 2 2 2 2" xfId="51734"/>
    <cellStyle name="Warning Text 2 2 2 3" xfId="51735"/>
    <cellStyle name="Warning Text 2 2 2 4" xfId="51736"/>
    <cellStyle name="Warning Text 2 2 3" xfId="51737"/>
    <cellStyle name="Warning Text 2 2 3 2" xfId="51738"/>
    <cellStyle name="Warning Text 2 2 3 2 2" xfId="51739"/>
    <cellStyle name="Warning Text 2 2 3 3" xfId="51740"/>
    <cellStyle name="Warning Text 2 2 4" xfId="51741"/>
    <cellStyle name="Warning Text 2 2 4 2" xfId="51742"/>
    <cellStyle name="Warning Text 2 2 5" xfId="51743"/>
    <cellStyle name="Warning Text 2 3" xfId="20126"/>
    <cellStyle name="Warning Text 2 3 2" xfId="51744"/>
    <cellStyle name="Warning Text 2 3 2 2" xfId="51745"/>
    <cellStyle name="Warning Text 2 3 2 2 2" xfId="51746"/>
    <cellStyle name="Warning Text 2 3 2 3" xfId="51747"/>
    <cellStyle name="Warning Text 2 3 2 4" xfId="51748"/>
    <cellStyle name="Warning Text 2 3 3" xfId="51749"/>
    <cellStyle name="Warning Text 2 3 3 2" xfId="51750"/>
    <cellStyle name="Warning Text 2 3 4" xfId="51751"/>
    <cellStyle name="Warning Text 2 3 4 2" xfId="51752"/>
    <cellStyle name="Warning Text 2 4" xfId="51753"/>
    <cellStyle name="Warning Text 2 4 2" xfId="51754"/>
    <cellStyle name="Warning Text 2 4 2 2" xfId="51755"/>
    <cellStyle name="Warning Text 2 4 3" xfId="51756"/>
    <cellStyle name="Warning Text 2 4 4" xfId="51757"/>
    <cellStyle name="Warning Text 2 5" xfId="51758"/>
    <cellStyle name="Warning Text 2 5 2" xfId="51759"/>
    <cellStyle name="Warning Text 2 5 3" xfId="51760"/>
    <cellStyle name="Warning Text 2 6" xfId="51761"/>
    <cellStyle name="Warning Text 2 6 2" xfId="51762"/>
    <cellStyle name="Warning Text 20" xfId="20127"/>
    <cellStyle name="Warning Text 21" xfId="20128"/>
    <cellStyle name="Warning Text 22" xfId="20129"/>
    <cellStyle name="Warning Text 23" xfId="20130"/>
    <cellStyle name="Warning Text 24" xfId="20131"/>
    <cellStyle name="Warning Text 25" xfId="20132"/>
    <cellStyle name="Warning Text 26" xfId="20133"/>
    <cellStyle name="Warning Text 27" xfId="20134"/>
    <cellStyle name="Warning Text 28" xfId="20135"/>
    <cellStyle name="Warning Text 29" xfId="20136"/>
    <cellStyle name="Warning Text 3" xfId="20137"/>
    <cellStyle name="Warning Text 3 2" xfId="51763"/>
    <cellStyle name="Warning Text 3 2 2" xfId="51764"/>
    <cellStyle name="Warning Text 3 2 2 2" xfId="51765"/>
    <cellStyle name="Warning Text 3 2 3" xfId="51766"/>
    <cellStyle name="Warning Text 3 2 4" xfId="51767"/>
    <cellStyle name="Warning Text 3 3" xfId="51768"/>
    <cellStyle name="Warning Text 3 3 2" xfId="51769"/>
    <cellStyle name="Warning Text 3 3 2 2" xfId="51770"/>
    <cellStyle name="Warning Text 3 3 3" xfId="51771"/>
    <cellStyle name="Warning Text 3 4" xfId="51772"/>
    <cellStyle name="Warning Text 3 4 2" xfId="51773"/>
    <cellStyle name="Warning Text 3 5" xfId="51774"/>
    <cellStyle name="Warning Text 30" xfId="20138"/>
    <cellStyle name="Warning Text 31" xfId="20139"/>
    <cellStyle name="Warning Text 32" xfId="20140"/>
    <cellStyle name="Warning Text 33" xfId="20141"/>
    <cellStyle name="Warning Text 34" xfId="20142"/>
    <cellStyle name="Warning Text 35" xfId="20143"/>
    <cellStyle name="Warning Text 36" xfId="20144"/>
    <cellStyle name="Warning Text 37" xfId="20145"/>
    <cellStyle name="Warning Text 38" xfId="20146"/>
    <cellStyle name="Warning Text 39" xfId="20147"/>
    <cellStyle name="Warning Text 4" xfId="20148"/>
    <cellStyle name="Warning Text 4 2" xfId="51775"/>
    <cellStyle name="Warning Text 4 2 2" xfId="51776"/>
    <cellStyle name="Warning Text 4 2 2 2" xfId="51777"/>
    <cellStyle name="Warning Text 4 2 3" xfId="51778"/>
    <cellStyle name="Warning Text 4 2 4" xfId="51779"/>
    <cellStyle name="Warning Text 4 3" xfId="51780"/>
    <cellStyle name="Warning Text 4 3 2" xfId="51781"/>
    <cellStyle name="Warning Text 4 3 3" xfId="51782"/>
    <cellStyle name="Warning Text 4 4" xfId="51783"/>
    <cellStyle name="Warning Text 4 4 2" xfId="51784"/>
    <cellStyle name="Warning Text 4 5" xfId="51785"/>
    <cellStyle name="Warning Text 40" xfId="20149"/>
    <cellStyle name="Warning Text 41" xfId="20150"/>
    <cellStyle name="Warning Text 42" xfId="20151"/>
    <cellStyle name="Warning Text 43" xfId="20152"/>
    <cellStyle name="Warning Text 44" xfId="20153"/>
    <cellStyle name="Warning Text 45" xfId="20154"/>
    <cellStyle name="Warning Text 46" xfId="20155"/>
    <cellStyle name="Warning Text 47" xfId="20156"/>
    <cellStyle name="Warning Text 48" xfId="20157"/>
    <cellStyle name="Warning Text 49" xfId="20158"/>
    <cellStyle name="Warning Text 5" xfId="20159"/>
    <cellStyle name="Warning Text 5 2" xfId="51786"/>
    <cellStyle name="Warning Text 5 2 2" xfId="51787"/>
    <cellStyle name="Warning Text 5 2 3" xfId="51788"/>
    <cellStyle name="Warning Text 5 3" xfId="51789"/>
    <cellStyle name="Warning Text 50" xfId="20160"/>
    <cellStyle name="Warning Text 51" xfId="20161"/>
    <cellStyle name="Warning Text 52" xfId="20162"/>
    <cellStyle name="Warning Text 53" xfId="20163"/>
    <cellStyle name="Warning Text 54" xfId="20164"/>
    <cellStyle name="Warning Text 55" xfId="20165"/>
    <cellStyle name="Warning Text 56" xfId="20166"/>
    <cellStyle name="Warning Text 57" xfId="20167"/>
    <cellStyle name="Warning Text 58" xfId="20168"/>
    <cellStyle name="Warning Text 59" xfId="20169"/>
    <cellStyle name="Warning Text 6" xfId="20170"/>
    <cellStyle name="Warning Text 6 2" xfId="51790"/>
    <cellStyle name="Warning Text 6 2 2" xfId="51791"/>
    <cellStyle name="Warning Text 6 3" xfId="51792"/>
    <cellStyle name="Warning Text 6 4" xfId="51793"/>
    <cellStyle name="Warning Text 60" xfId="20171"/>
    <cellStyle name="Warning Text 61" xfId="20172"/>
    <cellStyle name="Warning Text 62" xfId="20173"/>
    <cellStyle name="Warning Text 63" xfId="20174"/>
    <cellStyle name="Warning Text 64" xfId="20175"/>
    <cellStyle name="Warning Text 65" xfId="51794"/>
    <cellStyle name="Warning Text 7" xfId="20176"/>
    <cellStyle name="Warning Text 7 2" xfId="51795"/>
    <cellStyle name="Warning Text 8" xfId="20177"/>
    <cellStyle name="Warning Text 9" xfId="20178"/>
    <cellStyle name="Year" xfId="51796"/>
    <cellStyle name="Year 2" xfId="51797"/>
    <cellStyle name="Yen" xfId="20179"/>
    <cellStyle name="YesNoToggle" xfId="20180"/>
    <cellStyle name="YesNoToggle 2" xfId="20181"/>
    <cellStyle name="YesNoToggle 2 2" xfId="20182"/>
    <cellStyle name="YesNoToggle 3" xfId="20183"/>
    <cellStyle name="YesNoToggle 3 2" xfId="20184"/>
    <cellStyle name="YesNoToggle 3 2 2" xfId="20185"/>
    <cellStyle name="YesNoToggle 4" xfId="20186"/>
    <cellStyle name="YesNoToggle 4 2" xfId="20187"/>
    <cellStyle name="YesNoToggle 4 3" xfId="20188"/>
    <cellStyle name="YesNoToggle 5" xfId="20189"/>
    <cellStyle name="YesNoToggle 5 2" xfId="20190"/>
    <cellStyle name="YesNoToggle 6" xfId="20191"/>
  </cellStyles>
  <dxfs count="0"/>
  <tableStyles count="0" defaultTableStyle="TableStyleMedium9" defaultPivotStyle="PivotStyleLight16"/>
  <colors>
    <mruColors>
      <color rgb="FF0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customXml" Target="../customXml/item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styles" Target="styles.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102" Type="http://schemas.openxmlformats.org/officeDocument/2006/relationships/externalLink" Target="externalLinks/externalLink88.xml"/><Relationship Id="rId110" Type="http://schemas.openxmlformats.org/officeDocument/2006/relationships/externalLink" Target="externalLinks/externalLink96.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13" Type="http://schemas.openxmlformats.org/officeDocument/2006/relationships/sharedStrings" Target="sharedStrings.xml"/><Relationship Id="rId11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16" Type="http://schemas.openxmlformats.org/officeDocument/2006/relationships/customXml" Target="../customXml/item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calcChain" Target="calcChain.xml"/><Relationship Id="rId119"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123825</xdr:colOff>
      <xdr:row>31</xdr:row>
      <xdr:rowOff>104775</xdr:rowOff>
    </xdr:from>
    <xdr:to>
      <xdr:col>26</xdr:col>
      <xdr:colOff>332477</xdr:colOff>
      <xdr:row>66</xdr:row>
      <xdr:rowOff>27952</xdr:rowOff>
    </xdr:to>
    <xdr:pic>
      <xdr:nvPicPr>
        <xdr:cNvPr id="6" name="Picture 5"/>
        <xdr:cNvPicPr>
          <a:picLocks noChangeAspect="1"/>
        </xdr:cNvPicPr>
      </xdr:nvPicPr>
      <xdr:blipFill>
        <a:blip xmlns:r="http://schemas.openxmlformats.org/officeDocument/2006/relationships" r:embed="rId1"/>
        <a:stretch>
          <a:fillRect/>
        </a:stretch>
      </xdr:blipFill>
      <xdr:spPr>
        <a:xfrm>
          <a:off x="8724900" y="5181600"/>
          <a:ext cx="7180952" cy="4980952"/>
        </a:xfrm>
        <a:prstGeom prst="rect">
          <a:avLst/>
        </a:prstGeom>
      </xdr:spPr>
    </xdr:pic>
    <xdr:clientData/>
  </xdr:twoCellAnchor>
  <xdr:twoCellAnchor editAs="oneCell">
    <xdr:from>
      <xdr:col>13</xdr:col>
      <xdr:colOff>257175</xdr:colOff>
      <xdr:row>0</xdr:row>
      <xdr:rowOff>0</xdr:rowOff>
    </xdr:from>
    <xdr:to>
      <xdr:col>25</xdr:col>
      <xdr:colOff>180152</xdr:colOff>
      <xdr:row>31</xdr:row>
      <xdr:rowOff>27956</xdr:rowOff>
    </xdr:to>
    <xdr:pic>
      <xdr:nvPicPr>
        <xdr:cNvPr id="7" name="Picture 6"/>
        <xdr:cNvPicPr>
          <a:picLocks noChangeAspect="1"/>
        </xdr:cNvPicPr>
      </xdr:nvPicPr>
      <xdr:blipFill>
        <a:blip xmlns:r="http://schemas.openxmlformats.org/officeDocument/2006/relationships" r:embed="rId2"/>
        <a:stretch>
          <a:fillRect/>
        </a:stretch>
      </xdr:blipFill>
      <xdr:spPr>
        <a:xfrm>
          <a:off x="8591550" y="0"/>
          <a:ext cx="6580952"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stdpt2\RPL\WINNT\Temporary%20Internet%20Files\OLK93\WC-RB%20GRC%20TY0903%20RY0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stdpt2\RPL\WINNT\Temporary%20Internet%20Files\OLK2F\Due%20Diligence\August%20New%20Model\Fred%20Value%209.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NEW-PSE-WP-BDJ-4-COS-Model-22GRC-01-202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stdpt2\RPL\02Inputs\General%20Accounting\Journal%20Entries\JE143-Electric_Unbilled_Revenue_Current_&amp;_Reverse_Prior_mo\2012%20JE143\02-2012\02-12%20Elec_Unb%20(93.1%25%207%20month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stdpt2\RPL\WINNT\Temporary%20Internet%20Files\OLK93\FCR%20for%20PSE%20S40%20V0%20%20HM%20edi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stdpt2\RPL\Documents%20and%20Settings\boljh\Local%20Settings\MSN%20Rate%20v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stdpt2\RPL\GrpRevnu\PUBLIC\%23%202011%20GRC\RebuttalFiling2011%20GRC\Electric%20Model%202011%20GRC%20Rebuttal.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stdpt2\RPL\WINNT\Temporary%20Internet%20Files\OLKC0\Aurora%20Prices%20for%20ROR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stdpt2\RPL\Documents%20and%20Settings\scartwri\My%20Documents\Projects\PSE\Projects\BHP\Due%20Diligence\BHP%20IS.BS.CF%20Mode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stdpt2\RPL\GrpRevnu\PUBLIC\WUTC\Puget%20Sound%20Energy\Semi%20Annual%20Report\Jun_30_01\Proforma%20Adj_not%20us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rpRevnu/PUBLIC/%23%20PCA%20Compliance/PCA%20Annual%20Report.2021%20PCA/Support/Copy%20of%20PCA_12.Dec_2021.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stdpt2\RPL\02Inputs\General%20Accounting\Reports\SalesOfElectricity\2009%20SOE\04-2009\02-2009%20SOE%20preli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eneral Inputs"/>
      <sheetName val="Input-Allocators"/>
      <sheetName val="Input-Accounts"/>
      <sheetName val="Functionalization"/>
      <sheetName val="Classification"/>
      <sheetName val="Prod_Dem"/>
      <sheetName val="Prod_Energy"/>
      <sheetName val="Trans_Dem"/>
      <sheetName val="Trans_Energy"/>
      <sheetName val="Dist_Dem"/>
      <sheetName val="Dist_Cust"/>
      <sheetName val="Cust_Cust"/>
      <sheetName val="Template"/>
      <sheetName val="DemandTotal"/>
      <sheetName val="EnergyTotal"/>
      <sheetName val="CustomerTotal"/>
      <sheetName val="GrandTotal"/>
      <sheetName val="Summary"/>
      <sheetName val="B - COS Results"/>
      <sheetName val="C-COS Allocation Factors"/>
      <sheetName val="E-Summary of results"/>
      <sheetName val="UnitCost"/>
      <sheetName val="Basic Charge"/>
      <sheetName val="SC Feeder "/>
      <sheetName val="SC Substation O&amp;M"/>
      <sheetName val="SC Substation A&amp;G"/>
      <sheetName val="PCA Cost Alloc for Sch 142"/>
      <sheetName val="Alloc for Sch 141A"/>
      <sheetName val="ErrorCheck"/>
      <sheetName val="Required Sheets"/>
    </sheetNames>
    <sheetDataSet>
      <sheetData sheetId="0"/>
      <sheetData sheetId="1">
        <row r="19">
          <cell r="D19">
            <v>7.1599999999999997E-2</v>
          </cell>
        </row>
        <row r="31">
          <cell r="D31">
            <v>1</v>
          </cell>
        </row>
      </sheetData>
      <sheetData sheetId="2">
        <row r="9">
          <cell r="B9" t="str">
            <v>PRODUCTION</v>
          </cell>
        </row>
        <row r="10">
          <cell r="B10" t="str">
            <v>TRANSMISSION</v>
          </cell>
        </row>
        <row r="11">
          <cell r="B11" t="str">
            <v>DISTRIBUTION</v>
          </cell>
        </row>
        <row r="12">
          <cell r="B12" t="str">
            <v>CUSTOMER</v>
          </cell>
        </row>
        <row r="13">
          <cell r="B13"/>
        </row>
        <row r="14">
          <cell r="B14"/>
        </row>
        <row r="15">
          <cell r="B15"/>
        </row>
        <row r="16">
          <cell r="B16"/>
        </row>
        <row r="19">
          <cell r="B19" t="str">
            <v>DEMAND</v>
          </cell>
        </row>
        <row r="20">
          <cell r="B20" t="str">
            <v>ENERGY</v>
          </cell>
        </row>
        <row r="21">
          <cell r="B21" t="str">
            <v>CUSTOMER</v>
          </cell>
        </row>
        <row r="22">
          <cell r="B22" t="str">
            <v>REN PEAK CREDIT</v>
          </cell>
        </row>
        <row r="23">
          <cell r="B23"/>
        </row>
        <row r="24">
          <cell r="B24"/>
        </row>
        <row r="32">
          <cell r="B32"/>
        </row>
        <row r="33">
          <cell r="B33" t="str">
            <v>CUST_1</v>
          </cell>
        </row>
        <row r="34">
          <cell r="B34" t="str">
            <v>CUST_2</v>
          </cell>
        </row>
        <row r="35">
          <cell r="B35" t="str">
            <v>CUST_3</v>
          </cell>
        </row>
        <row r="36">
          <cell r="B36" t="str">
            <v>CUST_4</v>
          </cell>
        </row>
        <row r="37">
          <cell r="B37" t="str">
            <v>CUST_5</v>
          </cell>
        </row>
        <row r="38">
          <cell r="B38" t="str">
            <v>DEM_1A</v>
          </cell>
        </row>
        <row r="39">
          <cell r="B39" t="str">
            <v>DEM_1B</v>
          </cell>
        </row>
        <row r="40">
          <cell r="B40" t="str">
            <v>DEM_2B</v>
          </cell>
        </row>
        <row r="41">
          <cell r="B41" t="str">
            <v>DEM_3</v>
          </cell>
        </row>
        <row r="42">
          <cell r="B42" t="str">
            <v>DEM_4</v>
          </cell>
        </row>
        <row r="43">
          <cell r="B43" t="str">
            <v>DIR_449</v>
          </cell>
        </row>
        <row r="44">
          <cell r="B44" t="str">
            <v>DIR_SC</v>
          </cell>
        </row>
        <row r="45">
          <cell r="B45" t="str">
            <v>DIR_RESALE_SMALL</v>
          </cell>
        </row>
        <row r="46">
          <cell r="B46" t="str">
            <v>DIR108.360</v>
          </cell>
        </row>
        <row r="47">
          <cell r="B47" t="str">
            <v>DIR108.361</v>
          </cell>
        </row>
        <row r="48">
          <cell r="B48" t="str">
            <v>DIR108.362</v>
          </cell>
        </row>
        <row r="49">
          <cell r="B49" t="str">
            <v>DIR108.364</v>
          </cell>
        </row>
        <row r="50">
          <cell r="B50" t="str">
            <v>DIR108.366</v>
          </cell>
        </row>
        <row r="51">
          <cell r="B51" t="str">
            <v>DIR235.00</v>
          </cell>
        </row>
        <row r="52">
          <cell r="B52" t="str">
            <v>DIR252.00</v>
          </cell>
        </row>
        <row r="53">
          <cell r="B53" t="str">
            <v>DIR360.01</v>
          </cell>
        </row>
        <row r="54">
          <cell r="B54" t="str">
            <v>DIR361.01</v>
          </cell>
        </row>
        <row r="55">
          <cell r="B55" t="str">
            <v>DIR362.01</v>
          </cell>
        </row>
        <row r="56">
          <cell r="B56" t="str">
            <v>DIR364.01</v>
          </cell>
        </row>
        <row r="57">
          <cell r="B57" t="str">
            <v>DIR366.01</v>
          </cell>
        </row>
        <row r="58">
          <cell r="B58" t="str">
            <v>DIR368.03</v>
          </cell>
        </row>
        <row r="59">
          <cell r="B59" t="str">
            <v>DIR373.00</v>
          </cell>
        </row>
        <row r="60">
          <cell r="B60" t="str">
            <v>DIR450.01</v>
          </cell>
        </row>
        <row r="61">
          <cell r="B61" t="str">
            <v>DIR451.02</v>
          </cell>
        </row>
        <row r="62">
          <cell r="B62" t="str">
            <v>DIR451.05</v>
          </cell>
        </row>
        <row r="63">
          <cell r="B63" t="str">
            <v>DIR451.06</v>
          </cell>
        </row>
        <row r="64">
          <cell r="B64" t="str">
            <v>DIR454.05</v>
          </cell>
        </row>
        <row r="65">
          <cell r="B65" t="str">
            <v>ENERGY_1</v>
          </cell>
        </row>
        <row r="66">
          <cell r="B66" t="str">
            <v>ENERGY_2</v>
          </cell>
        </row>
        <row r="67">
          <cell r="B67" t="str">
            <v>METER</v>
          </cell>
        </row>
        <row r="68">
          <cell r="B68" t="str">
            <v>OH_SVC</v>
          </cell>
        </row>
        <row r="69">
          <cell r="B69" t="str">
            <v>OH_TFMR</v>
          </cell>
        </row>
        <row r="70">
          <cell r="B70" t="str">
            <v>PROFORMA</v>
          </cell>
        </row>
        <row r="71">
          <cell r="B71" t="str">
            <v>PROFORMA_RETAIL</v>
          </cell>
        </row>
        <row r="72">
          <cell r="B72" t="str">
            <v>RESID</v>
          </cell>
        </row>
        <row r="73">
          <cell r="B73" t="str">
            <v>UG_TFMR</v>
          </cell>
        </row>
        <row r="74">
          <cell r="B74" t="str">
            <v>DIR904</v>
          </cell>
        </row>
        <row r="75">
          <cell r="B75"/>
        </row>
        <row r="76">
          <cell r="B76"/>
        </row>
        <row r="77">
          <cell r="B77"/>
        </row>
        <row r="78">
          <cell r="B78"/>
        </row>
        <row r="79">
          <cell r="B79"/>
        </row>
        <row r="80">
          <cell r="B80"/>
        </row>
        <row r="81">
          <cell r="B81"/>
        </row>
        <row r="82">
          <cell r="B82"/>
        </row>
        <row r="83">
          <cell r="B83"/>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1" t="str">
            <v>Puget Sound Energy</v>
          </cell>
        </row>
      </sheetData>
      <sheetData sheetId="28"/>
      <sheetData sheetId="29"/>
      <sheetData sheetId="30">
        <row r="24">
          <cell r="G24" t="str">
            <v>Prod_Dem</v>
          </cell>
          <cell r="H24" t="str">
            <v>Prod_Energy</v>
          </cell>
          <cell r="I24" t="str">
            <v>Dist_Cust</v>
          </cell>
        </row>
        <row r="25">
          <cell r="G25" t="str">
            <v>Trans_Dem</v>
          </cell>
          <cell r="H25" t="str">
            <v>Trans_Energy</v>
          </cell>
          <cell r="I25" t="str">
            <v>Cust_Cust</v>
          </cell>
        </row>
        <row r="26">
          <cell r="G26" t="str">
            <v>Dist_Dem</v>
          </cell>
          <cell r="H26" t="str">
            <v/>
          </cell>
          <cell r="I26" t="str">
            <v/>
          </cell>
        </row>
        <row r="27">
          <cell r="G27" t="str">
            <v/>
          </cell>
          <cell r="H27" t="str">
            <v/>
          </cell>
          <cell r="I27" t="str">
            <v/>
          </cell>
        </row>
        <row r="28">
          <cell r="G28" t="str">
            <v/>
          </cell>
          <cell r="H28" t="str">
            <v/>
          </cell>
          <cell r="I28" t="str">
            <v/>
          </cell>
        </row>
        <row r="29">
          <cell r="G29" t="str">
            <v/>
          </cell>
          <cell r="H29" t="str">
            <v/>
          </cell>
          <cell r="I29" t="str">
            <v/>
          </cell>
        </row>
        <row r="30">
          <cell r="G30" t="str">
            <v/>
          </cell>
          <cell r="H30" t="str">
            <v/>
          </cell>
          <cell r="I30" t="str">
            <v/>
          </cell>
        </row>
        <row r="31">
          <cell r="G31" t="str">
            <v/>
          </cell>
          <cell r="H31" t="str">
            <v/>
          </cell>
          <cell r="I31" t="str">
            <v/>
          </cell>
        </row>
        <row r="32">
          <cell r="G32" t="str">
            <v/>
          </cell>
          <cell r="H32" t="str">
            <v/>
          </cell>
          <cell r="I32" t="str">
            <v/>
          </cell>
        </row>
        <row r="33">
          <cell r="G33" t="str">
            <v/>
          </cell>
          <cell r="H33" t="str">
            <v/>
          </cell>
          <cell r="I33" t="str">
            <v/>
          </cell>
        </row>
        <row r="34">
          <cell r="G34" t="str">
            <v/>
          </cell>
          <cell r="H34" t="str">
            <v/>
          </cell>
          <cell r="I34" t="str">
            <v/>
          </cell>
        </row>
        <row r="35">
          <cell r="G35" t="str">
            <v/>
          </cell>
          <cell r="H35" t="str">
            <v/>
          </cell>
          <cell r="I35" t="str">
            <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3">
          <cell r="C3">
            <v>0.21</v>
          </cell>
        </row>
        <row r="4">
          <cell r="C4" t="str">
            <v>2019 GENERAL RATE CASE</v>
          </cell>
        </row>
        <row r="5">
          <cell r="C5" t="str">
            <v>12 MONTHS ENDED DECEMBER 31, 2018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Y10">
            <v>4018036430.8299999</v>
          </cell>
        </row>
        <row r="11">
          <cell r="R11">
            <v>1709696453.6600001</v>
          </cell>
          <cell r="S11">
            <v>1728467904.8499999</v>
          </cell>
          <cell r="T11">
            <v>1735530041.9100001</v>
          </cell>
          <cell r="U11">
            <v>1741784273.1500001</v>
          </cell>
          <cell r="Y11">
            <v>1772737342.4000001</v>
          </cell>
        </row>
        <row r="12">
          <cell r="R12">
            <v>388383189.76999998</v>
          </cell>
          <cell r="S12">
            <v>389164866.72000003</v>
          </cell>
          <cell r="T12">
            <v>389755919.70999998</v>
          </cell>
          <cell r="U12">
            <v>390656505.76999998</v>
          </cell>
          <cell r="Y12">
            <v>392529799.97000003</v>
          </cell>
        </row>
        <row r="13">
          <cell r="R13">
            <v>0</v>
          </cell>
          <cell r="S13">
            <v>0</v>
          </cell>
          <cell r="T13">
            <v>0</v>
          </cell>
          <cell r="U13">
            <v>0</v>
          </cell>
          <cell r="Y13">
            <v>0</v>
          </cell>
        </row>
        <row r="14">
          <cell r="R14">
            <v>0</v>
          </cell>
          <cell r="S14">
            <v>0</v>
          </cell>
          <cell r="T14">
            <v>0</v>
          </cell>
          <cell r="U14">
            <v>0</v>
          </cell>
          <cell r="Y14">
            <v>0</v>
          </cell>
        </row>
        <row r="15">
          <cell r="R15">
            <v>0</v>
          </cell>
          <cell r="S15">
            <v>0</v>
          </cell>
          <cell r="T15">
            <v>0</v>
          </cell>
          <cell r="U15">
            <v>0</v>
          </cell>
          <cell r="Y15">
            <v>0</v>
          </cell>
        </row>
        <row r="16">
          <cell r="R16">
            <v>0</v>
          </cell>
          <cell r="S16">
            <v>0</v>
          </cell>
          <cell r="T16">
            <v>0</v>
          </cell>
          <cell r="U16">
            <v>0</v>
          </cell>
          <cell r="Y16">
            <v>0</v>
          </cell>
        </row>
        <row r="17">
          <cell r="R17">
            <v>0</v>
          </cell>
          <cell r="S17">
            <v>0</v>
          </cell>
          <cell r="T17">
            <v>0</v>
          </cell>
          <cell r="U17">
            <v>0</v>
          </cell>
          <cell r="Y17">
            <v>0</v>
          </cell>
        </row>
        <row r="18">
          <cell r="R18">
            <v>0</v>
          </cell>
          <cell r="S18">
            <v>0</v>
          </cell>
          <cell r="T18">
            <v>0</v>
          </cell>
          <cell r="U18">
            <v>0</v>
          </cell>
          <cell r="Y18">
            <v>0</v>
          </cell>
        </row>
        <row r="19">
          <cell r="R19">
            <v>159350590.19</v>
          </cell>
          <cell r="S19">
            <v>159350590.19</v>
          </cell>
          <cell r="T19">
            <v>159350590.19</v>
          </cell>
          <cell r="U19">
            <v>159350590.19</v>
          </cell>
          <cell r="Y19">
            <v>159350590.19</v>
          </cell>
        </row>
        <row r="20">
          <cell r="R20">
            <v>0</v>
          </cell>
          <cell r="S20">
            <v>0</v>
          </cell>
          <cell r="T20">
            <v>0</v>
          </cell>
          <cell r="U20">
            <v>79709339.200000003</v>
          </cell>
          <cell r="Y20">
            <v>0</v>
          </cell>
        </row>
        <row r="22">
          <cell r="R22">
            <v>7542946.1600000001</v>
          </cell>
          <cell r="S22">
            <v>7320316.54</v>
          </cell>
          <cell r="T22">
            <v>7193518.0700000003</v>
          </cell>
          <cell r="U22">
            <v>7124919.3200000003</v>
          </cell>
          <cell r="Y22">
            <v>7574440.6799999997</v>
          </cell>
        </row>
        <row r="23">
          <cell r="R23">
            <v>22339.93</v>
          </cell>
          <cell r="S23">
            <v>22339.93</v>
          </cell>
          <cell r="T23">
            <v>22339.93</v>
          </cell>
          <cell r="U23">
            <v>22339.93</v>
          </cell>
          <cell r="Y23">
            <v>22339.93</v>
          </cell>
        </row>
        <row r="24">
          <cell r="R24">
            <v>0</v>
          </cell>
          <cell r="S24">
            <v>0</v>
          </cell>
          <cell r="T24">
            <v>0</v>
          </cell>
          <cell r="U24">
            <v>0</v>
          </cell>
          <cell r="Y24">
            <v>0</v>
          </cell>
        </row>
        <row r="25">
          <cell r="R25">
            <v>73674022.170000002</v>
          </cell>
          <cell r="S25">
            <v>76447513.739999995</v>
          </cell>
          <cell r="T25">
            <v>75686441.239999995</v>
          </cell>
          <cell r="U25">
            <v>76070152.299999997</v>
          </cell>
          <cell r="Y25">
            <v>77629563.730000004</v>
          </cell>
        </row>
        <row r="26">
          <cell r="R26">
            <v>35467182.560000002</v>
          </cell>
          <cell r="S26">
            <v>25440250.66</v>
          </cell>
          <cell r="T26">
            <v>27258734.350000001</v>
          </cell>
          <cell r="U26">
            <v>30727053.719999999</v>
          </cell>
          <cell r="Y26">
            <v>47890980.340000004</v>
          </cell>
        </row>
        <row r="27">
          <cell r="R27">
            <v>3605806.67</v>
          </cell>
          <cell r="S27">
            <v>3552881.41</v>
          </cell>
          <cell r="T27">
            <v>4639547.5599999996</v>
          </cell>
          <cell r="U27">
            <v>4999586.87</v>
          </cell>
          <cell r="Y27">
            <v>9568125.7400000002</v>
          </cell>
        </row>
        <row r="28">
          <cell r="R28">
            <v>1806920.8</v>
          </cell>
          <cell r="S28">
            <v>2773045.09</v>
          </cell>
          <cell r="T28">
            <v>3541955.82</v>
          </cell>
          <cell r="U28">
            <v>4178972.81</v>
          </cell>
          <cell r="Y28">
            <v>3467655.99</v>
          </cell>
        </row>
        <row r="29">
          <cell r="R29">
            <v>265754.3</v>
          </cell>
          <cell r="S29">
            <v>181774.47</v>
          </cell>
          <cell r="T29">
            <v>205987.32</v>
          </cell>
          <cell r="U29">
            <v>205987.32</v>
          </cell>
          <cell r="Y29">
            <v>38344.870000000003</v>
          </cell>
        </row>
        <row r="30">
          <cell r="R30">
            <v>0</v>
          </cell>
          <cell r="S30">
            <v>0</v>
          </cell>
          <cell r="T30">
            <v>0</v>
          </cell>
          <cell r="U30">
            <v>0</v>
          </cell>
          <cell r="Y30">
            <v>0</v>
          </cell>
        </row>
        <row r="31">
          <cell r="R31">
            <v>6439860</v>
          </cell>
          <cell r="S31">
            <v>6186025</v>
          </cell>
          <cell r="T31">
            <v>5106630</v>
          </cell>
          <cell r="U31">
            <v>5218798</v>
          </cell>
          <cell r="Y31">
            <v>5362000</v>
          </cell>
        </row>
        <row r="32">
          <cell r="R32">
            <v>4443166</v>
          </cell>
          <cell r="S32">
            <v>3615144</v>
          </cell>
          <cell r="T32">
            <v>4266817</v>
          </cell>
          <cell r="U32">
            <v>4270768</v>
          </cell>
          <cell r="Y32">
            <v>6597686</v>
          </cell>
        </row>
        <row r="33">
          <cell r="R33">
            <v>-1668531415.8499999</v>
          </cell>
          <cell r="S33">
            <v>-1676828732.72</v>
          </cell>
          <cell r="T33">
            <v>-1685016917.3099999</v>
          </cell>
          <cell r="U33">
            <v>-1691543550.29</v>
          </cell>
          <cell r="Y33">
            <v>-1716275804.8699999</v>
          </cell>
        </row>
        <row r="34">
          <cell r="R34">
            <v>-543579527.41999996</v>
          </cell>
          <cell r="S34">
            <v>-547926469.37</v>
          </cell>
          <cell r="T34">
            <v>-552703439.41999996</v>
          </cell>
          <cell r="U34">
            <v>-557474805.01999998</v>
          </cell>
          <cell r="Y34">
            <v>-571076751.64999998</v>
          </cell>
        </row>
        <row r="35">
          <cell r="R35">
            <v>-31511027.829999998</v>
          </cell>
          <cell r="S35">
            <v>-31976381.399999999</v>
          </cell>
          <cell r="T35">
            <v>-32442987.43</v>
          </cell>
          <cell r="U35">
            <v>-32913745.68</v>
          </cell>
          <cell r="Y35">
            <v>-34802407.600000001</v>
          </cell>
        </row>
        <row r="36">
          <cell r="R36">
            <v>22103805.899999999</v>
          </cell>
          <cell r="S36">
            <v>22746927.420000002</v>
          </cell>
          <cell r="T36">
            <v>23496586.59</v>
          </cell>
          <cell r="U36">
            <v>23888593.710000001</v>
          </cell>
          <cell r="Y36">
            <v>20119925.010000002</v>
          </cell>
        </row>
        <row r="37">
          <cell r="R37">
            <v>18127367.68</v>
          </cell>
          <cell r="S37">
            <v>18423744</v>
          </cell>
          <cell r="T37">
            <v>18699373.039999999</v>
          </cell>
          <cell r="U37">
            <v>18906557.350000001</v>
          </cell>
          <cell r="Y37">
            <v>18049028.190000001</v>
          </cell>
        </row>
        <row r="38">
          <cell r="R38">
            <v>3940531.04</v>
          </cell>
          <cell r="S38">
            <v>3940307.04</v>
          </cell>
          <cell r="T38">
            <v>3940262.04</v>
          </cell>
          <cell r="U38">
            <v>3940252.04</v>
          </cell>
          <cell r="Y38">
            <v>3940087.04</v>
          </cell>
        </row>
        <row r="39">
          <cell r="R39">
            <v>-4120854.96</v>
          </cell>
          <cell r="S39">
            <v>-4021460.2</v>
          </cell>
          <cell r="T39">
            <v>-3879294.27</v>
          </cell>
          <cell r="U39">
            <v>-3789041.56</v>
          </cell>
          <cell r="Y39">
            <v>-3403382.08</v>
          </cell>
        </row>
        <row r="40">
          <cell r="R40">
            <v>1635647.04</v>
          </cell>
          <cell r="S40">
            <v>1697196.48</v>
          </cell>
          <cell r="T40">
            <v>2126052.5499999998</v>
          </cell>
          <cell r="U40">
            <v>2314126.36</v>
          </cell>
          <cell r="Y40">
            <v>2319613.16</v>
          </cell>
        </row>
        <row r="41">
          <cell r="R41">
            <v>0</v>
          </cell>
          <cell r="S41">
            <v>0</v>
          </cell>
          <cell r="T41">
            <v>-54603539</v>
          </cell>
          <cell r="U41">
            <v>-54603539</v>
          </cell>
          <cell r="Y41">
            <v>-55402291</v>
          </cell>
        </row>
        <row r="42">
          <cell r="R42">
            <v>0</v>
          </cell>
          <cell r="S42">
            <v>0</v>
          </cell>
          <cell r="T42">
            <v>-72083578</v>
          </cell>
          <cell r="U42">
            <v>-72083578</v>
          </cell>
          <cell r="Y42">
            <v>-74038303</v>
          </cell>
        </row>
        <row r="43">
          <cell r="R43">
            <v>0</v>
          </cell>
          <cell r="S43">
            <v>0</v>
          </cell>
          <cell r="T43">
            <v>54603539</v>
          </cell>
          <cell r="U43">
            <v>54603539</v>
          </cell>
          <cell r="Y43">
            <v>55402291</v>
          </cell>
        </row>
        <row r="44">
          <cell r="R44">
            <v>0</v>
          </cell>
          <cell r="S44">
            <v>0</v>
          </cell>
          <cell r="T44">
            <v>72083578</v>
          </cell>
          <cell r="U44">
            <v>72083578</v>
          </cell>
          <cell r="Y44">
            <v>74038303</v>
          </cell>
        </row>
        <row r="45">
          <cell r="R45">
            <v>0</v>
          </cell>
          <cell r="S45">
            <v>0</v>
          </cell>
          <cell r="T45">
            <v>0</v>
          </cell>
          <cell r="U45">
            <v>0</v>
          </cell>
          <cell r="Y45">
            <v>0</v>
          </cell>
        </row>
        <row r="46">
          <cell r="R46">
            <v>0</v>
          </cell>
          <cell r="S46">
            <v>0</v>
          </cell>
          <cell r="T46">
            <v>0</v>
          </cell>
          <cell r="U46">
            <v>0</v>
          </cell>
          <cell r="Y46">
            <v>0</v>
          </cell>
        </row>
        <row r="47">
          <cell r="R47">
            <v>0</v>
          </cell>
          <cell r="S47">
            <v>0</v>
          </cell>
          <cell r="T47">
            <v>0</v>
          </cell>
          <cell r="U47">
            <v>0</v>
          </cell>
          <cell r="Y47">
            <v>0</v>
          </cell>
        </row>
        <row r="48">
          <cell r="R48">
            <v>0</v>
          </cell>
          <cell r="S48">
            <v>0</v>
          </cell>
          <cell r="T48">
            <v>0</v>
          </cell>
          <cell r="U48">
            <v>0</v>
          </cell>
          <cell r="Y48">
            <v>0</v>
          </cell>
        </row>
        <row r="49">
          <cell r="R49">
            <v>0</v>
          </cell>
          <cell r="S49">
            <v>0</v>
          </cell>
          <cell r="T49">
            <v>0</v>
          </cell>
          <cell r="U49">
            <v>0</v>
          </cell>
          <cell r="Y49">
            <v>0</v>
          </cell>
        </row>
        <row r="50">
          <cell r="R50">
            <v>223992.83</v>
          </cell>
          <cell r="S50">
            <v>223992.83</v>
          </cell>
          <cell r="T50">
            <v>223992.83</v>
          </cell>
          <cell r="U50">
            <v>223992.83</v>
          </cell>
          <cell r="Y50">
            <v>223992.83</v>
          </cell>
        </row>
        <row r="51">
          <cell r="R51">
            <v>-92494.49</v>
          </cell>
          <cell r="S51">
            <v>-92494.49</v>
          </cell>
          <cell r="T51">
            <v>-92494.49</v>
          </cell>
          <cell r="U51">
            <v>-92494.49</v>
          </cell>
          <cell r="Y51">
            <v>-92494.49</v>
          </cell>
        </row>
        <row r="52">
          <cell r="R52">
            <v>273185.39</v>
          </cell>
          <cell r="S52">
            <v>273185.39</v>
          </cell>
          <cell r="T52">
            <v>273185.39</v>
          </cell>
          <cell r="U52">
            <v>273185.39</v>
          </cell>
          <cell r="Y52">
            <v>273185.39</v>
          </cell>
        </row>
        <row r="53">
          <cell r="R53">
            <v>0</v>
          </cell>
          <cell r="S53">
            <v>0</v>
          </cell>
          <cell r="T53">
            <v>0</v>
          </cell>
          <cell r="U53">
            <v>0</v>
          </cell>
          <cell r="Y53">
            <v>0</v>
          </cell>
        </row>
        <row r="54">
          <cell r="R54">
            <v>0</v>
          </cell>
          <cell r="S54">
            <v>0</v>
          </cell>
          <cell r="T54">
            <v>0</v>
          </cell>
          <cell r="U54">
            <v>0</v>
          </cell>
          <cell r="Y54">
            <v>0</v>
          </cell>
        </row>
        <row r="55">
          <cell r="R55">
            <v>0</v>
          </cell>
          <cell r="S55">
            <v>0</v>
          </cell>
          <cell r="T55">
            <v>0</v>
          </cell>
          <cell r="U55">
            <v>0</v>
          </cell>
          <cell r="Y55">
            <v>0</v>
          </cell>
        </row>
        <row r="56">
          <cell r="R56">
            <v>0</v>
          </cell>
          <cell r="S56">
            <v>0</v>
          </cell>
          <cell r="T56">
            <v>0</v>
          </cell>
          <cell r="U56">
            <v>0</v>
          </cell>
          <cell r="Y56">
            <v>0</v>
          </cell>
        </row>
        <row r="57">
          <cell r="R57">
            <v>-83747692.439999998</v>
          </cell>
          <cell r="S57">
            <v>-84098114</v>
          </cell>
          <cell r="T57">
            <v>-84448535.579999998</v>
          </cell>
          <cell r="U57">
            <v>-84798957.140000001</v>
          </cell>
          <cell r="Y57">
            <v>-86200643.400000006</v>
          </cell>
        </row>
        <row r="58">
          <cell r="R58">
            <v>0</v>
          </cell>
          <cell r="S58">
            <v>0</v>
          </cell>
          <cell r="T58">
            <v>0</v>
          </cell>
          <cell r="U58">
            <v>0</v>
          </cell>
          <cell r="Y58">
            <v>0</v>
          </cell>
        </row>
        <row r="59">
          <cell r="R59">
            <v>-8296781.8300000001</v>
          </cell>
          <cell r="S59">
            <v>-8469767.4900000002</v>
          </cell>
          <cell r="T59">
            <v>-8618147.9299999997</v>
          </cell>
          <cell r="U59">
            <v>-8791718.9600000009</v>
          </cell>
          <cell r="Y59">
            <v>-9548914.0999999996</v>
          </cell>
        </row>
        <row r="60">
          <cell r="R60">
            <v>-14175580.050000001</v>
          </cell>
          <cell r="S60">
            <v>-14318785.890000001</v>
          </cell>
          <cell r="T60">
            <v>-14461991.77</v>
          </cell>
          <cell r="U60">
            <v>-14605197.609999999</v>
          </cell>
          <cell r="Y60">
            <v>-15178021.039999999</v>
          </cell>
        </row>
        <row r="61">
          <cell r="R61">
            <v>-104279255.69</v>
          </cell>
          <cell r="S61">
            <v>-106416762.45999999</v>
          </cell>
          <cell r="T61">
            <v>-108555898.04000001</v>
          </cell>
          <cell r="U61">
            <v>-110695038.8</v>
          </cell>
          <cell r="Y61">
            <v>-119297399.3</v>
          </cell>
        </row>
        <row r="62">
          <cell r="R62">
            <v>197297.83</v>
          </cell>
          <cell r="S62">
            <v>197297.83</v>
          </cell>
          <cell r="T62">
            <v>197297.83</v>
          </cell>
          <cell r="U62">
            <v>197297.83</v>
          </cell>
          <cell r="Y62">
            <v>197297.83</v>
          </cell>
        </row>
        <row r="63">
          <cell r="R63">
            <v>-214508.51</v>
          </cell>
          <cell r="S63">
            <v>-214508.51</v>
          </cell>
          <cell r="T63">
            <v>-207048.1</v>
          </cell>
          <cell r="U63">
            <v>-207048.1</v>
          </cell>
          <cell r="Y63">
            <v>-207048.1</v>
          </cell>
        </row>
        <row r="64">
          <cell r="R64">
            <v>0</v>
          </cell>
          <cell r="S64">
            <v>0</v>
          </cell>
          <cell r="T64">
            <v>0</v>
          </cell>
          <cell r="U64">
            <v>0</v>
          </cell>
          <cell r="Y64">
            <v>0</v>
          </cell>
        </row>
        <row r="65">
          <cell r="R65">
            <v>0</v>
          </cell>
          <cell r="S65">
            <v>0</v>
          </cell>
          <cell r="T65">
            <v>0</v>
          </cell>
          <cell r="U65">
            <v>0</v>
          </cell>
          <cell r="Y65">
            <v>0</v>
          </cell>
        </row>
        <row r="66">
          <cell r="R66">
            <v>0</v>
          </cell>
          <cell r="S66">
            <v>0</v>
          </cell>
          <cell r="T66">
            <v>0</v>
          </cell>
          <cell r="U66">
            <v>0</v>
          </cell>
          <cell r="Y66">
            <v>0</v>
          </cell>
        </row>
        <row r="67">
          <cell r="R67">
            <v>946172.25</v>
          </cell>
          <cell r="S67">
            <v>946172.25</v>
          </cell>
          <cell r="T67">
            <v>946172.25</v>
          </cell>
          <cell r="U67">
            <v>946172.25</v>
          </cell>
          <cell r="Y67">
            <v>946172.25</v>
          </cell>
        </row>
        <row r="68">
          <cell r="R68">
            <v>317009.90999999997</v>
          </cell>
          <cell r="S68">
            <v>317009.90999999997</v>
          </cell>
          <cell r="T68">
            <v>317009.90999999997</v>
          </cell>
          <cell r="U68">
            <v>317009.90999999997</v>
          </cell>
          <cell r="Y68">
            <v>317009.90999999997</v>
          </cell>
        </row>
        <row r="69">
          <cell r="R69">
            <v>302358.01</v>
          </cell>
          <cell r="S69">
            <v>302358.01</v>
          </cell>
          <cell r="T69">
            <v>302358.01</v>
          </cell>
          <cell r="U69">
            <v>302358.01</v>
          </cell>
          <cell r="Y69">
            <v>302358.01</v>
          </cell>
        </row>
        <row r="70">
          <cell r="R70">
            <v>0</v>
          </cell>
          <cell r="S70">
            <v>0</v>
          </cell>
          <cell r="T70">
            <v>0</v>
          </cell>
          <cell r="U70">
            <v>0</v>
          </cell>
          <cell r="Y70">
            <v>0</v>
          </cell>
        </row>
        <row r="71">
          <cell r="R71">
            <v>76622596.840000004</v>
          </cell>
          <cell r="S71">
            <v>76622596.840000004</v>
          </cell>
          <cell r="T71">
            <v>76622596.840000004</v>
          </cell>
          <cell r="U71">
            <v>76622596.840000004</v>
          </cell>
          <cell r="Y71">
            <v>76622596.840000004</v>
          </cell>
        </row>
        <row r="72">
          <cell r="R72">
            <v>-566339</v>
          </cell>
          <cell r="S72">
            <v>-568489</v>
          </cell>
          <cell r="T72">
            <v>-570639</v>
          </cell>
          <cell r="U72">
            <v>-572789</v>
          </cell>
          <cell r="Y72">
            <v>-581389</v>
          </cell>
        </row>
        <row r="73">
          <cell r="R73">
            <v>-317009.90999999997</v>
          </cell>
          <cell r="S73">
            <v>-317009.90999999997</v>
          </cell>
          <cell r="T73">
            <v>-317009.90999999997</v>
          </cell>
          <cell r="U73">
            <v>-317009.90999999997</v>
          </cell>
          <cell r="Y73">
            <v>-317009.90999999997</v>
          </cell>
        </row>
        <row r="74">
          <cell r="R74">
            <v>-216532.57</v>
          </cell>
          <cell r="S74">
            <v>-217465.9</v>
          </cell>
          <cell r="T74">
            <v>-218399.23</v>
          </cell>
          <cell r="U74">
            <v>-219332.56</v>
          </cell>
          <cell r="Y74">
            <v>-223065.88</v>
          </cell>
        </row>
        <row r="75">
          <cell r="R75">
            <v>0</v>
          </cell>
          <cell r="S75">
            <v>0</v>
          </cell>
          <cell r="T75">
            <v>0</v>
          </cell>
          <cell r="U75">
            <v>0</v>
          </cell>
          <cell r="Y75">
            <v>0</v>
          </cell>
        </row>
        <row r="76">
          <cell r="R76">
            <v>-26880713.66</v>
          </cell>
          <cell r="S76">
            <v>-27101788.66</v>
          </cell>
          <cell r="T76">
            <v>-27322863.66</v>
          </cell>
          <cell r="U76">
            <v>-27543938.66</v>
          </cell>
          <cell r="Y76">
            <v>-28428238.66</v>
          </cell>
        </row>
        <row r="77">
          <cell r="R77">
            <v>3674126.28</v>
          </cell>
          <cell r="S77">
            <v>3734525.48</v>
          </cell>
          <cell r="T77">
            <v>3833842.28</v>
          </cell>
          <cell r="U77">
            <v>3833711.56</v>
          </cell>
          <cell r="Y77">
            <v>3991965.74</v>
          </cell>
        </row>
        <row r="78">
          <cell r="R78">
            <v>0</v>
          </cell>
          <cell r="S78">
            <v>0</v>
          </cell>
          <cell r="T78">
            <v>0</v>
          </cell>
          <cell r="U78">
            <v>0</v>
          </cell>
          <cell r="Y78">
            <v>0</v>
          </cell>
        </row>
        <row r="79">
          <cell r="R79">
            <v>-251293.44</v>
          </cell>
          <cell r="S79">
            <v>-221079.67</v>
          </cell>
          <cell r="T79">
            <v>-186178.92</v>
          </cell>
          <cell r="U79">
            <v>-408458.48</v>
          </cell>
          <cell r="Y79">
            <v>-408114.73</v>
          </cell>
        </row>
        <row r="80">
          <cell r="R80">
            <v>2773357.84</v>
          </cell>
          <cell r="S80">
            <v>2865268.76</v>
          </cell>
          <cell r="T80">
            <v>2865268.76</v>
          </cell>
          <cell r="U80">
            <v>2865268.76</v>
          </cell>
          <cell r="Y80">
            <v>2816620.51</v>
          </cell>
        </row>
        <row r="81">
          <cell r="R81">
            <v>-423343.57</v>
          </cell>
          <cell r="S81">
            <v>-445522.25</v>
          </cell>
          <cell r="T81">
            <v>-445522.25</v>
          </cell>
          <cell r="U81">
            <v>-445522.25</v>
          </cell>
          <cell r="Y81">
            <v>-445522.25</v>
          </cell>
        </row>
        <row r="82">
          <cell r="R82">
            <v>0</v>
          </cell>
          <cell r="S82">
            <v>0</v>
          </cell>
          <cell r="T82">
            <v>0</v>
          </cell>
          <cell r="U82">
            <v>0</v>
          </cell>
          <cell r="Y82">
            <v>0</v>
          </cell>
        </row>
        <row r="83">
          <cell r="R83">
            <v>69686584.879999995</v>
          </cell>
          <cell r="S83">
            <v>69689493.799999997</v>
          </cell>
          <cell r="T83">
            <v>69741972.159999996</v>
          </cell>
          <cell r="U83">
            <v>69753450.039999992</v>
          </cell>
          <cell r="Y83">
            <v>68877451.189999998</v>
          </cell>
        </row>
        <row r="84">
          <cell r="R84">
            <v>29129920.850000001</v>
          </cell>
          <cell r="S84">
            <v>26591061.41</v>
          </cell>
          <cell r="T84">
            <v>21461250.93</v>
          </cell>
          <cell r="U84">
            <v>16340060.43</v>
          </cell>
          <cell r="Y84">
            <v>9996663.3000000007</v>
          </cell>
        </row>
        <row r="85">
          <cell r="R85">
            <v>0</v>
          </cell>
          <cell r="S85">
            <v>0</v>
          </cell>
          <cell r="T85">
            <v>0</v>
          </cell>
          <cell r="U85">
            <v>0</v>
          </cell>
          <cell r="Y85">
            <v>0</v>
          </cell>
        </row>
        <row r="86">
          <cell r="R86">
            <v>100000</v>
          </cell>
          <cell r="S86">
            <v>100000</v>
          </cell>
          <cell r="T86">
            <v>100000</v>
          </cell>
          <cell r="U86">
            <v>100000</v>
          </cell>
          <cell r="Y86">
            <v>100000</v>
          </cell>
        </row>
        <row r="87">
          <cell r="R87">
            <v>40873166.460000001</v>
          </cell>
          <cell r="S87">
            <v>40873166.460000001</v>
          </cell>
          <cell r="T87">
            <v>40873166.460000001</v>
          </cell>
          <cell r="U87">
            <v>42412422.640000001</v>
          </cell>
          <cell r="Y87">
            <v>43825634.700000003</v>
          </cell>
        </row>
        <row r="88">
          <cell r="R88">
            <v>-100000</v>
          </cell>
          <cell r="S88">
            <v>-100000</v>
          </cell>
          <cell r="T88">
            <v>-100000</v>
          </cell>
          <cell r="U88">
            <v>-100000</v>
          </cell>
          <cell r="Y88">
            <v>-100000</v>
          </cell>
        </row>
        <row r="89">
          <cell r="R89">
            <v>0</v>
          </cell>
          <cell r="S89">
            <v>0</v>
          </cell>
          <cell r="T89">
            <v>0</v>
          </cell>
          <cell r="U89">
            <v>0</v>
          </cell>
          <cell r="Y89">
            <v>0</v>
          </cell>
        </row>
        <row r="90">
          <cell r="R90">
            <v>0</v>
          </cell>
          <cell r="S90">
            <v>0</v>
          </cell>
          <cell r="T90">
            <v>0</v>
          </cell>
          <cell r="U90">
            <v>0</v>
          </cell>
          <cell r="Y90">
            <v>0</v>
          </cell>
        </row>
        <row r="91">
          <cell r="R91">
            <v>0</v>
          </cell>
          <cell r="S91">
            <v>0</v>
          </cell>
          <cell r="T91">
            <v>0</v>
          </cell>
          <cell r="U91">
            <v>0</v>
          </cell>
          <cell r="Y91">
            <v>0</v>
          </cell>
        </row>
        <row r="92">
          <cell r="R92">
            <v>0</v>
          </cell>
          <cell r="S92">
            <v>0</v>
          </cell>
          <cell r="T92">
            <v>0</v>
          </cell>
          <cell r="U92">
            <v>0</v>
          </cell>
          <cell r="Y92">
            <v>0</v>
          </cell>
        </row>
        <row r="93">
          <cell r="R93">
            <v>0</v>
          </cell>
          <cell r="S93">
            <v>0</v>
          </cell>
          <cell r="T93">
            <v>0</v>
          </cell>
          <cell r="U93">
            <v>0</v>
          </cell>
          <cell r="Y93">
            <v>0</v>
          </cell>
        </row>
        <row r="94">
          <cell r="R94">
            <v>0</v>
          </cell>
          <cell r="S94">
            <v>0</v>
          </cell>
          <cell r="T94">
            <v>0</v>
          </cell>
          <cell r="U94">
            <v>0</v>
          </cell>
          <cell r="Y94">
            <v>0</v>
          </cell>
        </row>
        <row r="95">
          <cell r="R95">
            <v>0</v>
          </cell>
          <cell r="S95">
            <v>0</v>
          </cell>
          <cell r="T95">
            <v>0</v>
          </cell>
          <cell r="U95">
            <v>0</v>
          </cell>
          <cell r="Y95">
            <v>0</v>
          </cell>
        </row>
        <row r="96">
          <cell r="R96">
            <v>0</v>
          </cell>
          <cell r="S96">
            <v>0</v>
          </cell>
          <cell r="T96">
            <v>0</v>
          </cell>
          <cell r="U96">
            <v>0</v>
          </cell>
          <cell r="Y96">
            <v>0</v>
          </cell>
        </row>
        <row r="97">
          <cell r="R97">
            <v>0</v>
          </cell>
          <cell r="S97">
            <v>0</v>
          </cell>
          <cell r="T97">
            <v>0</v>
          </cell>
          <cell r="U97">
            <v>0</v>
          </cell>
          <cell r="Y97">
            <v>0</v>
          </cell>
        </row>
        <row r="98">
          <cell r="R98">
            <v>0</v>
          </cell>
          <cell r="S98">
            <v>0</v>
          </cell>
          <cell r="T98">
            <v>0</v>
          </cell>
          <cell r="U98">
            <v>0</v>
          </cell>
          <cell r="Y98">
            <v>0</v>
          </cell>
        </row>
        <row r="99">
          <cell r="R99">
            <v>-9716.9</v>
          </cell>
          <cell r="S99">
            <v>-9761.33</v>
          </cell>
          <cell r="T99">
            <v>-9806.09</v>
          </cell>
          <cell r="U99">
            <v>-7852.97</v>
          </cell>
          <cell r="Y99">
            <v>-7559.66</v>
          </cell>
        </row>
        <row r="100">
          <cell r="R100">
            <v>0</v>
          </cell>
          <cell r="S100">
            <v>0</v>
          </cell>
          <cell r="T100">
            <v>0</v>
          </cell>
          <cell r="U100">
            <v>0</v>
          </cell>
          <cell r="Y100">
            <v>0</v>
          </cell>
        </row>
        <row r="101">
          <cell r="R101">
            <v>0</v>
          </cell>
          <cell r="S101">
            <v>0</v>
          </cell>
          <cell r="T101">
            <v>0</v>
          </cell>
          <cell r="U101">
            <v>0</v>
          </cell>
          <cell r="Y101">
            <v>0</v>
          </cell>
        </row>
        <row r="102">
          <cell r="R102">
            <v>0</v>
          </cell>
          <cell r="S102">
            <v>0</v>
          </cell>
          <cell r="T102">
            <v>0</v>
          </cell>
          <cell r="U102">
            <v>0</v>
          </cell>
          <cell r="Y102">
            <v>0</v>
          </cell>
        </row>
        <row r="103">
          <cell r="R103">
            <v>0</v>
          </cell>
          <cell r="S103">
            <v>0</v>
          </cell>
          <cell r="T103">
            <v>0</v>
          </cell>
          <cell r="U103">
            <v>0</v>
          </cell>
          <cell r="Y103">
            <v>0</v>
          </cell>
        </row>
        <row r="104">
          <cell r="R104">
            <v>0</v>
          </cell>
          <cell r="S104">
            <v>0</v>
          </cell>
          <cell r="T104">
            <v>0</v>
          </cell>
          <cell r="U104">
            <v>0</v>
          </cell>
          <cell r="Y104">
            <v>0</v>
          </cell>
        </row>
        <row r="105">
          <cell r="R105">
            <v>0</v>
          </cell>
          <cell r="S105">
            <v>0</v>
          </cell>
          <cell r="T105">
            <v>0</v>
          </cell>
          <cell r="U105">
            <v>0</v>
          </cell>
          <cell r="Y105">
            <v>0</v>
          </cell>
        </row>
        <row r="106">
          <cell r="R106">
            <v>35934.19</v>
          </cell>
          <cell r="S106">
            <v>35934.19</v>
          </cell>
          <cell r="T106">
            <v>34958</v>
          </cell>
          <cell r="U106">
            <v>34958</v>
          </cell>
          <cell r="Y106">
            <v>33907.86</v>
          </cell>
        </row>
        <row r="107">
          <cell r="R107">
            <v>0</v>
          </cell>
          <cell r="S107">
            <v>0</v>
          </cell>
          <cell r="T107">
            <v>0</v>
          </cell>
          <cell r="U107">
            <v>0</v>
          </cell>
          <cell r="Y107">
            <v>0</v>
          </cell>
        </row>
        <row r="108">
          <cell r="R108">
            <v>2288807.81</v>
          </cell>
          <cell r="S108">
            <v>2352480.14</v>
          </cell>
          <cell r="T108">
            <v>2320321.1800000002</v>
          </cell>
          <cell r="U108">
            <v>2324611.46</v>
          </cell>
          <cell r="Y108">
            <v>2338012.19</v>
          </cell>
        </row>
        <row r="109">
          <cell r="R109">
            <v>0</v>
          </cell>
          <cell r="S109">
            <v>0</v>
          </cell>
          <cell r="T109">
            <v>0</v>
          </cell>
          <cell r="U109">
            <v>0</v>
          </cell>
          <cell r="Y109">
            <v>0</v>
          </cell>
        </row>
        <row r="110">
          <cell r="R110">
            <v>0</v>
          </cell>
          <cell r="S110">
            <v>0</v>
          </cell>
          <cell r="T110">
            <v>0</v>
          </cell>
          <cell r="U110">
            <v>0</v>
          </cell>
          <cell r="Y110">
            <v>0</v>
          </cell>
        </row>
        <row r="111">
          <cell r="R111">
            <v>0</v>
          </cell>
          <cell r="S111">
            <v>0</v>
          </cell>
          <cell r="T111">
            <v>0</v>
          </cell>
          <cell r="U111">
            <v>0</v>
          </cell>
          <cell r="Y111">
            <v>0</v>
          </cell>
        </row>
        <row r="112">
          <cell r="R112">
            <v>96182.85</v>
          </cell>
          <cell r="S112">
            <v>95946.22</v>
          </cell>
          <cell r="T112">
            <v>95707.82</v>
          </cell>
          <cell r="U112">
            <v>95469.42</v>
          </cell>
          <cell r="Y112">
            <v>94488.71</v>
          </cell>
        </row>
        <row r="113">
          <cell r="R113">
            <v>1357927.84</v>
          </cell>
          <cell r="S113">
            <v>1316244.99</v>
          </cell>
          <cell r="T113">
            <v>1304941.22</v>
          </cell>
          <cell r="U113">
            <v>1263258.3700000001</v>
          </cell>
          <cell r="Y113">
            <v>1084048.8500000001</v>
          </cell>
        </row>
        <row r="114">
          <cell r="R114">
            <v>0</v>
          </cell>
          <cell r="S114">
            <v>0</v>
          </cell>
          <cell r="T114">
            <v>0</v>
          </cell>
          <cell r="U114">
            <v>0</v>
          </cell>
          <cell r="Y114">
            <v>0</v>
          </cell>
        </row>
        <row r="115">
          <cell r="R115">
            <v>0</v>
          </cell>
          <cell r="S115">
            <v>0</v>
          </cell>
          <cell r="T115">
            <v>0</v>
          </cell>
          <cell r="U115">
            <v>0</v>
          </cell>
          <cell r="Y115">
            <v>0</v>
          </cell>
        </row>
        <row r="116">
          <cell r="R116">
            <v>0</v>
          </cell>
          <cell r="S116">
            <v>0</v>
          </cell>
          <cell r="T116">
            <v>0</v>
          </cell>
          <cell r="U116">
            <v>0</v>
          </cell>
          <cell r="Y116">
            <v>0</v>
          </cell>
        </row>
        <row r="117">
          <cell r="R117">
            <v>0</v>
          </cell>
          <cell r="S117">
            <v>0</v>
          </cell>
          <cell r="T117">
            <v>0</v>
          </cell>
          <cell r="U117">
            <v>0</v>
          </cell>
          <cell r="Y117">
            <v>0</v>
          </cell>
        </row>
        <row r="118">
          <cell r="R118">
            <v>1718068</v>
          </cell>
          <cell r="S118">
            <v>1718068</v>
          </cell>
          <cell r="T118">
            <v>1718068</v>
          </cell>
          <cell r="U118">
            <v>1718068</v>
          </cell>
          <cell r="Y118">
            <v>1718068</v>
          </cell>
        </row>
        <row r="119">
          <cell r="R119">
            <v>0</v>
          </cell>
          <cell r="S119">
            <v>0</v>
          </cell>
          <cell r="T119">
            <v>0</v>
          </cell>
          <cell r="U119">
            <v>0</v>
          </cell>
          <cell r="Y119">
            <v>0</v>
          </cell>
        </row>
        <row r="120">
          <cell r="R120">
            <v>93273.57</v>
          </cell>
          <cell r="S120">
            <v>93074.68</v>
          </cell>
          <cell r="T120">
            <v>92874.29</v>
          </cell>
          <cell r="U120">
            <v>92672.4</v>
          </cell>
          <cell r="Y120">
            <v>687.36</v>
          </cell>
        </row>
        <row r="121">
          <cell r="R121">
            <v>0</v>
          </cell>
          <cell r="S121">
            <v>0</v>
          </cell>
          <cell r="T121">
            <v>0</v>
          </cell>
          <cell r="U121">
            <v>0</v>
          </cell>
          <cell r="Y121">
            <v>0</v>
          </cell>
        </row>
        <row r="122">
          <cell r="R122">
            <v>0</v>
          </cell>
          <cell r="S122">
            <v>0</v>
          </cell>
          <cell r="T122">
            <v>0</v>
          </cell>
          <cell r="U122">
            <v>0</v>
          </cell>
          <cell r="Y122">
            <v>0</v>
          </cell>
        </row>
        <row r="123">
          <cell r="R123">
            <v>0</v>
          </cell>
          <cell r="S123">
            <v>0</v>
          </cell>
          <cell r="T123">
            <v>0</v>
          </cell>
          <cell r="U123">
            <v>0</v>
          </cell>
          <cell r="Y123">
            <v>0</v>
          </cell>
        </row>
        <row r="124">
          <cell r="R124">
            <v>29578.32</v>
          </cell>
          <cell r="S124">
            <v>29578.32</v>
          </cell>
          <cell r="T124">
            <v>29578.32</v>
          </cell>
          <cell r="U124">
            <v>29578.32</v>
          </cell>
          <cell r="Y124">
            <v>29578.32</v>
          </cell>
        </row>
        <row r="125">
          <cell r="R125">
            <v>-1718068</v>
          </cell>
          <cell r="S125">
            <v>-1718068</v>
          </cell>
          <cell r="T125">
            <v>-1718068</v>
          </cell>
          <cell r="U125">
            <v>-1718068</v>
          </cell>
          <cell r="Y125">
            <v>-1718068</v>
          </cell>
        </row>
        <row r="126">
          <cell r="R126">
            <v>0</v>
          </cell>
          <cell r="S126">
            <v>0</v>
          </cell>
          <cell r="T126">
            <v>0</v>
          </cell>
          <cell r="U126">
            <v>0</v>
          </cell>
          <cell r="Y126">
            <v>0</v>
          </cell>
        </row>
        <row r="127">
          <cell r="R127">
            <v>41534.339999999997</v>
          </cell>
          <cell r="S127">
            <v>41450.99</v>
          </cell>
          <cell r="T127">
            <v>41367.160000000003</v>
          </cell>
          <cell r="U127">
            <v>41282.839999999997</v>
          </cell>
          <cell r="Y127">
            <v>-65</v>
          </cell>
        </row>
        <row r="128">
          <cell r="R128">
            <v>0</v>
          </cell>
          <cell r="S128">
            <v>0</v>
          </cell>
          <cell r="T128">
            <v>0</v>
          </cell>
          <cell r="U128">
            <v>0</v>
          </cell>
          <cell r="Y128">
            <v>0</v>
          </cell>
        </row>
        <row r="129">
          <cell r="R129">
            <v>0</v>
          </cell>
          <cell r="S129">
            <v>0</v>
          </cell>
          <cell r="T129">
            <v>0</v>
          </cell>
          <cell r="U129">
            <v>0</v>
          </cell>
          <cell r="Y129">
            <v>0</v>
          </cell>
        </row>
        <row r="130">
          <cell r="R130">
            <v>-94233.94</v>
          </cell>
          <cell r="S130">
            <v>-94233.94</v>
          </cell>
          <cell r="T130">
            <v>-94233.94</v>
          </cell>
          <cell r="U130">
            <v>-94233.94</v>
          </cell>
          <cell r="Y130">
            <v>-94233.94</v>
          </cell>
        </row>
        <row r="131">
          <cell r="R131">
            <v>-38267.620000000003</v>
          </cell>
          <cell r="S131">
            <v>-38267.620000000003</v>
          </cell>
          <cell r="T131">
            <v>-38267.620000000003</v>
          </cell>
          <cell r="U131">
            <v>-38267.620000000003</v>
          </cell>
          <cell r="Y131">
            <v>-38267.620000000003</v>
          </cell>
        </row>
        <row r="132">
          <cell r="R132">
            <v>0</v>
          </cell>
          <cell r="S132">
            <v>0</v>
          </cell>
          <cell r="T132">
            <v>0</v>
          </cell>
          <cell r="U132">
            <v>0</v>
          </cell>
          <cell r="Y132">
            <v>0</v>
          </cell>
        </row>
        <row r="133">
          <cell r="R133">
            <v>0</v>
          </cell>
          <cell r="S133">
            <v>0</v>
          </cell>
          <cell r="T133">
            <v>0</v>
          </cell>
          <cell r="U133">
            <v>0</v>
          </cell>
          <cell r="Y133">
            <v>0</v>
          </cell>
        </row>
        <row r="134">
          <cell r="R134">
            <v>0</v>
          </cell>
          <cell r="S134">
            <v>0</v>
          </cell>
          <cell r="T134">
            <v>0</v>
          </cell>
          <cell r="U134">
            <v>0</v>
          </cell>
          <cell r="Y134">
            <v>0</v>
          </cell>
        </row>
        <row r="135">
          <cell r="R135">
            <v>0</v>
          </cell>
          <cell r="S135">
            <v>0</v>
          </cell>
          <cell r="T135">
            <v>0</v>
          </cell>
          <cell r="U135">
            <v>0</v>
          </cell>
          <cell r="Y135">
            <v>0</v>
          </cell>
        </row>
        <row r="136">
          <cell r="R136">
            <v>0</v>
          </cell>
          <cell r="S136">
            <v>0</v>
          </cell>
          <cell r="T136">
            <v>0</v>
          </cell>
          <cell r="U136">
            <v>0</v>
          </cell>
          <cell r="Y136">
            <v>0</v>
          </cell>
        </row>
        <row r="137">
          <cell r="R137">
            <v>0</v>
          </cell>
          <cell r="S137">
            <v>0</v>
          </cell>
          <cell r="T137">
            <v>0</v>
          </cell>
          <cell r="U137">
            <v>0</v>
          </cell>
          <cell r="Y137">
            <v>0</v>
          </cell>
        </row>
        <row r="138">
          <cell r="R138">
            <v>0</v>
          </cell>
          <cell r="S138">
            <v>0</v>
          </cell>
          <cell r="T138">
            <v>0</v>
          </cell>
          <cell r="U138">
            <v>0</v>
          </cell>
          <cell r="Y138">
            <v>0</v>
          </cell>
        </row>
        <row r="139">
          <cell r="R139">
            <v>428.61</v>
          </cell>
          <cell r="S139">
            <v>428.61</v>
          </cell>
          <cell r="T139">
            <v>428.61</v>
          </cell>
          <cell r="U139">
            <v>428.61</v>
          </cell>
          <cell r="Y139">
            <v>428.61</v>
          </cell>
        </row>
        <row r="140">
          <cell r="R140">
            <v>-25163.57</v>
          </cell>
          <cell r="S140">
            <v>-25163.57</v>
          </cell>
          <cell r="T140">
            <v>-25163.57</v>
          </cell>
          <cell r="U140">
            <v>-25163.57</v>
          </cell>
          <cell r="Y140">
            <v>-25163.57</v>
          </cell>
        </row>
        <row r="141">
          <cell r="R141">
            <v>0</v>
          </cell>
          <cell r="S141">
            <v>0</v>
          </cell>
          <cell r="T141">
            <v>0</v>
          </cell>
          <cell r="U141">
            <v>0</v>
          </cell>
          <cell r="Y141">
            <v>0</v>
          </cell>
        </row>
        <row r="142">
          <cell r="R142">
            <v>0</v>
          </cell>
          <cell r="S142">
            <v>0</v>
          </cell>
          <cell r="T142">
            <v>0</v>
          </cell>
          <cell r="U142">
            <v>0</v>
          </cell>
          <cell r="Y142">
            <v>0</v>
          </cell>
        </row>
        <row r="143">
          <cell r="R143">
            <v>0</v>
          </cell>
          <cell r="S143">
            <v>0</v>
          </cell>
          <cell r="T143">
            <v>0</v>
          </cell>
          <cell r="U143">
            <v>0</v>
          </cell>
          <cell r="Y143">
            <v>0</v>
          </cell>
        </row>
        <row r="144">
          <cell r="R144">
            <v>0</v>
          </cell>
          <cell r="S144">
            <v>0</v>
          </cell>
          <cell r="T144">
            <v>0</v>
          </cell>
          <cell r="U144">
            <v>0</v>
          </cell>
          <cell r="Y144">
            <v>0</v>
          </cell>
        </row>
        <row r="145">
          <cell r="R145">
            <v>-3496.36</v>
          </cell>
          <cell r="S145">
            <v>-3496.36</v>
          </cell>
          <cell r="T145">
            <v>-3496.36</v>
          </cell>
          <cell r="U145">
            <v>-3496.36</v>
          </cell>
          <cell r="Y145">
            <v>-3496.36</v>
          </cell>
        </row>
        <row r="146">
          <cell r="R146">
            <v>0</v>
          </cell>
          <cell r="S146">
            <v>0</v>
          </cell>
          <cell r="T146">
            <v>0</v>
          </cell>
          <cell r="U146">
            <v>0</v>
          </cell>
          <cell r="Y146">
            <v>0</v>
          </cell>
        </row>
        <row r="147">
          <cell r="R147">
            <v>0</v>
          </cell>
          <cell r="S147">
            <v>0</v>
          </cell>
          <cell r="T147">
            <v>0</v>
          </cell>
          <cell r="U147">
            <v>0</v>
          </cell>
          <cell r="Y147">
            <v>0</v>
          </cell>
        </row>
        <row r="148">
          <cell r="R148">
            <v>0</v>
          </cell>
          <cell r="S148">
            <v>0</v>
          </cell>
          <cell r="T148">
            <v>0</v>
          </cell>
          <cell r="U148">
            <v>0</v>
          </cell>
          <cell r="Y148">
            <v>0</v>
          </cell>
        </row>
        <row r="149">
          <cell r="R149">
            <v>0</v>
          </cell>
          <cell r="S149">
            <v>0</v>
          </cell>
          <cell r="T149">
            <v>0</v>
          </cell>
          <cell r="U149">
            <v>0</v>
          </cell>
          <cell r="Y149">
            <v>0</v>
          </cell>
        </row>
        <row r="150">
          <cell r="R150">
            <v>0</v>
          </cell>
          <cell r="S150">
            <v>0</v>
          </cell>
          <cell r="T150">
            <v>0</v>
          </cell>
          <cell r="U150">
            <v>0</v>
          </cell>
          <cell r="Y150">
            <v>0</v>
          </cell>
        </row>
        <row r="151">
          <cell r="R151">
            <v>0</v>
          </cell>
          <cell r="S151">
            <v>0</v>
          </cell>
          <cell r="T151">
            <v>0</v>
          </cell>
          <cell r="U151">
            <v>0</v>
          </cell>
          <cell r="Y151">
            <v>0</v>
          </cell>
        </row>
        <row r="152">
          <cell r="R152">
            <v>17494.78</v>
          </cell>
          <cell r="S152">
            <v>17494.78</v>
          </cell>
          <cell r="T152">
            <v>20722.78</v>
          </cell>
          <cell r="U152">
            <v>20838.54</v>
          </cell>
          <cell r="Y152">
            <v>133407.94</v>
          </cell>
        </row>
        <row r="153">
          <cell r="R153">
            <v>0</v>
          </cell>
          <cell r="S153">
            <v>0</v>
          </cell>
          <cell r="T153">
            <v>0</v>
          </cell>
          <cell r="U153">
            <v>0</v>
          </cell>
          <cell r="Y153">
            <v>0</v>
          </cell>
        </row>
        <row r="154">
          <cell r="R154">
            <v>2018209.71</v>
          </cell>
          <cell r="S154">
            <v>2119767.42</v>
          </cell>
          <cell r="T154">
            <v>646197.65</v>
          </cell>
          <cell r="U154">
            <v>758800</v>
          </cell>
          <cell r="Y154">
            <v>1084592.1299999999</v>
          </cell>
        </row>
        <row r="155">
          <cell r="R155">
            <v>-432028.91</v>
          </cell>
          <cell r="S155">
            <v>-443936.4</v>
          </cell>
          <cell r="T155">
            <v>-459060.92</v>
          </cell>
          <cell r="U155">
            <v>-465904.11</v>
          </cell>
          <cell r="Y155">
            <v>-510242.88</v>
          </cell>
        </row>
        <row r="156">
          <cell r="R156">
            <v>-53699.8</v>
          </cell>
          <cell r="S156">
            <v>-53465.34</v>
          </cell>
          <cell r="T156">
            <v>-53438.49</v>
          </cell>
          <cell r="U156">
            <v>-53438.49</v>
          </cell>
          <cell r="Y156">
            <v>-53374.42</v>
          </cell>
        </row>
        <row r="157">
          <cell r="R157">
            <v>0</v>
          </cell>
          <cell r="S157">
            <v>0</v>
          </cell>
          <cell r="T157">
            <v>0</v>
          </cell>
          <cell r="U157">
            <v>0</v>
          </cell>
          <cell r="Y157">
            <v>0</v>
          </cell>
        </row>
        <row r="158">
          <cell r="R158">
            <v>0</v>
          </cell>
          <cell r="S158">
            <v>0</v>
          </cell>
          <cell r="T158">
            <v>0</v>
          </cell>
          <cell r="U158">
            <v>0</v>
          </cell>
          <cell r="Y158">
            <v>0</v>
          </cell>
        </row>
        <row r="159">
          <cell r="R159">
            <v>0</v>
          </cell>
          <cell r="S159">
            <v>0</v>
          </cell>
          <cell r="T159">
            <v>0</v>
          </cell>
          <cell r="U159">
            <v>0</v>
          </cell>
          <cell r="Y159">
            <v>0</v>
          </cell>
        </row>
        <row r="160">
          <cell r="R160">
            <v>0</v>
          </cell>
          <cell r="S160">
            <v>0</v>
          </cell>
          <cell r="T160">
            <v>0</v>
          </cell>
          <cell r="U160">
            <v>0</v>
          </cell>
          <cell r="Y160">
            <v>0</v>
          </cell>
        </row>
        <row r="161">
          <cell r="R161">
            <v>0</v>
          </cell>
          <cell r="S161">
            <v>0</v>
          </cell>
          <cell r="T161">
            <v>0</v>
          </cell>
          <cell r="U161">
            <v>0</v>
          </cell>
          <cell r="Y161">
            <v>0</v>
          </cell>
        </row>
        <row r="162">
          <cell r="R162">
            <v>0</v>
          </cell>
          <cell r="S162">
            <v>0</v>
          </cell>
          <cell r="T162">
            <v>0</v>
          </cell>
          <cell r="U162">
            <v>0</v>
          </cell>
          <cell r="Y162">
            <v>0</v>
          </cell>
        </row>
        <row r="163">
          <cell r="R163">
            <v>0</v>
          </cell>
          <cell r="S163">
            <v>0</v>
          </cell>
          <cell r="T163">
            <v>0</v>
          </cell>
          <cell r="U163">
            <v>0</v>
          </cell>
          <cell r="Y163">
            <v>0</v>
          </cell>
        </row>
        <row r="164">
          <cell r="R164">
            <v>0</v>
          </cell>
          <cell r="S164">
            <v>0</v>
          </cell>
          <cell r="T164">
            <v>0</v>
          </cell>
          <cell r="U164">
            <v>0</v>
          </cell>
          <cell r="Y164">
            <v>0</v>
          </cell>
        </row>
        <row r="165">
          <cell r="R165">
            <v>0</v>
          </cell>
          <cell r="S165">
            <v>53784.54</v>
          </cell>
          <cell r="T165">
            <v>70411.240000000005</v>
          </cell>
          <cell r="U165">
            <v>0</v>
          </cell>
          <cell r="Y165">
            <v>522711.89</v>
          </cell>
        </row>
        <row r="166">
          <cell r="R166">
            <v>373.37</v>
          </cell>
          <cell r="S166">
            <v>373.66</v>
          </cell>
          <cell r="T166">
            <v>373.97</v>
          </cell>
          <cell r="U166">
            <v>374.27</v>
          </cell>
          <cell r="Y166">
            <v>375.56</v>
          </cell>
        </row>
        <row r="167">
          <cell r="R167">
            <v>-5.0999999999999996</v>
          </cell>
          <cell r="S167">
            <v>-5.0999999999999996</v>
          </cell>
          <cell r="T167">
            <v>0</v>
          </cell>
          <cell r="U167">
            <v>0</v>
          </cell>
          <cell r="Y167">
            <v>0</v>
          </cell>
        </row>
        <row r="168">
          <cell r="R168">
            <v>3637875.04</v>
          </cell>
          <cell r="S168">
            <v>4444286.58</v>
          </cell>
          <cell r="T168">
            <v>2866157.71</v>
          </cell>
          <cell r="U168">
            <v>1666305.98</v>
          </cell>
          <cell r="Y168">
            <v>1310962.77</v>
          </cell>
        </row>
        <row r="169">
          <cell r="R169">
            <v>0</v>
          </cell>
          <cell r="S169">
            <v>0</v>
          </cell>
          <cell r="T169">
            <v>0</v>
          </cell>
          <cell r="U169">
            <v>0</v>
          </cell>
          <cell r="Y169">
            <v>0</v>
          </cell>
        </row>
        <row r="170">
          <cell r="R170">
            <v>21793968.670000002</v>
          </cell>
          <cell r="S170">
            <v>11413662.1</v>
          </cell>
          <cell r="T170">
            <v>5800258.1100000003</v>
          </cell>
          <cell r="U170">
            <v>6390527.5599999996</v>
          </cell>
          <cell r="Y170">
            <v>1742889.68</v>
          </cell>
        </row>
        <row r="171">
          <cell r="R171">
            <v>-10282793.789999999</v>
          </cell>
          <cell r="S171">
            <v>711791.64</v>
          </cell>
          <cell r="T171">
            <v>333661.01</v>
          </cell>
          <cell r="U171">
            <v>438679.49</v>
          </cell>
          <cell r="Y171">
            <v>225554.05</v>
          </cell>
        </row>
        <row r="172">
          <cell r="R172">
            <v>1349.54</v>
          </cell>
          <cell r="S172">
            <v>812.31</v>
          </cell>
          <cell r="T172">
            <v>1185.8599999999999</v>
          </cell>
          <cell r="U172">
            <v>981.22</v>
          </cell>
          <cell r="Y172">
            <v>587438.65</v>
          </cell>
        </row>
        <row r="173">
          <cell r="R173">
            <v>258.70999999999998</v>
          </cell>
          <cell r="S173">
            <v>-2126.2600000000002</v>
          </cell>
          <cell r="T173">
            <v>125.18</v>
          </cell>
          <cell r="U173">
            <v>-290.3</v>
          </cell>
          <cell r="Y173">
            <v>-144.57</v>
          </cell>
        </row>
        <row r="174">
          <cell r="R174">
            <v>0</v>
          </cell>
          <cell r="S174">
            <v>-10</v>
          </cell>
          <cell r="T174">
            <v>0</v>
          </cell>
          <cell r="U174">
            <v>0</v>
          </cell>
          <cell r="Y174">
            <v>0</v>
          </cell>
        </row>
        <row r="175">
          <cell r="R175">
            <v>50023.31</v>
          </cell>
          <cell r="S175">
            <v>81001.33</v>
          </cell>
          <cell r="T175">
            <v>83952.38</v>
          </cell>
          <cell r="U175">
            <v>80493.279999999999</v>
          </cell>
          <cell r="Y175">
            <v>42193.89</v>
          </cell>
        </row>
        <row r="176">
          <cell r="R176">
            <v>-288610.01</v>
          </cell>
          <cell r="S176">
            <v>-257663.26</v>
          </cell>
          <cell r="T176">
            <v>-68501.27</v>
          </cell>
          <cell r="U176">
            <v>-465443.75</v>
          </cell>
          <cell r="Y176">
            <v>-582765.06999999995</v>
          </cell>
        </row>
        <row r="177">
          <cell r="R177">
            <v>-114091.72</v>
          </cell>
          <cell r="S177">
            <v>-110578.02</v>
          </cell>
          <cell r="T177">
            <v>-107487.17</v>
          </cell>
          <cell r="U177">
            <v>-77277.460000000006</v>
          </cell>
          <cell r="Y177">
            <v>-44861.65</v>
          </cell>
        </row>
        <row r="178">
          <cell r="R178">
            <v>-13595474.890000001</v>
          </cell>
          <cell r="S178">
            <v>-9417196.6999999993</v>
          </cell>
          <cell r="T178">
            <v>-7157683.7300000004</v>
          </cell>
          <cell r="U178">
            <v>-32447469.649999999</v>
          </cell>
          <cell r="Y178">
            <v>-5669030.2199999997</v>
          </cell>
        </row>
        <row r="179">
          <cell r="R179">
            <v>-355100.66</v>
          </cell>
          <cell r="S179">
            <v>-377347.41</v>
          </cell>
          <cell r="T179">
            <v>-461543.78</v>
          </cell>
          <cell r="U179">
            <v>-656102.67000000004</v>
          </cell>
          <cell r="Y179">
            <v>-661371.65</v>
          </cell>
        </row>
        <row r="180">
          <cell r="Y180">
            <v>0</v>
          </cell>
        </row>
        <row r="181">
          <cell r="R181">
            <v>-90906.61</v>
          </cell>
          <cell r="S181">
            <v>-102138.3</v>
          </cell>
          <cell r="T181">
            <v>-90994.8</v>
          </cell>
          <cell r="U181">
            <v>-90994.8</v>
          </cell>
          <cell r="Y181">
            <v>-90994.8</v>
          </cell>
        </row>
        <row r="182">
          <cell r="R182">
            <v>0</v>
          </cell>
          <cell r="S182">
            <v>0</v>
          </cell>
          <cell r="T182">
            <v>0</v>
          </cell>
          <cell r="U182">
            <v>0</v>
          </cell>
          <cell r="Y182">
            <v>0</v>
          </cell>
        </row>
        <row r="183">
          <cell r="R183">
            <v>0</v>
          </cell>
          <cell r="S183">
            <v>0</v>
          </cell>
          <cell r="T183">
            <v>0</v>
          </cell>
          <cell r="U183">
            <v>0</v>
          </cell>
          <cell r="Y183">
            <v>0</v>
          </cell>
        </row>
        <row r="184">
          <cell r="R184">
            <v>-67</v>
          </cell>
          <cell r="S184">
            <v>-67</v>
          </cell>
          <cell r="T184">
            <v>-67</v>
          </cell>
          <cell r="U184">
            <v>-67</v>
          </cell>
          <cell r="Y184">
            <v>-67</v>
          </cell>
        </row>
        <row r="185">
          <cell r="R185">
            <v>262565.28000000003</v>
          </cell>
          <cell r="S185">
            <v>332192.55</v>
          </cell>
          <cell r="T185">
            <v>305035.27</v>
          </cell>
          <cell r="U185">
            <v>364610.48</v>
          </cell>
          <cell r="Y185">
            <v>172888.4</v>
          </cell>
        </row>
        <row r="186">
          <cell r="R186">
            <v>0</v>
          </cell>
          <cell r="S186">
            <v>0</v>
          </cell>
          <cell r="T186">
            <v>0</v>
          </cell>
          <cell r="U186">
            <v>0</v>
          </cell>
          <cell r="Y186">
            <v>0</v>
          </cell>
        </row>
        <row r="187">
          <cell r="R187">
            <v>41580</v>
          </cell>
          <cell r="S187">
            <v>51580</v>
          </cell>
          <cell r="T187">
            <v>51580</v>
          </cell>
          <cell r="U187">
            <v>51580</v>
          </cell>
          <cell r="Y187">
            <v>51580</v>
          </cell>
        </row>
        <row r="188">
          <cell r="R188">
            <v>0</v>
          </cell>
          <cell r="S188">
            <v>10000</v>
          </cell>
          <cell r="T188">
            <v>10000</v>
          </cell>
          <cell r="U188">
            <v>10000</v>
          </cell>
          <cell r="Y188">
            <v>10000</v>
          </cell>
        </row>
        <row r="189">
          <cell r="R189">
            <v>24017.54</v>
          </cell>
          <cell r="S189">
            <v>4017.54</v>
          </cell>
          <cell r="T189">
            <v>4017.54</v>
          </cell>
          <cell r="U189">
            <v>4017.54</v>
          </cell>
          <cell r="Y189">
            <v>4017.54</v>
          </cell>
        </row>
        <row r="190">
          <cell r="R190">
            <v>2684968.82</v>
          </cell>
          <cell r="S190">
            <v>2684968.82</v>
          </cell>
          <cell r="T190">
            <v>2684968.82</v>
          </cell>
          <cell r="U190">
            <v>2684968.82</v>
          </cell>
          <cell r="Y190">
            <v>2694695.45</v>
          </cell>
        </row>
        <row r="191">
          <cell r="R191">
            <v>0</v>
          </cell>
          <cell r="S191">
            <v>0</v>
          </cell>
          <cell r="T191">
            <v>0</v>
          </cell>
          <cell r="U191">
            <v>0</v>
          </cell>
          <cell r="Y191">
            <v>0</v>
          </cell>
        </row>
        <row r="192">
          <cell r="R192">
            <v>114235</v>
          </cell>
          <cell r="S192">
            <v>114190.54</v>
          </cell>
          <cell r="T192">
            <v>113190.54</v>
          </cell>
          <cell r="U192">
            <v>112690.54</v>
          </cell>
          <cell r="Y192">
            <v>108690.51</v>
          </cell>
        </row>
        <row r="193">
          <cell r="R193">
            <v>0</v>
          </cell>
          <cell r="S193">
            <v>0</v>
          </cell>
          <cell r="T193">
            <v>0</v>
          </cell>
          <cell r="U193">
            <v>0</v>
          </cell>
          <cell r="Y193">
            <v>0</v>
          </cell>
        </row>
        <row r="194">
          <cell r="R194">
            <v>0</v>
          </cell>
          <cell r="S194">
            <v>0</v>
          </cell>
          <cell r="T194">
            <v>0</v>
          </cell>
          <cell r="U194">
            <v>0</v>
          </cell>
          <cell r="Y194">
            <v>311327.21999999997</v>
          </cell>
        </row>
        <row r="195">
          <cell r="R195">
            <v>0</v>
          </cell>
          <cell r="S195">
            <v>0</v>
          </cell>
          <cell r="T195">
            <v>0</v>
          </cell>
          <cell r="U195">
            <v>0</v>
          </cell>
          <cell r="Y195">
            <v>0</v>
          </cell>
        </row>
        <row r="196">
          <cell r="R196">
            <v>73353</v>
          </cell>
          <cell r="S196">
            <v>73353</v>
          </cell>
          <cell r="T196">
            <v>73353</v>
          </cell>
          <cell r="U196">
            <v>73353</v>
          </cell>
          <cell r="Y196">
            <v>73353</v>
          </cell>
        </row>
        <row r="197">
          <cell r="R197">
            <v>812655</v>
          </cell>
          <cell r="S197">
            <v>812655</v>
          </cell>
          <cell r="T197">
            <v>812655</v>
          </cell>
          <cell r="U197">
            <v>812655</v>
          </cell>
          <cell r="Y197">
            <v>812655</v>
          </cell>
        </row>
        <row r="198">
          <cell r="R198">
            <v>0</v>
          </cell>
          <cell r="S198">
            <v>0</v>
          </cell>
          <cell r="T198">
            <v>0</v>
          </cell>
          <cell r="U198">
            <v>0</v>
          </cell>
          <cell r="Y198">
            <v>0</v>
          </cell>
        </row>
        <row r="199">
          <cell r="R199">
            <v>717254</v>
          </cell>
          <cell r="S199">
            <v>717254</v>
          </cell>
          <cell r="T199">
            <v>717254</v>
          </cell>
          <cell r="U199">
            <v>717254</v>
          </cell>
          <cell r="Y199">
            <v>717254</v>
          </cell>
        </row>
        <row r="200">
          <cell r="R200">
            <v>3969.64</v>
          </cell>
          <cell r="S200">
            <v>3969.64</v>
          </cell>
          <cell r="T200">
            <v>3904.46</v>
          </cell>
          <cell r="U200">
            <v>3904.46</v>
          </cell>
          <cell r="Y200">
            <v>3885.62</v>
          </cell>
        </row>
        <row r="201">
          <cell r="R201">
            <v>-3261.84</v>
          </cell>
          <cell r="S201">
            <v>-3261.84</v>
          </cell>
          <cell r="T201">
            <v>-3261.84</v>
          </cell>
          <cell r="U201">
            <v>-3261.84</v>
          </cell>
          <cell r="Y201">
            <v>-3261.84</v>
          </cell>
        </row>
        <row r="202">
          <cell r="R202">
            <v>0</v>
          </cell>
          <cell r="S202">
            <v>0</v>
          </cell>
          <cell r="T202">
            <v>0</v>
          </cell>
          <cell r="U202">
            <v>0</v>
          </cell>
          <cell r="Y202">
            <v>0</v>
          </cell>
        </row>
        <row r="203">
          <cell r="R203">
            <v>0</v>
          </cell>
          <cell r="S203">
            <v>0</v>
          </cell>
          <cell r="T203">
            <v>0</v>
          </cell>
          <cell r="U203">
            <v>0</v>
          </cell>
          <cell r="Y203">
            <v>0</v>
          </cell>
        </row>
        <row r="204">
          <cell r="R204">
            <v>16286.22</v>
          </cell>
          <cell r="S204">
            <v>16286.22</v>
          </cell>
          <cell r="T204">
            <v>16286.22</v>
          </cell>
          <cell r="U204">
            <v>16286.22</v>
          </cell>
          <cell r="Y204">
            <v>16286.22</v>
          </cell>
        </row>
        <row r="205">
          <cell r="R205">
            <v>282716.15000000002</v>
          </cell>
          <cell r="S205">
            <v>162952.66</v>
          </cell>
          <cell r="T205">
            <v>358711.81</v>
          </cell>
          <cell r="U205">
            <v>250975.75</v>
          </cell>
          <cell r="Y205">
            <v>238232.17</v>
          </cell>
        </row>
        <row r="206">
          <cell r="R206">
            <v>803.66</v>
          </cell>
          <cell r="S206">
            <v>803.66</v>
          </cell>
          <cell r="T206">
            <v>803.66</v>
          </cell>
          <cell r="U206">
            <v>0</v>
          </cell>
          <cell r="Y206">
            <v>0</v>
          </cell>
        </row>
        <row r="207">
          <cell r="R207">
            <v>248.86</v>
          </cell>
          <cell r="S207">
            <v>0</v>
          </cell>
          <cell r="T207">
            <v>0</v>
          </cell>
          <cell r="U207">
            <v>0</v>
          </cell>
          <cell r="Y207">
            <v>0</v>
          </cell>
        </row>
        <row r="208">
          <cell r="R208">
            <v>89120.69</v>
          </cell>
          <cell r="S208">
            <v>63910.080000000002</v>
          </cell>
          <cell r="T208">
            <v>8490.5300000000007</v>
          </cell>
          <cell r="U208">
            <v>36145.06</v>
          </cell>
          <cell r="Y208">
            <v>68198.23</v>
          </cell>
        </row>
        <row r="209">
          <cell r="R209">
            <v>0</v>
          </cell>
          <cell r="S209">
            <v>0</v>
          </cell>
          <cell r="T209">
            <v>3500000</v>
          </cell>
          <cell r="U209">
            <v>17600000</v>
          </cell>
          <cell r="Y209">
            <v>0</v>
          </cell>
        </row>
        <row r="210">
          <cell r="R210">
            <v>9750000</v>
          </cell>
          <cell r="S210">
            <v>9500000</v>
          </cell>
          <cell r="T210">
            <v>0</v>
          </cell>
          <cell r="U210">
            <v>0</v>
          </cell>
          <cell r="Y210">
            <v>0</v>
          </cell>
        </row>
        <row r="211">
          <cell r="R211">
            <v>0</v>
          </cell>
          <cell r="S211">
            <v>0</v>
          </cell>
          <cell r="T211">
            <v>0</v>
          </cell>
          <cell r="U211">
            <v>0</v>
          </cell>
          <cell r="Y211">
            <v>0</v>
          </cell>
        </row>
        <row r="212">
          <cell r="R212">
            <v>0</v>
          </cell>
          <cell r="S212">
            <v>0</v>
          </cell>
          <cell r="T212">
            <v>0</v>
          </cell>
          <cell r="U212">
            <v>0</v>
          </cell>
          <cell r="Y212">
            <v>0</v>
          </cell>
        </row>
        <row r="213">
          <cell r="R213">
            <v>0</v>
          </cell>
          <cell r="S213">
            <v>0</v>
          </cell>
          <cell r="T213">
            <v>0</v>
          </cell>
          <cell r="U213">
            <v>0</v>
          </cell>
          <cell r="Y213">
            <v>0</v>
          </cell>
        </row>
        <row r="214">
          <cell r="R214">
            <v>0</v>
          </cell>
          <cell r="S214">
            <v>0</v>
          </cell>
          <cell r="T214">
            <v>0</v>
          </cell>
          <cell r="U214">
            <v>0</v>
          </cell>
          <cell r="Y214">
            <v>0</v>
          </cell>
        </row>
        <row r="215">
          <cell r="R215">
            <v>0</v>
          </cell>
          <cell r="S215">
            <v>0</v>
          </cell>
          <cell r="T215">
            <v>0</v>
          </cell>
          <cell r="U215">
            <v>0</v>
          </cell>
          <cell r="Y215">
            <v>0</v>
          </cell>
        </row>
        <row r="216">
          <cell r="R216">
            <v>9716.9</v>
          </cell>
          <cell r="S216">
            <v>9761.33</v>
          </cell>
          <cell r="T216">
            <v>9806.09</v>
          </cell>
          <cell r="U216">
            <v>7852.97</v>
          </cell>
          <cell r="Y216">
            <v>7559.66</v>
          </cell>
        </row>
        <row r="217">
          <cell r="R217">
            <v>612566.93999999994</v>
          </cell>
          <cell r="S217">
            <v>612566.93999999994</v>
          </cell>
          <cell r="T217">
            <v>612566.93999999994</v>
          </cell>
          <cell r="U217">
            <v>612566.93999999994</v>
          </cell>
          <cell r="Y217">
            <v>445352.1</v>
          </cell>
        </row>
        <row r="218">
          <cell r="R218">
            <v>0</v>
          </cell>
          <cell r="S218">
            <v>0</v>
          </cell>
          <cell r="T218">
            <v>0</v>
          </cell>
          <cell r="U218">
            <v>0</v>
          </cell>
          <cell r="Y218">
            <v>0</v>
          </cell>
        </row>
        <row r="219">
          <cell r="R219">
            <v>0</v>
          </cell>
          <cell r="S219">
            <v>0</v>
          </cell>
          <cell r="T219">
            <v>0</v>
          </cell>
          <cell r="U219">
            <v>0</v>
          </cell>
          <cell r="Y219">
            <v>0</v>
          </cell>
        </row>
        <row r="220">
          <cell r="R220">
            <v>-229314.89</v>
          </cell>
          <cell r="S220">
            <v>-176050.36</v>
          </cell>
          <cell r="T220">
            <v>-175633.57</v>
          </cell>
          <cell r="U220">
            <v>-181171.93</v>
          </cell>
          <cell r="Y220">
            <v>-221620.52</v>
          </cell>
        </row>
        <row r="221">
          <cell r="R221">
            <v>126903251.67</v>
          </cell>
          <cell r="S221">
            <v>126606489.06999999</v>
          </cell>
          <cell r="T221">
            <v>110825919.31999999</v>
          </cell>
          <cell r="U221">
            <v>96428332.530000001</v>
          </cell>
          <cell r="Y221">
            <v>85696975.450000003</v>
          </cell>
        </row>
        <row r="222">
          <cell r="R222">
            <v>0</v>
          </cell>
          <cell r="S222">
            <v>0</v>
          </cell>
          <cell r="T222">
            <v>0</v>
          </cell>
          <cell r="U222">
            <v>0</v>
          </cell>
          <cell r="Y222">
            <v>912600</v>
          </cell>
        </row>
        <row r="223">
          <cell r="R223">
            <v>0</v>
          </cell>
          <cell r="S223">
            <v>0</v>
          </cell>
          <cell r="T223">
            <v>0</v>
          </cell>
          <cell r="U223">
            <v>0</v>
          </cell>
          <cell r="Y223">
            <v>0</v>
          </cell>
        </row>
        <row r="224">
          <cell r="R224">
            <v>0</v>
          </cell>
          <cell r="S224">
            <v>0</v>
          </cell>
          <cell r="T224">
            <v>0</v>
          </cell>
          <cell r="U224">
            <v>0</v>
          </cell>
          <cell r="Y224">
            <v>0</v>
          </cell>
        </row>
        <row r="225">
          <cell r="R225">
            <v>99328633.170000002</v>
          </cell>
          <cell r="S225">
            <v>95964074.530000001</v>
          </cell>
          <cell r="T225">
            <v>77921232.349999994</v>
          </cell>
          <cell r="U225">
            <v>61410171.390000001</v>
          </cell>
          <cell r="Y225">
            <v>26785366.48</v>
          </cell>
        </row>
        <row r="226">
          <cell r="R226">
            <v>-126903252</v>
          </cell>
          <cell r="S226">
            <v>-126606489</v>
          </cell>
          <cell r="T226">
            <v>-110825919</v>
          </cell>
          <cell r="U226">
            <v>-96428333</v>
          </cell>
          <cell r="Y226">
            <v>-85696975</v>
          </cell>
        </row>
        <row r="227">
          <cell r="R227">
            <v>-99328633</v>
          </cell>
          <cell r="S227">
            <v>-95964075</v>
          </cell>
          <cell r="T227">
            <v>-77921232</v>
          </cell>
          <cell r="U227">
            <v>-61410171</v>
          </cell>
          <cell r="Y227">
            <v>-26785366</v>
          </cell>
        </row>
        <row r="228">
          <cell r="R228">
            <v>312357584</v>
          </cell>
          <cell r="S228">
            <v>295094749</v>
          </cell>
          <cell r="T228">
            <v>254677853</v>
          </cell>
          <cell r="U228">
            <v>212920042</v>
          </cell>
          <cell r="Y228">
            <v>165281605</v>
          </cell>
        </row>
        <row r="229">
          <cell r="R229">
            <v>-59000000</v>
          </cell>
          <cell r="S229">
            <v>0</v>
          </cell>
          <cell r="T229">
            <v>-37000000</v>
          </cell>
          <cell r="U229">
            <v>-123000000</v>
          </cell>
          <cell r="Y229">
            <v>0</v>
          </cell>
        </row>
        <row r="230">
          <cell r="R230">
            <v>76633</v>
          </cell>
          <cell r="S230">
            <v>73174</v>
          </cell>
          <cell r="T230">
            <v>65797</v>
          </cell>
          <cell r="U230">
            <v>58461</v>
          </cell>
          <cell r="Y230">
            <v>54977</v>
          </cell>
        </row>
        <row r="231">
          <cell r="R231">
            <v>57342</v>
          </cell>
          <cell r="S231">
            <v>53398</v>
          </cell>
          <cell r="T231">
            <v>43439</v>
          </cell>
          <cell r="U231">
            <v>32864</v>
          </cell>
          <cell r="Y231">
            <v>15915</v>
          </cell>
        </row>
        <row r="232">
          <cell r="R232">
            <v>-10151277.18</v>
          </cell>
          <cell r="S232">
            <v>-9973150.1300000008</v>
          </cell>
          <cell r="T232">
            <v>-9281484.4399999995</v>
          </cell>
          <cell r="U232">
            <v>-9720420.9199999999</v>
          </cell>
          <cell r="Y232">
            <v>-18306163.800000001</v>
          </cell>
        </row>
        <row r="234">
          <cell r="R234">
            <v>0</v>
          </cell>
          <cell r="S234">
            <v>0</v>
          </cell>
          <cell r="T234">
            <v>0</v>
          </cell>
          <cell r="U234">
            <v>0</v>
          </cell>
          <cell r="Y234">
            <v>0</v>
          </cell>
        </row>
        <row r="235">
          <cell r="R235">
            <v>0</v>
          </cell>
          <cell r="S235">
            <v>0</v>
          </cell>
          <cell r="T235">
            <v>0</v>
          </cell>
          <cell r="U235">
            <v>0</v>
          </cell>
          <cell r="Y235">
            <v>0</v>
          </cell>
        </row>
        <row r="236">
          <cell r="R236">
            <v>0</v>
          </cell>
          <cell r="S236">
            <v>0</v>
          </cell>
          <cell r="T236">
            <v>0</v>
          </cell>
          <cell r="U236">
            <v>0</v>
          </cell>
          <cell r="Y236">
            <v>0</v>
          </cell>
        </row>
        <row r="237">
          <cell r="R237">
            <v>0</v>
          </cell>
          <cell r="S237">
            <v>0</v>
          </cell>
          <cell r="T237">
            <v>0</v>
          </cell>
          <cell r="U237">
            <v>0</v>
          </cell>
          <cell r="Y237">
            <v>0</v>
          </cell>
        </row>
        <row r="238">
          <cell r="R238">
            <v>0</v>
          </cell>
          <cell r="S238">
            <v>0</v>
          </cell>
          <cell r="T238">
            <v>0</v>
          </cell>
          <cell r="U238">
            <v>0</v>
          </cell>
          <cell r="Y238">
            <v>0</v>
          </cell>
        </row>
        <row r="240">
          <cell r="R240">
            <v>10046017.82</v>
          </cell>
          <cell r="S240">
            <v>11080959.789999999</v>
          </cell>
          <cell r="T240">
            <v>9373095.8599999994</v>
          </cell>
          <cell r="U240">
            <v>15360866.449999999</v>
          </cell>
          <cell r="Y240">
            <v>17401027.280000001</v>
          </cell>
        </row>
        <row r="241">
          <cell r="R241">
            <v>110394.24000000001</v>
          </cell>
          <cell r="S241">
            <v>163522.71</v>
          </cell>
          <cell r="T241">
            <v>114011.63</v>
          </cell>
          <cell r="U241">
            <v>100574</v>
          </cell>
          <cell r="Y241">
            <v>102698.87</v>
          </cell>
        </row>
        <row r="242">
          <cell r="R242">
            <v>110394.16</v>
          </cell>
          <cell r="S242">
            <v>85890.36</v>
          </cell>
          <cell r="T242">
            <v>114011.61</v>
          </cell>
          <cell r="U242">
            <v>107696.46</v>
          </cell>
          <cell r="Y242">
            <v>102698.87</v>
          </cell>
        </row>
        <row r="243">
          <cell r="R243">
            <v>0</v>
          </cell>
          <cell r="S243">
            <v>0</v>
          </cell>
          <cell r="T243">
            <v>0</v>
          </cell>
          <cell r="U243">
            <v>0</v>
          </cell>
          <cell r="Y243">
            <v>0</v>
          </cell>
        </row>
        <row r="244">
          <cell r="R244">
            <v>0</v>
          </cell>
          <cell r="S244">
            <v>0</v>
          </cell>
          <cell r="T244">
            <v>0</v>
          </cell>
          <cell r="U244">
            <v>0</v>
          </cell>
          <cell r="Y244">
            <v>0</v>
          </cell>
        </row>
        <row r="245">
          <cell r="R245">
            <v>14083456.74</v>
          </cell>
          <cell r="S245">
            <v>8766460.1300000008</v>
          </cell>
          <cell r="T245">
            <v>7882702.8700000001</v>
          </cell>
          <cell r="U245">
            <v>6950187.9699999997</v>
          </cell>
          <cell r="Y245">
            <v>11352968.199999999</v>
          </cell>
        </row>
        <row r="246">
          <cell r="R246">
            <v>728144.78</v>
          </cell>
          <cell r="S246">
            <v>600027.47</v>
          </cell>
          <cell r="T246">
            <v>599766.28</v>
          </cell>
          <cell r="U246">
            <v>914057.99</v>
          </cell>
          <cell r="Y246">
            <v>465422.65</v>
          </cell>
        </row>
        <row r="247">
          <cell r="R247">
            <v>14669046</v>
          </cell>
          <cell r="S247">
            <v>14669046</v>
          </cell>
          <cell r="T247">
            <v>14669046</v>
          </cell>
          <cell r="U247">
            <v>14669046</v>
          </cell>
          <cell r="Y247">
            <v>14669046</v>
          </cell>
        </row>
        <row r="248">
          <cell r="R248">
            <v>0</v>
          </cell>
          <cell r="S248">
            <v>0</v>
          </cell>
          <cell r="T248">
            <v>0</v>
          </cell>
          <cell r="U248">
            <v>0</v>
          </cell>
          <cell r="Y248">
            <v>0</v>
          </cell>
        </row>
        <row r="249">
          <cell r="R249">
            <v>1010.28</v>
          </cell>
          <cell r="S249">
            <v>10698.53</v>
          </cell>
          <cell r="T249">
            <v>0</v>
          </cell>
          <cell r="U249">
            <v>11096.26</v>
          </cell>
          <cell r="Y249">
            <v>0</v>
          </cell>
        </row>
        <row r="250">
          <cell r="R250">
            <v>0</v>
          </cell>
          <cell r="S250">
            <v>0</v>
          </cell>
          <cell r="T250">
            <v>0</v>
          </cell>
          <cell r="U250">
            <v>0</v>
          </cell>
          <cell r="Y250">
            <v>0</v>
          </cell>
        </row>
        <row r="251">
          <cell r="R251">
            <v>0</v>
          </cell>
          <cell r="S251">
            <v>0</v>
          </cell>
          <cell r="T251">
            <v>0</v>
          </cell>
          <cell r="U251">
            <v>0</v>
          </cell>
          <cell r="Y251">
            <v>0</v>
          </cell>
        </row>
        <row r="252">
          <cell r="R252">
            <v>0</v>
          </cell>
          <cell r="S252">
            <v>0</v>
          </cell>
          <cell r="T252">
            <v>0</v>
          </cell>
          <cell r="U252">
            <v>0</v>
          </cell>
          <cell r="Y252">
            <v>0</v>
          </cell>
        </row>
        <row r="253">
          <cell r="R253">
            <v>0</v>
          </cell>
          <cell r="S253">
            <v>0</v>
          </cell>
          <cell r="T253">
            <v>0</v>
          </cell>
          <cell r="U253">
            <v>0</v>
          </cell>
          <cell r="Y253">
            <v>0</v>
          </cell>
        </row>
        <row r="254">
          <cell r="R254">
            <v>0</v>
          </cell>
          <cell r="S254">
            <v>-24</v>
          </cell>
          <cell r="T254">
            <v>-72</v>
          </cell>
          <cell r="U254">
            <v>-12</v>
          </cell>
          <cell r="Y254">
            <v>0</v>
          </cell>
        </row>
        <row r="255">
          <cell r="R255">
            <v>277725.59000000003</v>
          </cell>
          <cell r="S255">
            <v>277725.59000000003</v>
          </cell>
          <cell r="T255">
            <v>276649.83</v>
          </cell>
          <cell r="U255">
            <v>276649.83</v>
          </cell>
          <cell r="Y255">
            <v>271916.31</v>
          </cell>
        </row>
        <row r="256">
          <cell r="R256">
            <v>4417994.12</v>
          </cell>
          <cell r="S256">
            <v>4244405.3499999996</v>
          </cell>
          <cell r="T256">
            <v>4410152.4400000004</v>
          </cell>
          <cell r="U256">
            <v>4607093.16</v>
          </cell>
          <cell r="Y256">
            <v>4795002.2699999996</v>
          </cell>
        </row>
        <row r="257">
          <cell r="R257">
            <v>17264.25</v>
          </cell>
          <cell r="S257">
            <v>17264.25</v>
          </cell>
          <cell r="T257">
            <v>17071.240000000002</v>
          </cell>
          <cell r="U257">
            <v>0</v>
          </cell>
          <cell r="Y257">
            <v>5994.18</v>
          </cell>
        </row>
        <row r="258">
          <cell r="R258">
            <v>0</v>
          </cell>
          <cell r="S258">
            <v>0</v>
          </cell>
          <cell r="T258">
            <v>0</v>
          </cell>
          <cell r="U258">
            <v>0</v>
          </cell>
          <cell r="Y258">
            <v>0</v>
          </cell>
        </row>
        <row r="259">
          <cell r="R259">
            <v>0</v>
          </cell>
          <cell r="S259">
            <v>123900.91</v>
          </cell>
          <cell r="T259">
            <v>126519.14</v>
          </cell>
          <cell r="U259">
            <v>0</v>
          </cell>
          <cell r="Y259">
            <v>45564.77</v>
          </cell>
        </row>
        <row r="260">
          <cell r="R260">
            <v>9546880.2200000007</v>
          </cell>
          <cell r="S260">
            <v>9560927.2300000004</v>
          </cell>
          <cell r="T260">
            <v>10981546.210000001</v>
          </cell>
          <cell r="U260">
            <v>10275321.93</v>
          </cell>
          <cell r="Y260">
            <v>9382520.0399999991</v>
          </cell>
        </row>
        <row r="261">
          <cell r="R261">
            <v>65093539.770000003</v>
          </cell>
          <cell r="S261">
            <v>64822348.490000002</v>
          </cell>
          <cell r="T261">
            <v>62836406.340000004</v>
          </cell>
          <cell r="U261">
            <v>62836406.340000004</v>
          </cell>
          <cell r="Y261">
            <v>62836406.340000004</v>
          </cell>
        </row>
        <row r="262">
          <cell r="R262">
            <v>1448.24</v>
          </cell>
          <cell r="S262">
            <v>1448.24</v>
          </cell>
          <cell r="T262">
            <v>0</v>
          </cell>
          <cell r="U262">
            <v>0</v>
          </cell>
          <cell r="Y262">
            <v>0</v>
          </cell>
        </row>
        <row r="263">
          <cell r="R263">
            <v>0</v>
          </cell>
          <cell r="S263">
            <v>0</v>
          </cell>
          <cell r="T263">
            <v>0</v>
          </cell>
          <cell r="U263">
            <v>0</v>
          </cell>
          <cell r="Y263">
            <v>0</v>
          </cell>
        </row>
        <row r="264">
          <cell r="R264">
            <v>0</v>
          </cell>
          <cell r="S264">
            <v>0</v>
          </cell>
          <cell r="T264">
            <v>0</v>
          </cell>
          <cell r="U264">
            <v>0</v>
          </cell>
          <cell r="Y264">
            <v>0</v>
          </cell>
        </row>
        <row r="265">
          <cell r="R265">
            <v>0</v>
          </cell>
          <cell r="S265">
            <v>0</v>
          </cell>
          <cell r="T265">
            <v>0</v>
          </cell>
          <cell r="U265">
            <v>0</v>
          </cell>
          <cell r="Y265">
            <v>0</v>
          </cell>
        </row>
        <row r="266">
          <cell r="R266">
            <v>0</v>
          </cell>
          <cell r="S266">
            <v>0</v>
          </cell>
          <cell r="T266">
            <v>0</v>
          </cell>
          <cell r="U266">
            <v>0</v>
          </cell>
          <cell r="Y266">
            <v>0</v>
          </cell>
        </row>
        <row r="267">
          <cell r="R267">
            <v>0</v>
          </cell>
          <cell r="S267">
            <v>0</v>
          </cell>
          <cell r="T267">
            <v>0</v>
          </cell>
          <cell r="U267">
            <v>0</v>
          </cell>
          <cell r="Y267">
            <v>0</v>
          </cell>
        </row>
        <row r="268">
          <cell r="R268">
            <v>0</v>
          </cell>
          <cell r="S268">
            <v>0</v>
          </cell>
          <cell r="T268">
            <v>0</v>
          </cell>
          <cell r="U268">
            <v>0</v>
          </cell>
          <cell r="Y268">
            <v>0</v>
          </cell>
        </row>
        <row r="269">
          <cell r="R269">
            <v>46944.1</v>
          </cell>
          <cell r="S269">
            <v>77961.98</v>
          </cell>
          <cell r="T269">
            <v>0</v>
          </cell>
          <cell r="U269">
            <v>58881.48</v>
          </cell>
          <cell r="Y269">
            <v>0</v>
          </cell>
        </row>
        <row r="270">
          <cell r="R270">
            <v>333512.17</v>
          </cell>
          <cell r="S270">
            <v>266471.24</v>
          </cell>
          <cell r="T270">
            <v>246117.78</v>
          </cell>
          <cell r="U270">
            <v>292849.09000000003</v>
          </cell>
          <cell r="Y270">
            <v>391391.75</v>
          </cell>
        </row>
        <row r="271">
          <cell r="R271">
            <v>1961.31</v>
          </cell>
          <cell r="S271">
            <v>1878.87</v>
          </cell>
          <cell r="T271">
            <v>2799.94</v>
          </cell>
          <cell r="U271">
            <v>2615.6999999999998</v>
          </cell>
          <cell r="Y271">
            <v>1890.7</v>
          </cell>
        </row>
        <row r="272">
          <cell r="R272">
            <v>94807.26</v>
          </cell>
          <cell r="S272">
            <v>89808.06</v>
          </cell>
          <cell r="T272">
            <v>39435.360000000001</v>
          </cell>
          <cell r="U272">
            <v>13979.92</v>
          </cell>
          <cell r="Y272">
            <v>880.55</v>
          </cell>
        </row>
        <row r="273">
          <cell r="R273">
            <v>478405.92</v>
          </cell>
          <cell r="S273">
            <v>438847.89</v>
          </cell>
          <cell r="T273">
            <v>413378.66</v>
          </cell>
          <cell r="U273">
            <v>357134.88</v>
          </cell>
          <cell r="Y273">
            <v>256972.83</v>
          </cell>
        </row>
        <row r="274">
          <cell r="R274">
            <v>75346.460000000006</v>
          </cell>
          <cell r="S274">
            <v>331091</v>
          </cell>
          <cell r="T274">
            <v>535324.87</v>
          </cell>
          <cell r="U274">
            <v>503768.29</v>
          </cell>
          <cell r="Y274">
            <v>264576.90000000002</v>
          </cell>
        </row>
        <row r="275">
          <cell r="R275">
            <v>0</v>
          </cell>
          <cell r="S275">
            <v>0</v>
          </cell>
          <cell r="T275">
            <v>0</v>
          </cell>
          <cell r="U275">
            <v>0</v>
          </cell>
          <cell r="Y275">
            <v>0</v>
          </cell>
        </row>
        <row r="276">
          <cell r="R276">
            <v>0</v>
          </cell>
          <cell r="S276">
            <v>0</v>
          </cell>
          <cell r="T276">
            <v>0</v>
          </cell>
          <cell r="U276">
            <v>0</v>
          </cell>
          <cell r="Y276">
            <v>0</v>
          </cell>
        </row>
        <row r="277">
          <cell r="R277">
            <v>678889.25</v>
          </cell>
          <cell r="S277">
            <v>678889.25</v>
          </cell>
          <cell r="T277">
            <v>678889.25</v>
          </cell>
          <cell r="U277">
            <v>678889.25</v>
          </cell>
          <cell r="Y277">
            <v>516927.66</v>
          </cell>
        </row>
        <row r="278">
          <cell r="R278">
            <v>99497.51</v>
          </cell>
          <cell r="S278">
            <v>88642.77</v>
          </cell>
          <cell r="T278">
            <v>175941.5</v>
          </cell>
          <cell r="U278">
            <v>82199.899999999994</v>
          </cell>
          <cell r="Y278">
            <v>80864.39</v>
          </cell>
        </row>
        <row r="279">
          <cell r="R279">
            <v>0</v>
          </cell>
          <cell r="S279">
            <v>0</v>
          </cell>
          <cell r="T279">
            <v>0</v>
          </cell>
          <cell r="U279">
            <v>0</v>
          </cell>
          <cell r="Y279">
            <v>0</v>
          </cell>
        </row>
        <row r="280">
          <cell r="R280">
            <v>0</v>
          </cell>
          <cell r="S280">
            <v>0</v>
          </cell>
          <cell r="T280">
            <v>0</v>
          </cell>
          <cell r="U280">
            <v>0</v>
          </cell>
          <cell r="Y280">
            <v>0</v>
          </cell>
        </row>
        <row r="281">
          <cell r="R281">
            <v>0</v>
          </cell>
          <cell r="S281">
            <v>0</v>
          </cell>
          <cell r="T281">
            <v>0</v>
          </cell>
          <cell r="U281">
            <v>0</v>
          </cell>
          <cell r="Y281">
            <v>0</v>
          </cell>
        </row>
        <row r="282">
          <cell r="R282">
            <v>-948447.56</v>
          </cell>
          <cell r="S282">
            <v>-902401.82</v>
          </cell>
          <cell r="T282">
            <v>-818691.45</v>
          </cell>
          <cell r="U282">
            <v>-718519.3</v>
          </cell>
          <cell r="Y282">
            <v>-556638.68000000005</v>
          </cell>
        </row>
        <row r="283">
          <cell r="R283">
            <v>0</v>
          </cell>
          <cell r="S283">
            <v>0</v>
          </cell>
          <cell r="T283">
            <v>0</v>
          </cell>
          <cell r="U283">
            <v>0</v>
          </cell>
          <cell r="Y283">
            <v>0</v>
          </cell>
        </row>
        <row r="284">
          <cell r="R284">
            <v>-551163.32999999996</v>
          </cell>
          <cell r="S284">
            <v>-512678.95</v>
          </cell>
          <cell r="T284">
            <v>-415797.28</v>
          </cell>
          <cell r="U284">
            <v>-311217.99</v>
          </cell>
          <cell r="Y284">
            <v>-39851.68</v>
          </cell>
        </row>
        <row r="285">
          <cell r="R285">
            <v>-41487700</v>
          </cell>
          <cell r="S285">
            <v>-41487700</v>
          </cell>
          <cell r="T285">
            <v>-41487700</v>
          </cell>
          <cell r="U285">
            <v>-41487700</v>
          </cell>
          <cell r="Y285">
            <v>-41487700</v>
          </cell>
        </row>
        <row r="286">
          <cell r="R286">
            <v>0</v>
          </cell>
          <cell r="S286">
            <v>0</v>
          </cell>
          <cell r="T286">
            <v>0</v>
          </cell>
          <cell r="U286">
            <v>0</v>
          </cell>
          <cell r="Y286">
            <v>0</v>
          </cell>
        </row>
        <row r="287">
          <cell r="R287">
            <v>1198763</v>
          </cell>
          <cell r="S287">
            <v>1144645</v>
          </cell>
          <cell r="T287">
            <v>1029248</v>
          </cell>
          <cell r="U287">
            <v>914498</v>
          </cell>
          <cell r="Y287">
            <v>859993</v>
          </cell>
        </row>
        <row r="288">
          <cell r="R288">
            <v>897000</v>
          </cell>
          <cell r="S288">
            <v>835293</v>
          </cell>
          <cell r="T288">
            <v>679513</v>
          </cell>
          <cell r="U288">
            <v>514088</v>
          </cell>
          <cell r="Y288">
            <v>248964</v>
          </cell>
        </row>
        <row r="289">
          <cell r="R289">
            <v>0</v>
          </cell>
          <cell r="S289">
            <v>0</v>
          </cell>
          <cell r="T289">
            <v>0</v>
          </cell>
          <cell r="U289">
            <v>0</v>
          </cell>
          <cell r="Y289">
            <v>0</v>
          </cell>
        </row>
        <row r="290">
          <cell r="R290">
            <v>-701183.27</v>
          </cell>
          <cell r="S290">
            <v>-684896.4</v>
          </cell>
          <cell r="T290">
            <v>-715177.17</v>
          </cell>
          <cell r="U290">
            <v>-713643.75</v>
          </cell>
          <cell r="Y290">
            <v>-713368.59</v>
          </cell>
        </row>
        <row r="291">
          <cell r="R291">
            <v>0</v>
          </cell>
          <cell r="S291">
            <v>0</v>
          </cell>
          <cell r="T291">
            <v>0</v>
          </cell>
          <cell r="U291">
            <v>0</v>
          </cell>
          <cell r="Y291">
            <v>0</v>
          </cell>
        </row>
        <row r="292">
          <cell r="R292">
            <v>40604.21</v>
          </cell>
          <cell r="S292">
            <v>105045.51</v>
          </cell>
          <cell r="T292">
            <v>65107.58</v>
          </cell>
          <cell r="U292">
            <v>44985.57</v>
          </cell>
          <cell r="Y292">
            <v>0</v>
          </cell>
        </row>
        <row r="293">
          <cell r="R293">
            <v>-1850.15</v>
          </cell>
          <cell r="S293">
            <v>-1900.15</v>
          </cell>
          <cell r="T293">
            <v>-3045.5</v>
          </cell>
          <cell r="U293">
            <v>-3045.5</v>
          </cell>
          <cell r="Y293">
            <v>0</v>
          </cell>
        </row>
        <row r="294">
          <cell r="R294">
            <v>14632.24</v>
          </cell>
          <cell r="S294">
            <v>-8597.11</v>
          </cell>
          <cell r="T294">
            <v>-9071.18</v>
          </cell>
          <cell r="U294">
            <v>-19781.009999999998</v>
          </cell>
          <cell r="Y294">
            <v>-966.13</v>
          </cell>
        </row>
        <row r="295">
          <cell r="R295">
            <v>0</v>
          </cell>
          <cell r="S295">
            <v>0</v>
          </cell>
          <cell r="T295">
            <v>0</v>
          </cell>
          <cell r="U295">
            <v>0</v>
          </cell>
          <cell r="Y295">
            <v>0</v>
          </cell>
        </row>
        <row r="296">
          <cell r="R296">
            <v>-333512.17</v>
          </cell>
          <cell r="S296">
            <v>-266471.24</v>
          </cell>
          <cell r="T296">
            <v>-246117.78</v>
          </cell>
          <cell r="U296">
            <v>-292849.09000000003</v>
          </cell>
          <cell r="Y296">
            <v>-391391.75</v>
          </cell>
        </row>
        <row r="297">
          <cell r="R297">
            <v>11771082.970000001</v>
          </cell>
          <cell r="S297">
            <v>11912914.84</v>
          </cell>
          <cell r="T297">
            <v>13739925.58</v>
          </cell>
          <cell r="U297">
            <v>14598570.119999999</v>
          </cell>
          <cell r="Y297">
            <v>16207491.119999999</v>
          </cell>
        </row>
        <row r="298">
          <cell r="R298">
            <v>0</v>
          </cell>
          <cell r="S298">
            <v>0</v>
          </cell>
          <cell r="T298">
            <v>0</v>
          </cell>
          <cell r="U298">
            <v>0</v>
          </cell>
          <cell r="Y298">
            <v>0</v>
          </cell>
        </row>
        <row r="299">
          <cell r="R299">
            <v>636382.17000000004</v>
          </cell>
          <cell r="S299">
            <v>639360.43000000005</v>
          </cell>
          <cell r="T299">
            <v>619039.80000000005</v>
          </cell>
          <cell r="U299">
            <v>706882.76</v>
          </cell>
          <cell r="Y299">
            <v>657229.86</v>
          </cell>
        </row>
        <row r="300">
          <cell r="R300">
            <v>717940.84</v>
          </cell>
          <cell r="S300">
            <v>717845.17</v>
          </cell>
          <cell r="T300">
            <v>825920.05</v>
          </cell>
          <cell r="U300">
            <v>858343.1</v>
          </cell>
          <cell r="Y300">
            <v>968409.17</v>
          </cell>
        </row>
        <row r="301">
          <cell r="R301">
            <v>122373.99</v>
          </cell>
          <cell r="S301">
            <v>131034.99</v>
          </cell>
          <cell r="T301">
            <v>118055.99</v>
          </cell>
          <cell r="U301">
            <v>112478.99</v>
          </cell>
          <cell r="Y301">
            <v>147258.99</v>
          </cell>
        </row>
        <row r="302">
          <cell r="R302">
            <v>21561.8</v>
          </cell>
          <cell r="S302">
            <v>21561.8</v>
          </cell>
          <cell r="T302">
            <v>21561.8</v>
          </cell>
          <cell r="U302">
            <v>19825.96</v>
          </cell>
          <cell r="Y302">
            <v>19090.009999999998</v>
          </cell>
        </row>
        <row r="303">
          <cell r="R303">
            <v>0</v>
          </cell>
          <cell r="S303">
            <v>0</v>
          </cell>
          <cell r="T303">
            <v>0</v>
          </cell>
          <cell r="U303">
            <v>0</v>
          </cell>
          <cell r="Y303">
            <v>0</v>
          </cell>
        </row>
        <row r="304">
          <cell r="R304">
            <v>3629805.81</v>
          </cell>
          <cell r="S304">
            <v>3626506.15</v>
          </cell>
          <cell r="T304">
            <v>3626506.15</v>
          </cell>
          <cell r="U304">
            <v>3626506.15</v>
          </cell>
          <cell r="Y304">
            <v>3614622.28</v>
          </cell>
        </row>
        <row r="305">
          <cell r="R305">
            <v>873605.52</v>
          </cell>
          <cell r="S305">
            <v>873605.52</v>
          </cell>
          <cell r="T305">
            <v>862194.12</v>
          </cell>
          <cell r="U305">
            <v>862194.12</v>
          </cell>
          <cell r="Y305">
            <v>858652.59</v>
          </cell>
        </row>
        <row r="306">
          <cell r="R306">
            <v>0</v>
          </cell>
          <cell r="S306">
            <v>0</v>
          </cell>
          <cell r="T306">
            <v>0</v>
          </cell>
          <cell r="U306">
            <v>0</v>
          </cell>
          <cell r="Y306">
            <v>0</v>
          </cell>
        </row>
        <row r="307">
          <cell r="R307">
            <v>2194343.84</v>
          </cell>
          <cell r="S307">
            <v>2180402.2799999998</v>
          </cell>
          <cell r="T307">
            <v>2150725.31</v>
          </cell>
          <cell r="U307">
            <v>2147321.31</v>
          </cell>
          <cell r="Y307">
            <v>1903951.96</v>
          </cell>
        </row>
        <row r="308">
          <cell r="R308">
            <v>0</v>
          </cell>
          <cell r="S308">
            <v>0</v>
          </cell>
          <cell r="T308">
            <v>0</v>
          </cell>
          <cell r="U308">
            <v>0</v>
          </cell>
          <cell r="Y308">
            <v>0</v>
          </cell>
        </row>
        <row r="309">
          <cell r="R309">
            <v>0</v>
          </cell>
          <cell r="S309">
            <v>0</v>
          </cell>
          <cell r="T309">
            <v>0</v>
          </cell>
          <cell r="U309">
            <v>0</v>
          </cell>
          <cell r="Y309">
            <v>115715.79</v>
          </cell>
        </row>
        <row r="310">
          <cell r="R310">
            <v>354008.19</v>
          </cell>
          <cell r="S310">
            <v>354008.19</v>
          </cell>
          <cell r="T310">
            <v>354008.19</v>
          </cell>
          <cell r="U310">
            <v>354008.19</v>
          </cell>
          <cell r="Y310">
            <v>354008.19</v>
          </cell>
        </row>
        <row r="311">
          <cell r="R311">
            <v>0</v>
          </cell>
          <cell r="S311">
            <v>0</v>
          </cell>
          <cell r="T311">
            <v>0</v>
          </cell>
          <cell r="U311">
            <v>0</v>
          </cell>
          <cell r="Y311">
            <v>0</v>
          </cell>
        </row>
        <row r="312">
          <cell r="R312">
            <v>0</v>
          </cell>
          <cell r="S312">
            <v>0</v>
          </cell>
          <cell r="T312">
            <v>0</v>
          </cell>
          <cell r="U312">
            <v>0</v>
          </cell>
          <cell r="Y312">
            <v>0</v>
          </cell>
        </row>
        <row r="313">
          <cell r="R313">
            <v>73.08</v>
          </cell>
          <cell r="S313">
            <v>279.45</v>
          </cell>
          <cell r="T313">
            <v>377.08</v>
          </cell>
          <cell r="U313">
            <v>377.08</v>
          </cell>
          <cell r="Y313">
            <v>-3651.01</v>
          </cell>
        </row>
        <row r="314">
          <cell r="R314">
            <v>0</v>
          </cell>
          <cell r="S314">
            <v>0</v>
          </cell>
          <cell r="T314">
            <v>0</v>
          </cell>
          <cell r="U314">
            <v>0</v>
          </cell>
          <cell r="Y314">
            <v>0</v>
          </cell>
        </row>
        <row r="315">
          <cell r="R315">
            <v>1984.66</v>
          </cell>
          <cell r="S315">
            <v>3124.74</v>
          </cell>
          <cell r="T315">
            <v>2993.4</v>
          </cell>
          <cell r="U315">
            <v>3874.11</v>
          </cell>
          <cell r="Y315">
            <v>0</v>
          </cell>
        </row>
        <row r="316">
          <cell r="R316">
            <v>127752.11</v>
          </cell>
          <cell r="S316">
            <v>132834.10999999999</v>
          </cell>
          <cell r="T316">
            <v>140727.10999999999</v>
          </cell>
          <cell r="U316">
            <v>131404.10999999999</v>
          </cell>
          <cell r="Y316">
            <v>124673.11</v>
          </cell>
        </row>
        <row r="317">
          <cell r="R317">
            <v>0</v>
          </cell>
          <cell r="S317">
            <v>0</v>
          </cell>
          <cell r="T317">
            <v>0</v>
          </cell>
          <cell r="U317">
            <v>0</v>
          </cell>
          <cell r="Y317">
            <v>0</v>
          </cell>
        </row>
        <row r="318">
          <cell r="R318">
            <v>1327239.27</v>
          </cell>
          <cell r="S318">
            <v>1327239.27</v>
          </cell>
          <cell r="T318">
            <v>1332221.57</v>
          </cell>
          <cell r="U318">
            <v>1332221.57</v>
          </cell>
          <cell r="Y318">
            <v>1340491.23</v>
          </cell>
        </row>
        <row r="319">
          <cell r="R319">
            <v>484951.19</v>
          </cell>
          <cell r="S319">
            <v>484951.19</v>
          </cell>
          <cell r="T319">
            <v>484951.19</v>
          </cell>
          <cell r="U319">
            <v>484951.19</v>
          </cell>
          <cell r="Y319">
            <v>481124.06</v>
          </cell>
        </row>
        <row r="320">
          <cell r="R320">
            <v>689534.55</v>
          </cell>
          <cell r="S320">
            <v>176444.13</v>
          </cell>
          <cell r="T320">
            <v>71950.98</v>
          </cell>
          <cell r="U320">
            <v>232362.6</v>
          </cell>
          <cell r="Y320">
            <v>342808.47</v>
          </cell>
        </row>
        <row r="321">
          <cell r="R321">
            <v>0</v>
          </cell>
          <cell r="S321">
            <v>0</v>
          </cell>
          <cell r="T321">
            <v>0</v>
          </cell>
          <cell r="U321">
            <v>0</v>
          </cell>
          <cell r="Y321">
            <v>0</v>
          </cell>
        </row>
        <row r="322">
          <cell r="R322">
            <v>0</v>
          </cell>
          <cell r="S322">
            <v>0</v>
          </cell>
          <cell r="T322">
            <v>0</v>
          </cell>
          <cell r="U322">
            <v>0</v>
          </cell>
          <cell r="Y322">
            <v>0</v>
          </cell>
        </row>
        <row r="323">
          <cell r="R323">
            <v>0</v>
          </cell>
          <cell r="S323">
            <v>0</v>
          </cell>
          <cell r="T323">
            <v>0</v>
          </cell>
          <cell r="U323">
            <v>0</v>
          </cell>
          <cell r="Y323">
            <v>0</v>
          </cell>
        </row>
        <row r="324">
          <cell r="R324">
            <v>0</v>
          </cell>
          <cell r="S324">
            <v>0</v>
          </cell>
          <cell r="T324">
            <v>0</v>
          </cell>
          <cell r="U324">
            <v>0</v>
          </cell>
          <cell r="Y324">
            <v>0</v>
          </cell>
        </row>
        <row r="325">
          <cell r="R325">
            <v>0</v>
          </cell>
          <cell r="S325">
            <v>0</v>
          </cell>
          <cell r="T325">
            <v>0</v>
          </cell>
          <cell r="U325">
            <v>0</v>
          </cell>
          <cell r="Y325">
            <v>0</v>
          </cell>
        </row>
        <row r="326">
          <cell r="R326">
            <v>0</v>
          </cell>
          <cell r="S326">
            <v>0</v>
          </cell>
          <cell r="T326">
            <v>0</v>
          </cell>
          <cell r="U326">
            <v>0</v>
          </cell>
          <cell r="Y326">
            <v>0</v>
          </cell>
        </row>
        <row r="327">
          <cell r="R327">
            <v>0</v>
          </cell>
          <cell r="S327">
            <v>0</v>
          </cell>
          <cell r="T327">
            <v>0</v>
          </cell>
          <cell r="U327">
            <v>0</v>
          </cell>
          <cell r="Y327">
            <v>0</v>
          </cell>
        </row>
        <row r="328">
          <cell r="R328">
            <v>5026498.0599999996</v>
          </cell>
          <cell r="S328">
            <v>5184087.96</v>
          </cell>
          <cell r="T328">
            <v>5030758.57</v>
          </cell>
          <cell r="U328">
            <v>5177545.59</v>
          </cell>
          <cell r="Y328">
            <v>5639524.29</v>
          </cell>
        </row>
        <row r="329">
          <cell r="R329">
            <v>2876825.87</v>
          </cell>
          <cell r="S329">
            <v>2886782.87</v>
          </cell>
          <cell r="T329">
            <v>2908066.87</v>
          </cell>
          <cell r="U329">
            <v>2966562.87</v>
          </cell>
          <cell r="Y329">
            <v>2939978.87</v>
          </cell>
        </row>
        <row r="330">
          <cell r="R330">
            <v>-5026498.0599999996</v>
          </cell>
          <cell r="S330">
            <v>-5184087.96</v>
          </cell>
          <cell r="T330">
            <v>-5030758.57</v>
          </cell>
          <cell r="U330">
            <v>-5177545.59</v>
          </cell>
          <cell r="Y330">
            <v>-5640416.25</v>
          </cell>
        </row>
        <row r="331">
          <cell r="R331">
            <v>2222592.79</v>
          </cell>
          <cell r="S331">
            <v>2230062.79</v>
          </cell>
          <cell r="T331">
            <v>2246024.79</v>
          </cell>
          <cell r="U331">
            <v>2289897.79</v>
          </cell>
          <cell r="Y331">
            <v>2269967.79</v>
          </cell>
        </row>
        <row r="332">
          <cell r="R332">
            <v>0</v>
          </cell>
          <cell r="S332">
            <v>0</v>
          </cell>
          <cell r="T332">
            <v>0</v>
          </cell>
          <cell r="U332">
            <v>0</v>
          </cell>
          <cell r="Y332">
            <v>0</v>
          </cell>
        </row>
        <row r="333">
          <cell r="R333">
            <v>12023641.85</v>
          </cell>
          <cell r="S333">
            <v>12079722.880000001</v>
          </cell>
          <cell r="T333">
            <v>12103290.720000001</v>
          </cell>
          <cell r="U333">
            <v>11767250.17</v>
          </cell>
          <cell r="Y333">
            <v>13932732.800000001</v>
          </cell>
        </row>
        <row r="334">
          <cell r="R334">
            <v>4274442.41</v>
          </cell>
          <cell r="S334">
            <v>4194278.98</v>
          </cell>
          <cell r="T334">
            <v>4083677.73</v>
          </cell>
          <cell r="U334">
            <v>4346810.82</v>
          </cell>
          <cell r="Y334">
            <v>4425247.22</v>
          </cell>
        </row>
        <row r="335">
          <cell r="R335">
            <v>2157014.9500000002</v>
          </cell>
          <cell r="S335">
            <v>2133074.0499999998</v>
          </cell>
          <cell r="T335">
            <v>2080017.53</v>
          </cell>
          <cell r="U335">
            <v>1978999.62</v>
          </cell>
          <cell r="Y335">
            <v>2222194.11</v>
          </cell>
        </row>
        <row r="336">
          <cell r="R336">
            <v>2956608.28</v>
          </cell>
          <cell r="S336">
            <v>2962219.68</v>
          </cell>
          <cell r="T336">
            <v>2962219.68</v>
          </cell>
          <cell r="U336">
            <v>2962219.68</v>
          </cell>
          <cell r="Y336">
            <v>3008988.47</v>
          </cell>
        </row>
        <row r="337">
          <cell r="R337">
            <v>0</v>
          </cell>
          <cell r="S337">
            <v>0</v>
          </cell>
          <cell r="T337">
            <v>0</v>
          </cell>
          <cell r="U337">
            <v>0</v>
          </cell>
          <cell r="Y337">
            <v>0</v>
          </cell>
        </row>
        <row r="338">
          <cell r="R338">
            <v>1389612.78</v>
          </cell>
          <cell r="S338">
            <v>1316841.58</v>
          </cell>
          <cell r="T338">
            <v>1242237.1399999999</v>
          </cell>
          <cell r="U338">
            <v>1130941.08</v>
          </cell>
          <cell r="Y338">
            <v>831929.04</v>
          </cell>
        </row>
        <row r="339">
          <cell r="R339">
            <v>0</v>
          </cell>
          <cell r="S339">
            <v>0</v>
          </cell>
          <cell r="T339">
            <v>0</v>
          </cell>
          <cell r="U339">
            <v>0</v>
          </cell>
          <cell r="Y339">
            <v>0</v>
          </cell>
        </row>
        <row r="340">
          <cell r="R340">
            <v>218545.64</v>
          </cell>
          <cell r="S340">
            <v>227048.04</v>
          </cell>
          <cell r="T340">
            <v>222488.78</v>
          </cell>
          <cell r="U340">
            <v>206669.37</v>
          </cell>
          <cell r="Y340">
            <v>311314.08</v>
          </cell>
        </row>
        <row r="341">
          <cell r="R341">
            <v>42792.49</v>
          </cell>
          <cell r="S341">
            <v>45715.32</v>
          </cell>
          <cell r="T341">
            <v>49860.88</v>
          </cell>
          <cell r="U341">
            <v>48382.18</v>
          </cell>
          <cell r="Y341">
            <v>0</v>
          </cell>
        </row>
        <row r="342">
          <cell r="R342">
            <v>-21117.83</v>
          </cell>
          <cell r="S342">
            <v>-11726.21</v>
          </cell>
          <cell r="T342">
            <v>-10537.88</v>
          </cell>
          <cell r="U342">
            <v>-8463.7000000000007</v>
          </cell>
          <cell r="Y342">
            <v>0</v>
          </cell>
        </row>
        <row r="343">
          <cell r="R343">
            <v>13367794.52</v>
          </cell>
          <cell r="S343">
            <v>8298625.1200000001</v>
          </cell>
          <cell r="T343">
            <v>10703825.66</v>
          </cell>
          <cell r="U343">
            <v>15069363.23</v>
          </cell>
          <cell r="Y343">
            <v>22704969.449999999</v>
          </cell>
        </row>
        <row r="344">
          <cell r="R344">
            <v>3265365.42</v>
          </cell>
          <cell r="S344">
            <v>3153390.53</v>
          </cell>
          <cell r="T344">
            <v>1928890.83</v>
          </cell>
          <cell r="U344">
            <v>1955319.85</v>
          </cell>
          <cell r="Y344">
            <v>6143551.4900000002</v>
          </cell>
        </row>
        <row r="345">
          <cell r="R345">
            <v>9805614.1899999995</v>
          </cell>
          <cell r="S345">
            <v>8605986.9800000004</v>
          </cell>
          <cell r="T345">
            <v>13883558.85</v>
          </cell>
          <cell r="U345">
            <v>15309021.699999999</v>
          </cell>
          <cell r="Y345">
            <v>25001490.219999999</v>
          </cell>
        </row>
        <row r="346">
          <cell r="R346">
            <v>576201.30000000005</v>
          </cell>
          <cell r="S346">
            <v>576201.30000000005</v>
          </cell>
          <cell r="T346">
            <v>576201.30000000005</v>
          </cell>
          <cell r="U346">
            <v>576201.30000000005</v>
          </cell>
          <cell r="Y346">
            <v>576201.30000000005</v>
          </cell>
        </row>
        <row r="347">
          <cell r="R347">
            <v>0</v>
          </cell>
          <cell r="S347">
            <v>0</v>
          </cell>
          <cell r="T347">
            <v>36683.360000000001</v>
          </cell>
          <cell r="U347">
            <v>36683.360000000001</v>
          </cell>
          <cell r="Y347">
            <v>5585.41</v>
          </cell>
        </row>
        <row r="348">
          <cell r="R348">
            <v>2131.67</v>
          </cell>
          <cell r="S348">
            <v>1065.82</v>
          </cell>
          <cell r="T348">
            <v>0</v>
          </cell>
          <cell r="U348">
            <v>9079.44</v>
          </cell>
          <cell r="Y348">
            <v>5777.84</v>
          </cell>
        </row>
        <row r="349">
          <cell r="R349">
            <v>0</v>
          </cell>
          <cell r="S349">
            <v>0</v>
          </cell>
          <cell r="T349">
            <v>0</v>
          </cell>
          <cell r="U349">
            <v>0</v>
          </cell>
          <cell r="Y349">
            <v>0</v>
          </cell>
        </row>
        <row r="350">
          <cell r="R350">
            <v>1344380.09</v>
          </cell>
          <cell r="S350">
            <v>1203780.8</v>
          </cell>
          <cell r="T350">
            <v>1063181.51</v>
          </cell>
          <cell r="U350">
            <v>1042622.24</v>
          </cell>
          <cell r="Y350">
            <v>470929.16</v>
          </cell>
        </row>
        <row r="351">
          <cell r="R351">
            <v>2425.4499999999998</v>
          </cell>
          <cell r="S351">
            <v>1820.43</v>
          </cell>
          <cell r="T351">
            <v>1215.4100000000001</v>
          </cell>
          <cell r="U351">
            <v>610.39</v>
          </cell>
          <cell r="Y351">
            <v>14080.5</v>
          </cell>
        </row>
        <row r="352">
          <cell r="R352">
            <v>0</v>
          </cell>
          <cell r="S352">
            <v>16375.33</v>
          </cell>
          <cell r="T352">
            <v>14886.66</v>
          </cell>
          <cell r="U352">
            <v>13397.99</v>
          </cell>
          <cell r="Y352">
            <v>7443.31</v>
          </cell>
        </row>
        <row r="353">
          <cell r="R353">
            <v>316796.40999999997</v>
          </cell>
          <cell r="S353">
            <v>190077.84</v>
          </cell>
          <cell r="T353">
            <v>63359.27</v>
          </cell>
          <cell r="U353">
            <v>1814554.03</v>
          </cell>
          <cell r="Y353">
            <v>1183404.79</v>
          </cell>
        </row>
        <row r="354">
          <cell r="R354">
            <v>18208.36</v>
          </cell>
          <cell r="S354">
            <v>14250.03</v>
          </cell>
          <cell r="T354">
            <v>10291.700000000001</v>
          </cell>
          <cell r="U354">
            <v>6333.37</v>
          </cell>
          <cell r="Y354">
            <v>34901.51</v>
          </cell>
        </row>
        <row r="355">
          <cell r="R355">
            <v>0</v>
          </cell>
          <cell r="S355">
            <v>0</v>
          </cell>
          <cell r="T355">
            <v>0</v>
          </cell>
          <cell r="U355">
            <v>0</v>
          </cell>
          <cell r="Y355">
            <v>0</v>
          </cell>
        </row>
        <row r="356">
          <cell r="R356">
            <v>80518.84</v>
          </cell>
          <cell r="S356">
            <v>72466.960000000006</v>
          </cell>
          <cell r="T356">
            <v>64415.08</v>
          </cell>
          <cell r="U356">
            <v>56363.199999999997</v>
          </cell>
          <cell r="Y356">
            <v>24155.68</v>
          </cell>
        </row>
        <row r="357">
          <cell r="R357">
            <v>18437.5</v>
          </cell>
          <cell r="S357">
            <v>14750</v>
          </cell>
          <cell r="T357">
            <v>11062.5</v>
          </cell>
          <cell r="U357">
            <v>7195.58</v>
          </cell>
          <cell r="Y357">
            <v>38443.160000000003</v>
          </cell>
        </row>
        <row r="358">
          <cell r="R358">
            <v>254108</v>
          </cell>
          <cell r="S358">
            <v>127054</v>
          </cell>
          <cell r="T358">
            <v>0</v>
          </cell>
          <cell r="U358">
            <v>1204066.42</v>
          </cell>
          <cell r="Y358">
            <v>766224.1</v>
          </cell>
        </row>
        <row r="359">
          <cell r="R359">
            <v>22045</v>
          </cell>
          <cell r="S359">
            <v>19840.5</v>
          </cell>
          <cell r="T359">
            <v>17636</v>
          </cell>
          <cell r="U359">
            <v>15431.5</v>
          </cell>
          <cell r="Y359">
            <v>6613.5</v>
          </cell>
        </row>
        <row r="360">
          <cell r="R360">
            <v>0</v>
          </cell>
          <cell r="S360">
            <v>0</v>
          </cell>
          <cell r="T360">
            <v>0</v>
          </cell>
          <cell r="U360">
            <v>0</v>
          </cell>
          <cell r="Y360">
            <v>0</v>
          </cell>
        </row>
        <row r="361">
          <cell r="R361">
            <v>-16666.669999999998</v>
          </cell>
          <cell r="S361">
            <v>16666.669999999998</v>
          </cell>
          <cell r="T361">
            <v>50000</v>
          </cell>
          <cell r="U361">
            <v>33333.339999999997</v>
          </cell>
          <cell r="Y361">
            <v>16666.7</v>
          </cell>
        </row>
        <row r="362">
          <cell r="R362">
            <v>0</v>
          </cell>
          <cell r="S362">
            <v>0</v>
          </cell>
          <cell r="T362">
            <v>0</v>
          </cell>
          <cell r="U362">
            <v>0</v>
          </cell>
          <cell r="Y362">
            <v>0</v>
          </cell>
        </row>
        <row r="363">
          <cell r="R363">
            <v>0</v>
          </cell>
          <cell r="S363">
            <v>0</v>
          </cell>
          <cell r="T363">
            <v>0</v>
          </cell>
          <cell r="U363">
            <v>0</v>
          </cell>
          <cell r="Y363">
            <v>0</v>
          </cell>
        </row>
        <row r="365">
          <cell r="R365">
            <v>0</v>
          </cell>
          <cell r="S365">
            <v>0</v>
          </cell>
          <cell r="T365">
            <v>0</v>
          </cell>
          <cell r="U365">
            <v>0</v>
          </cell>
          <cell r="Y365">
            <v>0</v>
          </cell>
        </row>
        <row r="366">
          <cell r="R366">
            <v>0</v>
          </cell>
          <cell r="S366">
            <v>0</v>
          </cell>
          <cell r="T366">
            <v>0</v>
          </cell>
          <cell r="U366">
            <v>0</v>
          </cell>
          <cell r="Y366">
            <v>0</v>
          </cell>
        </row>
        <row r="367">
          <cell r="R367">
            <v>0</v>
          </cell>
          <cell r="S367">
            <v>0</v>
          </cell>
          <cell r="T367">
            <v>0</v>
          </cell>
          <cell r="U367">
            <v>0</v>
          </cell>
          <cell r="Y367">
            <v>0</v>
          </cell>
        </row>
        <row r="368">
          <cell r="R368">
            <v>0</v>
          </cell>
          <cell r="S368">
            <v>0</v>
          </cell>
          <cell r="T368">
            <v>0</v>
          </cell>
          <cell r="U368">
            <v>0</v>
          </cell>
          <cell r="Y368">
            <v>0</v>
          </cell>
        </row>
        <row r="369">
          <cell r="R369">
            <v>0</v>
          </cell>
          <cell r="S369">
            <v>0</v>
          </cell>
          <cell r="T369">
            <v>0</v>
          </cell>
          <cell r="U369">
            <v>0</v>
          </cell>
          <cell r="Y369">
            <v>0</v>
          </cell>
        </row>
        <row r="370">
          <cell r="R370">
            <v>0</v>
          </cell>
          <cell r="S370">
            <v>0</v>
          </cell>
          <cell r="T370">
            <v>0</v>
          </cell>
          <cell r="U370">
            <v>0</v>
          </cell>
          <cell r="Y370">
            <v>0</v>
          </cell>
        </row>
        <row r="371">
          <cell r="R371">
            <v>0</v>
          </cell>
          <cell r="S371">
            <v>0</v>
          </cell>
          <cell r="T371">
            <v>0</v>
          </cell>
          <cell r="U371">
            <v>0</v>
          </cell>
          <cell r="Y371">
            <v>0</v>
          </cell>
        </row>
        <row r="372">
          <cell r="R372">
            <v>0</v>
          </cell>
          <cell r="S372">
            <v>0</v>
          </cell>
          <cell r="T372">
            <v>0</v>
          </cell>
          <cell r="U372">
            <v>0</v>
          </cell>
          <cell r="Y372">
            <v>0</v>
          </cell>
        </row>
        <row r="373">
          <cell r="R373">
            <v>0</v>
          </cell>
          <cell r="S373">
            <v>0</v>
          </cell>
          <cell r="T373">
            <v>0</v>
          </cell>
          <cell r="U373">
            <v>0</v>
          </cell>
          <cell r="Y373">
            <v>0</v>
          </cell>
        </row>
        <row r="374">
          <cell r="R374">
            <v>5195</v>
          </cell>
          <cell r="S374">
            <v>4321.76</v>
          </cell>
          <cell r="T374">
            <v>4486.09</v>
          </cell>
          <cell r="U374">
            <v>3648.42</v>
          </cell>
          <cell r="Y374">
            <v>5138.71</v>
          </cell>
        </row>
        <row r="375">
          <cell r="R375">
            <v>0</v>
          </cell>
          <cell r="S375">
            <v>0</v>
          </cell>
          <cell r="T375">
            <v>1328905.98</v>
          </cell>
          <cell r="U375">
            <v>0</v>
          </cell>
          <cell r="Y375">
            <v>0</v>
          </cell>
        </row>
        <row r="376">
          <cell r="R376">
            <v>47132.51</v>
          </cell>
          <cell r="S376">
            <v>41895.51</v>
          </cell>
          <cell r="T376">
            <v>36658.51</v>
          </cell>
          <cell r="U376">
            <v>31421.51</v>
          </cell>
          <cell r="Y376">
            <v>10473.51</v>
          </cell>
        </row>
        <row r="377">
          <cell r="R377">
            <v>608774.24</v>
          </cell>
          <cell r="S377">
            <v>553431.13</v>
          </cell>
          <cell r="T377">
            <v>498088.02</v>
          </cell>
          <cell r="U377">
            <v>442744.91</v>
          </cell>
          <cell r="Y377">
            <v>221372.47</v>
          </cell>
        </row>
        <row r="378">
          <cell r="R378">
            <v>0</v>
          </cell>
          <cell r="S378">
            <v>0</v>
          </cell>
          <cell r="T378">
            <v>0</v>
          </cell>
          <cell r="U378">
            <v>0</v>
          </cell>
          <cell r="Y378">
            <v>0</v>
          </cell>
        </row>
        <row r="379">
          <cell r="R379">
            <v>0</v>
          </cell>
          <cell r="S379">
            <v>0</v>
          </cell>
          <cell r="T379">
            <v>0</v>
          </cell>
          <cell r="U379">
            <v>0</v>
          </cell>
          <cell r="Y379">
            <v>0</v>
          </cell>
        </row>
        <row r="380">
          <cell r="R380">
            <v>1589.96</v>
          </cell>
          <cell r="S380">
            <v>1324.96</v>
          </cell>
          <cell r="T380">
            <v>1059.96</v>
          </cell>
          <cell r="U380">
            <v>794.96</v>
          </cell>
          <cell r="Y380">
            <v>2915</v>
          </cell>
        </row>
        <row r="381">
          <cell r="R381">
            <v>12394.15</v>
          </cell>
          <cell r="S381">
            <v>12394.15</v>
          </cell>
          <cell r="T381">
            <v>0</v>
          </cell>
          <cell r="U381">
            <v>0</v>
          </cell>
          <cell r="Y381">
            <v>0</v>
          </cell>
        </row>
        <row r="382">
          <cell r="R382">
            <v>86975.79</v>
          </cell>
          <cell r="S382">
            <v>84490.77</v>
          </cell>
          <cell r="T382">
            <v>82005.75</v>
          </cell>
          <cell r="U382">
            <v>79520.73</v>
          </cell>
          <cell r="Y382">
            <v>69580.649999999994</v>
          </cell>
        </row>
        <row r="383">
          <cell r="R383">
            <v>38000</v>
          </cell>
          <cell r="S383">
            <v>36000</v>
          </cell>
          <cell r="T383">
            <v>35000</v>
          </cell>
          <cell r="U383">
            <v>34000</v>
          </cell>
          <cell r="Y383">
            <v>30000</v>
          </cell>
        </row>
        <row r="384">
          <cell r="R384">
            <v>28294.38</v>
          </cell>
          <cell r="S384">
            <v>11543.7</v>
          </cell>
          <cell r="T384">
            <v>0</v>
          </cell>
          <cell r="U384">
            <v>0</v>
          </cell>
          <cell r="Y384">
            <v>3788.33</v>
          </cell>
        </row>
        <row r="385">
          <cell r="R385">
            <v>9066.64</v>
          </cell>
          <cell r="S385">
            <v>6799.97</v>
          </cell>
          <cell r="T385">
            <v>4533.3</v>
          </cell>
          <cell r="U385">
            <v>2266.63</v>
          </cell>
          <cell r="Y385">
            <v>0</v>
          </cell>
        </row>
        <row r="386">
          <cell r="R386">
            <v>93775.98</v>
          </cell>
          <cell r="S386">
            <v>85250.89</v>
          </cell>
          <cell r="T386">
            <v>76725.8</v>
          </cell>
          <cell r="U386">
            <v>68200.710000000006</v>
          </cell>
          <cell r="Y386">
            <v>34100.35</v>
          </cell>
        </row>
        <row r="387">
          <cell r="R387">
            <v>93775.97</v>
          </cell>
          <cell r="S387">
            <v>85250.880000000005</v>
          </cell>
          <cell r="T387">
            <v>76725.789999999994</v>
          </cell>
          <cell r="U387">
            <v>68200.7</v>
          </cell>
          <cell r="Y387">
            <v>34100.339999999997</v>
          </cell>
        </row>
        <row r="388">
          <cell r="R388">
            <v>551225.35</v>
          </cell>
          <cell r="S388">
            <v>539497.14</v>
          </cell>
          <cell r="T388">
            <v>527768.93000000005</v>
          </cell>
          <cell r="U388">
            <v>516040.72</v>
          </cell>
          <cell r="Y388">
            <v>469127.88</v>
          </cell>
        </row>
        <row r="389">
          <cell r="R389">
            <v>1269777</v>
          </cell>
          <cell r="S389">
            <v>856400</v>
          </cell>
          <cell r="T389">
            <v>864000</v>
          </cell>
          <cell r="U389">
            <v>864000</v>
          </cell>
          <cell r="Y389">
            <v>864000</v>
          </cell>
        </row>
        <row r="390">
          <cell r="R390">
            <v>0</v>
          </cell>
          <cell r="S390">
            <v>0</v>
          </cell>
          <cell r="T390">
            <v>0</v>
          </cell>
          <cell r="U390">
            <v>0</v>
          </cell>
          <cell r="Y390">
            <v>0</v>
          </cell>
        </row>
        <row r="391">
          <cell r="R391">
            <v>0</v>
          </cell>
          <cell r="S391">
            <v>0</v>
          </cell>
          <cell r="T391">
            <v>0</v>
          </cell>
          <cell r="U391">
            <v>0</v>
          </cell>
          <cell r="Y391">
            <v>0</v>
          </cell>
        </row>
        <row r="392">
          <cell r="R392">
            <v>0</v>
          </cell>
          <cell r="S392">
            <v>0</v>
          </cell>
          <cell r="T392">
            <v>0</v>
          </cell>
          <cell r="U392">
            <v>0</v>
          </cell>
          <cell r="Y392">
            <v>0</v>
          </cell>
        </row>
        <row r="393">
          <cell r="R393">
            <v>24243.35</v>
          </cell>
          <cell r="S393">
            <v>17744.66</v>
          </cell>
          <cell r="T393">
            <v>12155.97</v>
          </cell>
          <cell r="U393">
            <v>6567.28</v>
          </cell>
          <cell r="Y393">
            <v>71672.44</v>
          </cell>
        </row>
        <row r="394">
          <cell r="R394">
            <v>132984.85999999999</v>
          </cell>
          <cell r="S394">
            <v>120895.32</v>
          </cell>
          <cell r="T394">
            <v>108805.78</v>
          </cell>
          <cell r="U394">
            <v>96716.24</v>
          </cell>
          <cell r="Y394">
            <v>48358.080000000002</v>
          </cell>
        </row>
        <row r="395">
          <cell r="R395">
            <v>0</v>
          </cell>
          <cell r="S395">
            <v>0</v>
          </cell>
          <cell r="T395">
            <v>0</v>
          </cell>
          <cell r="U395">
            <v>0</v>
          </cell>
          <cell r="Y395">
            <v>0</v>
          </cell>
        </row>
        <row r="396">
          <cell r="R396">
            <v>19179.93</v>
          </cell>
          <cell r="S396">
            <v>15858.26</v>
          </cell>
          <cell r="T396">
            <v>12536.59</v>
          </cell>
          <cell r="U396">
            <v>9214.92</v>
          </cell>
          <cell r="Y396">
            <v>36538.33</v>
          </cell>
        </row>
        <row r="397">
          <cell r="R397">
            <v>21306.69</v>
          </cell>
          <cell r="S397">
            <v>17045.36</v>
          </cell>
          <cell r="T397">
            <v>12784.03</v>
          </cell>
          <cell r="U397">
            <v>8522.7000000000007</v>
          </cell>
          <cell r="Y397">
            <v>45123.89</v>
          </cell>
        </row>
        <row r="398">
          <cell r="R398">
            <v>20400</v>
          </cell>
          <cell r="S398">
            <v>16320</v>
          </cell>
          <cell r="T398">
            <v>12240</v>
          </cell>
          <cell r="U398">
            <v>8160</v>
          </cell>
          <cell r="Y398">
            <v>41901.599999999999</v>
          </cell>
        </row>
        <row r="399">
          <cell r="R399">
            <v>0</v>
          </cell>
          <cell r="S399">
            <v>0</v>
          </cell>
          <cell r="T399">
            <v>0</v>
          </cell>
          <cell r="U399">
            <v>0</v>
          </cell>
          <cell r="Y399">
            <v>0</v>
          </cell>
        </row>
        <row r="400">
          <cell r="R400">
            <v>488211.17</v>
          </cell>
          <cell r="S400">
            <v>443828.34</v>
          </cell>
          <cell r="T400">
            <v>399445.51</v>
          </cell>
          <cell r="U400">
            <v>355062.68</v>
          </cell>
          <cell r="Y400">
            <v>177531.36</v>
          </cell>
        </row>
        <row r="401">
          <cell r="R401">
            <v>134934.25</v>
          </cell>
          <cell r="S401">
            <v>122667.5</v>
          </cell>
          <cell r="T401">
            <v>110400.75</v>
          </cell>
          <cell r="U401">
            <v>98134</v>
          </cell>
          <cell r="Y401">
            <v>49067</v>
          </cell>
        </row>
        <row r="402">
          <cell r="R402">
            <v>0</v>
          </cell>
          <cell r="S402">
            <v>0</v>
          </cell>
          <cell r="T402">
            <v>0</v>
          </cell>
          <cell r="U402">
            <v>0</v>
          </cell>
          <cell r="Y402">
            <v>0</v>
          </cell>
        </row>
        <row r="403">
          <cell r="R403">
            <v>257306.67</v>
          </cell>
          <cell r="S403">
            <v>231733.34</v>
          </cell>
          <cell r="T403">
            <v>212160</v>
          </cell>
          <cell r="U403">
            <v>188586.67</v>
          </cell>
          <cell r="Y403">
            <v>94293.35</v>
          </cell>
        </row>
        <row r="404">
          <cell r="R404">
            <v>0</v>
          </cell>
          <cell r="S404">
            <v>0</v>
          </cell>
          <cell r="T404">
            <v>0</v>
          </cell>
          <cell r="U404">
            <v>0</v>
          </cell>
          <cell r="Y404">
            <v>0</v>
          </cell>
        </row>
        <row r="405">
          <cell r="R405">
            <v>915</v>
          </cell>
          <cell r="S405">
            <v>3915</v>
          </cell>
          <cell r="T405">
            <v>3500</v>
          </cell>
          <cell r="U405">
            <v>6100</v>
          </cell>
          <cell r="Y405">
            <v>800</v>
          </cell>
        </row>
        <row r="406">
          <cell r="R406">
            <v>0</v>
          </cell>
          <cell r="S406">
            <v>0</v>
          </cell>
          <cell r="T406">
            <v>0</v>
          </cell>
          <cell r="U406">
            <v>0</v>
          </cell>
          <cell r="Y406">
            <v>0</v>
          </cell>
        </row>
        <row r="407">
          <cell r="R407">
            <v>0</v>
          </cell>
          <cell r="S407">
            <v>0</v>
          </cell>
          <cell r="T407">
            <v>0</v>
          </cell>
          <cell r="U407">
            <v>0</v>
          </cell>
          <cell r="Y407">
            <v>0</v>
          </cell>
        </row>
        <row r="408">
          <cell r="R408">
            <v>0</v>
          </cell>
          <cell r="S408">
            <v>0</v>
          </cell>
          <cell r="T408">
            <v>0</v>
          </cell>
          <cell r="U408">
            <v>0</v>
          </cell>
          <cell r="Y408">
            <v>0</v>
          </cell>
        </row>
        <row r="409">
          <cell r="R409">
            <v>0</v>
          </cell>
          <cell r="S409">
            <v>0</v>
          </cell>
          <cell r="T409">
            <v>0</v>
          </cell>
          <cell r="U409">
            <v>0</v>
          </cell>
          <cell r="Y409">
            <v>0</v>
          </cell>
        </row>
        <row r="410">
          <cell r="R410">
            <v>0</v>
          </cell>
          <cell r="S410">
            <v>0</v>
          </cell>
          <cell r="T410">
            <v>0</v>
          </cell>
          <cell r="U410">
            <v>0</v>
          </cell>
          <cell r="Y410">
            <v>0</v>
          </cell>
        </row>
        <row r="411">
          <cell r="R411">
            <v>0</v>
          </cell>
          <cell r="S411">
            <v>0</v>
          </cell>
          <cell r="T411">
            <v>0</v>
          </cell>
          <cell r="U411">
            <v>0</v>
          </cell>
          <cell r="Y411">
            <v>0</v>
          </cell>
        </row>
        <row r="412">
          <cell r="R412">
            <v>0</v>
          </cell>
          <cell r="S412">
            <v>0</v>
          </cell>
          <cell r="T412">
            <v>0</v>
          </cell>
          <cell r="U412">
            <v>0</v>
          </cell>
          <cell r="Y412">
            <v>0</v>
          </cell>
        </row>
        <row r="413">
          <cell r="R413">
            <v>0</v>
          </cell>
          <cell r="S413">
            <v>0</v>
          </cell>
          <cell r="T413">
            <v>0</v>
          </cell>
          <cell r="U413">
            <v>0</v>
          </cell>
          <cell r="Y413">
            <v>0</v>
          </cell>
        </row>
        <row r="414">
          <cell r="R414">
            <v>0</v>
          </cell>
          <cell r="S414">
            <v>0</v>
          </cell>
          <cell r="T414">
            <v>0</v>
          </cell>
          <cell r="U414">
            <v>0</v>
          </cell>
          <cell r="Y414">
            <v>0</v>
          </cell>
        </row>
        <row r="415">
          <cell r="R415">
            <v>0</v>
          </cell>
          <cell r="S415">
            <v>0</v>
          </cell>
          <cell r="T415">
            <v>0</v>
          </cell>
          <cell r="U415">
            <v>0</v>
          </cell>
          <cell r="Y415">
            <v>0</v>
          </cell>
        </row>
        <row r="416">
          <cell r="R416">
            <v>0</v>
          </cell>
          <cell r="S416">
            <v>0</v>
          </cell>
          <cell r="T416">
            <v>0</v>
          </cell>
          <cell r="U416">
            <v>0</v>
          </cell>
          <cell r="Y416">
            <v>0</v>
          </cell>
        </row>
        <row r="417">
          <cell r="R417">
            <v>0</v>
          </cell>
          <cell r="S417">
            <v>0</v>
          </cell>
          <cell r="T417">
            <v>0</v>
          </cell>
          <cell r="U417">
            <v>0</v>
          </cell>
          <cell r="Y417">
            <v>0</v>
          </cell>
        </row>
        <row r="418">
          <cell r="R418">
            <v>0</v>
          </cell>
          <cell r="S418">
            <v>0</v>
          </cell>
          <cell r="T418">
            <v>0</v>
          </cell>
          <cell r="U418">
            <v>0</v>
          </cell>
          <cell r="Y418">
            <v>0</v>
          </cell>
        </row>
        <row r="419">
          <cell r="R419">
            <v>721.37</v>
          </cell>
          <cell r="S419">
            <v>719.6</v>
          </cell>
          <cell r="T419">
            <v>717.81</v>
          </cell>
          <cell r="U419">
            <v>714.22</v>
          </cell>
          <cell r="Y419">
            <v>708.67</v>
          </cell>
        </row>
        <row r="420">
          <cell r="R420">
            <v>0</v>
          </cell>
          <cell r="S420">
            <v>0</v>
          </cell>
          <cell r="T420">
            <v>0</v>
          </cell>
          <cell r="U420">
            <v>0</v>
          </cell>
          <cell r="Y420">
            <v>0</v>
          </cell>
        </row>
        <row r="421">
          <cell r="R421">
            <v>0</v>
          </cell>
          <cell r="S421">
            <v>0</v>
          </cell>
          <cell r="T421">
            <v>0</v>
          </cell>
          <cell r="U421">
            <v>0</v>
          </cell>
          <cell r="Y421">
            <v>0</v>
          </cell>
        </row>
        <row r="422">
          <cell r="R422">
            <v>0</v>
          </cell>
          <cell r="S422">
            <v>0</v>
          </cell>
          <cell r="T422">
            <v>0</v>
          </cell>
          <cell r="U422">
            <v>0</v>
          </cell>
          <cell r="Y422">
            <v>0</v>
          </cell>
        </row>
        <row r="423">
          <cell r="R423">
            <v>0</v>
          </cell>
          <cell r="S423">
            <v>0</v>
          </cell>
          <cell r="T423">
            <v>0</v>
          </cell>
          <cell r="U423">
            <v>0</v>
          </cell>
          <cell r="Y423">
            <v>0</v>
          </cell>
        </row>
        <row r="424">
          <cell r="R424">
            <v>0</v>
          </cell>
          <cell r="S424">
            <v>0</v>
          </cell>
          <cell r="T424">
            <v>0</v>
          </cell>
          <cell r="U424">
            <v>0</v>
          </cell>
          <cell r="Y424">
            <v>0</v>
          </cell>
        </row>
        <row r="425">
          <cell r="R425">
            <v>0</v>
          </cell>
          <cell r="S425">
            <v>0</v>
          </cell>
          <cell r="T425">
            <v>0</v>
          </cell>
          <cell r="U425">
            <v>0</v>
          </cell>
          <cell r="Y425">
            <v>0</v>
          </cell>
        </row>
        <row r="426">
          <cell r="R426">
            <v>0</v>
          </cell>
          <cell r="S426">
            <v>0</v>
          </cell>
          <cell r="T426">
            <v>0</v>
          </cell>
          <cell r="U426">
            <v>0</v>
          </cell>
          <cell r="Y426">
            <v>0</v>
          </cell>
        </row>
        <row r="427">
          <cell r="R427">
            <v>591.57000000000005</v>
          </cell>
          <cell r="S427">
            <v>788.76</v>
          </cell>
          <cell r="T427">
            <v>985.95</v>
          </cell>
          <cell r="U427">
            <v>1183.1400000000001</v>
          </cell>
          <cell r="Y427">
            <v>1971.9</v>
          </cell>
        </row>
        <row r="428">
          <cell r="Y428">
            <v>0</v>
          </cell>
        </row>
        <row r="429">
          <cell r="R429">
            <v>72351897</v>
          </cell>
          <cell r="S429">
            <v>63230240</v>
          </cell>
          <cell r="T429">
            <v>60085725</v>
          </cell>
          <cell r="U429">
            <v>53990144</v>
          </cell>
          <cell r="Y429">
            <v>56759995</v>
          </cell>
        </row>
        <row r="430">
          <cell r="R430">
            <v>50171321.490000002</v>
          </cell>
          <cell r="S430">
            <v>43251381.299999997</v>
          </cell>
          <cell r="T430">
            <v>35330862.229999997</v>
          </cell>
          <cell r="U430">
            <v>24271230.140000001</v>
          </cell>
          <cell r="Y430">
            <v>14705756.02</v>
          </cell>
        </row>
        <row r="431">
          <cell r="R431">
            <v>538617.48</v>
          </cell>
          <cell r="S431">
            <v>937380.07</v>
          </cell>
          <cell r="T431">
            <v>629651.44999999995</v>
          </cell>
          <cell r="U431">
            <v>773489.78</v>
          </cell>
          <cell r="Y431">
            <v>875179.51</v>
          </cell>
        </row>
        <row r="432">
          <cell r="R432">
            <v>-72890514</v>
          </cell>
          <cell r="S432">
            <v>-64167620</v>
          </cell>
          <cell r="T432">
            <v>-60715376</v>
          </cell>
          <cell r="U432">
            <v>-55988001</v>
          </cell>
          <cell r="Y432">
            <v>-57635175</v>
          </cell>
        </row>
        <row r="433">
          <cell r="R433">
            <v>-50171322</v>
          </cell>
          <cell r="S433">
            <v>-43251382</v>
          </cell>
          <cell r="T433">
            <v>-35330863</v>
          </cell>
          <cell r="U433">
            <v>-24271231</v>
          </cell>
          <cell r="Y433">
            <v>-14708562</v>
          </cell>
        </row>
        <row r="434">
          <cell r="R434">
            <v>0</v>
          </cell>
          <cell r="S434">
            <v>0</v>
          </cell>
          <cell r="T434">
            <v>0</v>
          </cell>
          <cell r="U434">
            <v>0</v>
          </cell>
          <cell r="Y434">
            <v>0</v>
          </cell>
        </row>
        <row r="435">
          <cell r="R435">
            <v>0</v>
          </cell>
          <cell r="S435">
            <v>0</v>
          </cell>
          <cell r="T435">
            <v>0</v>
          </cell>
          <cell r="U435">
            <v>0</v>
          </cell>
          <cell r="Y435">
            <v>715681</v>
          </cell>
        </row>
        <row r="436">
          <cell r="R436">
            <v>7592985</v>
          </cell>
          <cell r="S436">
            <v>7592985</v>
          </cell>
          <cell r="T436">
            <v>10650659</v>
          </cell>
          <cell r="U436">
            <v>10650659</v>
          </cell>
          <cell r="Y436">
            <v>9923574</v>
          </cell>
        </row>
        <row r="437">
          <cell r="R437">
            <v>0</v>
          </cell>
          <cell r="S437">
            <v>0</v>
          </cell>
          <cell r="T437">
            <v>7111753</v>
          </cell>
          <cell r="U437">
            <v>7111753</v>
          </cell>
          <cell r="Y437">
            <v>4178587</v>
          </cell>
        </row>
        <row r="438">
          <cell r="R438">
            <v>8624115</v>
          </cell>
          <cell r="S438">
            <v>8624115</v>
          </cell>
          <cell r="T438">
            <v>10301199</v>
          </cell>
          <cell r="U438">
            <v>10301199</v>
          </cell>
          <cell r="Y438">
            <v>13771967</v>
          </cell>
        </row>
        <row r="439">
          <cell r="R439">
            <v>0</v>
          </cell>
          <cell r="S439">
            <v>0</v>
          </cell>
          <cell r="T439">
            <v>2559735</v>
          </cell>
          <cell r="U439">
            <v>2559735</v>
          </cell>
          <cell r="Y439">
            <v>20206876</v>
          </cell>
        </row>
        <row r="440">
          <cell r="R440">
            <v>0</v>
          </cell>
          <cell r="S440">
            <v>0</v>
          </cell>
          <cell r="T440">
            <v>7501640</v>
          </cell>
          <cell r="U440">
            <v>6990113</v>
          </cell>
          <cell r="Y440">
            <v>10538277</v>
          </cell>
        </row>
        <row r="441">
          <cell r="R441">
            <v>0</v>
          </cell>
          <cell r="S441">
            <v>0</v>
          </cell>
          <cell r="T441">
            <v>0</v>
          </cell>
          <cell r="U441">
            <v>0</v>
          </cell>
          <cell r="Y441">
            <v>-18295621</v>
          </cell>
        </row>
        <row r="442">
          <cell r="R442">
            <v>0</v>
          </cell>
          <cell r="S442">
            <v>0</v>
          </cell>
          <cell r="T442">
            <v>0</v>
          </cell>
          <cell r="U442">
            <v>0</v>
          </cell>
          <cell r="Y442">
            <v>-3979100</v>
          </cell>
        </row>
        <row r="443">
          <cell r="R443">
            <v>1450855.2</v>
          </cell>
          <cell r="S443">
            <v>1442444.45</v>
          </cell>
          <cell r="T443">
            <v>1434033.7</v>
          </cell>
          <cell r="U443">
            <v>1425622.95</v>
          </cell>
          <cell r="Y443">
            <v>1391979.94</v>
          </cell>
        </row>
        <row r="444">
          <cell r="R444">
            <v>0</v>
          </cell>
          <cell r="S444">
            <v>0</v>
          </cell>
          <cell r="T444">
            <v>0</v>
          </cell>
          <cell r="U444">
            <v>0</v>
          </cell>
          <cell r="Y444">
            <v>0</v>
          </cell>
        </row>
        <row r="445">
          <cell r="R445">
            <v>83182</v>
          </cell>
          <cell r="S445">
            <v>82764</v>
          </cell>
          <cell r="T445">
            <v>82346</v>
          </cell>
          <cell r="U445">
            <v>81928</v>
          </cell>
          <cell r="Y445">
            <v>80256</v>
          </cell>
        </row>
        <row r="446">
          <cell r="R446">
            <v>0</v>
          </cell>
          <cell r="S446">
            <v>0</v>
          </cell>
          <cell r="T446">
            <v>0</v>
          </cell>
          <cell r="U446">
            <v>0</v>
          </cell>
          <cell r="Y446">
            <v>0</v>
          </cell>
        </row>
        <row r="447">
          <cell r="R447">
            <v>88601.65</v>
          </cell>
          <cell r="S447">
            <v>87689.12</v>
          </cell>
          <cell r="T447">
            <v>86776.59</v>
          </cell>
          <cell r="U447">
            <v>85864.06</v>
          </cell>
          <cell r="Y447">
            <v>82213.94</v>
          </cell>
        </row>
        <row r="448">
          <cell r="R448">
            <v>378565.23</v>
          </cell>
          <cell r="S448">
            <v>371902.98</v>
          </cell>
          <cell r="T448">
            <v>365240.73</v>
          </cell>
          <cell r="U448">
            <v>358578.48</v>
          </cell>
          <cell r="Y448">
            <v>331929.48</v>
          </cell>
        </row>
        <row r="449">
          <cell r="R449">
            <v>39095.74</v>
          </cell>
          <cell r="S449">
            <v>37945.870000000003</v>
          </cell>
          <cell r="T449">
            <v>36796</v>
          </cell>
          <cell r="U449">
            <v>35646.129999999997</v>
          </cell>
          <cell r="Y449">
            <v>31046.65</v>
          </cell>
        </row>
        <row r="450">
          <cell r="R450">
            <v>167769.26</v>
          </cell>
          <cell r="S450">
            <v>163109</v>
          </cell>
          <cell r="T450">
            <v>158448.74</v>
          </cell>
          <cell r="U450">
            <v>153788.48000000001</v>
          </cell>
          <cell r="Y450">
            <v>135147.44</v>
          </cell>
        </row>
        <row r="451">
          <cell r="R451">
            <v>0</v>
          </cell>
          <cell r="S451">
            <v>0</v>
          </cell>
          <cell r="T451">
            <v>0</v>
          </cell>
          <cell r="U451">
            <v>0</v>
          </cell>
          <cell r="Y451">
            <v>0</v>
          </cell>
        </row>
        <row r="452">
          <cell r="R452">
            <v>0</v>
          </cell>
          <cell r="S452">
            <v>0</v>
          </cell>
          <cell r="T452">
            <v>0</v>
          </cell>
          <cell r="U452">
            <v>0</v>
          </cell>
          <cell r="Y452">
            <v>0</v>
          </cell>
        </row>
        <row r="453">
          <cell r="R453">
            <v>0</v>
          </cell>
          <cell r="S453">
            <v>0</v>
          </cell>
          <cell r="T453">
            <v>0</v>
          </cell>
          <cell r="U453">
            <v>0</v>
          </cell>
          <cell r="Y453">
            <v>0</v>
          </cell>
        </row>
        <row r="454">
          <cell r="Y454">
            <v>370210.86</v>
          </cell>
        </row>
        <row r="455">
          <cell r="R455">
            <v>0</v>
          </cell>
          <cell r="S455">
            <v>0</v>
          </cell>
          <cell r="T455">
            <v>0</v>
          </cell>
          <cell r="U455">
            <v>0</v>
          </cell>
          <cell r="Y455">
            <v>0</v>
          </cell>
        </row>
        <row r="456">
          <cell r="R456">
            <v>0</v>
          </cell>
          <cell r="S456">
            <v>0</v>
          </cell>
          <cell r="T456">
            <v>0</v>
          </cell>
          <cell r="U456">
            <v>0</v>
          </cell>
          <cell r="Y456">
            <v>0</v>
          </cell>
        </row>
        <row r="457">
          <cell r="R457">
            <v>0</v>
          </cell>
          <cell r="S457">
            <v>0</v>
          </cell>
          <cell r="T457">
            <v>0</v>
          </cell>
          <cell r="U457">
            <v>0</v>
          </cell>
          <cell r="Y457">
            <v>0</v>
          </cell>
        </row>
        <row r="458">
          <cell r="R458">
            <v>59570.14</v>
          </cell>
          <cell r="S458">
            <v>52167.94</v>
          </cell>
          <cell r="T458">
            <v>44765.75</v>
          </cell>
          <cell r="U458">
            <v>37253.019999999997</v>
          </cell>
          <cell r="Y458">
            <v>7423.16</v>
          </cell>
        </row>
        <row r="459">
          <cell r="R459">
            <v>0</v>
          </cell>
          <cell r="S459">
            <v>0</v>
          </cell>
          <cell r="T459">
            <v>0</v>
          </cell>
          <cell r="U459">
            <v>0</v>
          </cell>
          <cell r="Y459">
            <v>0</v>
          </cell>
        </row>
        <row r="460">
          <cell r="R460">
            <v>59422.2</v>
          </cell>
          <cell r="S460">
            <v>57299.98</v>
          </cell>
          <cell r="T460">
            <v>55177.760000000002</v>
          </cell>
          <cell r="U460">
            <v>53055.54</v>
          </cell>
          <cell r="Y460">
            <v>44566.66</v>
          </cell>
        </row>
        <row r="461">
          <cell r="R461">
            <v>0</v>
          </cell>
          <cell r="S461">
            <v>0</v>
          </cell>
          <cell r="T461">
            <v>0</v>
          </cell>
          <cell r="U461">
            <v>0</v>
          </cell>
          <cell r="Y461">
            <v>0</v>
          </cell>
        </row>
        <row r="462">
          <cell r="R462">
            <v>0</v>
          </cell>
          <cell r="S462">
            <v>0</v>
          </cell>
          <cell r="T462">
            <v>0</v>
          </cell>
          <cell r="U462">
            <v>0</v>
          </cell>
          <cell r="Y462">
            <v>0</v>
          </cell>
        </row>
        <row r="463">
          <cell r="R463">
            <v>0</v>
          </cell>
          <cell r="S463">
            <v>0</v>
          </cell>
          <cell r="T463">
            <v>0</v>
          </cell>
          <cell r="U463">
            <v>0</v>
          </cell>
          <cell r="Y463">
            <v>0</v>
          </cell>
        </row>
        <row r="464">
          <cell r="R464">
            <v>0</v>
          </cell>
          <cell r="S464">
            <v>0</v>
          </cell>
          <cell r="T464">
            <v>0</v>
          </cell>
          <cell r="U464">
            <v>0</v>
          </cell>
          <cell r="Y464">
            <v>0</v>
          </cell>
        </row>
        <row r="465">
          <cell r="R465">
            <v>0</v>
          </cell>
          <cell r="S465">
            <v>0</v>
          </cell>
          <cell r="T465">
            <v>0</v>
          </cell>
          <cell r="U465">
            <v>0</v>
          </cell>
          <cell r="Y465">
            <v>0</v>
          </cell>
        </row>
        <row r="466">
          <cell r="R466">
            <v>0</v>
          </cell>
          <cell r="S466">
            <v>0</v>
          </cell>
          <cell r="T466">
            <v>0</v>
          </cell>
          <cell r="U466">
            <v>0</v>
          </cell>
          <cell r="Y466">
            <v>0</v>
          </cell>
        </row>
        <row r="467">
          <cell r="R467">
            <v>0</v>
          </cell>
          <cell r="S467">
            <v>0</v>
          </cell>
          <cell r="T467">
            <v>0</v>
          </cell>
          <cell r="U467">
            <v>0</v>
          </cell>
          <cell r="Y467">
            <v>0</v>
          </cell>
        </row>
        <row r="468">
          <cell r="R468">
            <v>30713.03</v>
          </cell>
          <cell r="S468">
            <v>27641.72</v>
          </cell>
          <cell r="T468">
            <v>24570.41</v>
          </cell>
          <cell r="U468">
            <v>21499.1</v>
          </cell>
          <cell r="Y468">
            <v>9213.86</v>
          </cell>
        </row>
        <row r="469">
          <cell r="R469">
            <v>0</v>
          </cell>
          <cell r="S469">
            <v>0</v>
          </cell>
          <cell r="T469">
            <v>0</v>
          </cell>
          <cell r="U469">
            <v>0</v>
          </cell>
          <cell r="Y469">
            <v>0</v>
          </cell>
        </row>
        <row r="470">
          <cell r="R470">
            <v>0</v>
          </cell>
          <cell r="S470">
            <v>0</v>
          </cell>
          <cell r="T470">
            <v>0</v>
          </cell>
          <cell r="U470">
            <v>0</v>
          </cell>
          <cell r="Y470">
            <v>0</v>
          </cell>
        </row>
        <row r="471">
          <cell r="R471">
            <v>0</v>
          </cell>
          <cell r="S471">
            <v>0</v>
          </cell>
          <cell r="T471">
            <v>0</v>
          </cell>
          <cell r="U471">
            <v>0</v>
          </cell>
          <cell r="Y471">
            <v>0</v>
          </cell>
        </row>
        <row r="472">
          <cell r="R472">
            <v>0</v>
          </cell>
          <cell r="S472">
            <v>0</v>
          </cell>
          <cell r="T472">
            <v>0</v>
          </cell>
          <cell r="U472">
            <v>0</v>
          </cell>
          <cell r="Y472">
            <v>0</v>
          </cell>
        </row>
        <row r="473">
          <cell r="R473">
            <v>0</v>
          </cell>
          <cell r="S473">
            <v>0</v>
          </cell>
          <cell r="T473">
            <v>0</v>
          </cell>
          <cell r="U473">
            <v>0</v>
          </cell>
          <cell r="Y473">
            <v>0</v>
          </cell>
        </row>
        <row r="474">
          <cell r="R474">
            <v>352515.83</v>
          </cell>
          <cell r="S474">
            <v>351047.01</v>
          </cell>
          <cell r="T474">
            <v>349578.19</v>
          </cell>
          <cell r="U474">
            <v>348109.37</v>
          </cell>
          <cell r="Y474">
            <v>0</v>
          </cell>
        </row>
        <row r="475">
          <cell r="R475">
            <v>8558.41</v>
          </cell>
          <cell r="S475">
            <v>6418.82</v>
          </cell>
          <cell r="T475">
            <v>4279.2299999999996</v>
          </cell>
          <cell r="U475">
            <v>2139.64</v>
          </cell>
          <cell r="Y475">
            <v>0</v>
          </cell>
        </row>
        <row r="476">
          <cell r="R476">
            <v>882327.39</v>
          </cell>
          <cell r="S476">
            <v>879176.22</v>
          </cell>
          <cell r="T476">
            <v>876025.05</v>
          </cell>
          <cell r="U476">
            <v>872873.88</v>
          </cell>
          <cell r="Y476">
            <v>860269.2</v>
          </cell>
        </row>
        <row r="477">
          <cell r="R477">
            <v>2411356.4300000002</v>
          </cell>
          <cell r="S477">
            <v>2402925.11</v>
          </cell>
          <cell r="T477">
            <v>2394493.79</v>
          </cell>
          <cell r="U477">
            <v>2386062.4700000002</v>
          </cell>
          <cell r="Y477">
            <v>2352337.2000000002</v>
          </cell>
        </row>
        <row r="478">
          <cell r="R478">
            <v>560144.73</v>
          </cell>
          <cell r="S478">
            <v>551006.97</v>
          </cell>
          <cell r="T478">
            <v>541869.21</v>
          </cell>
          <cell r="U478">
            <v>532731.44999999995</v>
          </cell>
          <cell r="Y478">
            <v>496180.41</v>
          </cell>
        </row>
        <row r="479">
          <cell r="R479">
            <v>799310.15</v>
          </cell>
          <cell r="S479">
            <v>796657.28</v>
          </cell>
          <cell r="T479">
            <v>794004.41</v>
          </cell>
          <cell r="U479">
            <v>791351.54</v>
          </cell>
          <cell r="Y479">
            <v>780740.06</v>
          </cell>
        </row>
        <row r="480">
          <cell r="R480">
            <v>1037159.04</v>
          </cell>
          <cell r="S480">
            <v>1022902.56</v>
          </cell>
          <cell r="T480">
            <v>1008646.08</v>
          </cell>
          <cell r="U480">
            <v>994389.6</v>
          </cell>
          <cell r="Y480">
            <v>937363.68</v>
          </cell>
        </row>
        <row r="481">
          <cell r="R481">
            <v>112206.77</v>
          </cell>
          <cell r="S481">
            <v>110177.71</v>
          </cell>
          <cell r="T481">
            <v>108148.65</v>
          </cell>
          <cell r="U481">
            <v>106119.59</v>
          </cell>
          <cell r="Y481">
            <v>98003.36</v>
          </cell>
        </row>
        <row r="482">
          <cell r="R482">
            <v>1279400.23</v>
          </cell>
          <cell r="S482">
            <v>1264169.27</v>
          </cell>
          <cell r="T482">
            <v>1248938.31</v>
          </cell>
          <cell r="U482">
            <v>1233707.3500000001</v>
          </cell>
          <cell r="Y482">
            <v>1172783.54</v>
          </cell>
        </row>
        <row r="483">
          <cell r="R483">
            <v>0</v>
          </cell>
          <cell r="S483">
            <v>0</v>
          </cell>
          <cell r="T483">
            <v>0</v>
          </cell>
          <cell r="U483">
            <v>0</v>
          </cell>
          <cell r="Y483">
            <v>0</v>
          </cell>
        </row>
        <row r="484">
          <cell r="R484">
            <v>6307180.8399999999</v>
          </cell>
          <cell r="S484">
            <v>6293133.6699999999</v>
          </cell>
          <cell r="T484">
            <v>6279086.5</v>
          </cell>
          <cell r="U484">
            <v>6265039.3300000001</v>
          </cell>
          <cell r="Y484">
            <v>6208850.6399999997</v>
          </cell>
        </row>
        <row r="485">
          <cell r="R485">
            <v>0</v>
          </cell>
          <cell r="S485">
            <v>0</v>
          </cell>
          <cell r="T485">
            <v>0</v>
          </cell>
          <cell r="U485">
            <v>0</v>
          </cell>
          <cell r="Y485">
            <v>0</v>
          </cell>
        </row>
        <row r="486">
          <cell r="R486">
            <v>5981129.5099999998</v>
          </cell>
          <cell r="S486">
            <v>5962726.0300000003</v>
          </cell>
          <cell r="T486">
            <v>5944322.5499999998</v>
          </cell>
          <cell r="U486">
            <v>5925919.0700000003</v>
          </cell>
          <cell r="Y486">
            <v>5852305.1500000004</v>
          </cell>
        </row>
        <row r="487">
          <cell r="R487">
            <v>1010821.9</v>
          </cell>
          <cell r="S487">
            <v>1007711.68</v>
          </cell>
          <cell r="T487">
            <v>1004601.46</v>
          </cell>
          <cell r="U487">
            <v>1001491.24</v>
          </cell>
          <cell r="Y487">
            <v>989050.36</v>
          </cell>
        </row>
        <row r="488">
          <cell r="R488">
            <v>0</v>
          </cell>
          <cell r="S488">
            <v>0</v>
          </cell>
          <cell r="T488">
            <v>0</v>
          </cell>
          <cell r="U488">
            <v>0</v>
          </cell>
          <cell r="Y488">
            <v>1322430.67</v>
          </cell>
        </row>
        <row r="489">
          <cell r="R489">
            <v>0</v>
          </cell>
          <cell r="S489">
            <v>0</v>
          </cell>
          <cell r="T489">
            <v>0</v>
          </cell>
          <cell r="U489">
            <v>0</v>
          </cell>
          <cell r="Y489">
            <v>0</v>
          </cell>
        </row>
        <row r="491">
          <cell r="R491">
            <v>546015.36</v>
          </cell>
          <cell r="S491">
            <v>437196.97</v>
          </cell>
          <cell r="T491">
            <v>327897.73</v>
          </cell>
          <cell r="U491">
            <v>218598.49</v>
          </cell>
          <cell r="Y491">
            <v>0</v>
          </cell>
        </row>
        <row r="492">
          <cell r="R492">
            <v>524895.76</v>
          </cell>
          <cell r="S492">
            <v>502215.77</v>
          </cell>
          <cell r="T492">
            <v>478837.96</v>
          </cell>
          <cell r="U492">
            <v>456036.15</v>
          </cell>
          <cell r="Y492">
            <v>364828.91</v>
          </cell>
        </row>
        <row r="493">
          <cell r="R493">
            <v>1059420.68</v>
          </cell>
          <cell r="S493">
            <v>1039047.21</v>
          </cell>
          <cell r="T493">
            <v>979418.68</v>
          </cell>
          <cell r="U493">
            <v>959830.31</v>
          </cell>
          <cell r="Y493">
            <v>882397.05</v>
          </cell>
        </row>
        <row r="494">
          <cell r="R494">
            <v>0</v>
          </cell>
          <cell r="S494">
            <v>0</v>
          </cell>
          <cell r="T494">
            <v>0</v>
          </cell>
          <cell r="U494">
            <v>0</v>
          </cell>
          <cell r="Y494">
            <v>0</v>
          </cell>
        </row>
        <row r="495">
          <cell r="R495">
            <v>0</v>
          </cell>
          <cell r="S495">
            <v>0</v>
          </cell>
          <cell r="T495">
            <v>0</v>
          </cell>
          <cell r="U495">
            <v>0</v>
          </cell>
          <cell r="Y495">
            <v>0</v>
          </cell>
        </row>
        <row r="496">
          <cell r="R496">
            <v>0</v>
          </cell>
          <cell r="S496">
            <v>0</v>
          </cell>
          <cell r="T496">
            <v>0</v>
          </cell>
          <cell r="U496">
            <v>0</v>
          </cell>
          <cell r="Y496">
            <v>0</v>
          </cell>
        </row>
        <row r="497">
          <cell r="R497">
            <v>7869228.7199999997</v>
          </cell>
          <cell r="S497">
            <v>7369228.7199999997</v>
          </cell>
          <cell r="T497">
            <v>6869228.7199999997</v>
          </cell>
          <cell r="U497">
            <v>6369228.7199999997</v>
          </cell>
          <cell r="Y497">
            <v>4369228.72</v>
          </cell>
        </row>
        <row r="498">
          <cell r="R498">
            <v>4776552.71</v>
          </cell>
          <cell r="S498">
            <v>4776552.71</v>
          </cell>
          <cell r="T498">
            <v>4776552.71</v>
          </cell>
          <cell r="U498">
            <v>4776552.71</v>
          </cell>
          <cell r="Y498">
            <v>4776552.71</v>
          </cell>
        </row>
        <row r="499">
          <cell r="R499">
            <v>2705896.42</v>
          </cell>
          <cell r="S499">
            <v>2705896.42</v>
          </cell>
          <cell r="T499">
            <v>2705896.42</v>
          </cell>
          <cell r="U499">
            <v>2705896.42</v>
          </cell>
          <cell r="Y499">
            <v>2705896.42</v>
          </cell>
        </row>
        <row r="500">
          <cell r="R500">
            <v>10937831.24</v>
          </cell>
          <cell r="S500">
            <v>11060666.529999999</v>
          </cell>
          <cell r="T500">
            <v>11247075.68</v>
          </cell>
          <cell r="U500">
            <v>11228837.51</v>
          </cell>
          <cell r="Y500">
            <v>11242685.810000001</v>
          </cell>
        </row>
        <row r="501">
          <cell r="R501">
            <v>212634.15</v>
          </cell>
          <cell r="S501">
            <v>205546.33</v>
          </cell>
          <cell r="T501">
            <v>202002.42</v>
          </cell>
          <cell r="U501">
            <v>198458.51</v>
          </cell>
          <cell r="Y501">
            <v>184282.87</v>
          </cell>
        </row>
        <row r="502">
          <cell r="R502">
            <v>65824332.039999999</v>
          </cell>
          <cell r="S502">
            <v>65824332.039999999</v>
          </cell>
          <cell r="T502">
            <v>65824332.039999999</v>
          </cell>
          <cell r="U502">
            <v>65824332.039999999</v>
          </cell>
          <cell r="Y502">
            <v>65824332.039999999</v>
          </cell>
        </row>
        <row r="503">
          <cell r="R503">
            <v>836601.14</v>
          </cell>
          <cell r="S503">
            <v>836601.14</v>
          </cell>
          <cell r="T503">
            <v>836601.14</v>
          </cell>
          <cell r="U503">
            <v>836601.14</v>
          </cell>
          <cell r="Y503">
            <v>836601.14</v>
          </cell>
        </row>
        <row r="504">
          <cell r="R504">
            <v>-18840989.280000001</v>
          </cell>
          <cell r="S504">
            <v>-18840989.280000001</v>
          </cell>
          <cell r="T504">
            <v>-18840989.280000001</v>
          </cell>
          <cell r="U504">
            <v>-18840989.280000001</v>
          </cell>
          <cell r="Y504">
            <v>-18840989.280000001</v>
          </cell>
        </row>
        <row r="505">
          <cell r="R505">
            <v>-62279.24</v>
          </cell>
          <cell r="S505">
            <v>-186837.74</v>
          </cell>
          <cell r="T505">
            <v>-311396.24</v>
          </cell>
          <cell r="U505">
            <v>-435954.74</v>
          </cell>
          <cell r="Y505">
            <v>-934188.74</v>
          </cell>
        </row>
        <row r="506">
          <cell r="R506">
            <v>215491091</v>
          </cell>
          <cell r="S506">
            <v>214262424</v>
          </cell>
          <cell r="T506">
            <v>213033757</v>
          </cell>
          <cell r="U506">
            <v>211805090</v>
          </cell>
          <cell r="Y506">
            <v>206890422</v>
          </cell>
        </row>
        <row r="507">
          <cell r="R507">
            <v>10161321.18</v>
          </cell>
          <cell r="S507">
            <v>10161321.18</v>
          </cell>
          <cell r="T507">
            <v>10161321.18</v>
          </cell>
          <cell r="U507">
            <v>10161321.18</v>
          </cell>
          <cell r="Y507">
            <v>10236321.18</v>
          </cell>
        </row>
        <row r="508">
          <cell r="R508">
            <v>0</v>
          </cell>
          <cell r="S508">
            <v>0</v>
          </cell>
          <cell r="T508">
            <v>0</v>
          </cell>
          <cell r="U508">
            <v>0</v>
          </cell>
          <cell r="Y508">
            <v>0</v>
          </cell>
        </row>
        <row r="509">
          <cell r="R509">
            <v>21433036.600000001</v>
          </cell>
          <cell r="S509">
            <v>22434553.059999999</v>
          </cell>
          <cell r="T509">
            <v>24172334.469999999</v>
          </cell>
          <cell r="U509">
            <v>4612980.67</v>
          </cell>
          <cell r="Y509">
            <v>9232807.4000000004</v>
          </cell>
        </row>
        <row r="510">
          <cell r="R510">
            <v>0</v>
          </cell>
          <cell r="S510">
            <v>0</v>
          </cell>
          <cell r="T510">
            <v>0</v>
          </cell>
          <cell r="U510">
            <v>0</v>
          </cell>
          <cell r="Y510">
            <v>0</v>
          </cell>
        </row>
        <row r="511">
          <cell r="R511">
            <v>30499089.399999999</v>
          </cell>
          <cell r="S511">
            <v>30466773.079999998</v>
          </cell>
          <cell r="T511">
            <v>30360841.690000001</v>
          </cell>
          <cell r="U511">
            <v>30260330.16</v>
          </cell>
          <cell r="Y511">
            <v>30545234.140000001</v>
          </cell>
        </row>
        <row r="512">
          <cell r="R512">
            <v>4112219.99</v>
          </cell>
          <cell r="S512">
            <v>4349202.5199999996</v>
          </cell>
          <cell r="T512">
            <v>4604999.66</v>
          </cell>
          <cell r="U512">
            <v>1022259.88</v>
          </cell>
          <cell r="Y512">
            <v>2116066.58</v>
          </cell>
        </row>
        <row r="513">
          <cell r="R513">
            <v>21589277</v>
          </cell>
          <cell r="S513">
            <v>21589277</v>
          </cell>
          <cell r="T513">
            <v>21589277</v>
          </cell>
          <cell r="U513">
            <v>21589277</v>
          </cell>
          <cell r="Y513">
            <v>21589277</v>
          </cell>
        </row>
        <row r="514">
          <cell r="R514">
            <v>-1057557.1200000001</v>
          </cell>
          <cell r="S514">
            <v>-1235153.1200000001</v>
          </cell>
          <cell r="T514">
            <v>-1383650.4</v>
          </cell>
          <cell r="U514">
            <v>2333550.75</v>
          </cell>
          <cell r="Y514">
            <v>1949766.14</v>
          </cell>
        </row>
        <row r="515">
          <cell r="R515">
            <v>-9848326.7599999998</v>
          </cell>
          <cell r="S515">
            <v>-9896366.6500000004</v>
          </cell>
          <cell r="T515">
            <v>-9944406.5399999991</v>
          </cell>
          <cell r="U515">
            <v>-9992446.4299999997</v>
          </cell>
          <cell r="Y515">
            <v>-10184605.99</v>
          </cell>
        </row>
        <row r="516">
          <cell r="R516">
            <v>2831726</v>
          </cell>
          <cell r="S516">
            <v>2820159</v>
          </cell>
          <cell r="T516">
            <v>2808592</v>
          </cell>
          <cell r="U516">
            <v>2797025</v>
          </cell>
          <cell r="Y516">
            <v>2750757</v>
          </cell>
        </row>
        <row r="517">
          <cell r="R517">
            <v>0</v>
          </cell>
          <cell r="S517">
            <v>0</v>
          </cell>
          <cell r="T517">
            <v>0</v>
          </cell>
          <cell r="U517">
            <v>0</v>
          </cell>
          <cell r="Y517">
            <v>0</v>
          </cell>
        </row>
        <row r="518">
          <cell r="R518">
            <v>113632921</v>
          </cell>
          <cell r="S518">
            <v>113632921</v>
          </cell>
          <cell r="T518">
            <v>113632921</v>
          </cell>
          <cell r="U518">
            <v>113632921</v>
          </cell>
          <cell r="Y518">
            <v>113632921</v>
          </cell>
        </row>
        <row r="519">
          <cell r="R519">
            <v>-66317527.990000002</v>
          </cell>
          <cell r="S519">
            <v>-66611412.990000002</v>
          </cell>
          <cell r="T519">
            <v>-66905297.990000002</v>
          </cell>
          <cell r="U519">
            <v>-67199182.989999995</v>
          </cell>
          <cell r="Y519">
            <v>-68374722.989999995</v>
          </cell>
        </row>
        <row r="520">
          <cell r="R520">
            <v>0</v>
          </cell>
          <cell r="S520">
            <v>0</v>
          </cell>
          <cell r="T520">
            <v>0</v>
          </cell>
          <cell r="U520">
            <v>0</v>
          </cell>
          <cell r="Y520">
            <v>0</v>
          </cell>
        </row>
        <row r="521">
          <cell r="R521">
            <v>0</v>
          </cell>
          <cell r="S521">
            <v>0</v>
          </cell>
          <cell r="T521">
            <v>0</v>
          </cell>
          <cell r="U521">
            <v>0</v>
          </cell>
          <cell r="Y521">
            <v>0</v>
          </cell>
        </row>
        <row r="522">
          <cell r="R522">
            <v>0</v>
          </cell>
          <cell r="S522">
            <v>0</v>
          </cell>
          <cell r="T522">
            <v>0</v>
          </cell>
          <cell r="U522">
            <v>0</v>
          </cell>
          <cell r="Y522">
            <v>0</v>
          </cell>
        </row>
        <row r="523">
          <cell r="R523">
            <v>0</v>
          </cell>
          <cell r="S523">
            <v>0</v>
          </cell>
          <cell r="T523">
            <v>0</v>
          </cell>
          <cell r="U523">
            <v>0</v>
          </cell>
          <cell r="Y523">
            <v>0</v>
          </cell>
        </row>
        <row r="524">
          <cell r="R524">
            <v>0</v>
          </cell>
          <cell r="S524">
            <v>0</v>
          </cell>
          <cell r="T524">
            <v>0</v>
          </cell>
          <cell r="U524">
            <v>0</v>
          </cell>
          <cell r="Y524">
            <v>0</v>
          </cell>
        </row>
        <row r="525">
          <cell r="R525">
            <v>0</v>
          </cell>
          <cell r="S525">
            <v>0</v>
          </cell>
          <cell r="T525">
            <v>0</v>
          </cell>
          <cell r="U525">
            <v>0</v>
          </cell>
          <cell r="Y525">
            <v>0</v>
          </cell>
        </row>
        <row r="526">
          <cell r="R526">
            <v>0</v>
          </cell>
          <cell r="S526">
            <v>0</v>
          </cell>
          <cell r="T526">
            <v>0</v>
          </cell>
          <cell r="U526">
            <v>0</v>
          </cell>
          <cell r="Y526">
            <v>0</v>
          </cell>
        </row>
        <row r="527">
          <cell r="R527">
            <v>1979556</v>
          </cell>
          <cell r="S527">
            <v>1961056</v>
          </cell>
          <cell r="T527">
            <v>1942556</v>
          </cell>
          <cell r="U527">
            <v>1924056</v>
          </cell>
          <cell r="Y527">
            <v>1850056</v>
          </cell>
        </row>
        <row r="528">
          <cell r="R528">
            <v>0</v>
          </cell>
          <cell r="S528">
            <v>0</v>
          </cell>
          <cell r="T528">
            <v>0</v>
          </cell>
          <cell r="U528">
            <v>0</v>
          </cell>
          <cell r="Y528">
            <v>0</v>
          </cell>
        </row>
        <row r="529">
          <cell r="R529">
            <v>10885699.57</v>
          </cell>
          <cell r="S529">
            <v>10738366.24</v>
          </cell>
          <cell r="T529">
            <v>10591032.91</v>
          </cell>
          <cell r="U529">
            <v>10443699.58</v>
          </cell>
          <cell r="Y529">
            <v>9854366.2599999998</v>
          </cell>
        </row>
        <row r="530">
          <cell r="R530">
            <v>0</v>
          </cell>
          <cell r="S530">
            <v>0</v>
          </cell>
          <cell r="T530">
            <v>0</v>
          </cell>
          <cell r="U530">
            <v>0</v>
          </cell>
          <cell r="Y530">
            <v>0</v>
          </cell>
        </row>
        <row r="531">
          <cell r="R531">
            <v>2447820.0299999998</v>
          </cell>
          <cell r="S531">
            <v>2441475.83</v>
          </cell>
          <cell r="T531">
            <v>2431556.48</v>
          </cell>
          <cell r="U531">
            <v>2220118.89</v>
          </cell>
          <cell r="Y531">
            <v>153783.26999999999</v>
          </cell>
        </row>
        <row r="532">
          <cell r="R532">
            <v>0</v>
          </cell>
          <cell r="S532">
            <v>0</v>
          </cell>
          <cell r="T532">
            <v>0</v>
          </cell>
          <cell r="U532">
            <v>0</v>
          </cell>
          <cell r="Y532">
            <v>0</v>
          </cell>
        </row>
        <row r="533">
          <cell r="R533">
            <v>0</v>
          </cell>
          <cell r="S533">
            <v>0</v>
          </cell>
          <cell r="T533">
            <v>0</v>
          </cell>
          <cell r="U533">
            <v>0</v>
          </cell>
          <cell r="Y533">
            <v>0</v>
          </cell>
        </row>
        <row r="534">
          <cell r="R534">
            <v>81585</v>
          </cell>
          <cell r="S534">
            <v>77205</v>
          </cell>
          <cell r="T534">
            <v>72825</v>
          </cell>
          <cell r="U534">
            <v>68445</v>
          </cell>
          <cell r="Y534">
            <v>50925</v>
          </cell>
        </row>
        <row r="535">
          <cell r="R535">
            <v>0</v>
          </cell>
          <cell r="S535">
            <v>0</v>
          </cell>
          <cell r="T535">
            <v>0</v>
          </cell>
          <cell r="U535">
            <v>0</v>
          </cell>
          <cell r="Y535">
            <v>0</v>
          </cell>
        </row>
        <row r="536">
          <cell r="R536">
            <v>0</v>
          </cell>
          <cell r="S536">
            <v>0</v>
          </cell>
          <cell r="T536">
            <v>0</v>
          </cell>
          <cell r="U536">
            <v>0</v>
          </cell>
          <cell r="Y536">
            <v>0</v>
          </cell>
        </row>
        <row r="537">
          <cell r="R537">
            <v>0</v>
          </cell>
          <cell r="S537">
            <v>0</v>
          </cell>
          <cell r="T537">
            <v>0</v>
          </cell>
          <cell r="U537">
            <v>0</v>
          </cell>
          <cell r="Y537">
            <v>0</v>
          </cell>
        </row>
        <row r="538">
          <cell r="R538">
            <v>25257988</v>
          </cell>
          <cell r="S538">
            <v>25257988</v>
          </cell>
          <cell r="T538">
            <v>25257988</v>
          </cell>
          <cell r="U538">
            <v>25257988</v>
          </cell>
          <cell r="Y538">
            <v>2269066</v>
          </cell>
        </row>
        <row r="539">
          <cell r="R539">
            <v>-25257988</v>
          </cell>
          <cell r="S539">
            <v>-25257988</v>
          </cell>
          <cell r="T539">
            <v>-25257988</v>
          </cell>
          <cell r="U539">
            <v>-25257988</v>
          </cell>
          <cell r="Y539">
            <v>-2269066</v>
          </cell>
        </row>
        <row r="540">
          <cell r="R540">
            <v>0</v>
          </cell>
          <cell r="S540">
            <v>0</v>
          </cell>
          <cell r="T540">
            <v>0</v>
          </cell>
          <cell r="U540">
            <v>0</v>
          </cell>
          <cell r="Y540">
            <v>0</v>
          </cell>
        </row>
        <row r="541">
          <cell r="R541">
            <v>0</v>
          </cell>
          <cell r="S541">
            <v>0</v>
          </cell>
          <cell r="T541">
            <v>0</v>
          </cell>
          <cell r="U541">
            <v>0</v>
          </cell>
          <cell r="Y541">
            <v>0</v>
          </cell>
        </row>
        <row r="542">
          <cell r="R542">
            <v>0</v>
          </cell>
          <cell r="S542">
            <v>0</v>
          </cell>
          <cell r="T542">
            <v>0</v>
          </cell>
          <cell r="U542">
            <v>0</v>
          </cell>
          <cell r="Y542">
            <v>0</v>
          </cell>
        </row>
        <row r="543">
          <cell r="R543">
            <v>0</v>
          </cell>
          <cell r="S543">
            <v>0</v>
          </cell>
          <cell r="T543">
            <v>0</v>
          </cell>
          <cell r="U543">
            <v>0</v>
          </cell>
          <cell r="Y543">
            <v>0</v>
          </cell>
        </row>
        <row r="544">
          <cell r="R544">
            <v>0</v>
          </cell>
          <cell r="S544">
            <v>0</v>
          </cell>
          <cell r="T544">
            <v>0</v>
          </cell>
          <cell r="U544">
            <v>0</v>
          </cell>
          <cell r="Y544">
            <v>0</v>
          </cell>
        </row>
        <row r="545">
          <cell r="R545">
            <v>0</v>
          </cell>
          <cell r="S545">
            <v>0</v>
          </cell>
          <cell r="T545">
            <v>0</v>
          </cell>
          <cell r="U545">
            <v>0</v>
          </cell>
          <cell r="Y545">
            <v>0</v>
          </cell>
        </row>
        <row r="546">
          <cell r="R546">
            <v>0</v>
          </cell>
          <cell r="S546">
            <v>0</v>
          </cell>
          <cell r="T546">
            <v>0</v>
          </cell>
          <cell r="U546">
            <v>0</v>
          </cell>
          <cell r="Y546">
            <v>0</v>
          </cell>
        </row>
        <row r="547">
          <cell r="R547">
            <v>2251.12</v>
          </cell>
          <cell r="S547">
            <v>2421.48</v>
          </cell>
          <cell r="T547">
            <v>2592.94</v>
          </cell>
          <cell r="U547">
            <v>547.96</v>
          </cell>
          <cell r="Y547">
            <v>854.57</v>
          </cell>
        </row>
        <row r="548">
          <cell r="R548">
            <v>0</v>
          </cell>
          <cell r="S548">
            <v>0</v>
          </cell>
          <cell r="T548">
            <v>0</v>
          </cell>
          <cell r="U548">
            <v>0</v>
          </cell>
          <cell r="Y548">
            <v>0</v>
          </cell>
        </row>
        <row r="549">
          <cell r="R549">
            <v>0</v>
          </cell>
          <cell r="S549">
            <v>0</v>
          </cell>
          <cell r="T549">
            <v>0</v>
          </cell>
          <cell r="U549">
            <v>0</v>
          </cell>
          <cell r="Y549">
            <v>0</v>
          </cell>
        </row>
        <row r="550">
          <cell r="R550">
            <v>1110465.52</v>
          </cell>
          <cell r="S550">
            <v>1052019.94</v>
          </cell>
          <cell r="T550">
            <v>993574.36</v>
          </cell>
          <cell r="U550">
            <v>935128.78</v>
          </cell>
          <cell r="Y550">
            <v>701346.46</v>
          </cell>
        </row>
        <row r="551">
          <cell r="R551">
            <v>2516694.11</v>
          </cell>
          <cell r="S551">
            <v>2514406.21</v>
          </cell>
          <cell r="T551">
            <v>2540904</v>
          </cell>
          <cell r="U551">
            <v>2561866.94</v>
          </cell>
          <cell r="Y551">
            <v>2657351.29</v>
          </cell>
        </row>
        <row r="552">
          <cell r="R552">
            <v>-546253.89</v>
          </cell>
          <cell r="S552">
            <v>-570038.09</v>
          </cell>
          <cell r="T552">
            <v>-594336.16</v>
          </cell>
          <cell r="U552">
            <v>-619044.41</v>
          </cell>
          <cell r="Y552">
            <v>-723237.05</v>
          </cell>
        </row>
        <row r="553">
          <cell r="R553">
            <v>-29668756.66</v>
          </cell>
          <cell r="S553">
            <v>-31990634.66</v>
          </cell>
          <cell r="T553">
            <v>-34293247.659999996</v>
          </cell>
          <cell r="U553">
            <v>-14876593.939999999</v>
          </cell>
          <cell r="Y553">
            <v>-18924726.940000001</v>
          </cell>
        </row>
        <row r="554">
          <cell r="R554">
            <v>132630689</v>
          </cell>
          <cell r="S554">
            <v>132630689</v>
          </cell>
          <cell r="T554">
            <v>130528689</v>
          </cell>
          <cell r="U554">
            <v>130528689</v>
          </cell>
          <cell r="Y554">
            <v>128228689</v>
          </cell>
        </row>
        <row r="555">
          <cell r="R555">
            <v>20644968.550000001</v>
          </cell>
          <cell r="S555">
            <v>20675599.039999999</v>
          </cell>
          <cell r="T555">
            <v>20675818.07</v>
          </cell>
          <cell r="U555">
            <v>20482287.300000001</v>
          </cell>
          <cell r="Y555">
            <v>18079731.960000001</v>
          </cell>
        </row>
        <row r="557">
          <cell r="R557">
            <v>20230047</v>
          </cell>
          <cell r="S557">
            <v>27284693</v>
          </cell>
          <cell r="T557">
            <v>32366142</v>
          </cell>
          <cell r="U557">
            <v>35973453</v>
          </cell>
          <cell r="Y557">
            <v>24258354</v>
          </cell>
        </row>
        <row r="558">
          <cell r="R558">
            <v>-20230047</v>
          </cell>
          <cell r="S558">
            <v>-27284693</v>
          </cell>
          <cell r="T558">
            <v>-32366142</v>
          </cell>
          <cell r="U558">
            <v>-35973453</v>
          </cell>
          <cell r="Y558">
            <v>-24258354</v>
          </cell>
        </row>
        <row r="559">
          <cell r="Y559">
            <v>2085564</v>
          </cell>
        </row>
        <row r="560">
          <cell r="Y560">
            <v>-2085564</v>
          </cell>
        </row>
        <row r="561">
          <cell r="R561">
            <v>40142464</v>
          </cell>
          <cell r="S561">
            <v>40099138</v>
          </cell>
          <cell r="T561">
            <v>40149952</v>
          </cell>
          <cell r="U561">
            <v>40186031</v>
          </cell>
          <cell r="Y561">
            <v>26483807</v>
          </cell>
        </row>
        <row r="562">
          <cell r="R562">
            <v>-40142464</v>
          </cell>
          <cell r="S562">
            <v>-40099138</v>
          </cell>
          <cell r="T562">
            <v>-40149952</v>
          </cell>
          <cell r="U562">
            <v>-40186031</v>
          </cell>
          <cell r="Y562">
            <v>-26483807</v>
          </cell>
        </row>
        <row r="563">
          <cell r="R563">
            <v>5052034</v>
          </cell>
          <cell r="S563">
            <v>12443543</v>
          </cell>
          <cell r="T563">
            <v>17474177</v>
          </cell>
          <cell r="U563">
            <v>21045962</v>
          </cell>
          <cell r="Y563">
            <v>2129178</v>
          </cell>
        </row>
        <row r="564">
          <cell r="R564">
            <v>0</v>
          </cell>
          <cell r="S564">
            <v>0</v>
          </cell>
          <cell r="T564">
            <v>0</v>
          </cell>
          <cell r="U564">
            <v>0</v>
          </cell>
          <cell r="Y564">
            <v>-2160402</v>
          </cell>
        </row>
        <row r="565">
          <cell r="R565">
            <v>0</v>
          </cell>
          <cell r="S565">
            <v>12306.32</v>
          </cell>
          <cell r="T565">
            <v>0</v>
          </cell>
          <cell r="U565">
            <v>0</v>
          </cell>
          <cell r="Y565">
            <v>0</v>
          </cell>
        </row>
        <row r="566">
          <cell r="R566">
            <v>29151744.850000001</v>
          </cell>
          <cell r="S566">
            <v>29144778.260000002</v>
          </cell>
          <cell r="T566">
            <v>29276658.600000001</v>
          </cell>
          <cell r="U566">
            <v>29330892.440000001</v>
          </cell>
          <cell r="Y566">
            <v>28719797.670000002</v>
          </cell>
        </row>
        <row r="567">
          <cell r="R567">
            <v>1587484.24</v>
          </cell>
          <cell r="S567">
            <v>1523545.24</v>
          </cell>
          <cell r="T567">
            <v>1459606.24</v>
          </cell>
          <cell r="U567">
            <v>1395667.24</v>
          </cell>
          <cell r="Y567">
            <v>1139911.24</v>
          </cell>
        </row>
        <row r="568">
          <cell r="R568">
            <v>1686169.24</v>
          </cell>
          <cell r="S568">
            <v>1636091.24</v>
          </cell>
          <cell r="T568">
            <v>1586013.24</v>
          </cell>
          <cell r="U568">
            <v>1535935.24</v>
          </cell>
          <cell r="Y568">
            <v>1335623.24</v>
          </cell>
        </row>
        <row r="569">
          <cell r="R569">
            <v>0</v>
          </cell>
          <cell r="S569">
            <v>0</v>
          </cell>
          <cell r="T569">
            <v>0</v>
          </cell>
          <cell r="U569">
            <v>0</v>
          </cell>
          <cell r="Y569">
            <v>0</v>
          </cell>
        </row>
        <row r="570">
          <cell r="R570">
            <v>0</v>
          </cell>
          <cell r="S570">
            <v>0</v>
          </cell>
          <cell r="T570">
            <v>0</v>
          </cell>
          <cell r="U570">
            <v>0</v>
          </cell>
          <cell r="Y570">
            <v>0</v>
          </cell>
        </row>
        <row r="571">
          <cell r="R571">
            <v>0</v>
          </cell>
          <cell r="S571">
            <v>0</v>
          </cell>
          <cell r="T571">
            <v>0</v>
          </cell>
          <cell r="U571">
            <v>0</v>
          </cell>
          <cell r="Y571">
            <v>0</v>
          </cell>
        </row>
        <row r="572">
          <cell r="R572">
            <v>0</v>
          </cell>
          <cell r="S572">
            <v>0</v>
          </cell>
          <cell r="T572">
            <v>0</v>
          </cell>
          <cell r="U572">
            <v>0</v>
          </cell>
          <cell r="Y572">
            <v>0</v>
          </cell>
        </row>
        <row r="573">
          <cell r="R573">
            <v>0</v>
          </cell>
          <cell r="S573">
            <v>0</v>
          </cell>
          <cell r="T573">
            <v>0</v>
          </cell>
          <cell r="U573">
            <v>0</v>
          </cell>
          <cell r="Y573">
            <v>0</v>
          </cell>
        </row>
        <row r="574">
          <cell r="R574">
            <v>0</v>
          </cell>
          <cell r="S574">
            <v>0</v>
          </cell>
          <cell r="T574">
            <v>0</v>
          </cell>
          <cell r="U574">
            <v>0</v>
          </cell>
          <cell r="Y574">
            <v>0</v>
          </cell>
        </row>
        <row r="575">
          <cell r="R575">
            <v>0</v>
          </cell>
          <cell r="S575">
            <v>0</v>
          </cell>
          <cell r="T575">
            <v>0</v>
          </cell>
          <cell r="U575">
            <v>0</v>
          </cell>
          <cell r="Y575">
            <v>0</v>
          </cell>
        </row>
        <row r="576">
          <cell r="R576">
            <v>0</v>
          </cell>
          <cell r="S576">
            <v>0</v>
          </cell>
          <cell r="T576">
            <v>0</v>
          </cell>
          <cell r="U576">
            <v>0</v>
          </cell>
          <cell r="Y576">
            <v>0</v>
          </cell>
        </row>
        <row r="577">
          <cell r="R577">
            <v>1499216.5</v>
          </cell>
          <cell r="S577">
            <v>1499216.5</v>
          </cell>
          <cell r="T577">
            <v>1495678.39</v>
          </cell>
          <cell r="U577">
            <v>1495678.39</v>
          </cell>
          <cell r="Y577">
            <v>1485186.09</v>
          </cell>
        </row>
        <row r="578">
          <cell r="R578">
            <v>0</v>
          </cell>
          <cell r="S578">
            <v>0</v>
          </cell>
          <cell r="T578">
            <v>0</v>
          </cell>
          <cell r="U578">
            <v>0</v>
          </cell>
          <cell r="Y578">
            <v>0</v>
          </cell>
        </row>
        <row r="579">
          <cell r="R579">
            <v>1146935.03</v>
          </cell>
          <cell r="S579">
            <v>1124931.8</v>
          </cell>
          <cell r="T579">
            <v>1105536.42</v>
          </cell>
          <cell r="U579">
            <v>1086141.04</v>
          </cell>
          <cell r="Y579">
            <v>1008559.52</v>
          </cell>
        </row>
        <row r="580">
          <cell r="R580">
            <v>2910.21</v>
          </cell>
          <cell r="S580">
            <v>3856.36</v>
          </cell>
          <cell r="T580">
            <v>4321.6099999999997</v>
          </cell>
          <cell r="U580">
            <v>6532.41</v>
          </cell>
          <cell r="Y580">
            <v>41960.05</v>
          </cell>
        </row>
        <row r="581">
          <cell r="R581">
            <v>58267.68</v>
          </cell>
          <cell r="S581">
            <v>58267.68</v>
          </cell>
          <cell r="T581">
            <v>58267.68</v>
          </cell>
          <cell r="U581">
            <v>58425.68</v>
          </cell>
          <cell r="Y581">
            <v>56800.68</v>
          </cell>
        </row>
        <row r="582">
          <cell r="R582">
            <v>103613.35</v>
          </cell>
          <cell r="S582">
            <v>103613.35</v>
          </cell>
          <cell r="T582">
            <v>103613.35</v>
          </cell>
          <cell r="U582">
            <v>108994.22</v>
          </cell>
          <cell r="Y582">
            <v>232916.35</v>
          </cell>
        </row>
        <row r="583">
          <cell r="R583">
            <v>50000</v>
          </cell>
          <cell r="S583">
            <v>50000</v>
          </cell>
          <cell r="T583">
            <v>50000</v>
          </cell>
          <cell r="U583">
            <v>50000</v>
          </cell>
          <cell r="Y583">
            <v>50000</v>
          </cell>
        </row>
        <row r="584">
          <cell r="R584">
            <v>0</v>
          </cell>
          <cell r="S584">
            <v>0</v>
          </cell>
          <cell r="T584">
            <v>0</v>
          </cell>
          <cell r="U584">
            <v>0</v>
          </cell>
          <cell r="Y584">
            <v>0</v>
          </cell>
        </row>
        <row r="585">
          <cell r="R585">
            <v>0</v>
          </cell>
          <cell r="S585">
            <v>0</v>
          </cell>
          <cell r="T585">
            <v>0</v>
          </cell>
          <cell r="U585">
            <v>0</v>
          </cell>
          <cell r="Y585">
            <v>0</v>
          </cell>
        </row>
        <row r="586">
          <cell r="R586">
            <v>13442.34</v>
          </cell>
          <cell r="S586">
            <v>13442.34</v>
          </cell>
          <cell r="T586">
            <v>13442.34</v>
          </cell>
          <cell r="U586">
            <v>13442.34</v>
          </cell>
          <cell r="Y586">
            <v>13442.34</v>
          </cell>
        </row>
        <row r="587">
          <cell r="R587">
            <v>20000</v>
          </cell>
          <cell r="S587">
            <v>20000</v>
          </cell>
          <cell r="T587">
            <v>10000</v>
          </cell>
          <cell r="U587">
            <v>10000</v>
          </cell>
          <cell r="Y587">
            <v>10000</v>
          </cell>
        </row>
        <row r="588">
          <cell r="R588">
            <v>39588.47</v>
          </cell>
          <cell r="S588">
            <v>38122.230000000003</v>
          </cell>
          <cell r="T588">
            <v>36655.99</v>
          </cell>
          <cell r="U588">
            <v>35189.75</v>
          </cell>
          <cell r="Y588">
            <v>29324.79</v>
          </cell>
        </row>
        <row r="589">
          <cell r="R589">
            <v>0</v>
          </cell>
          <cell r="S589">
            <v>0</v>
          </cell>
          <cell r="T589">
            <v>0</v>
          </cell>
          <cell r="U589">
            <v>0</v>
          </cell>
          <cell r="Y589">
            <v>216063.14</v>
          </cell>
        </row>
        <row r="590">
          <cell r="R590">
            <v>0</v>
          </cell>
          <cell r="S590">
            <v>0</v>
          </cell>
          <cell r="T590">
            <v>0</v>
          </cell>
          <cell r="U590">
            <v>0</v>
          </cell>
          <cell r="Y590">
            <v>0</v>
          </cell>
        </row>
        <row r="591">
          <cell r="R591">
            <v>0</v>
          </cell>
          <cell r="S591">
            <v>0</v>
          </cell>
          <cell r="T591">
            <v>0</v>
          </cell>
          <cell r="U591">
            <v>0</v>
          </cell>
          <cell r="Y591">
            <v>0</v>
          </cell>
        </row>
        <row r="592">
          <cell r="R592">
            <v>0</v>
          </cell>
          <cell r="S592">
            <v>0</v>
          </cell>
          <cell r="T592">
            <v>0</v>
          </cell>
          <cell r="U592">
            <v>0</v>
          </cell>
          <cell r="Y592">
            <v>0</v>
          </cell>
        </row>
        <row r="593">
          <cell r="R593">
            <v>0</v>
          </cell>
          <cell r="S593">
            <v>0</v>
          </cell>
          <cell r="T593">
            <v>0</v>
          </cell>
          <cell r="U593">
            <v>0</v>
          </cell>
          <cell r="Y593">
            <v>0</v>
          </cell>
        </row>
        <row r="594">
          <cell r="R594">
            <v>0</v>
          </cell>
          <cell r="S594">
            <v>0</v>
          </cell>
          <cell r="T594">
            <v>0</v>
          </cell>
          <cell r="U594">
            <v>0</v>
          </cell>
          <cell r="Y594">
            <v>0</v>
          </cell>
        </row>
        <row r="595">
          <cell r="R595">
            <v>0</v>
          </cell>
          <cell r="S595">
            <v>0</v>
          </cell>
          <cell r="T595">
            <v>0</v>
          </cell>
          <cell r="U595">
            <v>0</v>
          </cell>
          <cell r="Y595">
            <v>0</v>
          </cell>
        </row>
        <row r="596">
          <cell r="R596">
            <v>0</v>
          </cell>
          <cell r="S596">
            <v>0</v>
          </cell>
          <cell r="T596">
            <v>0</v>
          </cell>
          <cell r="U596">
            <v>0</v>
          </cell>
          <cell r="Y596">
            <v>0</v>
          </cell>
        </row>
        <row r="597">
          <cell r="R597">
            <v>0</v>
          </cell>
          <cell r="S597">
            <v>0</v>
          </cell>
          <cell r="T597">
            <v>0</v>
          </cell>
          <cell r="U597">
            <v>0</v>
          </cell>
          <cell r="Y597">
            <v>0</v>
          </cell>
        </row>
        <row r="598">
          <cell r="R598">
            <v>0</v>
          </cell>
          <cell r="S598">
            <v>0</v>
          </cell>
          <cell r="T598">
            <v>0</v>
          </cell>
          <cell r="U598">
            <v>0</v>
          </cell>
          <cell r="Y598">
            <v>0</v>
          </cell>
        </row>
        <row r="599">
          <cell r="R599">
            <v>0</v>
          </cell>
          <cell r="S599">
            <v>0</v>
          </cell>
          <cell r="T599">
            <v>0</v>
          </cell>
          <cell r="U599">
            <v>0</v>
          </cell>
          <cell r="Y599">
            <v>0</v>
          </cell>
        </row>
        <row r="600">
          <cell r="R600">
            <v>0</v>
          </cell>
          <cell r="S600">
            <v>0</v>
          </cell>
          <cell r="T600">
            <v>0</v>
          </cell>
          <cell r="U600">
            <v>0</v>
          </cell>
          <cell r="Y600">
            <v>0</v>
          </cell>
        </row>
        <row r="601">
          <cell r="R601">
            <v>0</v>
          </cell>
          <cell r="S601">
            <v>0</v>
          </cell>
          <cell r="T601">
            <v>0</v>
          </cell>
          <cell r="U601">
            <v>0</v>
          </cell>
          <cell r="Y601">
            <v>0</v>
          </cell>
        </row>
        <row r="602">
          <cell r="R602">
            <v>0</v>
          </cell>
          <cell r="S602">
            <v>0</v>
          </cell>
          <cell r="T602">
            <v>0</v>
          </cell>
          <cell r="U602">
            <v>0</v>
          </cell>
          <cell r="Y602">
            <v>0</v>
          </cell>
        </row>
        <row r="603">
          <cell r="R603">
            <v>0</v>
          </cell>
          <cell r="S603">
            <v>0</v>
          </cell>
          <cell r="T603">
            <v>0</v>
          </cell>
          <cell r="U603">
            <v>0</v>
          </cell>
          <cell r="Y603">
            <v>0</v>
          </cell>
        </row>
        <row r="604">
          <cell r="R604">
            <v>0</v>
          </cell>
          <cell r="S604">
            <v>0</v>
          </cell>
          <cell r="T604">
            <v>0</v>
          </cell>
          <cell r="U604">
            <v>0</v>
          </cell>
          <cell r="Y604">
            <v>0</v>
          </cell>
        </row>
        <row r="605">
          <cell r="R605">
            <v>0</v>
          </cell>
          <cell r="S605">
            <v>0</v>
          </cell>
          <cell r="T605">
            <v>0</v>
          </cell>
          <cell r="U605">
            <v>0</v>
          </cell>
          <cell r="Y605">
            <v>0</v>
          </cell>
        </row>
        <row r="606">
          <cell r="R606">
            <v>0</v>
          </cell>
          <cell r="S606">
            <v>0</v>
          </cell>
          <cell r="T606">
            <v>0</v>
          </cell>
          <cell r="U606">
            <v>0</v>
          </cell>
          <cell r="Y606">
            <v>0</v>
          </cell>
        </row>
        <row r="607">
          <cell r="R607">
            <v>0</v>
          </cell>
          <cell r="S607">
            <v>0</v>
          </cell>
          <cell r="T607">
            <v>0</v>
          </cell>
          <cell r="U607">
            <v>0</v>
          </cell>
          <cell r="Y607">
            <v>0</v>
          </cell>
        </row>
        <row r="608">
          <cell r="R608">
            <v>0</v>
          </cell>
          <cell r="S608">
            <v>0</v>
          </cell>
          <cell r="T608">
            <v>0</v>
          </cell>
          <cell r="U608">
            <v>0</v>
          </cell>
          <cell r="Y608">
            <v>0</v>
          </cell>
        </row>
        <row r="609">
          <cell r="R609">
            <v>0</v>
          </cell>
          <cell r="S609">
            <v>0</v>
          </cell>
          <cell r="T609">
            <v>0</v>
          </cell>
          <cell r="U609">
            <v>0</v>
          </cell>
          <cell r="Y609">
            <v>0</v>
          </cell>
        </row>
        <row r="610">
          <cell r="R610">
            <v>0</v>
          </cell>
          <cell r="S610">
            <v>0</v>
          </cell>
          <cell r="T610">
            <v>0</v>
          </cell>
          <cell r="U610">
            <v>0</v>
          </cell>
          <cell r="Y610">
            <v>0</v>
          </cell>
        </row>
        <row r="611">
          <cell r="R611">
            <v>0</v>
          </cell>
          <cell r="S611">
            <v>0</v>
          </cell>
          <cell r="T611">
            <v>0</v>
          </cell>
          <cell r="U611">
            <v>0</v>
          </cell>
          <cell r="Y611">
            <v>0</v>
          </cell>
        </row>
        <row r="612">
          <cell r="R612">
            <v>0</v>
          </cell>
          <cell r="S612">
            <v>0</v>
          </cell>
          <cell r="T612">
            <v>0</v>
          </cell>
          <cell r="U612">
            <v>0</v>
          </cell>
          <cell r="Y612">
            <v>0</v>
          </cell>
        </row>
        <row r="613">
          <cell r="R613">
            <v>0</v>
          </cell>
          <cell r="S613">
            <v>0</v>
          </cell>
          <cell r="T613">
            <v>0</v>
          </cell>
          <cell r="U613">
            <v>0</v>
          </cell>
          <cell r="Y613">
            <v>0</v>
          </cell>
        </row>
        <row r="614">
          <cell r="R614">
            <v>0</v>
          </cell>
          <cell r="S614">
            <v>0</v>
          </cell>
          <cell r="T614">
            <v>0</v>
          </cell>
          <cell r="U614">
            <v>0</v>
          </cell>
          <cell r="Y614">
            <v>0</v>
          </cell>
        </row>
        <row r="615">
          <cell r="R615">
            <v>433950.08</v>
          </cell>
          <cell r="S615">
            <v>433950.08</v>
          </cell>
          <cell r="T615">
            <v>682849.47</v>
          </cell>
          <cell r="U615">
            <v>682849.47</v>
          </cell>
          <cell r="Y615">
            <v>231174.22</v>
          </cell>
        </row>
        <row r="616">
          <cell r="R616">
            <v>0</v>
          </cell>
          <cell r="S616">
            <v>0</v>
          </cell>
          <cell r="T616">
            <v>0</v>
          </cell>
          <cell r="U616">
            <v>0</v>
          </cell>
          <cell r="Y616">
            <v>0</v>
          </cell>
        </row>
        <row r="617">
          <cell r="R617">
            <v>0</v>
          </cell>
          <cell r="S617">
            <v>0</v>
          </cell>
          <cell r="T617">
            <v>0</v>
          </cell>
          <cell r="U617">
            <v>0</v>
          </cell>
          <cell r="Y617">
            <v>0</v>
          </cell>
        </row>
        <row r="618">
          <cell r="R618">
            <v>0</v>
          </cell>
          <cell r="S618">
            <v>0</v>
          </cell>
          <cell r="T618">
            <v>0</v>
          </cell>
          <cell r="U618">
            <v>0</v>
          </cell>
          <cell r="Y618">
            <v>0</v>
          </cell>
        </row>
        <row r="619">
          <cell r="R619">
            <v>0</v>
          </cell>
          <cell r="S619">
            <v>0</v>
          </cell>
          <cell r="T619">
            <v>0</v>
          </cell>
          <cell r="U619">
            <v>0</v>
          </cell>
          <cell r="Y619">
            <v>0</v>
          </cell>
        </row>
        <row r="620">
          <cell r="R620">
            <v>66049.919999999998</v>
          </cell>
          <cell r="S620">
            <v>66349.17</v>
          </cell>
          <cell r="T620">
            <v>67150.53</v>
          </cell>
          <cell r="U620">
            <v>67150.53</v>
          </cell>
          <cell r="Y620">
            <v>104015.73</v>
          </cell>
        </row>
        <row r="621">
          <cell r="R621">
            <v>0</v>
          </cell>
          <cell r="S621">
            <v>0</v>
          </cell>
          <cell r="T621">
            <v>0</v>
          </cell>
          <cell r="U621">
            <v>0</v>
          </cell>
          <cell r="Y621">
            <v>0</v>
          </cell>
        </row>
        <row r="622">
          <cell r="R622">
            <v>12051.91</v>
          </cell>
          <cell r="S622">
            <v>10956.28</v>
          </cell>
          <cell r="T622">
            <v>9860.65</v>
          </cell>
          <cell r="U622">
            <v>8765.02</v>
          </cell>
          <cell r="Y622">
            <v>4382.5</v>
          </cell>
        </row>
        <row r="623">
          <cell r="R623">
            <v>0</v>
          </cell>
          <cell r="S623">
            <v>0</v>
          </cell>
          <cell r="T623">
            <v>0</v>
          </cell>
          <cell r="U623">
            <v>0</v>
          </cell>
          <cell r="Y623">
            <v>0</v>
          </cell>
        </row>
        <row r="624">
          <cell r="R624">
            <v>70662.600000000006</v>
          </cell>
          <cell r="S624">
            <v>69671.100000000006</v>
          </cell>
          <cell r="T624">
            <v>77909.81</v>
          </cell>
          <cell r="U624">
            <v>80135.31</v>
          </cell>
          <cell r="Y624">
            <v>89031.44</v>
          </cell>
        </row>
        <row r="625">
          <cell r="R625">
            <v>43097.78</v>
          </cell>
          <cell r="S625">
            <v>43097.78</v>
          </cell>
          <cell r="T625">
            <v>109187.35</v>
          </cell>
          <cell r="U625">
            <v>224099.77</v>
          </cell>
          <cell r="Y625">
            <v>432281.04</v>
          </cell>
        </row>
        <row r="626">
          <cell r="R626">
            <v>6340.53</v>
          </cell>
          <cell r="S626">
            <v>60265.440000000002</v>
          </cell>
          <cell r="T626">
            <v>90623.360000000001</v>
          </cell>
          <cell r="U626">
            <v>144178.57999999999</v>
          </cell>
          <cell r="Y626">
            <v>158621.10999999999</v>
          </cell>
        </row>
        <row r="627">
          <cell r="R627">
            <v>9267.0499999999993</v>
          </cell>
          <cell r="S627">
            <v>14402.07</v>
          </cell>
          <cell r="T627">
            <v>19075.89</v>
          </cell>
          <cell r="U627">
            <v>301835.01</v>
          </cell>
          <cell r="Y627">
            <v>949695.77</v>
          </cell>
        </row>
        <row r="628">
          <cell r="R628">
            <v>0</v>
          </cell>
          <cell r="S628">
            <v>0</v>
          </cell>
          <cell r="T628">
            <v>1405270.72</v>
          </cell>
          <cell r="U628">
            <v>1405270.72</v>
          </cell>
          <cell r="Y628">
            <v>1723048.53</v>
          </cell>
        </row>
        <row r="629">
          <cell r="R629">
            <v>0</v>
          </cell>
          <cell r="S629">
            <v>0</v>
          </cell>
          <cell r="T629">
            <v>-1405270.72</v>
          </cell>
          <cell r="U629">
            <v>-1405270.72</v>
          </cell>
          <cell r="Y629">
            <v>-1723048.53</v>
          </cell>
        </row>
        <row r="630">
          <cell r="R630">
            <v>0</v>
          </cell>
          <cell r="S630">
            <v>0</v>
          </cell>
          <cell r="T630">
            <v>0</v>
          </cell>
          <cell r="U630">
            <v>0</v>
          </cell>
          <cell r="Y630">
            <v>0</v>
          </cell>
        </row>
        <row r="631">
          <cell r="R631">
            <v>0</v>
          </cell>
          <cell r="S631">
            <v>0</v>
          </cell>
          <cell r="T631">
            <v>0</v>
          </cell>
          <cell r="U631">
            <v>0</v>
          </cell>
          <cell r="Y631">
            <v>0</v>
          </cell>
        </row>
        <row r="632">
          <cell r="R632">
            <v>5616582.2599999998</v>
          </cell>
          <cell r="S632">
            <v>5827221.7800000003</v>
          </cell>
          <cell r="T632">
            <v>6566911.3899999997</v>
          </cell>
          <cell r="U632">
            <v>6987117.3099999996</v>
          </cell>
          <cell r="Y632">
            <v>8421072.0600000005</v>
          </cell>
        </row>
        <row r="633">
          <cell r="R633">
            <v>915717.73</v>
          </cell>
          <cell r="S633">
            <v>952367.21</v>
          </cell>
          <cell r="T633">
            <v>1150781.6000000001</v>
          </cell>
          <cell r="U633">
            <v>1340988.68</v>
          </cell>
          <cell r="Y633">
            <v>2030187.12</v>
          </cell>
        </row>
        <row r="634">
          <cell r="R634">
            <v>232596.08</v>
          </cell>
          <cell r="S634">
            <v>239508.19</v>
          </cell>
          <cell r="T634">
            <v>249911.84</v>
          </cell>
          <cell r="U634">
            <v>258241.02</v>
          </cell>
          <cell r="Y634">
            <v>303633.37</v>
          </cell>
        </row>
        <row r="635">
          <cell r="R635">
            <v>110552.54</v>
          </cell>
          <cell r="S635">
            <v>113799.55</v>
          </cell>
          <cell r="T635">
            <v>118686.74</v>
          </cell>
          <cell r="U635">
            <v>122599.43</v>
          </cell>
          <cell r="Y635">
            <v>143922.79999999999</v>
          </cell>
        </row>
        <row r="636">
          <cell r="R636">
            <v>0</v>
          </cell>
          <cell r="S636">
            <v>0</v>
          </cell>
          <cell r="T636">
            <v>0</v>
          </cell>
          <cell r="U636">
            <v>0</v>
          </cell>
          <cell r="Y636">
            <v>0</v>
          </cell>
        </row>
        <row r="637">
          <cell r="R637">
            <v>1184110.0900000001</v>
          </cell>
          <cell r="S637">
            <v>1274780.02</v>
          </cell>
          <cell r="T637">
            <v>1401824.86</v>
          </cell>
          <cell r="U637">
            <v>1563930.4</v>
          </cell>
          <cell r="Y637">
            <v>1823435.88</v>
          </cell>
        </row>
        <row r="638">
          <cell r="R638">
            <v>542684.44999999995</v>
          </cell>
          <cell r="S638">
            <v>585277.26</v>
          </cell>
          <cell r="T638">
            <v>644957.42000000004</v>
          </cell>
          <cell r="U638">
            <v>721107.59</v>
          </cell>
          <cell r="Y638">
            <v>843012.05</v>
          </cell>
        </row>
        <row r="639">
          <cell r="R639">
            <v>-6928634.3099999996</v>
          </cell>
          <cell r="S639">
            <v>-7723150.3799999999</v>
          </cell>
          <cell r="T639">
            <v>-8218648.0899999999</v>
          </cell>
          <cell r="U639">
            <v>-8419648.4100000001</v>
          </cell>
          <cell r="Y639">
            <v>-9228127.3300000001</v>
          </cell>
        </row>
        <row r="640">
          <cell r="R640">
            <v>-1521958.18</v>
          </cell>
          <cell r="S640">
            <v>-3241266.21</v>
          </cell>
          <cell r="T640">
            <v>-1914425.76</v>
          </cell>
          <cell r="U640">
            <v>-2184695.7000000002</v>
          </cell>
          <cell r="Y640">
            <v>-3017121.97</v>
          </cell>
        </row>
        <row r="641">
          <cell r="R641">
            <v>3625803.92</v>
          </cell>
          <cell r="S641">
            <v>3750255.64</v>
          </cell>
          <cell r="T641">
            <v>3929777.98</v>
          </cell>
          <cell r="U641">
            <v>4195721.3099999996</v>
          </cell>
          <cell r="Y641">
            <v>5918793.7699999996</v>
          </cell>
        </row>
        <row r="642">
          <cell r="R642">
            <v>-3199913.3</v>
          </cell>
          <cell r="S642">
            <v>-3199913.3</v>
          </cell>
          <cell r="T642">
            <v>-3750255.64</v>
          </cell>
          <cell r="U642">
            <v>-3750255.64</v>
          </cell>
          <cell r="Y642">
            <v>-4810020.5999999996</v>
          </cell>
        </row>
        <row r="643">
          <cell r="R643">
            <v>67765</v>
          </cell>
          <cell r="S643">
            <v>84314.41</v>
          </cell>
          <cell r="T643">
            <v>127139.51</v>
          </cell>
          <cell r="U643">
            <v>184980.13</v>
          </cell>
          <cell r="Y643">
            <v>31224</v>
          </cell>
        </row>
        <row r="644">
          <cell r="R644">
            <v>0</v>
          </cell>
          <cell r="S644">
            <v>0</v>
          </cell>
          <cell r="T644">
            <v>0</v>
          </cell>
          <cell r="U644">
            <v>0</v>
          </cell>
          <cell r="Y644">
            <v>0</v>
          </cell>
        </row>
        <row r="645">
          <cell r="R645">
            <v>0</v>
          </cell>
          <cell r="S645">
            <v>0</v>
          </cell>
          <cell r="T645">
            <v>0</v>
          </cell>
          <cell r="U645">
            <v>0</v>
          </cell>
          <cell r="Y645">
            <v>0</v>
          </cell>
        </row>
        <row r="646">
          <cell r="R646">
            <v>329023.5</v>
          </cell>
          <cell r="S646">
            <v>392185.61</v>
          </cell>
          <cell r="T646">
            <v>443611.95</v>
          </cell>
          <cell r="U646">
            <v>470589.49</v>
          </cell>
          <cell r="Y646">
            <v>498948.74</v>
          </cell>
        </row>
        <row r="647">
          <cell r="R647">
            <v>0</v>
          </cell>
          <cell r="S647">
            <v>0</v>
          </cell>
          <cell r="T647">
            <v>0</v>
          </cell>
          <cell r="U647">
            <v>0</v>
          </cell>
          <cell r="Y647">
            <v>0</v>
          </cell>
        </row>
        <row r="648">
          <cell r="R648">
            <v>-93055.039999999994</v>
          </cell>
          <cell r="S648">
            <v>13862.42</v>
          </cell>
          <cell r="T648">
            <v>16693.18</v>
          </cell>
          <cell r="U648">
            <v>13657.23</v>
          </cell>
          <cell r="Y648">
            <v>1235.43</v>
          </cell>
        </row>
        <row r="649">
          <cell r="R649">
            <v>0</v>
          </cell>
          <cell r="S649">
            <v>0</v>
          </cell>
          <cell r="T649">
            <v>0</v>
          </cell>
          <cell r="U649">
            <v>0</v>
          </cell>
          <cell r="Y649">
            <v>0</v>
          </cell>
        </row>
        <row r="650">
          <cell r="R650">
            <v>177365.79</v>
          </cell>
          <cell r="S650">
            <v>477219.15</v>
          </cell>
          <cell r="T650">
            <v>590676.76</v>
          </cell>
          <cell r="U650">
            <v>596086.55000000005</v>
          </cell>
          <cell r="Y650">
            <v>478128.62</v>
          </cell>
        </row>
        <row r="651">
          <cell r="R651">
            <v>-103700.89</v>
          </cell>
          <cell r="S651">
            <v>48979.58</v>
          </cell>
          <cell r="T651">
            <v>159013.16</v>
          </cell>
          <cell r="U651">
            <v>110603.27</v>
          </cell>
          <cell r="Y651">
            <v>51938.92</v>
          </cell>
        </row>
        <row r="652">
          <cell r="R652">
            <v>-1168.17</v>
          </cell>
          <cell r="S652">
            <v>3602.12</v>
          </cell>
          <cell r="T652">
            <v>3602.12</v>
          </cell>
          <cell r="U652">
            <v>3602.12</v>
          </cell>
          <cell r="Y652">
            <v>0</v>
          </cell>
        </row>
        <row r="653">
          <cell r="R653">
            <v>4770.29</v>
          </cell>
          <cell r="S653">
            <v>0</v>
          </cell>
          <cell r="T653">
            <v>0</v>
          </cell>
          <cell r="U653">
            <v>0</v>
          </cell>
          <cell r="Y653">
            <v>0</v>
          </cell>
        </row>
        <row r="654">
          <cell r="R654">
            <v>0</v>
          </cell>
          <cell r="S654">
            <v>0</v>
          </cell>
          <cell r="T654">
            <v>0</v>
          </cell>
          <cell r="U654">
            <v>0</v>
          </cell>
          <cell r="Y654">
            <v>0</v>
          </cell>
        </row>
        <row r="655">
          <cell r="R655">
            <v>0</v>
          </cell>
          <cell r="S655">
            <v>0</v>
          </cell>
          <cell r="T655">
            <v>0</v>
          </cell>
          <cell r="U655">
            <v>0</v>
          </cell>
          <cell r="Y655">
            <v>0</v>
          </cell>
        </row>
        <row r="656">
          <cell r="R656">
            <v>0</v>
          </cell>
          <cell r="S656">
            <v>0</v>
          </cell>
          <cell r="T656">
            <v>0</v>
          </cell>
          <cell r="U656">
            <v>0</v>
          </cell>
          <cell r="Y656">
            <v>0</v>
          </cell>
        </row>
        <row r="657">
          <cell r="R657">
            <v>0</v>
          </cell>
          <cell r="S657">
            <v>0</v>
          </cell>
          <cell r="T657">
            <v>0</v>
          </cell>
          <cell r="U657">
            <v>0</v>
          </cell>
          <cell r="Y657">
            <v>0</v>
          </cell>
        </row>
        <row r="658">
          <cell r="R658">
            <v>0</v>
          </cell>
          <cell r="S658">
            <v>-3274.02</v>
          </cell>
          <cell r="T658">
            <v>45666.52</v>
          </cell>
          <cell r="U658">
            <v>45666.52</v>
          </cell>
          <cell r="Y658">
            <v>46034.67</v>
          </cell>
        </row>
        <row r="659">
          <cell r="R659">
            <v>0</v>
          </cell>
          <cell r="S659">
            <v>0</v>
          </cell>
          <cell r="T659">
            <v>0</v>
          </cell>
          <cell r="U659">
            <v>0</v>
          </cell>
          <cell r="Y659">
            <v>0</v>
          </cell>
        </row>
        <row r="660">
          <cell r="R660">
            <v>0</v>
          </cell>
          <cell r="S660">
            <v>0</v>
          </cell>
          <cell r="T660">
            <v>0</v>
          </cell>
          <cell r="U660">
            <v>0</v>
          </cell>
          <cell r="Y660">
            <v>0</v>
          </cell>
        </row>
        <row r="661">
          <cell r="R661">
            <v>0</v>
          </cell>
          <cell r="S661">
            <v>0</v>
          </cell>
          <cell r="T661">
            <v>0</v>
          </cell>
          <cell r="U661">
            <v>0</v>
          </cell>
          <cell r="Y661">
            <v>0</v>
          </cell>
        </row>
        <row r="662">
          <cell r="R662">
            <v>0</v>
          </cell>
          <cell r="S662">
            <v>0</v>
          </cell>
          <cell r="T662">
            <v>0</v>
          </cell>
          <cell r="U662">
            <v>0</v>
          </cell>
          <cell r="Y662">
            <v>0</v>
          </cell>
        </row>
        <row r="663">
          <cell r="R663">
            <v>0</v>
          </cell>
          <cell r="S663">
            <v>0</v>
          </cell>
          <cell r="T663">
            <v>0</v>
          </cell>
          <cell r="U663">
            <v>0</v>
          </cell>
          <cell r="Y663">
            <v>0</v>
          </cell>
        </row>
        <row r="664">
          <cell r="R664">
            <v>0</v>
          </cell>
          <cell r="S664">
            <v>0</v>
          </cell>
          <cell r="T664">
            <v>0</v>
          </cell>
          <cell r="U664">
            <v>0</v>
          </cell>
          <cell r="Y664">
            <v>0</v>
          </cell>
        </row>
        <row r="665">
          <cell r="R665">
            <v>0</v>
          </cell>
          <cell r="S665">
            <v>0</v>
          </cell>
          <cell r="T665">
            <v>0</v>
          </cell>
          <cell r="U665">
            <v>0</v>
          </cell>
          <cell r="Y665">
            <v>0</v>
          </cell>
        </row>
        <row r="666">
          <cell r="R666">
            <v>0</v>
          </cell>
          <cell r="S666">
            <v>0</v>
          </cell>
          <cell r="T666">
            <v>0</v>
          </cell>
          <cell r="U666">
            <v>0</v>
          </cell>
          <cell r="Y666">
            <v>0</v>
          </cell>
        </row>
        <row r="667">
          <cell r="R667">
            <v>0</v>
          </cell>
          <cell r="S667">
            <v>0</v>
          </cell>
          <cell r="T667">
            <v>0</v>
          </cell>
          <cell r="U667">
            <v>0</v>
          </cell>
          <cell r="Y667">
            <v>0</v>
          </cell>
        </row>
        <row r="668">
          <cell r="R668">
            <v>0</v>
          </cell>
          <cell r="S668">
            <v>0</v>
          </cell>
          <cell r="T668">
            <v>0</v>
          </cell>
          <cell r="U668">
            <v>0</v>
          </cell>
          <cell r="Y668">
            <v>0</v>
          </cell>
        </row>
        <row r="669">
          <cell r="R669">
            <v>0</v>
          </cell>
          <cell r="S669">
            <v>0</v>
          </cell>
          <cell r="T669">
            <v>0</v>
          </cell>
          <cell r="U669">
            <v>0</v>
          </cell>
          <cell r="Y669">
            <v>0</v>
          </cell>
        </row>
        <row r="670">
          <cell r="R670">
            <v>0</v>
          </cell>
          <cell r="S670">
            <v>0</v>
          </cell>
          <cell r="T670">
            <v>0</v>
          </cell>
          <cell r="U670">
            <v>0</v>
          </cell>
          <cell r="Y670">
            <v>0</v>
          </cell>
        </row>
        <row r="671">
          <cell r="R671">
            <v>0</v>
          </cell>
          <cell r="S671">
            <v>0</v>
          </cell>
          <cell r="T671">
            <v>0</v>
          </cell>
          <cell r="U671">
            <v>0</v>
          </cell>
          <cell r="Y671">
            <v>0</v>
          </cell>
        </row>
        <row r="672">
          <cell r="R672">
            <v>791.19</v>
          </cell>
          <cell r="S672">
            <v>0</v>
          </cell>
          <cell r="T672">
            <v>0</v>
          </cell>
          <cell r="U672">
            <v>0</v>
          </cell>
          <cell r="Y672">
            <v>0</v>
          </cell>
        </row>
        <row r="673">
          <cell r="R673">
            <v>0</v>
          </cell>
          <cell r="S673">
            <v>0</v>
          </cell>
          <cell r="T673">
            <v>0</v>
          </cell>
          <cell r="U673">
            <v>0</v>
          </cell>
          <cell r="Y673">
            <v>0</v>
          </cell>
        </row>
        <row r="674">
          <cell r="R674">
            <v>0</v>
          </cell>
          <cell r="S674">
            <v>0</v>
          </cell>
          <cell r="T674">
            <v>0</v>
          </cell>
          <cell r="U674">
            <v>0</v>
          </cell>
          <cell r="Y674">
            <v>0</v>
          </cell>
        </row>
        <row r="675">
          <cell r="R675">
            <v>0</v>
          </cell>
          <cell r="S675">
            <v>0</v>
          </cell>
          <cell r="T675">
            <v>0</v>
          </cell>
          <cell r="U675">
            <v>0</v>
          </cell>
          <cell r="Y675">
            <v>0</v>
          </cell>
        </row>
        <row r="676">
          <cell r="R676">
            <v>0</v>
          </cell>
          <cell r="S676">
            <v>0</v>
          </cell>
          <cell r="T676">
            <v>0</v>
          </cell>
          <cell r="U676">
            <v>0</v>
          </cell>
          <cell r="Y676">
            <v>0</v>
          </cell>
        </row>
        <row r="677">
          <cell r="R677">
            <v>0</v>
          </cell>
          <cell r="S677">
            <v>0</v>
          </cell>
          <cell r="T677">
            <v>0</v>
          </cell>
          <cell r="U677">
            <v>0</v>
          </cell>
          <cell r="Y677">
            <v>0</v>
          </cell>
        </row>
        <row r="678">
          <cell r="R678">
            <v>0</v>
          </cell>
          <cell r="S678">
            <v>0</v>
          </cell>
          <cell r="T678">
            <v>0</v>
          </cell>
          <cell r="U678">
            <v>0</v>
          </cell>
          <cell r="Y678">
            <v>0</v>
          </cell>
        </row>
        <row r="679">
          <cell r="R679">
            <v>0</v>
          </cell>
          <cell r="S679">
            <v>0</v>
          </cell>
          <cell r="T679">
            <v>0</v>
          </cell>
          <cell r="U679">
            <v>0</v>
          </cell>
          <cell r="Y679">
            <v>0</v>
          </cell>
        </row>
        <row r="680">
          <cell r="R680">
            <v>-107.23</v>
          </cell>
          <cell r="S680">
            <v>-197.6</v>
          </cell>
          <cell r="T680">
            <v>0</v>
          </cell>
          <cell r="U680">
            <v>0</v>
          </cell>
          <cell r="Y680">
            <v>3391.12</v>
          </cell>
        </row>
        <row r="681">
          <cell r="R681">
            <v>0</v>
          </cell>
          <cell r="S681">
            <v>16.05</v>
          </cell>
          <cell r="T681">
            <v>0</v>
          </cell>
          <cell r="U681">
            <v>0</v>
          </cell>
          <cell r="Y681">
            <v>0</v>
          </cell>
        </row>
        <row r="683">
          <cell r="R683">
            <v>-218928.53</v>
          </cell>
          <cell r="S683">
            <v>-201353.89</v>
          </cell>
          <cell r="T683">
            <v>-193515.45</v>
          </cell>
          <cell r="U683">
            <v>-195799.42</v>
          </cell>
          <cell r="Y683">
            <v>-281532.48</v>
          </cell>
        </row>
        <row r="684">
          <cell r="Y684">
            <v>86583.81</v>
          </cell>
        </row>
        <row r="685">
          <cell r="R685">
            <v>-3295.88</v>
          </cell>
          <cell r="S685">
            <v>-7723.53</v>
          </cell>
          <cell r="T685">
            <v>-12181.81</v>
          </cell>
          <cell r="U685">
            <v>-12181.81</v>
          </cell>
          <cell r="Y685">
            <v>-22545.93</v>
          </cell>
        </row>
        <row r="687">
          <cell r="R687">
            <v>584327.82999999996</v>
          </cell>
          <cell r="S687">
            <v>710024.84</v>
          </cell>
          <cell r="T687">
            <v>969605.3</v>
          </cell>
          <cell r="U687">
            <v>813138.74</v>
          </cell>
          <cell r="Y687">
            <v>559968.39</v>
          </cell>
        </row>
        <row r="688">
          <cell r="R688">
            <v>0</v>
          </cell>
          <cell r="S688">
            <v>0</v>
          </cell>
          <cell r="T688">
            <v>0</v>
          </cell>
          <cell r="U688">
            <v>0</v>
          </cell>
          <cell r="Y688">
            <v>0</v>
          </cell>
        </row>
        <row r="689">
          <cell r="R689">
            <v>946793.88</v>
          </cell>
          <cell r="S689">
            <v>1022809.38</v>
          </cell>
          <cell r="T689">
            <v>1136278.6599999999</v>
          </cell>
          <cell r="U689">
            <v>982803.25</v>
          </cell>
          <cell r="Y689">
            <v>836897.37</v>
          </cell>
        </row>
        <row r="690">
          <cell r="R690">
            <v>0</v>
          </cell>
          <cell r="S690">
            <v>0</v>
          </cell>
          <cell r="T690">
            <v>0</v>
          </cell>
          <cell r="U690">
            <v>0</v>
          </cell>
          <cell r="Y690">
            <v>726.88</v>
          </cell>
        </row>
        <row r="691">
          <cell r="R691">
            <v>0</v>
          </cell>
          <cell r="S691">
            <v>0</v>
          </cell>
          <cell r="T691">
            <v>0</v>
          </cell>
          <cell r="U691">
            <v>0</v>
          </cell>
          <cell r="Y691">
            <v>0</v>
          </cell>
        </row>
        <row r="692">
          <cell r="R692">
            <v>9043000</v>
          </cell>
          <cell r="S692">
            <v>9043000</v>
          </cell>
          <cell r="T692">
            <v>9043582</v>
          </cell>
          <cell r="U692">
            <v>9043582</v>
          </cell>
          <cell r="Y692">
            <v>9043582</v>
          </cell>
        </row>
        <row r="693">
          <cell r="R693">
            <v>113504.05</v>
          </cell>
          <cell r="S693">
            <v>113504.05</v>
          </cell>
          <cell r="T693">
            <v>113504.05</v>
          </cell>
          <cell r="U693">
            <v>113504.05</v>
          </cell>
          <cell r="Y693">
            <v>4940.63</v>
          </cell>
        </row>
        <row r="694">
          <cell r="R694">
            <v>113453659.67</v>
          </cell>
          <cell r="S694">
            <v>114170326.34</v>
          </cell>
          <cell r="T694">
            <v>114886993.01000001</v>
          </cell>
          <cell r="U694">
            <v>115603659.68000001</v>
          </cell>
          <cell r="Y694">
            <v>118077973</v>
          </cell>
        </row>
        <row r="695">
          <cell r="R695">
            <v>12071.8</v>
          </cell>
          <cell r="S695">
            <v>8115.17</v>
          </cell>
          <cell r="T695">
            <v>8883.58</v>
          </cell>
          <cell r="U695">
            <v>8605.68</v>
          </cell>
          <cell r="Y695">
            <v>17653.41</v>
          </cell>
        </row>
        <row r="696">
          <cell r="R696">
            <v>41589.129999999997</v>
          </cell>
          <cell r="S696">
            <v>36437.89</v>
          </cell>
          <cell r="T696">
            <v>31286.65</v>
          </cell>
          <cell r="U696">
            <v>26135.41</v>
          </cell>
          <cell r="Y696">
            <v>5530.45</v>
          </cell>
        </row>
        <row r="697">
          <cell r="R697">
            <v>0</v>
          </cell>
          <cell r="S697">
            <v>0</v>
          </cell>
          <cell r="T697">
            <v>0</v>
          </cell>
          <cell r="U697">
            <v>0</v>
          </cell>
          <cell r="Y697">
            <v>0</v>
          </cell>
        </row>
        <row r="698">
          <cell r="R698">
            <v>0</v>
          </cell>
          <cell r="S698">
            <v>2035.82</v>
          </cell>
          <cell r="T698">
            <v>5776.98</v>
          </cell>
          <cell r="U698">
            <v>10770.62</v>
          </cell>
          <cell r="Y698">
            <v>14072.26</v>
          </cell>
        </row>
        <row r="699">
          <cell r="R699">
            <v>0</v>
          </cell>
          <cell r="S699">
            <v>0</v>
          </cell>
          <cell r="T699">
            <v>0</v>
          </cell>
          <cell r="U699">
            <v>0</v>
          </cell>
          <cell r="Y699">
            <v>0</v>
          </cell>
        </row>
        <row r="700">
          <cell r="R700">
            <v>245.35</v>
          </cell>
          <cell r="S700">
            <v>269.54000000000002</v>
          </cell>
          <cell r="T700">
            <v>434.03</v>
          </cell>
          <cell r="U700">
            <v>532.70000000000005</v>
          </cell>
          <cell r="Y700">
            <v>1134.68</v>
          </cell>
        </row>
        <row r="701">
          <cell r="R701">
            <v>0</v>
          </cell>
          <cell r="S701">
            <v>0</v>
          </cell>
          <cell r="T701">
            <v>0</v>
          </cell>
          <cell r="U701">
            <v>124.75</v>
          </cell>
          <cell r="Y701">
            <v>1781.93</v>
          </cell>
        </row>
        <row r="702">
          <cell r="R702">
            <v>739157.7</v>
          </cell>
          <cell r="S702">
            <v>830920.62</v>
          </cell>
          <cell r="T702">
            <v>1307507.1399999999</v>
          </cell>
          <cell r="U702">
            <v>1392264.7</v>
          </cell>
          <cell r="Y702">
            <v>1602815.67</v>
          </cell>
        </row>
        <row r="703">
          <cell r="R703">
            <v>352903.21</v>
          </cell>
          <cell r="S703">
            <v>348651.37</v>
          </cell>
          <cell r="T703">
            <v>344399.53</v>
          </cell>
          <cell r="U703">
            <v>340147.69</v>
          </cell>
          <cell r="Y703">
            <v>323140.33</v>
          </cell>
        </row>
        <row r="704">
          <cell r="R704">
            <v>0</v>
          </cell>
          <cell r="S704">
            <v>0</v>
          </cell>
          <cell r="T704">
            <v>0</v>
          </cell>
          <cell r="U704">
            <v>0</v>
          </cell>
          <cell r="Y704">
            <v>0</v>
          </cell>
        </row>
        <row r="705">
          <cell r="R705">
            <v>0</v>
          </cell>
          <cell r="S705">
            <v>0</v>
          </cell>
          <cell r="T705">
            <v>0</v>
          </cell>
          <cell r="U705">
            <v>0</v>
          </cell>
          <cell r="Y705">
            <v>0</v>
          </cell>
        </row>
        <row r="706">
          <cell r="R706">
            <v>0</v>
          </cell>
          <cell r="S706">
            <v>0</v>
          </cell>
          <cell r="T706">
            <v>0</v>
          </cell>
          <cell r="U706">
            <v>216.13</v>
          </cell>
          <cell r="Y706">
            <v>39733.89</v>
          </cell>
        </row>
        <row r="707">
          <cell r="R707">
            <v>0</v>
          </cell>
          <cell r="S707">
            <v>0</v>
          </cell>
          <cell r="T707">
            <v>0</v>
          </cell>
          <cell r="U707">
            <v>0</v>
          </cell>
          <cell r="Y707">
            <v>0</v>
          </cell>
        </row>
        <row r="708">
          <cell r="R708">
            <v>0</v>
          </cell>
          <cell r="S708">
            <v>0</v>
          </cell>
          <cell r="T708">
            <v>0</v>
          </cell>
          <cell r="U708">
            <v>0</v>
          </cell>
          <cell r="Y708">
            <v>0</v>
          </cell>
        </row>
        <row r="709">
          <cell r="R709">
            <v>0</v>
          </cell>
          <cell r="S709">
            <v>0</v>
          </cell>
          <cell r="T709">
            <v>0</v>
          </cell>
          <cell r="U709">
            <v>0</v>
          </cell>
          <cell r="Y709">
            <v>0</v>
          </cell>
        </row>
        <row r="710">
          <cell r="R710">
            <v>0</v>
          </cell>
          <cell r="S710">
            <v>0</v>
          </cell>
          <cell r="T710">
            <v>0</v>
          </cell>
          <cell r="U710">
            <v>0</v>
          </cell>
          <cell r="Y710">
            <v>0</v>
          </cell>
        </row>
        <row r="711">
          <cell r="R711">
            <v>0</v>
          </cell>
          <cell r="S711">
            <v>0</v>
          </cell>
          <cell r="T711">
            <v>0</v>
          </cell>
          <cell r="U711">
            <v>0</v>
          </cell>
          <cell r="Y711">
            <v>0</v>
          </cell>
        </row>
        <row r="712">
          <cell r="R712">
            <v>0</v>
          </cell>
          <cell r="S712">
            <v>0</v>
          </cell>
          <cell r="T712">
            <v>0</v>
          </cell>
          <cell r="U712">
            <v>0</v>
          </cell>
          <cell r="Y712">
            <v>0</v>
          </cell>
        </row>
        <row r="713">
          <cell r="R713">
            <v>0</v>
          </cell>
          <cell r="S713">
            <v>0</v>
          </cell>
          <cell r="T713">
            <v>0</v>
          </cell>
          <cell r="U713">
            <v>0</v>
          </cell>
          <cell r="Y713">
            <v>0</v>
          </cell>
        </row>
        <row r="714">
          <cell r="R714">
            <v>0</v>
          </cell>
          <cell r="S714">
            <v>0</v>
          </cell>
          <cell r="T714">
            <v>0</v>
          </cell>
          <cell r="U714">
            <v>0</v>
          </cell>
          <cell r="Y714">
            <v>0</v>
          </cell>
        </row>
        <row r="715">
          <cell r="R715">
            <v>0</v>
          </cell>
          <cell r="S715">
            <v>0</v>
          </cell>
          <cell r="T715">
            <v>0</v>
          </cell>
          <cell r="U715">
            <v>0</v>
          </cell>
          <cell r="Y715">
            <v>0</v>
          </cell>
        </row>
        <row r="716">
          <cell r="R716">
            <v>0</v>
          </cell>
          <cell r="S716">
            <v>0</v>
          </cell>
          <cell r="T716">
            <v>0</v>
          </cell>
          <cell r="U716">
            <v>0</v>
          </cell>
          <cell r="Y716">
            <v>0</v>
          </cell>
        </row>
        <row r="717">
          <cell r="R717">
            <v>5285023.66</v>
          </cell>
          <cell r="S717">
            <v>5285023.66</v>
          </cell>
          <cell r="T717">
            <v>9011727.9600000009</v>
          </cell>
          <cell r="U717">
            <v>137391.96</v>
          </cell>
          <cell r="Y717">
            <v>0</v>
          </cell>
        </row>
        <row r="718">
          <cell r="R718">
            <v>-576</v>
          </cell>
          <cell r="S718">
            <v>-576</v>
          </cell>
          <cell r="T718">
            <v>0</v>
          </cell>
          <cell r="U718">
            <v>0</v>
          </cell>
          <cell r="Y718">
            <v>0</v>
          </cell>
        </row>
        <row r="719">
          <cell r="R719">
            <v>0</v>
          </cell>
          <cell r="S719">
            <v>0</v>
          </cell>
          <cell r="T719">
            <v>0</v>
          </cell>
          <cell r="U719">
            <v>0</v>
          </cell>
          <cell r="Y719">
            <v>0</v>
          </cell>
        </row>
        <row r="720">
          <cell r="R720">
            <v>0</v>
          </cell>
          <cell r="S720">
            <v>0</v>
          </cell>
          <cell r="T720">
            <v>0</v>
          </cell>
          <cell r="U720">
            <v>0</v>
          </cell>
          <cell r="Y720">
            <v>0</v>
          </cell>
        </row>
        <row r="721">
          <cell r="R721">
            <v>9233.49</v>
          </cell>
          <cell r="S721">
            <v>9350.02</v>
          </cell>
          <cell r="T721">
            <v>19105.45</v>
          </cell>
          <cell r="U721">
            <v>19273.88</v>
          </cell>
          <cell r="Y721">
            <v>19211.62</v>
          </cell>
        </row>
        <row r="722">
          <cell r="R722">
            <v>0</v>
          </cell>
          <cell r="S722">
            <v>0</v>
          </cell>
          <cell r="T722">
            <v>0</v>
          </cell>
          <cell r="U722">
            <v>0</v>
          </cell>
          <cell r="Y722">
            <v>0</v>
          </cell>
        </row>
        <row r="723">
          <cell r="R723">
            <v>0</v>
          </cell>
          <cell r="S723">
            <v>0</v>
          </cell>
          <cell r="T723">
            <v>0</v>
          </cell>
          <cell r="U723">
            <v>0</v>
          </cell>
          <cell r="Y723">
            <v>0</v>
          </cell>
        </row>
        <row r="724">
          <cell r="R724">
            <v>190511</v>
          </cell>
          <cell r="S724">
            <v>190511</v>
          </cell>
          <cell r="T724">
            <v>188923.41</v>
          </cell>
          <cell r="U724">
            <v>187335.82</v>
          </cell>
          <cell r="Y724">
            <v>180985.46</v>
          </cell>
        </row>
        <row r="725">
          <cell r="R725">
            <v>0</v>
          </cell>
          <cell r="S725">
            <v>0</v>
          </cell>
          <cell r="T725">
            <v>0</v>
          </cell>
          <cell r="U725">
            <v>0</v>
          </cell>
          <cell r="Y725">
            <v>0</v>
          </cell>
        </row>
        <row r="726">
          <cell r="R726">
            <v>0</v>
          </cell>
          <cell r="S726">
            <v>0</v>
          </cell>
          <cell r="T726">
            <v>0</v>
          </cell>
          <cell r="U726">
            <v>0</v>
          </cell>
          <cell r="Y726">
            <v>0</v>
          </cell>
        </row>
        <row r="727">
          <cell r="R727">
            <v>0</v>
          </cell>
          <cell r="S727">
            <v>0</v>
          </cell>
          <cell r="T727">
            <v>0</v>
          </cell>
          <cell r="U727">
            <v>0</v>
          </cell>
          <cell r="Y727">
            <v>0</v>
          </cell>
        </row>
        <row r="728">
          <cell r="R728">
            <v>0</v>
          </cell>
          <cell r="S728">
            <v>0</v>
          </cell>
          <cell r="T728">
            <v>0</v>
          </cell>
          <cell r="U728">
            <v>0</v>
          </cell>
          <cell r="Y728">
            <v>0</v>
          </cell>
        </row>
        <row r="729">
          <cell r="R729">
            <v>0</v>
          </cell>
          <cell r="S729">
            <v>0</v>
          </cell>
          <cell r="T729">
            <v>0</v>
          </cell>
          <cell r="U729">
            <v>0</v>
          </cell>
          <cell r="Y729">
            <v>0</v>
          </cell>
        </row>
        <row r="730">
          <cell r="R730">
            <v>0</v>
          </cell>
          <cell r="S730">
            <v>0</v>
          </cell>
          <cell r="T730">
            <v>0</v>
          </cell>
          <cell r="U730">
            <v>0</v>
          </cell>
          <cell r="Y730">
            <v>0</v>
          </cell>
        </row>
        <row r="731">
          <cell r="R731">
            <v>-24459420</v>
          </cell>
          <cell r="S731">
            <v>-24611484</v>
          </cell>
          <cell r="T731">
            <v>-21852537</v>
          </cell>
          <cell r="U731">
            <v>-21346125</v>
          </cell>
          <cell r="Y731">
            <v>-36540039</v>
          </cell>
        </row>
        <row r="732">
          <cell r="R732">
            <v>3250409</v>
          </cell>
          <cell r="S732">
            <v>3250409</v>
          </cell>
          <cell r="T732">
            <v>-7111753</v>
          </cell>
          <cell r="U732">
            <v>-7111753</v>
          </cell>
          <cell r="Y732">
            <v>-4178587</v>
          </cell>
        </row>
        <row r="733">
          <cell r="R733">
            <v>0</v>
          </cell>
          <cell r="S733">
            <v>0</v>
          </cell>
          <cell r="T733">
            <v>0</v>
          </cell>
          <cell r="U733">
            <v>0</v>
          </cell>
          <cell r="Y733">
            <v>0</v>
          </cell>
        </row>
        <row r="735">
          <cell r="R735">
            <v>258.83999999999997</v>
          </cell>
          <cell r="S735">
            <v>258.83999999999997</v>
          </cell>
          <cell r="T735">
            <v>0</v>
          </cell>
          <cell r="U735">
            <v>0</v>
          </cell>
          <cell r="Y735">
            <v>0</v>
          </cell>
        </row>
        <row r="736">
          <cell r="R736">
            <v>36760.44</v>
          </cell>
          <cell r="S736">
            <v>84677.87</v>
          </cell>
          <cell r="T736">
            <v>195229.06</v>
          </cell>
          <cell r="U736">
            <v>293739.88</v>
          </cell>
          <cell r="Y736">
            <v>532931.11</v>
          </cell>
        </row>
        <row r="737">
          <cell r="R737">
            <v>226287.12</v>
          </cell>
          <cell r="S737">
            <v>222385.62</v>
          </cell>
          <cell r="T737">
            <v>218484.12</v>
          </cell>
          <cell r="U737">
            <v>214582.62</v>
          </cell>
          <cell r="Y737">
            <v>198976.62</v>
          </cell>
        </row>
        <row r="738">
          <cell r="R738">
            <v>0</v>
          </cell>
          <cell r="S738">
            <v>0</v>
          </cell>
          <cell r="T738">
            <v>0</v>
          </cell>
          <cell r="U738">
            <v>0</v>
          </cell>
          <cell r="Y738">
            <v>0</v>
          </cell>
        </row>
        <row r="739">
          <cell r="R739">
            <v>-630.4</v>
          </cell>
          <cell r="S739">
            <v>0</v>
          </cell>
          <cell r="T739">
            <v>0</v>
          </cell>
          <cell r="U739">
            <v>0</v>
          </cell>
          <cell r="Y739">
            <v>0</v>
          </cell>
        </row>
        <row r="740">
          <cell r="R740">
            <v>148</v>
          </cell>
          <cell r="S740">
            <v>0</v>
          </cell>
          <cell r="T740">
            <v>0</v>
          </cell>
          <cell r="U740">
            <v>0</v>
          </cell>
          <cell r="Y740">
            <v>2872</v>
          </cell>
        </row>
        <row r="741">
          <cell r="R741">
            <v>0</v>
          </cell>
          <cell r="S741">
            <v>0</v>
          </cell>
          <cell r="T741">
            <v>0</v>
          </cell>
          <cell r="U741">
            <v>0</v>
          </cell>
          <cell r="Y741">
            <v>0</v>
          </cell>
        </row>
        <row r="742">
          <cell r="Y742">
            <v>226.8</v>
          </cell>
        </row>
        <row r="743">
          <cell r="R743">
            <v>28484.9</v>
          </cell>
          <cell r="S743">
            <v>82321.899999999994</v>
          </cell>
          <cell r="T743">
            <v>83467.960000000006</v>
          </cell>
          <cell r="U743">
            <v>86052.160000000003</v>
          </cell>
          <cell r="Y743">
            <v>107840.44</v>
          </cell>
        </row>
        <row r="744">
          <cell r="R744">
            <v>0</v>
          </cell>
          <cell r="S744">
            <v>0</v>
          </cell>
          <cell r="T744">
            <v>0</v>
          </cell>
          <cell r="U744">
            <v>0</v>
          </cell>
          <cell r="Y744">
            <v>0</v>
          </cell>
        </row>
        <row r="745">
          <cell r="R745">
            <v>31881857.5</v>
          </cell>
          <cell r="S745">
            <v>31881857.5</v>
          </cell>
          <cell r="T745">
            <v>31938944.460000001</v>
          </cell>
          <cell r="U745">
            <v>31938944.460000001</v>
          </cell>
          <cell r="Y745">
            <v>31384086.16</v>
          </cell>
        </row>
        <row r="746">
          <cell r="R746">
            <v>-58177768.280000001</v>
          </cell>
          <cell r="S746">
            <v>-58177768.280000001</v>
          </cell>
          <cell r="T746">
            <v>-58177768.280000001</v>
          </cell>
          <cell r="U746">
            <v>-58177768.280000001</v>
          </cell>
          <cell r="Y746">
            <v>-58177768.280000001</v>
          </cell>
        </row>
        <row r="747">
          <cell r="R747">
            <v>36590301.560000002</v>
          </cell>
          <cell r="S747">
            <v>36599854.880000003</v>
          </cell>
          <cell r="T747">
            <v>36638765.049999997</v>
          </cell>
          <cell r="U747">
            <v>36670829.939999998</v>
          </cell>
          <cell r="Y747">
            <v>36730045.479999997</v>
          </cell>
        </row>
        <row r="748">
          <cell r="R748">
            <v>9350129.5299999993</v>
          </cell>
          <cell r="S748">
            <v>9350129.5299999993</v>
          </cell>
          <cell r="T748">
            <v>9350129.5299999993</v>
          </cell>
          <cell r="U748">
            <v>9350129.5299999993</v>
          </cell>
          <cell r="Y748">
            <v>9351936.5800000001</v>
          </cell>
        </row>
        <row r="749">
          <cell r="R749">
            <v>209796.52</v>
          </cell>
          <cell r="S749">
            <v>209796.52</v>
          </cell>
          <cell r="T749">
            <v>209796.52</v>
          </cell>
          <cell r="U749">
            <v>209796.52</v>
          </cell>
          <cell r="Y749">
            <v>209796.52</v>
          </cell>
        </row>
        <row r="750">
          <cell r="R750">
            <v>1240172.07</v>
          </cell>
          <cell r="S750">
            <v>1240172.07</v>
          </cell>
          <cell r="T750">
            <v>1240172.07</v>
          </cell>
          <cell r="U750">
            <v>1243662.04</v>
          </cell>
          <cell r="Y750">
            <v>1239833.58</v>
          </cell>
        </row>
        <row r="751">
          <cell r="R751">
            <v>7601.05</v>
          </cell>
          <cell r="S751">
            <v>7601.05</v>
          </cell>
          <cell r="T751">
            <v>7601.05</v>
          </cell>
          <cell r="U751">
            <v>7601.05</v>
          </cell>
          <cell r="Y751">
            <v>8717.5</v>
          </cell>
        </row>
        <row r="752">
          <cell r="R752">
            <v>1926661.23</v>
          </cell>
          <cell r="S752">
            <v>1926661.23</v>
          </cell>
          <cell r="T752">
            <v>1930211.78</v>
          </cell>
          <cell r="U752">
            <v>1931248.71</v>
          </cell>
          <cell r="Y752">
            <v>2018019.66</v>
          </cell>
        </row>
        <row r="753">
          <cell r="R753">
            <v>2576812.0299999998</v>
          </cell>
          <cell r="S753">
            <v>2576812.0299999998</v>
          </cell>
          <cell r="T753">
            <v>2576812.0299999998</v>
          </cell>
          <cell r="U753">
            <v>2576812.0299999998</v>
          </cell>
          <cell r="Y753">
            <v>2573828.37</v>
          </cell>
        </row>
        <row r="754">
          <cell r="R754">
            <v>709003.06</v>
          </cell>
          <cell r="S754">
            <v>726516.67</v>
          </cell>
          <cell r="T754">
            <v>739650.74</v>
          </cell>
          <cell r="U754">
            <v>750073.74</v>
          </cell>
          <cell r="Y754">
            <v>815025.13</v>
          </cell>
        </row>
        <row r="755">
          <cell r="R755">
            <v>366.95</v>
          </cell>
          <cell r="S755">
            <v>366.95</v>
          </cell>
          <cell r="T755">
            <v>366.95</v>
          </cell>
          <cell r="U755">
            <v>366.95</v>
          </cell>
          <cell r="Y755">
            <v>366.95</v>
          </cell>
        </row>
        <row r="756">
          <cell r="R756">
            <v>-25835.27</v>
          </cell>
          <cell r="S756">
            <v>-25835.27</v>
          </cell>
          <cell r="T756">
            <v>-25835.27</v>
          </cell>
          <cell r="U756">
            <v>-25835.27</v>
          </cell>
          <cell r="Y756">
            <v>0</v>
          </cell>
        </row>
        <row r="757">
          <cell r="R757">
            <v>405426.67</v>
          </cell>
          <cell r="S757">
            <v>405426.67</v>
          </cell>
          <cell r="T757">
            <v>405426.67</v>
          </cell>
          <cell r="U757">
            <v>405426.67</v>
          </cell>
          <cell r="Y757">
            <v>379591.4</v>
          </cell>
        </row>
        <row r="758">
          <cell r="R758">
            <v>692242.38</v>
          </cell>
          <cell r="S758">
            <v>693923.51</v>
          </cell>
          <cell r="T758">
            <v>694489.81</v>
          </cell>
          <cell r="U758">
            <v>696148.98</v>
          </cell>
          <cell r="Y758">
            <v>696161.63</v>
          </cell>
        </row>
        <row r="759">
          <cell r="R759">
            <v>9152.75</v>
          </cell>
          <cell r="S759">
            <v>9152.75</v>
          </cell>
          <cell r="T759">
            <v>9152.75</v>
          </cell>
          <cell r="U759">
            <v>9152.75</v>
          </cell>
          <cell r="Y759">
            <v>15888.2</v>
          </cell>
        </row>
        <row r="760">
          <cell r="R760">
            <v>2239171.16</v>
          </cell>
          <cell r="S760">
            <v>2242580.27</v>
          </cell>
          <cell r="T760">
            <v>2261934.04</v>
          </cell>
          <cell r="U760">
            <v>2754346.29</v>
          </cell>
          <cell r="Y760">
            <v>2664761.71</v>
          </cell>
        </row>
        <row r="761">
          <cell r="R761">
            <v>2354799.7999999998</v>
          </cell>
          <cell r="S761">
            <v>2377022.5</v>
          </cell>
          <cell r="T761">
            <v>2404815.71</v>
          </cell>
          <cell r="U761">
            <v>2436916.58</v>
          </cell>
          <cell r="Y761">
            <v>2644929.98</v>
          </cell>
        </row>
        <row r="762">
          <cell r="R762">
            <v>995</v>
          </cell>
          <cell r="S762">
            <v>995</v>
          </cell>
          <cell r="T762">
            <v>995</v>
          </cell>
          <cell r="U762">
            <v>995</v>
          </cell>
          <cell r="Y762">
            <v>995</v>
          </cell>
        </row>
        <row r="763">
          <cell r="R763">
            <v>1519</v>
          </cell>
          <cell r="S763">
            <v>1519</v>
          </cell>
          <cell r="T763">
            <v>1519</v>
          </cell>
          <cell r="U763">
            <v>1519</v>
          </cell>
          <cell r="Y763">
            <v>1519</v>
          </cell>
        </row>
        <row r="764">
          <cell r="R764">
            <v>87604.47</v>
          </cell>
          <cell r="S764">
            <v>89700.37</v>
          </cell>
          <cell r="T764">
            <v>90775.12</v>
          </cell>
          <cell r="U764">
            <v>96993.82</v>
          </cell>
          <cell r="Y764">
            <v>108975.61</v>
          </cell>
        </row>
        <row r="765">
          <cell r="R765">
            <v>1940396.8</v>
          </cell>
          <cell r="S765">
            <v>1965699.03</v>
          </cell>
          <cell r="T765">
            <v>1981760.65</v>
          </cell>
          <cell r="U765">
            <v>2041118.81</v>
          </cell>
          <cell r="Y765">
            <v>2424905.6</v>
          </cell>
        </row>
        <row r="766">
          <cell r="R766">
            <v>3579284.26</v>
          </cell>
          <cell r="S766">
            <v>3579918.26</v>
          </cell>
          <cell r="T766">
            <v>3582146.17</v>
          </cell>
          <cell r="U766">
            <v>3582263.67</v>
          </cell>
          <cell r="Y766">
            <v>2382148.69</v>
          </cell>
        </row>
        <row r="767">
          <cell r="R767">
            <v>-1415286.74</v>
          </cell>
          <cell r="S767">
            <v>-1415286.74</v>
          </cell>
          <cell r="T767">
            <v>-1416721.82</v>
          </cell>
          <cell r="U767">
            <v>-1735431.32</v>
          </cell>
          <cell r="Y767">
            <v>-1413413.82</v>
          </cell>
        </row>
        <row r="768">
          <cell r="R768">
            <v>0</v>
          </cell>
          <cell r="S768">
            <v>0</v>
          </cell>
          <cell r="T768">
            <v>0</v>
          </cell>
          <cell r="U768">
            <v>0</v>
          </cell>
          <cell r="Y768">
            <v>1196863.98</v>
          </cell>
        </row>
        <row r="769">
          <cell r="R769">
            <v>0</v>
          </cell>
          <cell r="S769">
            <v>0</v>
          </cell>
          <cell r="T769">
            <v>0</v>
          </cell>
          <cell r="U769">
            <v>0</v>
          </cell>
          <cell r="Y769">
            <v>-1075000</v>
          </cell>
        </row>
        <row r="770">
          <cell r="R770">
            <v>66942.149999999994</v>
          </cell>
          <cell r="S770">
            <v>66942.149999999994</v>
          </cell>
          <cell r="T770">
            <v>66942.149999999994</v>
          </cell>
          <cell r="U770">
            <v>66942.149999999994</v>
          </cell>
          <cell r="Y770">
            <v>66942.149999999994</v>
          </cell>
        </row>
        <row r="771">
          <cell r="R771">
            <v>1757836.13</v>
          </cell>
          <cell r="S771">
            <v>1801384.73</v>
          </cell>
          <cell r="T771">
            <v>1845616.45</v>
          </cell>
          <cell r="U771">
            <v>1902801.06</v>
          </cell>
          <cell r="Y771">
            <v>2206055.2200000002</v>
          </cell>
        </row>
        <row r="772">
          <cell r="R772">
            <v>2331401.12</v>
          </cell>
          <cell r="S772">
            <v>2241841.52</v>
          </cell>
          <cell r="T772">
            <v>2149768.85</v>
          </cell>
          <cell r="U772">
            <v>2057696.18</v>
          </cell>
          <cell r="Y772">
            <v>1690497.9</v>
          </cell>
        </row>
        <row r="773">
          <cell r="R773">
            <v>0</v>
          </cell>
          <cell r="S773">
            <v>0</v>
          </cell>
          <cell r="T773">
            <v>0</v>
          </cell>
          <cell r="U773">
            <v>0</v>
          </cell>
          <cell r="Y773">
            <v>0</v>
          </cell>
        </row>
        <row r="774">
          <cell r="R774">
            <v>234574</v>
          </cell>
          <cell r="S774">
            <v>233046</v>
          </cell>
          <cell r="T774">
            <v>231518</v>
          </cell>
          <cell r="U774">
            <v>229990</v>
          </cell>
          <cell r="Y774">
            <v>223878</v>
          </cell>
        </row>
        <row r="775">
          <cell r="R775">
            <v>0</v>
          </cell>
          <cell r="S775">
            <v>0</v>
          </cell>
          <cell r="T775">
            <v>0</v>
          </cell>
          <cell r="U775">
            <v>0</v>
          </cell>
          <cell r="Y775">
            <v>0</v>
          </cell>
        </row>
        <row r="776">
          <cell r="R776">
            <v>0</v>
          </cell>
          <cell r="S776">
            <v>0</v>
          </cell>
          <cell r="T776">
            <v>0</v>
          </cell>
          <cell r="U776">
            <v>0</v>
          </cell>
          <cell r="Y776">
            <v>0</v>
          </cell>
        </row>
        <row r="777">
          <cell r="R777">
            <v>0</v>
          </cell>
          <cell r="S777">
            <v>0</v>
          </cell>
          <cell r="T777">
            <v>0</v>
          </cell>
          <cell r="U777">
            <v>0</v>
          </cell>
          <cell r="Y777">
            <v>0</v>
          </cell>
        </row>
        <row r="778">
          <cell r="R778">
            <v>0</v>
          </cell>
          <cell r="S778">
            <v>0</v>
          </cell>
          <cell r="T778">
            <v>0</v>
          </cell>
          <cell r="U778">
            <v>0</v>
          </cell>
          <cell r="Y778">
            <v>0</v>
          </cell>
        </row>
        <row r="779">
          <cell r="R779">
            <v>0</v>
          </cell>
          <cell r="S779">
            <v>0</v>
          </cell>
          <cell r="T779">
            <v>0</v>
          </cell>
          <cell r="U779">
            <v>0</v>
          </cell>
          <cell r="Y779">
            <v>0</v>
          </cell>
        </row>
        <row r="780">
          <cell r="R780">
            <v>70985.789999999994</v>
          </cell>
          <cell r="S780">
            <v>68450.58</v>
          </cell>
          <cell r="T780">
            <v>65915.37</v>
          </cell>
          <cell r="U780">
            <v>63380.160000000003</v>
          </cell>
          <cell r="Y780">
            <v>53239.32</v>
          </cell>
        </row>
        <row r="781">
          <cell r="R781">
            <v>0</v>
          </cell>
          <cell r="S781">
            <v>0</v>
          </cell>
          <cell r="T781">
            <v>0</v>
          </cell>
          <cell r="U781">
            <v>0</v>
          </cell>
          <cell r="Y781">
            <v>0</v>
          </cell>
        </row>
        <row r="782">
          <cell r="R782">
            <v>0</v>
          </cell>
          <cell r="S782">
            <v>0</v>
          </cell>
          <cell r="T782">
            <v>0</v>
          </cell>
          <cell r="U782">
            <v>0</v>
          </cell>
          <cell r="Y782">
            <v>0</v>
          </cell>
        </row>
        <row r="783">
          <cell r="R783">
            <v>327535.71000000002</v>
          </cell>
          <cell r="S783">
            <v>318437.49</v>
          </cell>
          <cell r="T783">
            <v>309339.27</v>
          </cell>
          <cell r="U783">
            <v>300241.05</v>
          </cell>
          <cell r="Y783">
            <v>263848.17</v>
          </cell>
        </row>
        <row r="784">
          <cell r="R784">
            <v>0</v>
          </cell>
          <cell r="S784">
            <v>0</v>
          </cell>
          <cell r="T784">
            <v>0</v>
          </cell>
          <cell r="U784">
            <v>0</v>
          </cell>
          <cell r="Y784">
            <v>0</v>
          </cell>
        </row>
        <row r="785">
          <cell r="R785">
            <v>3377602.82</v>
          </cell>
          <cell r="S785">
            <v>3363529.47</v>
          </cell>
          <cell r="T785">
            <v>3349456.12</v>
          </cell>
          <cell r="U785">
            <v>3335382.77</v>
          </cell>
          <cell r="Y785">
            <v>3279089.37</v>
          </cell>
        </row>
        <row r="786">
          <cell r="R786">
            <v>0</v>
          </cell>
          <cell r="S786">
            <v>0</v>
          </cell>
          <cell r="T786">
            <v>0</v>
          </cell>
          <cell r="U786">
            <v>0</v>
          </cell>
          <cell r="Y786">
            <v>0</v>
          </cell>
        </row>
        <row r="787">
          <cell r="R787">
            <v>0</v>
          </cell>
          <cell r="S787">
            <v>0</v>
          </cell>
          <cell r="T787">
            <v>0</v>
          </cell>
          <cell r="U787">
            <v>0</v>
          </cell>
          <cell r="Y787">
            <v>0</v>
          </cell>
        </row>
        <row r="788">
          <cell r="R788">
            <v>0</v>
          </cell>
          <cell r="S788">
            <v>0</v>
          </cell>
          <cell r="T788">
            <v>0</v>
          </cell>
          <cell r="U788">
            <v>0</v>
          </cell>
          <cell r="Y788">
            <v>0</v>
          </cell>
        </row>
        <row r="789">
          <cell r="R789">
            <v>0</v>
          </cell>
          <cell r="S789">
            <v>0</v>
          </cell>
          <cell r="T789">
            <v>0</v>
          </cell>
          <cell r="U789">
            <v>0</v>
          </cell>
          <cell r="Y789">
            <v>0</v>
          </cell>
        </row>
        <row r="790">
          <cell r="R790">
            <v>40999.71</v>
          </cell>
          <cell r="S790">
            <v>0</v>
          </cell>
          <cell r="T790">
            <v>0</v>
          </cell>
          <cell r="U790">
            <v>0</v>
          </cell>
          <cell r="Y790">
            <v>0</v>
          </cell>
        </row>
        <row r="791">
          <cell r="R791">
            <v>50441.16</v>
          </cell>
          <cell r="S791">
            <v>50149.59</v>
          </cell>
          <cell r="T791">
            <v>49858.02</v>
          </cell>
          <cell r="U791">
            <v>49566.45</v>
          </cell>
          <cell r="Y791">
            <v>48400.17</v>
          </cell>
        </row>
        <row r="792">
          <cell r="R792">
            <v>1231762.42</v>
          </cell>
          <cell r="S792">
            <v>1227972.3799999999</v>
          </cell>
          <cell r="T792">
            <v>1224182.3400000001</v>
          </cell>
          <cell r="U792">
            <v>1220392.3</v>
          </cell>
          <cell r="Y792">
            <v>1205232.1399999999</v>
          </cell>
        </row>
        <row r="793">
          <cell r="R793">
            <v>936038.09</v>
          </cell>
          <cell r="S793">
            <v>933157.97</v>
          </cell>
          <cell r="T793">
            <v>930277.85</v>
          </cell>
          <cell r="U793">
            <v>927397.73</v>
          </cell>
          <cell r="Y793">
            <v>915877.25</v>
          </cell>
        </row>
        <row r="794">
          <cell r="R794">
            <v>2866105.69</v>
          </cell>
          <cell r="S794">
            <v>2857286.9</v>
          </cell>
          <cell r="T794">
            <v>2848468.11</v>
          </cell>
          <cell r="U794">
            <v>2839649.32</v>
          </cell>
          <cell r="Y794">
            <v>2804374.16</v>
          </cell>
        </row>
        <row r="795">
          <cell r="R795">
            <v>874732.25</v>
          </cell>
          <cell r="S795">
            <v>872040.77</v>
          </cell>
          <cell r="T795">
            <v>869349.29</v>
          </cell>
          <cell r="U795">
            <v>866657.81</v>
          </cell>
          <cell r="Y795">
            <v>855891.89</v>
          </cell>
        </row>
        <row r="796">
          <cell r="R796">
            <v>20444.53</v>
          </cell>
          <cell r="S796">
            <v>20349.439999999999</v>
          </cell>
          <cell r="T796">
            <v>20254.349999999999</v>
          </cell>
          <cell r="U796">
            <v>20159.259999999998</v>
          </cell>
          <cell r="Y796">
            <v>19778.900000000001</v>
          </cell>
        </row>
        <row r="797">
          <cell r="R797">
            <v>47703.33</v>
          </cell>
          <cell r="S797">
            <v>47481.45</v>
          </cell>
          <cell r="T797">
            <v>47259.57</v>
          </cell>
          <cell r="U797">
            <v>47037.69</v>
          </cell>
          <cell r="Y797">
            <v>46150.17</v>
          </cell>
        </row>
        <row r="798">
          <cell r="R798">
            <v>19666.150000000001</v>
          </cell>
          <cell r="S798">
            <v>19161.89</v>
          </cell>
          <cell r="T798">
            <v>18657.63</v>
          </cell>
          <cell r="U798">
            <v>18153.37</v>
          </cell>
          <cell r="Y798">
            <v>16136.33</v>
          </cell>
        </row>
        <row r="799">
          <cell r="R799">
            <v>1161192.58</v>
          </cell>
          <cell r="S799">
            <v>1155985.44</v>
          </cell>
          <cell r="T799">
            <v>1150778.3</v>
          </cell>
          <cell r="U799">
            <v>1145571.1599999999</v>
          </cell>
          <cell r="Y799">
            <v>1124742.6000000001</v>
          </cell>
        </row>
        <row r="800">
          <cell r="R800">
            <v>881315.65</v>
          </cell>
          <cell r="S800">
            <v>873079.06</v>
          </cell>
          <cell r="T800">
            <v>864842.47</v>
          </cell>
          <cell r="U800">
            <v>856605.88</v>
          </cell>
          <cell r="Y800">
            <v>823659.52000000002</v>
          </cell>
        </row>
        <row r="801">
          <cell r="R801">
            <v>126114.69</v>
          </cell>
          <cell r="S801">
            <v>124827.81</v>
          </cell>
          <cell r="T801">
            <v>123540.93</v>
          </cell>
          <cell r="U801">
            <v>122254.05</v>
          </cell>
          <cell r="Y801">
            <v>117106.53</v>
          </cell>
        </row>
        <row r="802">
          <cell r="R802">
            <v>207791.71</v>
          </cell>
          <cell r="S802">
            <v>206903.72</v>
          </cell>
          <cell r="T802">
            <v>206015.73</v>
          </cell>
          <cell r="U802">
            <v>205127.74</v>
          </cell>
          <cell r="Y802">
            <v>201575.78</v>
          </cell>
        </row>
        <row r="803">
          <cell r="Y803">
            <v>2264759.31</v>
          </cell>
        </row>
        <row r="804">
          <cell r="R804">
            <v>-1264872.97</v>
          </cell>
          <cell r="S804">
            <v>-4362046.3899999997</v>
          </cell>
          <cell r="T804">
            <v>-5712635.0700000003</v>
          </cell>
          <cell r="U804">
            <v>-3875780.58</v>
          </cell>
          <cell r="Y804">
            <v>13464257.470000001</v>
          </cell>
        </row>
        <row r="805">
          <cell r="R805">
            <v>-2572899.31</v>
          </cell>
          <cell r="S805">
            <v>3961806.21</v>
          </cell>
          <cell r="T805">
            <v>7404319.6699999999</v>
          </cell>
          <cell r="U805">
            <v>7171842.9199999999</v>
          </cell>
          <cell r="Y805">
            <v>1763377.59</v>
          </cell>
        </row>
        <row r="806">
          <cell r="R806">
            <v>0</v>
          </cell>
          <cell r="S806">
            <v>0</v>
          </cell>
          <cell r="T806">
            <v>0</v>
          </cell>
          <cell r="U806">
            <v>0</v>
          </cell>
          <cell r="Y806">
            <v>0</v>
          </cell>
        </row>
        <row r="807">
          <cell r="R807">
            <v>0</v>
          </cell>
          <cell r="S807">
            <v>0</v>
          </cell>
          <cell r="T807">
            <v>0</v>
          </cell>
          <cell r="U807">
            <v>0</v>
          </cell>
          <cell r="Y807">
            <v>0</v>
          </cell>
        </row>
        <row r="808">
          <cell r="R808">
            <v>-57127.09</v>
          </cell>
          <cell r="S808">
            <v>-64587.839999999997</v>
          </cell>
          <cell r="T808">
            <v>-50751.29</v>
          </cell>
          <cell r="U808">
            <v>-26433.79</v>
          </cell>
          <cell r="Y808">
            <v>57443.71</v>
          </cell>
        </row>
        <row r="809">
          <cell r="R809">
            <v>140992.14000000001</v>
          </cell>
          <cell r="S809">
            <v>127129.2</v>
          </cell>
          <cell r="T809">
            <v>107721.89</v>
          </cell>
          <cell r="U809">
            <v>94979.6</v>
          </cell>
          <cell r="Y809">
            <v>180965.55</v>
          </cell>
        </row>
        <row r="810">
          <cell r="R810">
            <v>2364217.3199999998</v>
          </cell>
          <cell r="S810">
            <v>1761877.23</v>
          </cell>
          <cell r="T810">
            <v>1269914.73</v>
          </cell>
          <cell r="U810">
            <v>996069.21</v>
          </cell>
          <cell r="Y810">
            <v>344561.77</v>
          </cell>
        </row>
        <row r="811">
          <cell r="R811">
            <v>-7379747.9199999999</v>
          </cell>
          <cell r="S811">
            <v>-5498944.75</v>
          </cell>
          <cell r="T811">
            <v>-3919497.08</v>
          </cell>
          <cell r="U811">
            <v>-2994508.02</v>
          </cell>
          <cell r="Y811">
            <v>-762145.56</v>
          </cell>
        </row>
        <row r="812">
          <cell r="R812">
            <v>0</v>
          </cell>
          <cell r="S812">
            <v>0</v>
          </cell>
          <cell r="T812">
            <v>0</v>
          </cell>
          <cell r="U812">
            <v>0</v>
          </cell>
          <cell r="Y812">
            <v>0</v>
          </cell>
        </row>
        <row r="813">
          <cell r="R813">
            <v>5269627728.3599968</v>
          </cell>
          <cell r="S813">
            <v>5311623829.9799995</v>
          </cell>
          <cell r="T813">
            <v>5254973849.8399973</v>
          </cell>
          <cell r="U813">
            <v>5202890360.1200018</v>
          </cell>
          <cell r="Y813">
            <v>5313557295.0699997</v>
          </cell>
        </row>
        <row r="815">
          <cell r="R815">
            <v>-28001959.109999999</v>
          </cell>
          <cell r="S815">
            <v>-50474762.490000002</v>
          </cell>
          <cell r="T815">
            <v>-66898247.82</v>
          </cell>
          <cell r="U815">
            <v>-73464490.469999999</v>
          </cell>
          <cell r="Y815">
            <v>-63272306.579999998</v>
          </cell>
        </row>
        <row r="817">
          <cell r="R817">
            <v>0</v>
          </cell>
          <cell r="S817">
            <v>0</v>
          </cell>
          <cell r="T817">
            <v>0</v>
          </cell>
          <cell r="U817">
            <v>0</v>
          </cell>
          <cell r="Y817">
            <v>4804000</v>
          </cell>
        </row>
        <row r="818">
          <cell r="R818">
            <v>50532715</v>
          </cell>
          <cell r="S818">
            <v>50532715</v>
          </cell>
          <cell r="T818">
            <v>50532715</v>
          </cell>
          <cell r="U818">
            <v>50532715</v>
          </cell>
          <cell r="Y818">
            <v>50532715</v>
          </cell>
        </row>
        <row r="820">
          <cell r="R820">
            <v>0</v>
          </cell>
          <cell r="S820">
            <v>0</v>
          </cell>
          <cell r="T820">
            <v>0</v>
          </cell>
          <cell r="U820">
            <v>0</v>
          </cell>
          <cell r="Y820">
            <v>1085000</v>
          </cell>
        </row>
        <row r="821">
          <cell r="R821">
            <v>-1024751.45</v>
          </cell>
          <cell r="S821">
            <v>-1024751.45</v>
          </cell>
          <cell r="T821">
            <v>-1024751.45</v>
          </cell>
          <cell r="U821">
            <v>-1024751.45</v>
          </cell>
          <cell r="Y821">
            <v>-1024751.45</v>
          </cell>
        </row>
        <row r="822">
          <cell r="R822">
            <v>-663000</v>
          </cell>
          <cell r="S822">
            <v>-714000</v>
          </cell>
          <cell r="T822">
            <v>-765000</v>
          </cell>
          <cell r="U822">
            <v>-816000</v>
          </cell>
          <cell r="Y822">
            <v>-1020000</v>
          </cell>
        </row>
        <row r="823">
          <cell r="R823">
            <v>28917.58</v>
          </cell>
          <cell r="S823">
            <v>27917.58</v>
          </cell>
          <cell r="T823">
            <v>27917.58</v>
          </cell>
          <cell r="U823">
            <v>26917.58</v>
          </cell>
          <cell r="Y823">
            <v>22917.58</v>
          </cell>
        </row>
        <row r="824">
          <cell r="R824">
            <v>80427</v>
          </cell>
          <cell r="S824">
            <v>77427</v>
          </cell>
          <cell r="T824">
            <v>74427</v>
          </cell>
          <cell r="U824">
            <v>71427</v>
          </cell>
          <cell r="Y824">
            <v>59427</v>
          </cell>
        </row>
        <row r="825">
          <cell r="R825">
            <v>39210432</v>
          </cell>
          <cell r="S825">
            <v>39244432</v>
          </cell>
          <cell r="T825">
            <v>39378432</v>
          </cell>
          <cell r="U825">
            <v>39463432</v>
          </cell>
          <cell r="Y825">
            <v>40464432</v>
          </cell>
        </row>
        <row r="826">
          <cell r="R826">
            <v>0</v>
          </cell>
          <cell r="S826">
            <v>0</v>
          </cell>
          <cell r="T826">
            <v>0</v>
          </cell>
          <cell r="U826">
            <v>0</v>
          </cell>
          <cell r="Y826">
            <v>0</v>
          </cell>
        </row>
        <row r="827">
          <cell r="R827">
            <v>-29613000</v>
          </cell>
          <cell r="S827">
            <v>-29774000</v>
          </cell>
          <cell r="T827">
            <v>-29935000</v>
          </cell>
          <cell r="U827">
            <v>-30096000</v>
          </cell>
          <cell r="Y827">
            <v>-30649000</v>
          </cell>
        </row>
        <row r="828">
          <cell r="R828">
            <v>2457000</v>
          </cell>
          <cell r="S828">
            <v>2457000</v>
          </cell>
          <cell r="T828">
            <v>2414000</v>
          </cell>
          <cell r="U828">
            <v>2414000</v>
          </cell>
          <cell r="Y828">
            <v>2649000</v>
          </cell>
        </row>
        <row r="829">
          <cell r="R829">
            <v>1950018</v>
          </cell>
          <cell r="S829">
            <v>1812018</v>
          </cell>
          <cell r="T829">
            <v>1673018</v>
          </cell>
          <cell r="U829">
            <v>1535018</v>
          </cell>
          <cell r="Y829">
            <v>983018</v>
          </cell>
        </row>
        <row r="830">
          <cell r="R830">
            <v>2224000</v>
          </cell>
          <cell r="S830">
            <v>2224000</v>
          </cell>
          <cell r="T830">
            <v>2100000</v>
          </cell>
          <cell r="U830">
            <v>2100000</v>
          </cell>
          <cell r="Y830">
            <v>1976000</v>
          </cell>
        </row>
        <row r="831">
          <cell r="R831">
            <v>699108</v>
          </cell>
          <cell r="S831">
            <v>699108</v>
          </cell>
          <cell r="T831">
            <v>307132</v>
          </cell>
          <cell r="U831">
            <v>307132</v>
          </cell>
          <cell r="Y831">
            <v>276882</v>
          </cell>
        </row>
        <row r="832">
          <cell r="R832">
            <v>4618558</v>
          </cell>
          <cell r="S832">
            <v>4618558</v>
          </cell>
          <cell r="T832">
            <v>4618558</v>
          </cell>
          <cell r="U832">
            <v>4618558</v>
          </cell>
          <cell r="Y832">
            <v>2997558</v>
          </cell>
        </row>
        <row r="833">
          <cell r="R833">
            <v>2537</v>
          </cell>
          <cell r="S833">
            <v>2537</v>
          </cell>
          <cell r="T833">
            <v>0</v>
          </cell>
          <cell r="U833">
            <v>0</v>
          </cell>
          <cell r="Y833">
            <v>0</v>
          </cell>
        </row>
        <row r="834">
          <cell r="R834">
            <v>49000</v>
          </cell>
          <cell r="S834">
            <v>49000</v>
          </cell>
          <cell r="T834">
            <v>49000</v>
          </cell>
          <cell r="U834">
            <v>49000</v>
          </cell>
          <cell r="Y834">
            <v>49000</v>
          </cell>
        </row>
        <row r="835">
          <cell r="R835">
            <v>530000</v>
          </cell>
          <cell r="S835">
            <v>530000</v>
          </cell>
          <cell r="T835">
            <v>530000</v>
          </cell>
          <cell r="U835">
            <v>530000</v>
          </cell>
          <cell r="Y835">
            <v>516000</v>
          </cell>
        </row>
        <row r="836">
          <cell r="R836">
            <v>0</v>
          </cell>
          <cell r="S836">
            <v>0</v>
          </cell>
          <cell r="T836">
            <v>0</v>
          </cell>
          <cell r="U836">
            <v>0</v>
          </cell>
          <cell r="Y836">
            <v>0</v>
          </cell>
        </row>
        <row r="837">
          <cell r="R837">
            <v>2167000</v>
          </cell>
          <cell r="S837">
            <v>2167000</v>
          </cell>
          <cell r="T837">
            <v>2171000</v>
          </cell>
          <cell r="U837">
            <v>2171000</v>
          </cell>
          <cell r="Y837">
            <v>2173000</v>
          </cell>
        </row>
        <row r="838">
          <cell r="R838">
            <v>365575</v>
          </cell>
          <cell r="S838">
            <v>365575</v>
          </cell>
          <cell r="T838">
            <v>365575</v>
          </cell>
          <cell r="U838">
            <v>365575</v>
          </cell>
          <cell r="Y838">
            <v>365575</v>
          </cell>
        </row>
        <row r="839">
          <cell r="R839">
            <v>455000</v>
          </cell>
          <cell r="S839">
            <v>455000</v>
          </cell>
          <cell r="T839">
            <v>455000</v>
          </cell>
          <cell r="U839">
            <v>455000</v>
          </cell>
          <cell r="Y839">
            <v>455000</v>
          </cell>
        </row>
        <row r="840">
          <cell r="R840">
            <v>926000</v>
          </cell>
          <cell r="S840">
            <v>926000</v>
          </cell>
          <cell r="T840">
            <v>892000</v>
          </cell>
          <cell r="U840">
            <v>892000</v>
          </cell>
          <cell r="Y840">
            <v>877000</v>
          </cell>
        </row>
        <row r="841">
          <cell r="R841">
            <v>1259000</v>
          </cell>
          <cell r="S841">
            <v>1259000</v>
          </cell>
          <cell r="T841">
            <v>1259000</v>
          </cell>
          <cell r="U841">
            <v>1259000</v>
          </cell>
          <cell r="Y841">
            <v>1259000</v>
          </cell>
        </row>
        <row r="842">
          <cell r="R842">
            <v>0</v>
          </cell>
          <cell r="S842">
            <v>0</v>
          </cell>
          <cell r="T842">
            <v>0</v>
          </cell>
          <cell r="U842">
            <v>0</v>
          </cell>
          <cell r="Y842">
            <v>0</v>
          </cell>
        </row>
        <row r="843">
          <cell r="R843">
            <v>7044734.3300000001</v>
          </cell>
          <cell r="S843">
            <v>7044734.3300000001</v>
          </cell>
          <cell r="T843">
            <v>9561734.3300000001</v>
          </cell>
          <cell r="U843">
            <v>9561734.3300000001</v>
          </cell>
          <cell r="Y843">
            <v>9409734.3300000001</v>
          </cell>
        </row>
        <row r="844">
          <cell r="R844">
            <v>0</v>
          </cell>
          <cell r="S844">
            <v>0</v>
          </cell>
          <cell r="T844">
            <v>0</v>
          </cell>
          <cell r="U844">
            <v>0</v>
          </cell>
          <cell r="Y844">
            <v>0</v>
          </cell>
        </row>
        <row r="845">
          <cell r="R845">
            <v>0</v>
          </cell>
          <cell r="S845">
            <v>0</v>
          </cell>
          <cell r="T845">
            <v>1280000</v>
          </cell>
          <cell r="U845">
            <v>1280000</v>
          </cell>
          <cell r="Y845">
            <v>1331000</v>
          </cell>
        </row>
        <row r="846">
          <cell r="R846">
            <v>3020901</v>
          </cell>
          <cell r="S846">
            <v>3020901</v>
          </cell>
          <cell r="T846">
            <v>1069682</v>
          </cell>
          <cell r="U846">
            <v>1069682</v>
          </cell>
          <cell r="Y846">
            <v>1142320</v>
          </cell>
        </row>
        <row r="847">
          <cell r="R847">
            <v>2458000</v>
          </cell>
          <cell r="S847">
            <v>2458000</v>
          </cell>
          <cell r="T847">
            <v>2458000</v>
          </cell>
          <cell r="U847">
            <v>2458000</v>
          </cell>
          <cell r="Y847">
            <v>0</v>
          </cell>
        </row>
        <row r="848">
          <cell r="R848">
            <v>1553352</v>
          </cell>
          <cell r="S848">
            <v>1553352</v>
          </cell>
          <cell r="T848">
            <v>1553352</v>
          </cell>
          <cell r="U848">
            <v>1553352</v>
          </cell>
          <cell r="Y848">
            <v>1553352</v>
          </cell>
        </row>
        <row r="849">
          <cell r="R849">
            <v>340757</v>
          </cell>
          <cell r="S849">
            <v>340757</v>
          </cell>
          <cell r="T849">
            <v>380583</v>
          </cell>
          <cell r="U849">
            <v>380583</v>
          </cell>
          <cell r="Y849">
            <v>616371</v>
          </cell>
        </row>
        <row r="850">
          <cell r="R850">
            <v>16000</v>
          </cell>
          <cell r="S850">
            <v>16000</v>
          </cell>
          <cell r="T850">
            <v>0</v>
          </cell>
          <cell r="U850">
            <v>0</v>
          </cell>
          <cell r="Y850">
            <v>0</v>
          </cell>
        </row>
        <row r="851">
          <cell r="R851">
            <v>863861</v>
          </cell>
          <cell r="S851">
            <v>863861</v>
          </cell>
          <cell r="T851">
            <v>863861</v>
          </cell>
          <cell r="U851">
            <v>863861</v>
          </cell>
          <cell r="Y851">
            <v>863861</v>
          </cell>
        </row>
        <row r="852">
          <cell r="R852">
            <v>0</v>
          </cell>
          <cell r="S852">
            <v>0</v>
          </cell>
          <cell r="T852">
            <v>0</v>
          </cell>
          <cell r="U852">
            <v>0</v>
          </cell>
          <cell r="Y852">
            <v>0</v>
          </cell>
        </row>
        <row r="853">
          <cell r="R853">
            <v>14000</v>
          </cell>
          <cell r="S853">
            <v>14000</v>
          </cell>
          <cell r="T853">
            <v>0</v>
          </cell>
          <cell r="U853">
            <v>0</v>
          </cell>
          <cell r="Y853">
            <v>0</v>
          </cell>
        </row>
        <row r="854">
          <cell r="R854">
            <v>0</v>
          </cell>
          <cell r="S854">
            <v>0</v>
          </cell>
          <cell r="T854">
            <v>0</v>
          </cell>
          <cell r="U854">
            <v>0</v>
          </cell>
          <cell r="Y854">
            <v>0</v>
          </cell>
        </row>
        <row r="855">
          <cell r="R855">
            <v>159437</v>
          </cell>
          <cell r="S855">
            <v>159437</v>
          </cell>
          <cell r="T855">
            <v>159437</v>
          </cell>
          <cell r="U855">
            <v>159437</v>
          </cell>
          <cell r="Y855">
            <v>159437</v>
          </cell>
        </row>
        <row r="856">
          <cell r="R856">
            <v>156000</v>
          </cell>
          <cell r="S856">
            <v>156000</v>
          </cell>
          <cell r="T856">
            <v>1000</v>
          </cell>
          <cell r="U856">
            <v>1000</v>
          </cell>
          <cell r="Y856">
            <v>394000</v>
          </cell>
        </row>
        <row r="857">
          <cell r="R857">
            <v>-7000</v>
          </cell>
          <cell r="S857">
            <v>-7000</v>
          </cell>
          <cell r="T857">
            <v>-7000</v>
          </cell>
          <cell r="U857">
            <v>-7000</v>
          </cell>
          <cell r="Y857">
            <v>-7000</v>
          </cell>
        </row>
        <row r="858">
          <cell r="R858">
            <v>0</v>
          </cell>
          <cell r="S858">
            <v>0</v>
          </cell>
          <cell r="T858">
            <v>0</v>
          </cell>
          <cell r="U858">
            <v>0</v>
          </cell>
          <cell r="Y858">
            <v>0</v>
          </cell>
        </row>
        <row r="859">
          <cell r="R859">
            <v>12777000</v>
          </cell>
          <cell r="S859">
            <v>12777000</v>
          </cell>
          <cell r="T859">
            <v>12777000</v>
          </cell>
          <cell r="U859">
            <v>12777000</v>
          </cell>
          <cell r="Y859">
            <v>12777000</v>
          </cell>
        </row>
        <row r="860">
          <cell r="R860">
            <v>1044000</v>
          </cell>
          <cell r="S860">
            <v>1044000</v>
          </cell>
          <cell r="T860">
            <v>1044000</v>
          </cell>
          <cell r="U860">
            <v>1044000</v>
          </cell>
          <cell r="Y860">
            <v>1044000</v>
          </cell>
        </row>
        <row r="861">
          <cell r="R861">
            <v>5292000</v>
          </cell>
          <cell r="S861">
            <v>5292000</v>
          </cell>
          <cell r="T861">
            <v>5292000</v>
          </cell>
          <cell r="U861">
            <v>5292000</v>
          </cell>
          <cell r="Y861">
            <v>5292000</v>
          </cell>
        </row>
        <row r="862">
          <cell r="R862">
            <v>863211</v>
          </cell>
          <cell r="S862">
            <v>863211</v>
          </cell>
          <cell r="T862">
            <v>863211</v>
          </cell>
          <cell r="U862">
            <v>863211</v>
          </cell>
          <cell r="Y862">
            <v>863211</v>
          </cell>
        </row>
        <row r="863">
          <cell r="R863">
            <v>30097</v>
          </cell>
          <cell r="S863">
            <v>30097</v>
          </cell>
          <cell r="T863">
            <v>35097</v>
          </cell>
          <cell r="U863">
            <v>35097</v>
          </cell>
          <cell r="Y863">
            <v>42097</v>
          </cell>
        </row>
        <row r="865">
          <cell r="R865">
            <v>448000</v>
          </cell>
          <cell r="S865">
            <v>448000</v>
          </cell>
          <cell r="T865">
            <v>448000</v>
          </cell>
          <cell r="U865">
            <v>448000</v>
          </cell>
          <cell r="Y865">
            <v>448000</v>
          </cell>
        </row>
        <row r="866">
          <cell r="R866">
            <v>601000</v>
          </cell>
          <cell r="S866">
            <v>601000</v>
          </cell>
          <cell r="T866">
            <v>601000</v>
          </cell>
          <cell r="U866">
            <v>601000</v>
          </cell>
          <cell r="Y866">
            <v>601000</v>
          </cell>
        </row>
        <row r="867">
          <cell r="R867">
            <v>0</v>
          </cell>
          <cell r="S867">
            <v>0</v>
          </cell>
          <cell r="T867">
            <v>0</v>
          </cell>
          <cell r="U867">
            <v>0</v>
          </cell>
          <cell r="Y867">
            <v>0</v>
          </cell>
        </row>
        <row r="868">
          <cell r="R868">
            <v>22000</v>
          </cell>
          <cell r="S868">
            <v>9000</v>
          </cell>
          <cell r="T868">
            <v>-24000</v>
          </cell>
          <cell r="U868">
            <v>-93000</v>
          </cell>
          <cell r="Y868">
            <v>-159000</v>
          </cell>
        </row>
        <row r="871">
          <cell r="R871">
            <v>49000</v>
          </cell>
          <cell r="S871">
            <v>98000</v>
          </cell>
          <cell r="T871">
            <v>147000</v>
          </cell>
          <cell r="U871">
            <v>196000</v>
          </cell>
          <cell r="Y871">
            <v>-910000</v>
          </cell>
        </row>
        <row r="872">
          <cell r="R872">
            <v>0</v>
          </cell>
          <cell r="S872">
            <v>0</v>
          </cell>
          <cell r="T872">
            <v>2000</v>
          </cell>
          <cell r="U872">
            <v>2000</v>
          </cell>
          <cell r="Y872">
            <v>4000</v>
          </cell>
        </row>
        <row r="873">
          <cell r="R873">
            <v>0</v>
          </cell>
          <cell r="S873">
            <v>0</v>
          </cell>
          <cell r="T873">
            <v>-24000</v>
          </cell>
          <cell r="U873">
            <v>-24000</v>
          </cell>
          <cell r="Y873">
            <v>108000</v>
          </cell>
        </row>
        <row r="874">
          <cell r="R874">
            <v>0</v>
          </cell>
          <cell r="S874">
            <v>0</v>
          </cell>
          <cell r="T874">
            <v>2000</v>
          </cell>
          <cell r="U874">
            <v>2000</v>
          </cell>
          <cell r="Y874">
            <v>3000</v>
          </cell>
        </row>
        <row r="875">
          <cell r="R875">
            <v>52000</v>
          </cell>
          <cell r="S875">
            <v>57000</v>
          </cell>
          <cell r="T875">
            <v>98000</v>
          </cell>
          <cell r="U875">
            <v>121000</v>
          </cell>
          <cell r="Y875">
            <v>379000</v>
          </cell>
        </row>
        <row r="876">
          <cell r="R876">
            <v>-90000</v>
          </cell>
          <cell r="S876">
            <v>-180000</v>
          </cell>
          <cell r="T876">
            <v>-270000</v>
          </cell>
          <cell r="U876">
            <v>-360000</v>
          </cell>
          <cell r="Y876">
            <v>-673000</v>
          </cell>
        </row>
        <row r="877">
          <cell r="R877">
            <v>0</v>
          </cell>
          <cell r="S877">
            <v>0</v>
          </cell>
          <cell r="T877">
            <v>-114000</v>
          </cell>
          <cell r="U877">
            <v>-114000</v>
          </cell>
          <cell r="Y877">
            <v>-232000</v>
          </cell>
        </row>
        <row r="878">
          <cell r="R878">
            <v>8000</v>
          </cell>
          <cell r="S878">
            <v>15000</v>
          </cell>
          <cell r="T878">
            <v>-180000</v>
          </cell>
          <cell r="U878">
            <v>-242000</v>
          </cell>
          <cell r="Y878">
            <v>-462000</v>
          </cell>
        </row>
        <row r="879">
          <cell r="R879">
            <v>50000</v>
          </cell>
          <cell r="S879">
            <v>100000</v>
          </cell>
          <cell r="T879">
            <v>150000</v>
          </cell>
          <cell r="U879">
            <v>200000</v>
          </cell>
          <cell r="Y879">
            <v>400000</v>
          </cell>
        </row>
        <row r="880">
          <cell r="R880">
            <v>15000</v>
          </cell>
          <cell r="S880">
            <v>13000</v>
          </cell>
          <cell r="T880">
            <v>21000</v>
          </cell>
          <cell r="U880">
            <v>28000</v>
          </cell>
          <cell r="Y880">
            <v>-21000</v>
          </cell>
        </row>
        <row r="881">
          <cell r="R881">
            <v>-4000</v>
          </cell>
          <cell r="S881">
            <v>-8000</v>
          </cell>
          <cell r="T881">
            <v>-12000</v>
          </cell>
          <cell r="U881">
            <v>-16000</v>
          </cell>
          <cell r="Y881">
            <v>-32000</v>
          </cell>
        </row>
        <row r="882">
          <cell r="R882">
            <v>-859037900</v>
          </cell>
          <cell r="S882">
            <v>-859037900</v>
          </cell>
          <cell r="T882">
            <v>-859037900</v>
          </cell>
          <cell r="U882">
            <v>-859037900</v>
          </cell>
          <cell r="Y882">
            <v>-859037900</v>
          </cell>
        </row>
        <row r="883">
          <cell r="R883">
            <v>0</v>
          </cell>
          <cell r="S883">
            <v>0</v>
          </cell>
          <cell r="T883">
            <v>0</v>
          </cell>
          <cell r="U883">
            <v>0</v>
          </cell>
          <cell r="Y883">
            <v>0</v>
          </cell>
        </row>
        <row r="884">
          <cell r="R884">
            <v>0</v>
          </cell>
          <cell r="S884">
            <v>0</v>
          </cell>
          <cell r="T884">
            <v>0</v>
          </cell>
          <cell r="U884">
            <v>0</v>
          </cell>
          <cell r="Y884">
            <v>0</v>
          </cell>
        </row>
        <row r="885">
          <cell r="R885">
            <v>0</v>
          </cell>
          <cell r="S885">
            <v>0</v>
          </cell>
          <cell r="T885">
            <v>0</v>
          </cell>
          <cell r="U885">
            <v>0</v>
          </cell>
          <cell r="Y885">
            <v>0</v>
          </cell>
        </row>
        <row r="886">
          <cell r="R886">
            <v>0</v>
          </cell>
          <cell r="S886">
            <v>0</v>
          </cell>
          <cell r="T886">
            <v>0</v>
          </cell>
          <cell r="U886">
            <v>0</v>
          </cell>
          <cell r="Y886">
            <v>0</v>
          </cell>
        </row>
        <row r="887">
          <cell r="R887">
            <v>0</v>
          </cell>
          <cell r="S887">
            <v>0</v>
          </cell>
          <cell r="T887">
            <v>0</v>
          </cell>
          <cell r="U887">
            <v>0</v>
          </cell>
          <cell r="Y887">
            <v>0</v>
          </cell>
        </row>
        <row r="888">
          <cell r="R888">
            <v>0</v>
          </cell>
          <cell r="S888">
            <v>0</v>
          </cell>
          <cell r="T888">
            <v>0</v>
          </cell>
          <cell r="U888">
            <v>0</v>
          </cell>
          <cell r="Y888">
            <v>0</v>
          </cell>
        </row>
        <row r="889">
          <cell r="R889">
            <v>0</v>
          </cell>
          <cell r="S889">
            <v>0</v>
          </cell>
          <cell r="T889">
            <v>0</v>
          </cell>
          <cell r="U889">
            <v>0</v>
          </cell>
          <cell r="Y889">
            <v>0</v>
          </cell>
        </row>
        <row r="890">
          <cell r="R890">
            <v>-122847945.22</v>
          </cell>
          <cell r="S890">
            <v>-122847945.22</v>
          </cell>
          <cell r="T890">
            <v>-122847945.22</v>
          </cell>
          <cell r="U890">
            <v>-122847945.22</v>
          </cell>
          <cell r="Y890">
            <v>-122847945.22</v>
          </cell>
        </row>
        <row r="891">
          <cell r="R891">
            <v>-338395484.31</v>
          </cell>
          <cell r="S891">
            <v>-338395484.31</v>
          </cell>
          <cell r="T891">
            <v>-338395484.31</v>
          </cell>
          <cell r="U891">
            <v>-338395484.31</v>
          </cell>
          <cell r="Y891">
            <v>-338395484.31</v>
          </cell>
        </row>
        <row r="892">
          <cell r="R892">
            <v>-16901820.34</v>
          </cell>
          <cell r="S892">
            <v>-16901820.34</v>
          </cell>
          <cell r="T892">
            <v>-16901820.34</v>
          </cell>
          <cell r="U892">
            <v>-16901820.34</v>
          </cell>
          <cell r="Y892">
            <v>-16901820.34</v>
          </cell>
        </row>
        <row r="893">
          <cell r="R893">
            <v>-337.5</v>
          </cell>
          <cell r="S893">
            <v>-337.5</v>
          </cell>
          <cell r="T893">
            <v>-337.5</v>
          </cell>
          <cell r="U893">
            <v>-337.5</v>
          </cell>
          <cell r="Y893">
            <v>-337.5</v>
          </cell>
        </row>
        <row r="894">
          <cell r="R894">
            <v>-136260519.41</v>
          </cell>
          <cell r="S894">
            <v>-136577010.22</v>
          </cell>
          <cell r="T894">
            <v>-136924719.47999999</v>
          </cell>
          <cell r="U894">
            <v>-137283911.02000001</v>
          </cell>
          <cell r="Y894">
            <v>-139063395.75999999</v>
          </cell>
        </row>
        <row r="895">
          <cell r="R895">
            <v>0</v>
          </cell>
          <cell r="S895">
            <v>0</v>
          </cell>
          <cell r="T895">
            <v>0</v>
          </cell>
          <cell r="U895">
            <v>0</v>
          </cell>
          <cell r="Y895">
            <v>0</v>
          </cell>
        </row>
        <row r="896">
          <cell r="R896">
            <v>0</v>
          </cell>
          <cell r="S896">
            <v>0</v>
          </cell>
          <cell r="T896">
            <v>0</v>
          </cell>
          <cell r="U896">
            <v>0</v>
          </cell>
          <cell r="Y896">
            <v>0</v>
          </cell>
        </row>
        <row r="897">
          <cell r="R897">
            <v>0</v>
          </cell>
          <cell r="S897">
            <v>0</v>
          </cell>
          <cell r="T897">
            <v>0</v>
          </cell>
          <cell r="U897">
            <v>0</v>
          </cell>
          <cell r="Y897">
            <v>0</v>
          </cell>
        </row>
        <row r="898">
          <cell r="R898">
            <v>0</v>
          </cell>
          <cell r="S898">
            <v>0</v>
          </cell>
          <cell r="T898">
            <v>0</v>
          </cell>
          <cell r="U898">
            <v>0</v>
          </cell>
          <cell r="Y898">
            <v>0</v>
          </cell>
        </row>
        <row r="899">
          <cell r="R899">
            <v>0</v>
          </cell>
          <cell r="S899">
            <v>0</v>
          </cell>
          <cell r="T899">
            <v>0</v>
          </cell>
          <cell r="U899">
            <v>0</v>
          </cell>
          <cell r="Y899">
            <v>0</v>
          </cell>
        </row>
        <row r="900">
          <cell r="R900">
            <v>0</v>
          </cell>
          <cell r="S900">
            <v>0</v>
          </cell>
          <cell r="T900">
            <v>0</v>
          </cell>
          <cell r="U900">
            <v>0</v>
          </cell>
          <cell r="Y900">
            <v>0</v>
          </cell>
        </row>
        <row r="901">
          <cell r="R901">
            <v>2148854.7200000002</v>
          </cell>
          <cell r="S901">
            <v>2148854.7200000002</v>
          </cell>
          <cell r="T901">
            <v>2148854.7200000002</v>
          </cell>
          <cell r="U901">
            <v>2148854.7200000002</v>
          </cell>
          <cell r="Y901">
            <v>2148854.7200000002</v>
          </cell>
        </row>
        <row r="902">
          <cell r="R902">
            <v>1658853.74</v>
          </cell>
          <cell r="S902">
            <v>1658853.74</v>
          </cell>
          <cell r="T902">
            <v>1658853.74</v>
          </cell>
          <cell r="U902">
            <v>1658853.74</v>
          </cell>
          <cell r="Y902">
            <v>1658853.74</v>
          </cell>
        </row>
        <row r="903">
          <cell r="R903">
            <v>4985024.68</v>
          </cell>
          <cell r="S903">
            <v>4985024.68</v>
          </cell>
          <cell r="T903">
            <v>4985024.68</v>
          </cell>
          <cell r="U903">
            <v>4985024.68</v>
          </cell>
          <cell r="Y903">
            <v>4985024.68</v>
          </cell>
        </row>
        <row r="904">
          <cell r="R904">
            <v>786587.56</v>
          </cell>
          <cell r="S904">
            <v>786587.56</v>
          </cell>
          <cell r="T904">
            <v>786587.56</v>
          </cell>
          <cell r="U904">
            <v>786587.56</v>
          </cell>
          <cell r="Y904">
            <v>786587.56</v>
          </cell>
        </row>
        <row r="905">
          <cell r="R905">
            <v>-5700440</v>
          </cell>
          <cell r="S905">
            <v>-5700440</v>
          </cell>
          <cell r="T905">
            <v>-5700440</v>
          </cell>
          <cell r="U905">
            <v>-5700440</v>
          </cell>
          <cell r="Y905">
            <v>-5700440</v>
          </cell>
        </row>
        <row r="906">
          <cell r="R906">
            <v>-849343</v>
          </cell>
          <cell r="S906">
            <v>-849343</v>
          </cell>
          <cell r="T906">
            <v>-849343</v>
          </cell>
          <cell r="U906">
            <v>-849343</v>
          </cell>
          <cell r="Y906">
            <v>-849343</v>
          </cell>
        </row>
        <row r="907">
          <cell r="R907">
            <v>0</v>
          </cell>
          <cell r="S907">
            <v>0</v>
          </cell>
          <cell r="T907">
            <v>0</v>
          </cell>
          <cell r="U907">
            <v>0</v>
          </cell>
          <cell r="Y907">
            <v>0</v>
          </cell>
        </row>
        <row r="908">
          <cell r="R908">
            <v>0</v>
          </cell>
          <cell r="S908">
            <v>0</v>
          </cell>
          <cell r="T908">
            <v>0</v>
          </cell>
          <cell r="U908">
            <v>0</v>
          </cell>
          <cell r="Y908">
            <v>0</v>
          </cell>
        </row>
        <row r="909">
          <cell r="R909">
            <v>-134359274.02000001</v>
          </cell>
          <cell r="S909">
            <v>-134359274.02000001</v>
          </cell>
          <cell r="T909">
            <v>-138275467.09</v>
          </cell>
          <cell r="U909">
            <v>-138275467.09</v>
          </cell>
          <cell r="Y909">
            <v>-138180807.34999999</v>
          </cell>
        </row>
        <row r="910">
          <cell r="R910">
            <v>77562549.519999996</v>
          </cell>
          <cell r="S910">
            <v>77562549.519999996</v>
          </cell>
          <cell r="T910">
            <v>77562549.519999996</v>
          </cell>
          <cell r="U910">
            <v>77562549.519999996</v>
          </cell>
          <cell r="Y910">
            <v>77562549.519999996</v>
          </cell>
        </row>
        <row r="911">
          <cell r="R911">
            <v>1755001.25</v>
          </cell>
          <cell r="S911">
            <v>1755001.25</v>
          </cell>
          <cell r="T911">
            <v>1755001.25</v>
          </cell>
          <cell r="U911">
            <v>1755001.25</v>
          </cell>
          <cell r="Y911">
            <v>1755001.25</v>
          </cell>
        </row>
        <row r="912">
          <cell r="R912">
            <v>1471103.62</v>
          </cell>
          <cell r="S912">
            <v>1471103.62</v>
          </cell>
          <cell r="T912">
            <v>1471103.62</v>
          </cell>
          <cell r="U912">
            <v>1471103.62</v>
          </cell>
          <cell r="Y912">
            <v>1471103.62</v>
          </cell>
        </row>
        <row r="913">
          <cell r="R913">
            <v>16359946.109999999</v>
          </cell>
          <cell r="S913">
            <v>16359946.109999999</v>
          </cell>
          <cell r="T913">
            <v>16359946.109999999</v>
          </cell>
          <cell r="U913">
            <v>16359946.109999999</v>
          </cell>
          <cell r="Y913">
            <v>16359946.109999999</v>
          </cell>
        </row>
        <row r="914">
          <cell r="R914">
            <v>-1676293.6</v>
          </cell>
          <cell r="S914">
            <v>-1676293.6</v>
          </cell>
          <cell r="T914">
            <v>-1676293.6</v>
          </cell>
          <cell r="U914">
            <v>-1676293.6</v>
          </cell>
          <cell r="Y914">
            <v>-1676293.6</v>
          </cell>
        </row>
        <row r="915">
          <cell r="R915">
            <v>-81772035.810000002</v>
          </cell>
          <cell r="S915">
            <v>-81772035.810000002</v>
          </cell>
          <cell r="T915">
            <v>-77932090.810000002</v>
          </cell>
          <cell r="U915">
            <v>-77932090.810000002</v>
          </cell>
          <cell r="Y915">
            <v>-78103792.810000002</v>
          </cell>
        </row>
        <row r="916">
          <cell r="R916">
            <v>27023392.420000002</v>
          </cell>
          <cell r="S916">
            <v>27023392.420000002</v>
          </cell>
          <cell r="T916">
            <v>27099640.489999998</v>
          </cell>
          <cell r="U916">
            <v>27099640.489999998</v>
          </cell>
          <cell r="Y916">
            <v>27176682.75</v>
          </cell>
        </row>
        <row r="917">
          <cell r="R917">
            <v>0</v>
          </cell>
          <cell r="S917">
            <v>0</v>
          </cell>
          <cell r="T917">
            <v>0</v>
          </cell>
          <cell r="U917">
            <v>0</v>
          </cell>
          <cell r="Y917">
            <v>0</v>
          </cell>
        </row>
        <row r="918">
          <cell r="R918">
            <v>0</v>
          </cell>
          <cell r="S918">
            <v>0</v>
          </cell>
          <cell r="T918">
            <v>0</v>
          </cell>
          <cell r="U918">
            <v>0</v>
          </cell>
          <cell r="Y918">
            <v>0</v>
          </cell>
        </row>
        <row r="919">
          <cell r="R919">
            <v>0</v>
          </cell>
          <cell r="S919">
            <v>0</v>
          </cell>
          <cell r="T919">
            <v>0</v>
          </cell>
          <cell r="U919">
            <v>0</v>
          </cell>
          <cell r="Y919">
            <v>0</v>
          </cell>
        </row>
        <row r="920">
          <cell r="R920">
            <v>0</v>
          </cell>
          <cell r="S920">
            <v>0</v>
          </cell>
          <cell r="T920">
            <v>0</v>
          </cell>
          <cell r="U920">
            <v>0</v>
          </cell>
          <cell r="Y920">
            <v>0</v>
          </cell>
        </row>
        <row r="921">
          <cell r="R921">
            <v>0</v>
          </cell>
          <cell r="S921">
            <v>0</v>
          </cell>
          <cell r="T921">
            <v>0</v>
          </cell>
          <cell r="U921">
            <v>0</v>
          </cell>
          <cell r="Y921">
            <v>0</v>
          </cell>
        </row>
        <row r="922">
          <cell r="R922">
            <v>-20782555</v>
          </cell>
          <cell r="S922">
            <v>-20782555</v>
          </cell>
          <cell r="T922">
            <v>-20782555</v>
          </cell>
          <cell r="U922">
            <v>-20782555</v>
          </cell>
          <cell r="Y922">
            <v>-20782555</v>
          </cell>
        </row>
        <row r="923">
          <cell r="R923">
            <v>20782555</v>
          </cell>
          <cell r="S923">
            <v>20782555</v>
          </cell>
          <cell r="T923">
            <v>20782555</v>
          </cell>
          <cell r="U923">
            <v>20782555</v>
          </cell>
          <cell r="Y923">
            <v>20782555</v>
          </cell>
        </row>
        <row r="924">
          <cell r="R924">
            <v>58338233</v>
          </cell>
          <cell r="S924">
            <v>58338233</v>
          </cell>
          <cell r="T924">
            <v>34978514</v>
          </cell>
          <cell r="U924">
            <v>34978514</v>
          </cell>
          <cell r="Y924">
            <v>30723419</v>
          </cell>
        </row>
        <row r="925">
          <cell r="R925">
            <v>-58500404</v>
          </cell>
          <cell r="S925">
            <v>-58500404</v>
          </cell>
          <cell r="T925">
            <v>-55930372</v>
          </cell>
          <cell r="U925">
            <v>-55930372</v>
          </cell>
          <cell r="Y925">
            <v>-54418959</v>
          </cell>
        </row>
        <row r="926">
          <cell r="R926">
            <v>0</v>
          </cell>
          <cell r="S926">
            <v>0</v>
          </cell>
          <cell r="T926">
            <v>0</v>
          </cell>
          <cell r="U926">
            <v>0</v>
          </cell>
          <cell r="Y926">
            <v>0</v>
          </cell>
        </row>
        <row r="927">
          <cell r="R927">
            <v>8368000</v>
          </cell>
          <cell r="S927">
            <v>8368000</v>
          </cell>
          <cell r="T927">
            <v>8368346</v>
          </cell>
          <cell r="U927">
            <v>8367654</v>
          </cell>
          <cell r="Y927">
            <v>8367654</v>
          </cell>
        </row>
        <row r="928">
          <cell r="R928">
            <v>0</v>
          </cell>
          <cell r="S928">
            <v>0</v>
          </cell>
          <cell r="T928">
            <v>20742339</v>
          </cell>
          <cell r="U928">
            <v>20742339</v>
          </cell>
          <cell r="Y928">
            <v>18740450</v>
          </cell>
        </row>
        <row r="930">
          <cell r="Y930">
            <v>-200000000</v>
          </cell>
        </row>
        <row r="931">
          <cell r="R931">
            <v>0</v>
          </cell>
          <cell r="S931">
            <v>0</v>
          </cell>
          <cell r="T931">
            <v>0</v>
          </cell>
          <cell r="U931">
            <v>0</v>
          </cell>
          <cell r="Y931">
            <v>0</v>
          </cell>
        </row>
        <row r="932">
          <cell r="R932">
            <v>-25000000</v>
          </cell>
          <cell r="S932">
            <v>-25000000</v>
          </cell>
          <cell r="T932">
            <v>-25000000</v>
          </cell>
          <cell r="U932">
            <v>-25000000</v>
          </cell>
          <cell r="Y932">
            <v>-25000000</v>
          </cell>
        </row>
        <row r="933">
          <cell r="R933">
            <v>0</v>
          </cell>
          <cell r="S933">
            <v>0</v>
          </cell>
          <cell r="T933">
            <v>0</v>
          </cell>
          <cell r="U933">
            <v>0</v>
          </cell>
          <cell r="Y933">
            <v>0</v>
          </cell>
        </row>
        <row r="934">
          <cell r="R934">
            <v>0</v>
          </cell>
          <cell r="S934">
            <v>0</v>
          </cell>
          <cell r="T934">
            <v>0</v>
          </cell>
          <cell r="U934">
            <v>0</v>
          </cell>
          <cell r="Y934">
            <v>0</v>
          </cell>
        </row>
        <row r="935">
          <cell r="R935">
            <v>0</v>
          </cell>
          <cell r="S935">
            <v>0</v>
          </cell>
          <cell r="T935">
            <v>0</v>
          </cell>
          <cell r="U935">
            <v>0</v>
          </cell>
          <cell r="Y935">
            <v>0</v>
          </cell>
        </row>
        <row r="936">
          <cell r="R936">
            <v>0</v>
          </cell>
          <cell r="S936">
            <v>0</v>
          </cell>
          <cell r="T936">
            <v>0</v>
          </cell>
          <cell r="U936">
            <v>0</v>
          </cell>
          <cell r="Y936">
            <v>0</v>
          </cell>
        </row>
        <row r="937">
          <cell r="R937">
            <v>0</v>
          </cell>
          <cell r="S937">
            <v>0</v>
          </cell>
          <cell r="T937">
            <v>0</v>
          </cell>
          <cell r="U937">
            <v>0</v>
          </cell>
          <cell r="Y937">
            <v>0</v>
          </cell>
        </row>
        <row r="938">
          <cell r="R938">
            <v>0</v>
          </cell>
          <cell r="S938">
            <v>0</v>
          </cell>
          <cell r="T938">
            <v>0</v>
          </cell>
          <cell r="U938">
            <v>0</v>
          </cell>
          <cell r="Y938">
            <v>0</v>
          </cell>
        </row>
        <row r="939">
          <cell r="R939">
            <v>0</v>
          </cell>
          <cell r="S939">
            <v>0</v>
          </cell>
          <cell r="T939">
            <v>0</v>
          </cell>
          <cell r="U939">
            <v>0</v>
          </cell>
          <cell r="Y939">
            <v>0</v>
          </cell>
        </row>
        <row r="940">
          <cell r="R940">
            <v>0</v>
          </cell>
          <cell r="S940">
            <v>0</v>
          </cell>
          <cell r="T940">
            <v>0</v>
          </cell>
          <cell r="U940">
            <v>0</v>
          </cell>
          <cell r="Y940">
            <v>0</v>
          </cell>
        </row>
        <row r="941">
          <cell r="R941">
            <v>0</v>
          </cell>
          <cell r="S941">
            <v>0</v>
          </cell>
          <cell r="T941">
            <v>0</v>
          </cell>
          <cell r="U941">
            <v>0</v>
          </cell>
          <cell r="Y941">
            <v>0</v>
          </cell>
        </row>
        <row r="942">
          <cell r="R942">
            <v>0</v>
          </cell>
          <cell r="S942">
            <v>0</v>
          </cell>
          <cell r="T942">
            <v>0</v>
          </cell>
          <cell r="U942">
            <v>0</v>
          </cell>
          <cell r="Y942">
            <v>0</v>
          </cell>
        </row>
        <row r="943">
          <cell r="R943">
            <v>0</v>
          </cell>
          <cell r="S943">
            <v>0</v>
          </cell>
          <cell r="T943">
            <v>0</v>
          </cell>
          <cell r="U943">
            <v>0</v>
          </cell>
          <cell r="Y943">
            <v>0</v>
          </cell>
        </row>
        <row r="944">
          <cell r="R944">
            <v>0</v>
          </cell>
          <cell r="S944">
            <v>0</v>
          </cell>
          <cell r="T944">
            <v>0</v>
          </cell>
          <cell r="U944">
            <v>0</v>
          </cell>
          <cell r="Y944">
            <v>0</v>
          </cell>
        </row>
        <row r="945">
          <cell r="R945">
            <v>0</v>
          </cell>
          <cell r="S945">
            <v>0</v>
          </cell>
          <cell r="T945">
            <v>0</v>
          </cell>
          <cell r="U945">
            <v>0</v>
          </cell>
          <cell r="Y945">
            <v>0</v>
          </cell>
        </row>
        <row r="946">
          <cell r="R946">
            <v>0</v>
          </cell>
          <cell r="S946">
            <v>0</v>
          </cell>
          <cell r="T946">
            <v>0</v>
          </cell>
          <cell r="U946">
            <v>0</v>
          </cell>
          <cell r="Y946">
            <v>0</v>
          </cell>
        </row>
        <row r="947">
          <cell r="R947">
            <v>-3500000</v>
          </cell>
          <cell r="S947">
            <v>-3500000</v>
          </cell>
          <cell r="T947">
            <v>-3500000</v>
          </cell>
          <cell r="U947">
            <v>-3500000</v>
          </cell>
          <cell r="Y947">
            <v>-3500000</v>
          </cell>
        </row>
        <row r="948">
          <cell r="R948">
            <v>0</v>
          </cell>
          <cell r="S948">
            <v>0</v>
          </cell>
          <cell r="T948">
            <v>0</v>
          </cell>
          <cell r="U948">
            <v>0</v>
          </cell>
          <cell r="Y948">
            <v>0</v>
          </cell>
        </row>
        <row r="949">
          <cell r="R949">
            <v>0</v>
          </cell>
          <cell r="S949">
            <v>0</v>
          </cell>
          <cell r="T949">
            <v>0</v>
          </cell>
          <cell r="U949">
            <v>0</v>
          </cell>
          <cell r="Y949">
            <v>0</v>
          </cell>
        </row>
        <row r="950">
          <cell r="R950">
            <v>-3000000</v>
          </cell>
          <cell r="S950">
            <v>-3000000</v>
          </cell>
          <cell r="T950">
            <v>-3000000</v>
          </cell>
          <cell r="U950">
            <v>-3000000</v>
          </cell>
          <cell r="Y950">
            <v>-3000000</v>
          </cell>
        </row>
        <row r="951">
          <cell r="R951">
            <v>0</v>
          </cell>
          <cell r="S951">
            <v>0</v>
          </cell>
          <cell r="T951">
            <v>0</v>
          </cell>
          <cell r="U951">
            <v>0</v>
          </cell>
          <cell r="Y951">
            <v>0</v>
          </cell>
        </row>
        <row r="952">
          <cell r="R952">
            <v>-1000000</v>
          </cell>
          <cell r="S952">
            <v>-1000000</v>
          </cell>
          <cell r="T952">
            <v>-1000000</v>
          </cell>
          <cell r="U952">
            <v>-1000000</v>
          </cell>
          <cell r="Y952">
            <v>-1000000</v>
          </cell>
        </row>
        <row r="953">
          <cell r="R953">
            <v>0</v>
          </cell>
          <cell r="S953">
            <v>0</v>
          </cell>
          <cell r="T953">
            <v>0</v>
          </cell>
          <cell r="U953">
            <v>0</v>
          </cell>
          <cell r="Y953">
            <v>0</v>
          </cell>
        </row>
        <row r="954">
          <cell r="R954">
            <v>0</v>
          </cell>
          <cell r="S954">
            <v>0</v>
          </cell>
          <cell r="T954">
            <v>0</v>
          </cell>
          <cell r="U954">
            <v>0</v>
          </cell>
          <cell r="Y954">
            <v>0</v>
          </cell>
        </row>
        <row r="955">
          <cell r="R955">
            <v>0</v>
          </cell>
          <cell r="S955">
            <v>0</v>
          </cell>
          <cell r="T955">
            <v>0</v>
          </cell>
          <cell r="U955">
            <v>0</v>
          </cell>
          <cell r="Y955">
            <v>0</v>
          </cell>
        </row>
        <row r="956">
          <cell r="R956">
            <v>-10000000</v>
          </cell>
          <cell r="S956">
            <v>-10000000</v>
          </cell>
          <cell r="T956">
            <v>-10000000</v>
          </cell>
          <cell r="U956">
            <v>-10000000</v>
          </cell>
          <cell r="Y956">
            <v>-10000000</v>
          </cell>
        </row>
        <row r="957">
          <cell r="R957">
            <v>-8000000</v>
          </cell>
          <cell r="S957">
            <v>-8000000</v>
          </cell>
          <cell r="T957">
            <v>-8000000</v>
          </cell>
          <cell r="U957">
            <v>-8000000</v>
          </cell>
          <cell r="Y957">
            <v>-8000000</v>
          </cell>
        </row>
        <row r="958">
          <cell r="R958">
            <v>-3000000</v>
          </cell>
          <cell r="S958">
            <v>-3000000</v>
          </cell>
          <cell r="T958">
            <v>-3000000</v>
          </cell>
          <cell r="U958">
            <v>-3000000</v>
          </cell>
          <cell r="Y958">
            <v>-3000000</v>
          </cell>
        </row>
        <row r="959">
          <cell r="R959">
            <v>-20000000</v>
          </cell>
          <cell r="S959">
            <v>-20000000</v>
          </cell>
          <cell r="T959">
            <v>-20000000</v>
          </cell>
          <cell r="U959">
            <v>-20000000</v>
          </cell>
          <cell r="Y959">
            <v>-20000000</v>
          </cell>
        </row>
        <row r="960">
          <cell r="R960">
            <v>-20000000</v>
          </cell>
          <cell r="S960">
            <v>-20000000</v>
          </cell>
          <cell r="T960">
            <v>-20000000</v>
          </cell>
          <cell r="U960">
            <v>-20000000</v>
          </cell>
          <cell r="Y960">
            <v>-20000000</v>
          </cell>
        </row>
        <row r="961">
          <cell r="R961">
            <v>-5000000</v>
          </cell>
          <cell r="S961">
            <v>-5000000</v>
          </cell>
          <cell r="T961">
            <v>-5000000</v>
          </cell>
          <cell r="U961">
            <v>-5000000</v>
          </cell>
          <cell r="Y961">
            <v>-5000000</v>
          </cell>
        </row>
        <row r="962">
          <cell r="R962">
            <v>-7000000</v>
          </cell>
          <cell r="S962">
            <v>-7000000</v>
          </cell>
          <cell r="T962">
            <v>-7000000</v>
          </cell>
          <cell r="U962">
            <v>-7000000</v>
          </cell>
          <cell r="Y962">
            <v>-7000000</v>
          </cell>
        </row>
        <row r="963">
          <cell r="R963">
            <v>-10000000</v>
          </cell>
          <cell r="S963">
            <v>-10000000</v>
          </cell>
          <cell r="T963">
            <v>-10000000</v>
          </cell>
          <cell r="U963">
            <v>-10000000</v>
          </cell>
          <cell r="Y963">
            <v>-10000000</v>
          </cell>
        </row>
        <row r="964">
          <cell r="R964">
            <v>-2000000</v>
          </cell>
          <cell r="S964">
            <v>-2000000</v>
          </cell>
          <cell r="T964">
            <v>-2000000</v>
          </cell>
          <cell r="U964">
            <v>-2000000</v>
          </cell>
          <cell r="Y964">
            <v>-2000000</v>
          </cell>
        </row>
        <row r="965">
          <cell r="R965">
            <v>-3000000</v>
          </cell>
          <cell r="S965">
            <v>-3000000</v>
          </cell>
          <cell r="T965">
            <v>-3000000</v>
          </cell>
          <cell r="U965">
            <v>-3000000</v>
          </cell>
          <cell r="Y965">
            <v>-3000000</v>
          </cell>
        </row>
        <row r="966">
          <cell r="R966">
            <v>-5000000</v>
          </cell>
          <cell r="S966">
            <v>-5000000</v>
          </cell>
          <cell r="T966">
            <v>-5000000</v>
          </cell>
          <cell r="U966">
            <v>-5000000</v>
          </cell>
          <cell r="Y966">
            <v>-5000000</v>
          </cell>
        </row>
        <row r="967">
          <cell r="R967">
            <v>-15000000</v>
          </cell>
          <cell r="S967">
            <v>-15000000</v>
          </cell>
          <cell r="T967">
            <v>-15000000</v>
          </cell>
          <cell r="U967">
            <v>-15000000</v>
          </cell>
          <cell r="Y967">
            <v>-15000000</v>
          </cell>
        </row>
        <row r="968">
          <cell r="R968">
            <v>-10000000</v>
          </cell>
          <cell r="S968">
            <v>-10000000</v>
          </cell>
          <cell r="T968">
            <v>-10000000</v>
          </cell>
          <cell r="U968">
            <v>-10000000</v>
          </cell>
          <cell r="Y968">
            <v>-10000000</v>
          </cell>
        </row>
        <row r="969">
          <cell r="R969">
            <v>-2000000</v>
          </cell>
          <cell r="S969">
            <v>-2000000</v>
          </cell>
          <cell r="T969">
            <v>-2000000</v>
          </cell>
          <cell r="U969">
            <v>-2000000</v>
          </cell>
          <cell r="Y969">
            <v>-2000000</v>
          </cell>
        </row>
        <row r="970">
          <cell r="R970">
            <v>-25000000</v>
          </cell>
          <cell r="S970">
            <v>-25000000</v>
          </cell>
          <cell r="T970">
            <v>-25000000</v>
          </cell>
          <cell r="U970">
            <v>-25000000</v>
          </cell>
          <cell r="Y970">
            <v>-25000000</v>
          </cell>
        </row>
        <row r="971">
          <cell r="R971">
            <v>-100000000</v>
          </cell>
          <cell r="S971">
            <v>-100000000</v>
          </cell>
          <cell r="T971">
            <v>-100000000</v>
          </cell>
          <cell r="U971">
            <v>-100000000</v>
          </cell>
          <cell r="Y971">
            <v>-100000000</v>
          </cell>
        </row>
        <row r="972">
          <cell r="R972">
            <v>0</v>
          </cell>
          <cell r="S972">
            <v>0</v>
          </cell>
          <cell r="T972">
            <v>0</v>
          </cell>
          <cell r="U972">
            <v>0</v>
          </cell>
          <cell r="Y972">
            <v>0</v>
          </cell>
        </row>
        <row r="973">
          <cell r="R973">
            <v>0</v>
          </cell>
          <cell r="S973">
            <v>0</v>
          </cell>
          <cell r="T973">
            <v>0</v>
          </cell>
          <cell r="U973">
            <v>0</v>
          </cell>
          <cell r="Y973">
            <v>0</v>
          </cell>
        </row>
        <row r="974">
          <cell r="R974">
            <v>0</v>
          </cell>
          <cell r="S974">
            <v>0</v>
          </cell>
          <cell r="T974">
            <v>0</v>
          </cell>
          <cell r="U974">
            <v>0</v>
          </cell>
          <cell r="Y974">
            <v>0</v>
          </cell>
        </row>
        <row r="975">
          <cell r="R975">
            <v>-46000000</v>
          </cell>
          <cell r="S975">
            <v>-46000000</v>
          </cell>
          <cell r="T975">
            <v>-46000000</v>
          </cell>
          <cell r="U975">
            <v>-46000000</v>
          </cell>
          <cell r="Y975">
            <v>-46000000</v>
          </cell>
        </row>
        <row r="976">
          <cell r="R976">
            <v>0</v>
          </cell>
          <cell r="S976">
            <v>0</v>
          </cell>
          <cell r="T976">
            <v>0</v>
          </cell>
          <cell r="U976">
            <v>0</v>
          </cell>
          <cell r="Y976">
            <v>0</v>
          </cell>
        </row>
        <row r="977">
          <cell r="R977">
            <v>0</v>
          </cell>
          <cell r="S977">
            <v>0</v>
          </cell>
          <cell r="T977">
            <v>0</v>
          </cell>
          <cell r="U977">
            <v>0</v>
          </cell>
          <cell r="Y977">
            <v>0</v>
          </cell>
        </row>
        <row r="978">
          <cell r="R978">
            <v>0</v>
          </cell>
          <cell r="S978">
            <v>0</v>
          </cell>
          <cell r="T978">
            <v>0</v>
          </cell>
          <cell r="U978">
            <v>0</v>
          </cell>
          <cell r="Y978">
            <v>0</v>
          </cell>
        </row>
        <row r="979">
          <cell r="R979">
            <v>0</v>
          </cell>
          <cell r="S979">
            <v>0</v>
          </cell>
          <cell r="T979">
            <v>0</v>
          </cell>
          <cell r="U979">
            <v>0</v>
          </cell>
          <cell r="Y979">
            <v>0</v>
          </cell>
        </row>
        <row r="980">
          <cell r="R980">
            <v>0</v>
          </cell>
          <cell r="S980">
            <v>0</v>
          </cell>
          <cell r="T980">
            <v>0</v>
          </cell>
          <cell r="U980">
            <v>0</v>
          </cell>
          <cell r="Y980">
            <v>0</v>
          </cell>
        </row>
        <row r="981">
          <cell r="R981">
            <v>0</v>
          </cell>
          <cell r="S981">
            <v>0</v>
          </cell>
          <cell r="T981">
            <v>0</v>
          </cell>
          <cell r="U981">
            <v>0</v>
          </cell>
          <cell r="Y981">
            <v>0</v>
          </cell>
        </row>
        <row r="982">
          <cell r="R982">
            <v>0</v>
          </cell>
          <cell r="S982">
            <v>0</v>
          </cell>
          <cell r="T982">
            <v>0</v>
          </cell>
          <cell r="U982">
            <v>0</v>
          </cell>
          <cell r="Y982">
            <v>0</v>
          </cell>
        </row>
        <row r="983">
          <cell r="R983">
            <v>-50000000</v>
          </cell>
          <cell r="S983">
            <v>-50000000</v>
          </cell>
          <cell r="T983">
            <v>-50000000</v>
          </cell>
          <cell r="U983">
            <v>-50000000</v>
          </cell>
          <cell r="Y983">
            <v>-50000000</v>
          </cell>
        </row>
        <row r="984">
          <cell r="R984">
            <v>0</v>
          </cell>
          <cell r="S984">
            <v>0</v>
          </cell>
          <cell r="T984">
            <v>0</v>
          </cell>
          <cell r="U984">
            <v>0</v>
          </cell>
          <cell r="Y984">
            <v>0</v>
          </cell>
        </row>
        <row r="985">
          <cell r="R985">
            <v>0</v>
          </cell>
          <cell r="S985">
            <v>0</v>
          </cell>
          <cell r="T985">
            <v>0</v>
          </cell>
          <cell r="U985">
            <v>0</v>
          </cell>
          <cell r="Y985">
            <v>0</v>
          </cell>
        </row>
        <row r="986">
          <cell r="R986">
            <v>0</v>
          </cell>
          <cell r="S986">
            <v>0</v>
          </cell>
          <cell r="T986">
            <v>0</v>
          </cell>
          <cell r="U986">
            <v>0</v>
          </cell>
          <cell r="Y986">
            <v>0</v>
          </cell>
        </row>
        <row r="987">
          <cell r="R987">
            <v>0</v>
          </cell>
          <cell r="S987">
            <v>0</v>
          </cell>
          <cell r="T987">
            <v>0</v>
          </cell>
          <cell r="U987">
            <v>0</v>
          </cell>
          <cell r="Y987">
            <v>0</v>
          </cell>
        </row>
        <row r="988">
          <cell r="R988">
            <v>0</v>
          </cell>
          <cell r="S988">
            <v>0</v>
          </cell>
          <cell r="T988">
            <v>0</v>
          </cell>
          <cell r="U988">
            <v>0</v>
          </cell>
          <cell r="Y988">
            <v>0</v>
          </cell>
        </row>
        <row r="989">
          <cell r="R989">
            <v>-2513509.5</v>
          </cell>
          <cell r="S989">
            <v>-2513509.5</v>
          </cell>
          <cell r="T989">
            <v>-2513509.5</v>
          </cell>
          <cell r="U989">
            <v>-2460919.7400000002</v>
          </cell>
          <cell r="Y989">
            <v>-1211122.3899999999</v>
          </cell>
        </row>
        <row r="990">
          <cell r="R990">
            <v>-55000000</v>
          </cell>
          <cell r="S990">
            <v>-55000000</v>
          </cell>
          <cell r="T990">
            <v>-55000000</v>
          </cell>
          <cell r="U990">
            <v>-55000000</v>
          </cell>
          <cell r="Y990">
            <v>0</v>
          </cell>
        </row>
        <row r="991">
          <cell r="R991">
            <v>-30000000</v>
          </cell>
          <cell r="S991">
            <v>-30000000</v>
          </cell>
          <cell r="T991">
            <v>-30000000</v>
          </cell>
          <cell r="U991">
            <v>-30000000</v>
          </cell>
          <cell r="Y991">
            <v>0</v>
          </cell>
        </row>
        <row r="992">
          <cell r="R992">
            <v>-300000000</v>
          </cell>
          <cell r="S992">
            <v>-300000000</v>
          </cell>
          <cell r="T992">
            <v>-300000000</v>
          </cell>
          <cell r="U992">
            <v>-300000000</v>
          </cell>
          <cell r="Y992">
            <v>-300000000</v>
          </cell>
        </row>
        <row r="993">
          <cell r="R993">
            <v>-200000000</v>
          </cell>
          <cell r="S993">
            <v>-200000000</v>
          </cell>
          <cell r="T993">
            <v>-200000000</v>
          </cell>
          <cell r="U993">
            <v>-200000000</v>
          </cell>
          <cell r="Y993">
            <v>-200000000</v>
          </cell>
        </row>
        <row r="994">
          <cell r="R994">
            <v>-150000000</v>
          </cell>
          <cell r="S994">
            <v>-150000000</v>
          </cell>
          <cell r="T994">
            <v>-150000000</v>
          </cell>
          <cell r="U994">
            <v>-150000000</v>
          </cell>
          <cell r="Y994">
            <v>-150000000</v>
          </cell>
        </row>
        <row r="995">
          <cell r="R995">
            <v>-100000000</v>
          </cell>
          <cell r="S995">
            <v>-100000000</v>
          </cell>
          <cell r="T995">
            <v>-100000000</v>
          </cell>
          <cell r="U995">
            <v>-100000000</v>
          </cell>
          <cell r="Y995">
            <v>-100000000</v>
          </cell>
        </row>
        <row r="996">
          <cell r="R996">
            <v>-225000000</v>
          </cell>
          <cell r="S996">
            <v>-225000000</v>
          </cell>
          <cell r="T996">
            <v>-225000000</v>
          </cell>
          <cell r="U996">
            <v>-225000000</v>
          </cell>
          <cell r="Y996">
            <v>-225000000</v>
          </cell>
        </row>
        <row r="997">
          <cell r="R997">
            <v>-25000000</v>
          </cell>
          <cell r="S997">
            <v>-25000000</v>
          </cell>
          <cell r="T997">
            <v>-25000000</v>
          </cell>
          <cell r="U997">
            <v>-25000000</v>
          </cell>
          <cell r="Y997">
            <v>-25000000</v>
          </cell>
        </row>
        <row r="998">
          <cell r="R998">
            <v>-260000000</v>
          </cell>
          <cell r="S998">
            <v>-260000000</v>
          </cell>
          <cell r="T998">
            <v>-260000000</v>
          </cell>
          <cell r="U998">
            <v>-260000000</v>
          </cell>
          <cell r="Y998">
            <v>-260000000</v>
          </cell>
        </row>
        <row r="999">
          <cell r="R999">
            <v>0</v>
          </cell>
          <cell r="S999">
            <v>0</v>
          </cell>
          <cell r="T999">
            <v>0</v>
          </cell>
          <cell r="U999">
            <v>0</v>
          </cell>
          <cell r="Y999">
            <v>0</v>
          </cell>
        </row>
        <row r="1000">
          <cell r="R1000">
            <v>-138460000</v>
          </cell>
          <cell r="S1000">
            <v>-138460000</v>
          </cell>
          <cell r="T1000">
            <v>-138460000</v>
          </cell>
          <cell r="U1000">
            <v>-138460000</v>
          </cell>
          <cell r="Y1000">
            <v>-138460000</v>
          </cell>
        </row>
        <row r="1001">
          <cell r="R1001">
            <v>-23400000</v>
          </cell>
          <cell r="S1001">
            <v>-23400000</v>
          </cell>
          <cell r="T1001">
            <v>-23400000</v>
          </cell>
          <cell r="U1001">
            <v>-23400000</v>
          </cell>
          <cell r="Y1001">
            <v>-23400000</v>
          </cell>
        </row>
        <row r="1002">
          <cell r="R1002">
            <v>-150000000</v>
          </cell>
          <cell r="S1002">
            <v>-150000000</v>
          </cell>
          <cell r="T1002">
            <v>-150000000</v>
          </cell>
          <cell r="U1002">
            <v>-150000000</v>
          </cell>
          <cell r="Y1002">
            <v>-150000000</v>
          </cell>
        </row>
        <row r="1003">
          <cell r="R1003">
            <v>0</v>
          </cell>
          <cell r="S1003">
            <v>0</v>
          </cell>
          <cell r="T1003">
            <v>0</v>
          </cell>
          <cell r="U1003">
            <v>0</v>
          </cell>
          <cell r="Y1003">
            <v>0</v>
          </cell>
        </row>
        <row r="1004">
          <cell r="R1004">
            <v>-80250000</v>
          </cell>
          <cell r="S1004">
            <v>-80250000</v>
          </cell>
          <cell r="T1004">
            <v>-80250000</v>
          </cell>
          <cell r="U1004">
            <v>-80250000</v>
          </cell>
          <cell r="Y1004">
            <v>-80250000</v>
          </cell>
        </row>
        <row r="1005">
          <cell r="R1005">
            <v>-200000000</v>
          </cell>
          <cell r="S1005">
            <v>-200000000</v>
          </cell>
          <cell r="T1005">
            <v>-200000000</v>
          </cell>
          <cell r="U1005">
            <v>-200000000</v>
          </cell>
          <cell r="Y1005">
            <v>-200000000</v>
          </cell>
        </row>
        <row r="1006">
          <cell r="R1006">
            <v>0</v>
          </cell>
          <cell r="S1006">
            <v>0</v>
          </cell>
          <cell r="T1006">
            <v>0</v>
          </cell>
          <cell r="U1006">
            <v>0</v>
          </cell>
          <cell r="Y1006">
            <v>0</v>
          </cell>
        </row>
        <row r="1007">
          <cell r="R1007">
            <v>-431100</v>
          </cell>
          <cell r="S1007">
            <v>-431100</v>
          </cell>
          <cell r="T1007">
            <v>-431100</v>
          </cell>
          <cell r="U1007">
            <v>-431100</v>
          </cell>
          <cell r="Y1007">
            <v>-431100</v>
          </cell>
        </row>
        <row r="1008">
          <cell r="R1008">
            <v>-1458300</v>
          </cell>
          <cell r="S1008">
            <v>-1458300</v>
          </cell>
          <cell r="T1008">
            <v>-1458300</v>
          </cell>
          <cell r="U1008">
            <v>-1458300</v>
          </cell>
          <cell r="Y1008">
            <v>-1458300</v>
          </cell>
        </row>
        <row r="1009">
          <cell r="R1009">
            <v>0</v>
          </cell>
          <cell r="S1009">
            <v>0</v>
          </cell>
          <cell r="T1009">
            <v>0</v>
          </cell>
          <cell r="U1009">
            <v>0</v>
          </cell>
          <cell r="Y1009">
            <v>0</v>
          </cell>
        </row>
        <row r="1010">
          <cell r="R1010">
            <v>0</v>
          </cell>
          <cell r="S1010">
            <v>0</v>
          </cell>
          <cell r="T1010">
            <v>0</v>
          </cell>
          <cell r="U1010">
            <v>0</v>
          </cell>
          <cell r="Y1010">
            <v>0</v>
          </cell>
        </row>
        <row r="1011">
          <cell r="R1011">
            <v>0</v>
          </cell>
          <cell r="S1011">
            <v>0</v>
          </cell>
          <cell r="T1011">
            <v>0</v>
          </cell>
          <cell r="U1011">
            <v>0</v>
          </cell>
          <cell r="Y1011">
            <v>0</v>
          </cell>
        </row>
        <row r="1012">
          <cell r="R1012">
            <v>0</v>
          </cell>
          <cell r="S1012">
            <v>0</v>
          </cell>
          <cell r="T1012">
            <v>0</v>
          </cell>
          <cell r="U1012">
            <v>0</v>
          </cell>
          <cell r="Y1012">
            <v>0</v>
          </cell>
        </row>
        <row r="1013">
          <cell r="R1013">
            <v>0</v>
          </cell>
          <cell r="S1013">
            <v>0</v>
          </cell>
          <cell r="T1013">
            <v>0</v>
          </cell>
          <cell r="U1013">
            <v>0</v>
          </cell>
          <cell r="Y1013">
            <v>0</v>
          </cell>
        </row>
        <row r="1014">
          <cell r="R1014">
            <v>12076.65</v>
          </cell>
          <cell r="S1014">
            <v>10868.98</v>
          </cell>
          <cell r="T1014">
            <v>9661.31</v>
          </cell>
          <cell r="U1014">
            <v>8453.64</v>
          </cell>
          <cell r="Y1014">
            <v>3622.96</v>
          </cell>
        </row>
        <row r="1015">
          <cell r="R1015">
            <v>-1475000</v>
          </cell>
          <cell r="S1015">
            <v>-1475000</v>
          </cell>
          <cell r="T1015">
            <v>-2375000</v>
          </cell>
          <cell r="U1015">
            <v>-2375000</v>
          </cell>
          <cell r="Y1015">
            <v>-575000</v>
          </cell>
        </row>
        <row r="1016">
          <cell r="R1016">
            <v>0</v>
          </cell>
          <cell r="S1016">
            <v>0</v>
          </cell>
          <cell r="T1016">
            <v>0</v>
          </cell>
          <cell r="U1016">
            <v>0</v>
          </cell>
          <cell r="Y1016">
            <v>0</v>
          </cell>
        </row>
        <row r="1017">
          <cell r="R1017">
            <v>-32315807.579999998</v>
          </cell>
          <cell r="S1017">
            <v>-32315807.579999998</v>
          </cell>
          <cell r="T1017">
            <v>-32621793.93</v>
          </cell>
          <cell r="U1017">
            <v>-32621793.93</v>
          </cell>
          <cell r="Y1017">
            <v>-31615260.379999999</v>
          </cell>
        </row>
        <row r="1018">
          <cell r="R1018">
            <v>-75000</v>
          </cell>
          <cell r="S1018">
            <v>-75000</v>
          </cell>
          <cell r="T1018">
            <v>-75000</v>
          </cell>
          <cell r="U1018">
            <v>-75000</v>
          </cell>
          <cell r="Y1018">
            <v>-75000</v>
          </cell>
        </row>
        <row r="1019">
          <cell r="R1019">
            <v>-1499216.5</v>
          </cell>
          <cell r="S1019">
            <v>-1499216.5</v>
          </cell>
          <cell r="T1019">
            <v>-1495678.39</v>
          </cell>
          <cell r="U1019">
            <v>-1495678.39</v>
          </cell>
          <cell r="Y1019">
            <v>-1485186.09</v>
          </cell>
        </row>
        <row r="1020">
          <cell r="R1020">
            <v>-129471.05</v>
          </cell>
          <cell r="S1020">
            <v>-129471.05</v>
          </cell>
          <cell r="T1020">
            <v>-129471.05</v>
          </cell>
          <cell r="U1020">
            <v>-129471.05</v>
          </cell>
          <cell r="Y1020">
            <v>-129471.05</v>
          </cell>
        </row>
        <row r="1021">
          <cell r="R1021">
            <v>-8761.4500000000007</v>
          </cell>
          <cell r="S1021">
            <v>-7940.64</v>
          </cell>
          <cell r="T1021">
            <v>-6486.76</v>
          </cell>
          <cell r="U1021">
            <v>-6486.76</v>
          </cell>
          <cell r="Y1021">
            <v>-6486.76</v>
          </cell>
        </row>
        <row r="1022">
          <cell r="R1022">
            <v>-15000</v>
          </cell>
          <cell r="S1022">
            <v>-15000</v>
          </cell>
          <cell r="T1022">
            <v>-15000</v>
          </cell>
          <cell r="U1022">
            <v>-15000</v>
          </cell>
          <cell r="Y1022">
            <v>-15000</v>
          </cell>
        </row>
        <row r="1023">
          <cell r="R1023">
            <v>-58056.38</v>
          </cell>
          <cell r="S1023">
            <v>-58056.38</v>
          </cell>
          <cell r="T1023">
            <v>-57901.38</v>
          </cell>
          <cell r="U1023">
            <v>-57901.38</v>
          </cell>
          <cell r="Y1023">
            <v>-55767.11</v>
          </cell>
        </row>
        <row r="1024">
          <cell r="R1024">
            <v>0</v>
          </cell>
          <cell r="S1024">
            <v>0</v>
          </cell>
          <cell r="T1024">
            <v>0</v>
          </cell>
          <cell r="U1024">
            <v>0</v>
          </cell>
          <cell r="Y1024">
            <v>0</v>
          </cell>
        </row>
        <row r="1025">
          <cell r="R1025">
            <v>-341045.91</v>
          </cell>
          <cell r="S1025">
            <v>-341045.91</v>
          </cell>
          <cell r="T1025">
            <v>-341045.91</v>
          </cell>
          <cell r="U1025">
            <v>-341045.91</v>
          </cell>
          <cell r="Y1025">
            <v>-338647.57</v>
          </cell>
        </row>
        <row r="1026">
          <cell r="R1026">
            <v>-141634.19</v>
          </cell>
          <cell r="S1026">
            <v>-141634.19</v>
          </cell>
          <cell r="T1026">
            <v>-141634.19</v>
          </cell>
          <cell r="U1026">
            <v>-141634.19</v>
          </cell>
          <cell r="Y1026">
            <v>-141634.19</v>
          </cell>
        </row>
        <row r="1027">
          <cell r="R1027">
            <v>-140000</v>
          </cell>
          <cell r="S1027">
            <v>-140000</v>
          </cell>
          <cell r="T1027">
            <v>-140000</v>
          </cell>
          <cell r="U1027">
            <v>-140000</v>
          </cell>
          <cell r="Y1027">
            <v>-140000</v>
          </cell>
        </row>
        <row r="1028">
          <cell r="R1028">
            <v>-20000</v>
          </cell>
          <cell r="S1028">
            <v>-20000</v>
          </cell>
          <cell r="T1028">
            <v>-10000</v>
          </cell>
          <cell r="U1028">
            <v>-10000</v>
          </cell>
          <cell r="Y1028">
            <v>-10000</v>
          </cell>
        </row>
        <row r="1029">
          <cell r="R1029">
            <v>0</v>
          </cell>
          <cell r="S1029">
            <v>0</v>
          </cell>
          <cell r="T1029">
            <v>0</v>
          </cell>
          <cell r="U1029">
            <v>0</v>
          </cell>
          <cell r="Y1029">
            <v>-216063.14</v>
          </cell>
        </row>
        <row r="1030">
          <cell r="R1030">
            <v>-1451218.87</v>
          </cell>
          <cell r="S1030">
            <v>-1481763.38</v>
          </cell>
          <cell r="T1030">
            <v>-1481763.38</v>
          </cell>
          <cell r="U1030">
            <v>-1481763.38</v>
          </cell>
          <cell r="Y1030">
            <v>-1481763.38</v>
          </cell>
        </row>
        <row r="1031">
          <cell r="R1031">
            <v>-530050</v>
          </cell>
          <cell r="S1031">
            <v>-530050</v>
          </cell>
          <cell r="T1031">
            <v>-530050</v>
          </cell>
          <cell r="U1031">
            <v>-530050</v>
          </cell>
          <cell r="Y1031">
            <v>-530050</v>
          </cell>
        </row>
        <row r="1032">
          <cell r="R1032">
            <v>-307636</v>
          </cell>
          <cell r="S1032">
            <v>-307636</v>
          </cell>
          <cell r="T1032">
            <v>-310025.75</v>
          </cell>
          <cell r="U1032">
            <v>-310025.75</v>
          </cell>
          <cell r="Y1032">
            <v>-313256.52</v>
          </cell>
        </row>
        <row r="1033">
          <cell r="R1033">
            <v>-1030343</v>
          </cell>
          <cell r="S1033">
            <v>-1030343</v>
          </cell>
          <cell r="T1033">
            <v>-1038347</v>
          </cell>
          <cell r="U1033">
            <v>-1038347</v>
          </cell>
          <cell r="Y1033">
            <v>-1049167.5</v>
          </cell>
        </row>
        <row r="1034">
          <cell r="R1034">
            <v>-637130</v>
          </cell>
          <cell r="S1034">
            <v>-637130</v>
          </cell>
          <cell r="T1034">
            <v>-642079.5</v>
          </cell>
          <cell r="U1034">
            <v>-642079.5</v>
          </cell>
          <cell r="Y1034">
            <v>-648776.5</v>
          </cell>
        </row>
        <row r="1035">
          <cell r="R1035">
            <v>-915481.96</v>
          </cell>
          <cell r="S1035">
            <v>-915481.96</v>
          </cell>
          <cell r="T1035">
            <v>-922535.96</v>
          </cell>
          <cell r="U1035">
            <v>-922535.96</v>
          </cell>
          <cell r="Y1035">
            <v>-928304.78</v>
          </cell>
        </row>
        <row r="1036">
          <cell r="R1036">
            <v>0</v>
          </cell>
          <cell r="S1036">
            <v>0</v>
          </cell>
          <cell r="T1036">
            <v>0</v>
          </cell>
          <cell r="U1036">
            <v>0</v>
          </cell>
          <cell r="Y1036">
            <v>0</v>
          </cell>
        </row>
        <row r="1037">
          <cell r="R1037">
            <v>0</v>
          </cell>
          <cell r="S1037">
            <v>0</v>
          </cell>
          <cell r="T1037">
            <v>0</v>
          </cell>
          <cell r="U1037">
            <v>0</v>
          </cell>
          <cell r="Y1037">
            <v>0</v>
          </cell>
        </row>
        <row r="1038">
          <cell r="R1038">
            <v>0</v>
          </cell>
          <cell r="S1038">
            <v>0</v>
          </cell>
          <cell r="T1038">
            <v>0</v>
          </cell>
          <cell r="U1038">
            <v>0</v>
          </cell>
          <cell r="Y1038">
            <v>0</v>
          </cell>
        </row>
        <row r="1039">
          <cell r="R1039">
            <v>0</v>
          </cell>
          <cell r="S1039">
            <v>0</v>
          </cell>
          <cell r="T1039">
            <v>0</v>
          </cell>
          <cell r="U1039">
            <v>0</v>
          </cell>
          <cell r="Y1039">
            <v>0</v>
          </cell>
        </row>
        <row r="1040">
          <cell r="R1040">
            <v>0</v>
          </cell>
          <cell r="S1040">
            <v>0</v>
          </cell>
          <cell r="T1040">
            <v>0</v>
          </cell>
          <cell r="U1040">
            <v>0</v>
          </cell>
          <cell r="Y1040">
            <v>0</v>
          </cell>
        </row>
        <row r="1041">
          <cell r="R1041">
            <v>-9890000</v>
          </cell>
          <cell r="S1041">
            <v>-10290000</v>
          </cell>
          <cell r="T1041">
            <v>0</v>
          </cell>
          <cell r="U1041">
            <v>0</v>
          </cell>
          <cell r="Y1041">
            <v>0</v>
          </cell>
        </row>
        <row r="1042">
          <cell r="R1042">
            <v>-25806000</v>
          </cell>
          <cell r="S1042">
            <v>-28650000</v>
          </cell>
          <cell r="T1042">
            <v>0</v>
          </cell>
          <cell r="U1042">
            <v>0</v>
          </cell>
          <cell r="Y1042">
            <v>-5000000</v>
          </cell>
        </row>
        <row r="1043">
          <cell r="R1043">
            <v>0</v>
          </cell>
          <cell r="S1043">
            <v>0</v>
          </cell>
          <cell r="T1043">
            <v>0</v>
          </cell>
          <cell r="U1043">
            <v>0</v>
          </cell>
          <cell r="Y1043">
            <v>0</v>
          </cell>
        </row>
        <row r="1044">
          <cell r="R1044">
            <v>0</v>
          </cell>
          <cell r="S1044">
            <v>0</v>
          </cell>
          <cell r="T1044">
            <v>0</v>
          </cell>
          <cell r="U1044">
            <v>0</v>
          </cell>
          <cell r="Y1044">
            <v>0</v>
          </cell>
        </row>
        <row r="1045">
          <cell r="R1045">
            <v>0</v>
          </cell>
          <cell r="S1045">
            <v>0</v>
          </cell>
          <cell r="T1045">
            <v>0</v>
          </cell>
          <cell r="U1045">
            <v>0</v>
          </cell>
          <cell r="Y1045">
            <v>0</v>
          </cell>
        </row>
        <row r="1046">
          <cell r="R1046">
            <v>0</v>
          </cell>
          <cell r="S1046">
            <v>-40000000</v>
          </cell>
          <cell r="T1046">
            <v>0</v>
          </cell>
          <cell r="U1046">
            <v>0</v>
          </cell>
          <cell r="Y1046">
            <v>-17600000</v>
          </cell>
        </row>
        <row r="1047">
          <cell r="R1047">
            <v>0</v>
          </cell>
          <cell r="S1047">
            <v>0</v>
          </cell>
          <cell r="T1047">
            <v>0</v>
          </cell>
          <cell r="U1047">
            <v>0</v>
          </cell>
          <cell r="Y1047">
            <v>0</v>
          </cell>
        </row>
        <row r="1048">
          <cell r="R1048">
            <v>0</v>
          </cell>
          <cell r="S1048">
            <v>0</v>
          </cell>
          <cell r="T1048">
            <v>0</v>
          </cell>
          <cell r="U1048">
            <v>0</v>
          </cell>
          <cell r="Y1048">
            <v>0</v>
          </cell>
        </row>
        <row r="1049">
          <cell r="R1049">
            <v>0</v>
          </cell>
          <cell r="S1049">
            <v>0</v>
          </cell>
          <cell r="T1049">
            <v>0</v>
          </cell>
          <cell r="U1049">
            <v>0</v>
          </cell>
          <cell r="Y1049">
            <v>0</v>
          </cell>
        </row>
        <row r="1050">
          <cell r="R1050">
            <v>0</v>
          </cell>
          <cell r="S1050">
            <v>0</v>
          </cell>
          <cell r="T1050">
            <v>0</v>
          </cell>
          <cell r="U1050">
            <v>0</v>
          </cell>
          <cell r="Y1050">
            <v>0</v>
          </cell>
        </row>
        <row r="1051">
          <cell r="R1051">
            <v>0</v>
          </cell>
          <cell r="S1051">
            <v>0</v>
          </cell>
          <cell r="T1051">
            <v>0</v>
          </cell>
          <cell r="U1051">
            <v>0</v>
          </cell>
          <cell r="Y1051">
            <v>0</v>
          </cell>
        </row>
        <row r="1052">
          <cell r="R1052">
            <v>0</v>
          </cell>
          <cell r="S1052">
            <v>0</v>
          </cell>
          <cell r="T1052">
            <v>0</v>
          </cell>
          <cell r="U1052">
            <v>0</v>
          </cell>
          <cell r="Y1052">
            <v>0</v>
          </cell>
        </row>
        <row r="1053">
          <cell r="R1053">
            <v>0</v>
          </cell>
          <cell r="S1053">
            <v>0</v>
          </cell>
          <cell r="T1053">
            <v>0</v>
          </cell>
          <cell r="U1053">
            <v>0</v>
          </cell>
          <cell r="Y1053">
            <v>0</v>
          </cell>
        </row>
        <row r="1054">
          <cell r="R1054">
            <v>0</v>
          </cell>
          <cell r="S1054">
            <v>0</v>
          </cell>
          <cell r="T1054">
            <v>0</v>
          </cell>
          <cell r="U1054">
            <v>0</v>
          </cell>
          <cell r="Y1054">
            <v>0</v>
          </cell>
        </row>
        <row r="1055">
          <cell r="R1055">
            <v>-3159040.81</v>
          </cell>
          <cell r="S1055">
            <v>-3479990.86</v>
          </cell>
          <cell r="T1055">
            <v>-3747425.13</v>
          </cell>
          <cell r="U1055">
            <v>-2666105.0699999998</v>
          </cell>
          <cell r="Y1055">
            <v>-4864062.66</v>
          </cell>
        </row>
        <row r="1056">
          <cell r="R1056">
            <v>-7862407.7699999996</v>
          </cell>
          <cell r="S1056">
            <v>-4137880.7</v>
          </cell>
          <cell r="T1056">
            <v>-5038963.1399999997</v>
          </cell>
          <cell r="U1056">
            <v>-5821998.9000000004</v>
          </cell>
          <cell r="Y1056">
            <v>-6735119.75</v>
          </cell>
        </row>
        <row r="1057">
          <cell r="R1057">
            <v>-549231.62</v>
          </cell>
          <cell r="S1057">
            <v>-1007242.16</v>
          </cell>
          <cell r="T1057">
            <v>-804692.95</v>
          </cell>
          <cell r="U1057">
            <v>-877227.04</v>
          </cell>
          <cell r="Y1057">
            <v>-799610.28</v>
          </cell>
        </row>
        <row r="1058">
          <cell r="R1058">
            <v>-3530724</v>
          </cell>
          <cell r="S1058">
            <v>-3436233</v>
          </cell>
          <cell r="T1058">
            <v>-3419879</v>
          </cell>
          <cell r="U1058">
            <v>-3468655</v>
          </cell>
          <cell r="Y1058">
            <v>-3546162</v>
          </cell>
        </row>
        <row r="1059">
          <cell r="R1059">
            <v>-4861948.4000000004</v>
          </cell>
          <cell r="S1059">
            <v>-5503514.3899999997</v>
          </cell>
          <cell r="T1059">
            <v>-5847232.4000000004</v>
          </cell>
          <cell r="U1059">
            <v>-7432497.5099999998</v>
          </cell>
          <cell r="Y1059">
            <v>-5757644.2000000002</v>
          </cell>
        </row>
        <row r="1060">
          <cell r="R1060">
            <v>-27711257.57</v>
          </cell>
          <cell r="S1060">
            <v>-27698354.420000002</v>
          </cell>
          <cell r="T1060">
            <v>-26420338.140000001</v>
          </cell>
          <cell r="U1060">
            <v>-17444278.98</v>
          </cell>
          <cell r="Y1060">
            <v>-13876406.68</v>
          </cell>
        </row>
        <row r="1061">
          <cell r="R1061">
            <v>-31089.86</v>
          </cell>
          <cell r="S1061">
            <v>-1841785.87</v>
          </cell>
          <cell r="T1061">
            <v>-1668023.96</v>
          </cell>
          <cell r="U1061">
            <v>256495.28</v>
          </cell>
          <cell r="Y1061">
            <v>1984271.05</v>
          </cell>
        </row>
        <row r="1062">
          <cell r="R1062">
            <v>-26087978.879999999</v>
          </cell>
          <cell r="S1062">
            <v>-21611129.890000001</v>
          </cell>
          <cell r="T1062">
            <v>-21767062.359999999</v>
          </cell>
          <cell r="U1062">
            <v>-17397380.879999999</v>
          </cell>
          <cell r="Y1062">
            <v>-23439027.940000001</v>
          </cell>
        </row>
        <row r="1063">
          <cell r="R1063">
            <v>-162592.31</v>
          </cell>
          <cell r="S1063">
            <v>-162166.17000000001</v>
          </cell>
          <cell r="T1063">
            <v>-157879.29</v>
          </cell>
          <cell r="U1063">
            <v>-147808.34</v>
          </cell>
          <cell r="Y1063">
            <v>-748542.4</v>
          </cell>
        </row>
        <row r="1065">
          <cell r="R1065">
            <v>-174755.16</v>
          </cell>
          <cell r="S1065">
            <v>-174402.25</v>
          </cell>
          <cell r="T1065">
            <v>-172461.69</v>
          </cell>
          <cell r="U1065">
            <v>-133164.22</v>
          </cell>
          <cell r="Y1065">
            <v>-133164.22</v>
          </cell>
        </row>
        <row r="1066">
          <cell r="R1066">
            <v>-65462.38</v>
          </cell>
          <cell r="S1066">
            <v>-51386.28</v>
          </cell>
          <cell r="T1066">
            <v>-50762.13</v>
          </cell>
          <cell r="U1066">
            <v>-37249.29</v>
          </cell>
          <cell r="Y1066">
            <v>-41163.93</v>
          </cell>
        </row>
        <row r="1067">
          <cell r="R1067">
            <v>-21925.06</v>
          </cell>
          <cell r="S1067">
            <v>-6738.58</v>
          </cell>
          <cell r="T1067">
            <v>-2514.06</v>
          </cell>
          <cell r="U1067">
            <v>-351286.06</v>
          </cell>
          <cell r="Y1067">
            <v>-136239.1</v>
          </cell>
        </row>
        <row r="1068">
          <cell r="R1068">
            <v>-396.92</v>
          </cell>
          <cell r="S1068">
            <v>-374.92</v>
          </cell>
          <cell r="T1068">
            <v>-374.92</v>
          </cell>
          <cell r="U1068">
            <v>-369.92</v>
          </cell>
          <cell r="Y1068">
            <v>-354.92</v>
          </cell>
        </row>
        <row r="1069">
          <cell r="R1069">
            <v>0</v>
          </cell>
          <cell r="S1069">
            <v>0</v>
          </cell>
          <cell r="T1069">
            <v>0</v>
          </cell>
          <cell r="U1069">
            <v>0</v>
          </cell>
          <cell r="Y1069">
            <v>-872109.04</v>
          </cell>
        </row>
        <row r="1070">
          <cell r="R1070">
            <v>275639.38</v>
          </cell>
          <cell r="S1070">
            <v>-39082.65</v>
          </cell>
          <cell r="T1070">
            <v>-188145.37</v>
          </cell>
          <cell r="U1070">
            <v>-20693.03</v>
          </cell>
          <cell r="Y1070">
            <v>45715.22</v>
          </cell>
        </row>
        <row r="1071">
          <cell r="R1071">
            <v>2116269.87</v>
          </cell>
          <cell r="S1071">
            <v>1784885.4</v>
          </cell>
          <cell r="T1071">
            <v>0</v>
          </cell>
          <cell r="U1071">
            <v>1133854.8400000001</v>
          </cell>
          <cell r="Y1071">
            <v>-424.6</v>
          </cell>
        </row>
        <row r="1072">
          <cell r="R1072">
            <v>0</v>
          </cell>
          <cell r="S1072">
            <v>0</v>
          </cell>
          <cell r="T1072">
            <v>0</v>
          </cell>
          <cell r="U1072">
            <v>0</v>
          </cell>
          <cell r="Y1072">
            <v>0</v>
          </cell>
        </row>
        <row r="1073">
          <cell r="R1073">
            <v>-1435730.49</v>
          </cell>
          <cell r="S1073">
            <v>-1672459.8</v>
          </cell>
          <cell r="T1073">
            <v>-1291457.82</v>
          </cell>
          <cell r="U1073">
            <v>-887083.95</v>
          </cell>
          <cell r="Y1073">
            <v>-608965.46</v>
          </cell>
        </row>
        <row r="1074">
          <cell r="R1074">
            <v>-4279343.3499999996</v>
          </cell>
          <cell r="S1074">
            <v>-3998190.29</v>
          </cell>
          <cell r="T1074">
            <v>-4225375.99</v>
          </cell>
          <cell r="U1074">
            <v>-4276780.83</v>
          </cell>
          <cell r="Y1074">
            <v>-3943782.12</v>
          </cell>
        </row>
        <row r="1075">
          <cell r="R1075">
            <v>-70526359.299999997</v>
          </cell>
          <cell r="S1075">
            <v>-62731319.039999999</v>
          </cell>
          <cell r="T1075">
            <v>-63038924.369999997</v>
          </cell>
          <cell r="U1075">
            <v>-51159207.18</v>
          </cell>
          <cell r="Y1075">
            <v>-43154557.549999997</v>
          </cell>
        </row>
        <row r="1076">
          <cell r="R1076">
            <v>-1745.95</v>
          </cell>
          <cell r="S1076">
            <v>-2096.66</v>
          </cell>
          <cell r="T1076">
            <v>-1652.41</v>
          </cell>
          <cell r="U1076">
            <v>-1354.82</v>
          </cell>
          <cell r="Y1076">
            <v>-1342.64</v>
          </cell>
        </row>
        <row r="1077">
          <cell r="R1077">
            <v>-3497.41</v>
          </cell>
          <cell r="S1077">
            <v>-6826.81</v>
          </cell>
          <cell r="T1077">
            <v>-3278.79</v>
          </cell>
          <cell r="U1077">
            <v>0</v>
          </cell>
          <cell r="Y1077">
            <v>0</v>
          </cell>
        </row>
        <row r="1078">
          <cell r="R1078">
            <v>0</v>
          </cell>
          <cell r="S1078">
            <v>0</v>
          </cell>
          <cell r="T1078">
            <v>0</v>
          </cell>
          <cell r="U1078">
            <v>0</v>
          </cell>
          <cell r="Y1078">
            <v>0</v>
          </cell>
        </row>
        <row r="1079">
          <cell r="R1079">
            <v>-153440</v>
          </cell>
          <cell r="S1079">
            <v>-222340</v>
          </cell>
          <cell r="T1079">
            <v>-281750</v>
          </cell>
          <cell r="U1079">
            <v>-341310</v>
          </cell>
          <cell r="Y1079">
            <v>-270820</v>
          </cell>
        </row>
        <row r="1080">
          <cell r="R1080">
            <v>0</v>
          </cell>
          <cell r="S1080">
            <v>0</v>
          </cell>
          <cell r="T1080">
            <v>0</v>
          </cell>
          <cell r="U1080">
            <v>0</v>
          </cell>
          <cell r="Y1080">
            <v>0</v>
          </cell>
        </row>
        <row r="1081">
          <cell r="R1081">
            <v>0</v>
          </cell>
          <cell r="S1081">
            <v>0</v>
          </cell>
          <cell r="T1081">
            <v>0</v>
          </cell>
          <cell r="U1081">
            <v>0</v>
          </cell>
          <cell r="Y1081">
            <v>0</v>
          </cell>
        </row>
        <row r="1082">
          <cell r="R1082">
            <v>0</v>
          </cell>
          <cell r="S1082">
            <v>0</v>
          </cell>
          <cell r="T1082">
            <v>0</v>
          </cell>
          <cell r="U1082">
            <v>0</v>
          </cell>
          <cell r="Y1082">
            <v>0</v>
          </cell>
        </row>
        <row r="1083">
          <cell r="R1083">
            <v>0</v>
          </cell>
          <cell r="S1083">
            <v>0</v>
          </cell>
          <cell r="T1083">
            <v>0</v>
          </cell>
          <cell r="U1083">
            <v>0</v>
          </cell>
          <cell r="Y1083">
            <v>0</v>
          </cell>
        </row>
        <row r="1084">
          <cell r="R1084">
            <v>0</v>
          </cell>
          <cell r="S1084">
            <v>0</v>
          </cell>
          <cell r="T1084">
            <v>0</v>
          </cell>
          <cell r="U1084">
            <v>0</v>
          </cell>
          <cell r="Y1084">
            <v>0</v>
          </cell>
        </row>
        <row r="1085">
          <cell r="R1085">
            <v>-6606796.4199999999</v>
          </cell>
          <cell r="S1085">
            <v>-6996850.1799999997</v>
          </cell>
          <cell r="T1085">
            <v>-7553966.1600000001</v>
          </cell>
          <cell r="U1085">
            <v>-8148653.9100000001</v>
          </cell>
          <cell r="Y1085">
            <v>-7615753.0800000001</v>
          </cell>
        </row>
        <row r="1086">
          <cell r="R1086">
            <v>0</v>
          </cell>
          <cell r="S1086">
            <v>0</v>
          </cell>
          <cell r="T1086">
            <v>0</v>
          </cell>
          <cell r="U1086">
            <v>0</v>
          </cell>
          <cell r="Y1086">
            <v>0</v>
          </cell>
        </row>
        <row r="1087">
          <cell r="R1087">
            <v>0</v>
          </cell>
          <cell r="S1087">
            <v>0</v>
          </cell>
          <cell r="T1087">
            <v>0</v>
          </cell>
          <cell r="U1087">
            <v>0</v>
          </cell>
          <cell r="Y1087">
            <v>0</v>
          </cell>
        </row>
        <row r="1088">
          <cell r="R1088">
            <v>0</v>
          </cell>
          <cell r="S1088">
            <v>0</v>
          </cell>
          <cell r="T1088">
            <v>0</v>
          </cell>
          <cell r="U1088">
            <v>0</v>
          </cell>
          <cell r="Y1088">
            <v>0</v>
          </cell>
        </row>
        <row r="1089">
          <cell r="R1089">
            <v>0</v>
          </cell>
          <cell r="S1089">
            <v>0</v>
          </cell>
          <cell r="T1089">
            <v>0</v>
          </cell>
          <cell r="U1089">
            <v>0</v>
          </cell>
          <cell r="Y1089">
            <v>0</v>
          </cell>
        </row>
        <row r="1090">
          <cell r="R1090">
            <v>0</v>
          </cell>
          <cell r="S1090">
            <v>0</v>
          </cell>
          <cell r="T1090">
            <v>0</v>
          </cell>
          <cell r="U1090">
            <v>0</v>
          </cell>
          <cell r="Y1090">
            <v>0</v>
          </cell>
        </row>
        <row r="1091">
          <cell r="R1091">
            <v>0</v>
          </cell>
          <cell r="S1091">
            <v>0</v>
          </cell>
          <cell r="T1091">
            <v>0</v>
          </cell>
          <cell r="U1091">
            <v>0</v>
          </cell>
          <cell r="Y1091">
            <v>0</v>
          </cell>
        </row>
        <row r="1092">
          <cell r="R1092">
            <v>0</v>
          </cell>
          <cell r="S1092">
            <v>0</v>
          </cell>
          <cell r="T1092">
            <v>0</v>
          </cell>
          <cell r="U1092">
            <v>0</v>
          </cell>
          <cell r="Y1092">
            <v>0</v>
          </cell>
        </row>
        <row r="1093">
          <cell r="R1093">
            <v>0</v>
          </cell>
          <cell r="S1093">
            <v>0</v>
          </cell>
          <cell r="T1093">
            <v>0</v>
          </cell>
          <cell r="U1093">
            <v>0</v>
          </cell>
          <cell r="Y1093">
            <v>0</v>
          </cell>
        </row>
        <row r="1094">
          <cell r="R1094">
            <v>-3322979.02</v>
          </cell>
          <cell r="S1094">
            <v>-486910.32</v>
          </cell>
          <cell r="T1094">
            <v>-1011019.63</v>
          </cell>
          <cell r="U1094">
            <v>-1379282.52</v>
          </cell>
          <cell r="Y1094">
            <v>-2774936.6</v>
          </cell>
        </row>
        <row r="1095">
          <cell r="R1095">
            <v>0</v>
          </cell>
          <cell r="S1095">
            <v>0</v>
          </cell>
          <cell r="T1095">
            <v>0</v>
          </cell>
          <cell r="U1095">
            <v>0</v>
          </cell>
          <cell r="Y1095">
            <v>0</v>
          </cell>
        </row>
        <row r="1096">
          <cell r="R1096">
            <v>-26708267.52</v>
          </cell>
          <cell r="S1096">
            <v>-20107836.239999998</v>
          </cell>
          <cell r="T1096">
            <v>-19892990.690000001</v>
          </cell>
          <cell r="U1096">
            <v>-18075642.48</v>
          </cell>
          <cell r="Y1096">
            <v>-20784054.43</v>
          </cell>
        </row>
        <row r="1097">
          <cell r="R1097">
            <v>0</v>
          </cell>
          <cell r="S1097">
            <v>0</v>
          </cell>
          <cell r="T1097">
            <v>0</v>
          </cell>
          <cell r="U1097">
            <v>0</v>
          </cell>
          <cell r="Y1097">
            <v>0</v>
          </cell>
        </row>
        <row r="1098">
          <cell r="Y1098">
            <v>-9.67</v>
          </cell>
        </row>
        <row r="1099">
          <cell r="Y1099">
            <v>-2091.87</v>
          </cell>
        </row>
        <row r="1100">
          <cell r="Y1100">
            <v>49.23</v>
          </cell>
        </row>
        <row r="1101">
          <cell r="Y1101">
            <v>-1106.19</v>
          </cell>
        </row>
        <row r="1102">
          <cell r="Y1102">
            <v>-85.23</v>
          </cell>
        </row>
        <row r="1103">
          <cell r="Y1103">
            <v>48692.38</v>
          </cell>
        </row>
        <row r="1104">
          <cell r="Y1104">
            <v>59.37</v>
          </cell>
        </row>
        <row r="1105">
          <cell r="Y1105">
            <v>32</v>
          </cell>
        </row>
        <row r="1106">
          <cell r="R1106">
            <v>-3614166.82</v>
          </cell>
          <cell r="S1106">
            <v>-2401367.46</v>
          </cell>
          <cell r="T1106">
            <v>-2953156.07</v>
          </cell>
          <cell r="U1106">
            <v>-3133856.12</v>
          </cell>
          <cell r="Y1106">
            <v>-2949599.57</v>
          </cell>
        </row>
        <row r="1107">
          <cell r="R1107">
            <v>-1891705.11</v>
          </cell>
          <cell r="S1107">
            <v>1293.82</v>
          </cell>
          <cell r="T1107">
            <v>-373406.12</v>
          </cell>
          <cell r="U1107">
            <v>-626464.07999999996</v>
          </cell>
          <cell r="Y1107">
            <v>-281432.27</v>
          </cell>
        </row>
        <row r="1108">
          <cell r="Y1108">
            <v>-82490.210000000006</v>
          </cell>
        </row>
        <row r="1109">
          <cell r="Y1109">
            <v>-3038.5</v>
          </cell>
        </row>
        <row r="1111">
          <cell r="R1111">
            <v>-59.6</v>
          </cell>
          <cell r="S1111">
            <v>166.61</v>
          </cell>
          <cell r="T1111">
            <v>0</v>
          </cell>
          <cell r="U1111">
            <v>119.47</v>
          </cell>
          <cell r="Y1111">
            <v>2584.4899999999998</v>
          </cell>
        </row>
        <row r="1112">
          <cell r="R1112">
            <v>-200000</v>
          </cell>
          <cell r="S1112">
            <v>-200000</v>
          </cell>
          <cell r="T1112">
            <v>-200000</v>
          </cell>
          <cell r="U1112">
            <v>-200000</v>
          </cell>
          <cell r="Y1112">
            <v>-200000</v>
          </cell>
        </row>
        <row r="1113">
          <cell r="R1113">
            <v>-374136.08</v>
          </cell>
          <cell r="S1113">
            <v>-201360.39</v>
          </cell>
          <cell r="T1113">
            <v>-196623.92</v>
          </cell>
          <cell r="U1113">
            <v>-195946.22</v>
          </cell>
          <cell r="Y1113">
            <v>-207756.46</v>
          </cell>
        </row>
        <row r="1114">
          <cell r="R1114">
            <v>-16684218.34</v>
          </cell>
          <cell r="S1114">
            <v>-14639634.939999999</v>
          </cell>
          <cell r="T1114">
            <v>-13310020.82</v>
          </cell>
          <cell r="U1114">
            <v>-16642856.48</v>
          </cell>
          <cell r="Y1114">
            <v>-16175571.369999999</v>
          </cell>
        </row>
        <row r="1115">
          <cell r="R1115">
            <v>-1682071.74</v>
          </cell>
          <cell r="S1115">
            <v>-1599468.78</v>
          </cell>
          <cell r="T1115">
            <v>-1666466.81</v>
          </cell>
          <cell r="U1115">
            <v>-1710786.89</v>
          </cell>
          <cell r="Y1115">
            <v>-4007509.79</v>
          </cell>
        </row>
        <row r="1116">
          <cell r="R1116">
            <v>-5255921.18</v>
          </cell>
          <cell r="S1116">
            <v>-1672482.67</v>
          </cell>
          <cell r="T1116">
            <v>-1545838.29</v>
          </cell>
          <cell r="U1116">
            <v>-4015982.49</v>
          </cell>
          <cell r="Y1116">
            <v>-496830.23</v>
          </cell>
        </row>
        <row r="1117">
          <cell r="Y1117">
            <v>-233</v>
          </cell>
        </row>
        <row r="1118">
          <cell r="R1118">
            <v>-28396.47</v>
          </cell>
          <cell r="S1118">
            <v>6555.2</v>
          </cell>
          <cell r="T1118">
            <v>-18374.36</v>
          </cell>
          <cell r="U1118">
            <v>-42465.51</v>
          </cell>
          <cell r="Y1118">
            <v>4715.1000000000004</v>
          </cell>
        </row>
        <row r="1119">
          <cell r="R1119">
            <v>-42016.160000000003</v>
          </cell>
          <cell r="S1119">
            <v>-40819.199999999997</v>
          </cell>
          <cell r="T1119">
            <v>-86445.7</v>
          </cell>
          <cell r="U1119">
            <v>-95050.54</v>
          </cell>
          <cell r="Y1119">
            <v>-69569.070000000007</v>
          </cell>
        </row>
        <row r="1120">
          <cell r="R1120">
            <v>-22968.82</v>
          </cell>
          <cell r="S1120">
            <v>-22968.82</v>
          </cell>
          <cell r="T1120">
            <v>0</v>
          </cell>
          <cell r="U1120">
            <v>0</v>
          </cell>
          <cell r="Y1120">
            <v>-38326.620000000003</v>
          </cell>
        </row>
        <row r="1121">
          <cell r="R1121">
            <v>-17952.349999999999</v>
          </cell>
          <cell r="S1121">
            <v>-33988.800000000003</v>
          </cell>
          <cell r="T1121">
            <v>-19962.41</v>
          </cell>
          <cell r="U1121">
            <v>-17905.79</v>
          </cell>
          <cell r="Y1121">
            <v>-17521.650000000001</v>
          </cell>
        </row>
        <row r="1122">
          <cell r="R1122">
            <v>-96474.73</v>
          </cell>
          <cell r="S1122">
            <v>-780882.68</v>
          </cell>
          <cell r="T1122">
            <v>-346724.8</v>
          </cell>
          <cell r="U1122">
            <v>-59701.31</v>
          </cell>
          <cell r="Y1122">
            <v>-63381.22</v>
          </cell>
        </row>
        <row r="1123">
          <cell r="R1123">
            <v>-3981.26</v>
          </cell>
          <cell r="S1123">
            <v>-14775.56</v>
          </cell>
          <cell r="T1123">
            <v>-15179.85</v>
          </cell>
          <cell r="U1123">
            <v>-4466.26</v>
          </cell>
          <cell r="Y1123">
            <v>-3337.55</v>
          </cell>
        </row>
        <row r="1124">
          <cell r="R1124">
            <v>15.07</v>
          </cell>
          <cell r="S1124">
            <v>9.43</v>
          </cell>
          <cell r="T1124">
            <v>4.95</v>
          </cell>
          <cell r="U1124">
            <v>9.94</v>
          </cell>
          <cell r="Y1124">
            <v>15.05</v>
          </cell>
        </row>
        <row r="1125">
          <cell r="R1125">
            <v>3852.52</v>
          </cell>
          <cell r="S1125">
            <v>3298.72</v>
          </cell>
          <cell r="T1125">
            <v>2876.42</v>
          </cell>
          <cell r="U1125">
            <v>3183.44</v>
          </cell>
          <cell r="Y1125">
            <v>4026.66</v>
          </cell>
        </row>
        <row r="1126">
          <cell r="R1126">
            <v>0</v>
          </cell>
          <cell r="S1126">
            <v>0</v>
          </cell>
          <cell r="T1126">
            <v>0</v>
          </cell>
          <cell r="U1126">
            <v>0</v>
          </cell>
          <cell r="Y1126">
            <v>0</v>
          </cell>
        </row>
        <row r="1127">
          <cell r="R1127">
            <v>0</v>
          </cell>
          <cell r="S1127">
            <v>0</v>
          </cell>
          <cell r="T1127">
            <v>0</v>
          </cell>
          <cell r="U1127">
            <v>0</v>
          </cell>
          <cell r="Y1127">
            <v>0</v>
          </cell>
        </row>
        <row r="1128">
          <cell r="R1128">
            <v>0</v>
          </cell>
          <cell r="S1128">
            <v>0</v>
          </cell>
          <cell r="T1128">
            <v>0</v>
          </cell>
          <cell r="U1128">
            <v>0</v>
          </cell>
          <cell r="Y1128">
            <v>0</v>
          </cell>
        </row>
        <row r="1129">
          <cell r="R1129">
            <v>0</v>
          </cell>
          <cell r="S1129">
            <v>0</v>
          </cell>
          <cell r="T1129">
            <v>0</v>
          </cell>
          <cell r="U1129">
            <v>0</v>
          </cell>
          <cell r="Y1129">
            <v>0</v>
          </cell>
        </row>
        <row r="1130">
          <cell r="R1130">
            <v>0</v>
          </cell>
          <cell r="S1130">
            <v>0</v>
          </cell>
          <cell r="T1130">
            <v>0</v>
          </cell>
          <cell r="U1130">
            <v>0</v>
          </cell>
          <cell r="Y1130">
            <v>0</v>
          </cell>
        </row>
        <row r="1131">
          <cell r="R1131">
            <v>0</v>
          </cell>
          <cell r="S1131">
            <v>0</v>
          </cell>
          <cell r="T1131">
            <v>0</v>
          </cell>
          <cell r="U1131">
            <v>0</v>
          </cell>
          <cell r="Y1131">
            <v>0</v>
          </cell>
        </row>
        <row r="1132">
          <cell r="R1132">
            <v>12953.36</v>
          </cell>
          <cell r="S1132">
            <v>1420.64</v>
          </cell>
          <cell r="T1132">
            <v>13406.63</v>
          </cell>
          <cell r="U1132">
            <v>9724.5</v>
          </cell>
          <cell r="Y1132">
            <v>-1850.56</v>
          </cell>
        </row>
        <row r="1133">
          <cell r="R1133">
            <v>-11048.45</v>
          </cell>
          <cell r="S1133">
            <v>-12662.73</v>
          </cell>
          <cell r="T1133">
            <v>-10867.12</v>
          </cell>
          <cell r="U1133">
            <v>-13885.64</v>
          </cell>
          <cell r="Y1133">
            <v>-273.95999999999998</v>
          </cell>
        </row>
        <row r="1134">
          <cell r="R1134">
            <v>-18827.71</v>
          </cell>
          <cell r="S1134">
            <v>-18038.169999999998</v>
          </cell>
          <cell r="T1134">
            <v>0</v>
          </cell>
          <cell r="U1134">
            <v>-16632.57</v>
          </cell>
          <cell r="Y1134">
            <v>273143.84000000003</v>
          </cell>
        </row>
        <row r="1135">
          <cell r="R1135">
            <v>0</v>
          </cell>
          <cell r="S1135">
            <v>0</v>
          </cell>
          <cell r="T1135">
            <v>0</v>
          </cell>
          <cell r="U1135">
            <v>0</v>
          </cell>
          <cell r="Y1135">
            <v>-764.86</v>
          </cell>
        </row>
        <row r="1136">
          <cell r="R1136">
            <v>-7660.74</v>
          </cell>
          <cell r="S1136">
            <v>-7660.74</v>
          </cell>
          <cell r="T1136">
            <v>-7655.79</v>
          </cell>
          <cell r="U1136">
            <v>-7647.34</v>
          </cell>
          <cell r="Y1136">
            <v>-7651.62</v>
          </cell>
        </row>
        <row r="1137">
          <cell r="R1137">
            <v>-10712.01</v>
          </cell>
          <cell r="S1137">
            <v>-13640.8</v>
          </cell>
          <cell r="T1137">
            <v>-139.55000000000001</v>
          </cell>
          <cell r="U1137">
            <v>-403.26</v>
          </cell>
          <cell r="Y1137">
            <v>-211.69</v>
          </cell>
        </row>
        <row r="1138">
          <cell r="R1138">
            <v>-2000</v>
          </cell>
          <cell r="S1138">
            <v>-2000</v>
          </cell>
          <cell r="T1138">
            <v>-2000</v>
          </cell>
          <cell r="U1138">
            <v>-2000</v>
          </cell>
          <cell r="Y1138">
            <v>-2000</v>
          </cell>
        </row>
        <row r="1139">
          <cell r="R1139">
            <v>-995006.97</v>
          </cell>
          <cell r="S1139">
            <v>-842799.01</v>
          </cell>
          <cell r="T1139">
            <v>-857497.25</v>
          </cell>
          <cell r="U1139">
            <v>-855680.96</v>
          </cell>
          <cell r="Y1139">
            <v>-854449.44</v>
          </cell>
        </row>
        <row r="1140">
          <cell r="R1140">
            <v>0</v>
          </cell>
          <cell r="S1140">
            <v>0</v>
          </cell>
          <cell r="T1140">
            <v>0</v>
          </cell>
          <cell r="U1140">
            <v>0</v>
          </cell>
          <cell r="Y1140">
            <v>0</v>
          </cell>
        </row>
        <row r="1141">
          <cell r="R1141">
            <v>0</v>
          </cell>
          <cell r="S1141">
            <v>0</v>
          </cell>
          <cell r="T1141">
            <v>0</v>
          </cell>
          <cell r="U1141">
            <v>0</v>
          </cell>
          <cell r="Y1141">
            <v>0</v>
          </cell>
        </row>
        <row r="1142">
          <cell r="R1142">
            <v>-1149635.01</v>
          </cell>
          <cell r="S1142">
            <v>-1149635.01</v>
          </cell>
          <cell r="T1142">
            <v>-1328195.01</v>
          </cell>
          <cell r="U1142">
            <v>-1328195.01</v>
          </cell>
          <cell r="Y1142">
            <v>-1100721.01</v>
          </cell>
        </row>
        <row r="1143">
          <cell r="R1143">
            <v>0</v>
          </cell>
          <cell r="S1143">
            <v>0</v>
          </cell>
          <cell r="T1143">
            <v>0</v>
          </cell>
          <cell r="U1143">
            <v>0</v>
          </cell>
          <cell r="Y1143">
            <v>0</v>
          </cell>
        </row>
        <row r="1144">
          <cell r="R1144">
            <v>0</v>
          </cell>
          <cell r="S1144">
            <v>0</v>
          </cell>
          <cell r="T1144">
            <v>0</v>
          </cell>
          <cell r="U1144">
            <v>0</v>
          </cell>
          <cell r="Y1144">
            <v>0</v>
          </cell>
        </row>
        <row r="1145">
          <cell r="R1145">
            <v>0</v>
          </cell>
          <cell r="S1145">
            <v>0</v>
          </cell>
          <cell r="T1145">
            <v>0</v>
          </cell>
          <cell r="U1145">
            <v>0</v>
          </cell>
          <cell r="Y1145">
            <v>0</v>
          </cell>
        </row>
        <row r="1146">
          <cell r="R1146">
            <v>-3372223.15</v>
          </cell>
          <cell r="S1146">
            <v>-3114326.25</v>
          </cell>
          <cell r="T1146">
            <v>-3152386.4</v>
          </cell>
          <cell r="U1146">
            <v>-3168885.78</v>
          </cell>
          <cell r="Y1146">
            <v>-3367928.11</v>
          </cell>
        </row>
        <row r="1147">
          <cell r="R1147">
            <v>-9279877.9800000004</v>
          </cell>
          <cell r="S1147">
            <v>-8522232.8900000006</v>
          </cell>
          <cell r="T1147">
            <v>-8556499.5899999999</v>
          </cell>
          <cell r="U1147">
            <v>-8568163.8300000001</v>
          </cell>
          <cell r="Y1147">
            <v>-8518632.7899999991</v>
          </cell>
        </row>
        <row r="1148">
          <cell r="R1148">
            <v>0</v>
          </cell>
          <cell r="S1148">
            <v>0</v>
          </cell>
          <cell r="T1148">
            <v>0</v>
          </cell>
          <cell r="U1148">
            <v>0</v>
          </cell>
          <cell r="Y1148">
            <v>-595749</v>
          </cell>
        </row>
        <row r="1149">
          <cell r="R1149">
            <v>0</v>
          </cell>
          <cell r="S1149">
            <v>0</v>
          </cell>
          <cell r="T1149">
            <v>0</v>
          </cell>
          <cell r="U1149">
            <v>0</v>
          </cell>
          <cell r="Y1149">
            <v>0</v>
          </cell>
        </row>
        <row r="1150">
          <cell r="R1150">
            <v>0</v>
          </cell>
          <cell r="S1150">
            <v>0</v>
          </cell>
          <cell r="T1150">
            <v>0</v>
          </cell>
          <cell r="U1150">
            <v>0</v>
          </cell>
          <cell r="Y1150">
            <v>0</v>
          </cell>
        </row>
        <row r="1151">
          <cell r="R1151">
            <v>-34075799.549999997</v>
          </cell>
          <cell r="S1151">
            <v>-40430164.350000001</v>
          </cell>
          <cell r="T1151">
            <v>-26215824.350000001</v>
          </cell>
          <cell r="U1151">
            <v>-24292959.350000001</v>
          </cell>
          <cell r="Y1151">
            <v>-7632146.3499999996</v>
          </cell>
        </row>
        <row r="1152">
          <cell r="R1152">
            <v>63661.09</v>
          </cell>
          <cell r="S1152">
            <v>0</v>
          </cell>
          <cell r="T1152">
            <v>0</v>
          </cell>
          <cell r="U1152">
            <v>0</v>
          </cell>
          <cell r="Y1152">
            <v>0</v>
          </cell>
        </row>
        <row r="1153">
          <cell r="R1153">
            <v>-418</v>
          </cell>
          <cell r="S1153">
            <v>-418</v>
          </cell>
          <cell r="T1153">
            <v>-418</v>
          </cell>
          <cell r="U1153">
            <v>-86.79</v>
          </cell>
          <cell r="Y1153">
            <v>-86.79</v>
          </cell>
        </row>
        <row r="1154">
          <cell r="R1154">
            <v>-65341.72</v>
          </cell>
          <cell r="S1154">
            <v>-243110.1</v>
          </cell>
          <cell r="T1154">
            <v>-248418.44</v>
          </cell>
          <cell r="U1154">
            <v>-237346.76</v>
          </cell>
          <cell r="Y1154">
            <v>-48075.51</v>
          </cell>
        </row>
        <row r="1155">
          <cell r="R1155">
            <v>-343.67</v>
          </cell>
          <cell r="S1155">
            <v>-343.67</v>
          </cell>
          <cell r="T1155">
            <v>-343.67</v>
          </cell>
          <cell r="U1155">
            <v>-343.67</v>
          </cell>
          <cell r="Y1155">
            <v>-343.67</v>
          </cell>
        </row>
        <row r="1156">
          <cell r="R1156">
            <v>-398487.25</v>
          </cell>
          <cell r="S1156">
            <v>-1132844.01</v>
          </cell>
          <cell r="T1156">
            <v>-1505411.87</v>
          </cell>
          <cell r="U1156">
            <v>-418675.17</v>
          </cell>
          <cell r="Y1156">
            <v>-184283.39</v>
          </cell>
        </row>
        <row r="1157">
          <cell r="R1157">
            <v>-8678.4599999999991</v>
          </cell>
          <cell r="S1157">
            <v>-8678.4599999999991</v>
          </cell>
          <cell r="T1157">
            <v>-8678.4599999999991</v>
          </cell>
          <cell r="U1157">
            <v>-8678.4599999999991</v>
          </cell>
          <cell r="Y1157">
            <v>-8678.4599999999991</v>
          </cell>
        </row>
        <row r="1158">
          <cell r="R1158">
            <v>0</v>
          </cell>
          <cell r="S1158">
            <v>0</v>
          </cell>
          <cell r="T1158">
            <v>0</v>
          </cell>
          <cell r="U1158">
            <v>0</v>
          </cell>
          <cell r="Y1158">
            <v>0</v>
          </cell>
        </row>
        <row r="1159">
          <cell r="R1159">
            <v>-26771775.870000001</v>
          </cell>
          <cell r="S1159">
            <v>-28706335.199999999</v>
          </cell>
          <cell r="T1159">
            <v>-30640808.949999999</v>
          </cell>
          <cell r="U1159">
            <v>-20644676.460000001</v>
          </cell>
          <cell r="Y1159">
            <v>-25905547.52</v>
          </cell>
        </row>
        <row r="1160">
          <cell r="R1160">
            <v>-5255828.2</v>
          </cell>
          <cell r="S1160">
            <v>-6023112.2000000002</v>
          </cell>
          <cell r="T1160">
            <v>-6790396.2000000002</v>
          </cell>
          <cell r="U1160">
            <v>-7556434.2000000002</v>
          </cell>
          <cell r="Y1160">
            <v>-6442076.8499999996</v>
          </cell>
        </row>
        <row r="1161">
          <cell r="R1161">
            <v>411807.15</v>
          </cell>
          <cell r="S1161">
            <v>324217.15000000002</v>
          </cell>
          <cell r="T1161">
            <v>236627.15</v>
          </cell>
          <cell r="U1161">
            <v>153140.15</v>
          </cell>
          <cell r="Y1161">
            <v>-160000</v>
          </cell>
        </row>
        <row r="1162">
          <cell r="R1162">
            <v>-13252955.060000001</v>
          </cell>
          <cell r="S1162">
            <v>-14309570.060000001</v>
          </cell>
          <cell r="T1162">
            <v>-15366185.060000001</v>
          </cell>
          <cell r="U1162">
            <v>-10549809.33</v>
          </cell>
          <cell r="Y1162">
            <v>-14480499.33</v>
          </cell>
        </row>
        <row r="1163">
          <cell r="R1163">
            <v>0</v>
          </cell>
          <cell r="S1163">
            <v>0</v>
          </cell>
          <cell r="T1163">
            <v>0</v>
          </cell>
          <cell r="U1163">
            <v>0</v>
          </cell>
          <cell r="Y1163">
            <v>-628.34</v>
          </cell>
        </row>
        <row r="1164">
          <cell r="R1164">
            <v>-4300427</v>
          </cell>
          <cell r="S1164">
            <v>-5002568.2</v>
          </cell>
          <cell r="T1164">
            <v>-4988947.2300000004</v>
          </cell>
          <cell r="U1164">
            <v>-3049626.86</v>
          </cell>
          <cell r="Y1164">
            <v>-4058800.17</v>
          </cell>
        </row>
        <row r="1165">
          <cell r="R1165">
            <v>-476089</v>
          </cell>
          <cell r="S1165">
            <v>-470550.06</v>
          </cell>
          <cell r="T1165">
            <v>0</v>
          </cell>
          <cell r="U1165">
            <v>0</v>
          </cell>
          <cell r="Y1165">
            <v>0</v>
          </cell>
        </row>
        <row r="1166">
          <cell r="R1166">
            <v>0</v>
          </cell>
          <cell r="S1166">
            <v>0</v>
          </cell>
          <cell r="T1166">
            <v>0</v>
          </cell>
          <cell r="U1166">
            <v>0</v>
          </cell>
          <cell r="Y1166">
            <v>0</v>
          </cell>
        </row>
        <row r="1167">
          <cell r="R1167">
            <v>-134373.6</v>
          </cell>
          <cell r="S1167">
            <v>-274373.59999999998</v>
          </cell>
          <cell r="T1167">
            <v>-414373.6</v>
          </cell>
          <cell r="U1167">
            <v>-138091.04</v>
          </cell>
          <cell r="Y1167">
            <v>-354245.41</v>
          </cell>
        </row>
        <row r="1168">
          <cell r="R1168">
            <v>903494</v>
          </cell>
          <cell r="S1168">
            <v>902494</v>
          </cell>
          <cell r="T1168">
            <v>144105</v>
          </cell>
          <cell r="U1168">
            <v>149105</v>
          </cell>
          <cell r="Y1168">
            <v>90105</v>
          </cell>
        </row>
        <row r="1169">
          <cell r="R1169">
            <v>-5290514.01</v>
          </cell>
          <cell r="S1169">
            <v>-4654844</v>
          </cell>
          <cell r="T1169">
            <v>-4567851</v>
          </cell>
          <cell r="U1169">
            <v>-3787682.52</v>
          </cell>
          <cell r="Y1169">
            <v>-3914951.89</v>
          </cell>
        </row>
        <row r="1170">
          <cell r="R1170">
            <v>-4251496.1900000004</v>
          </cell>
          <cell r="S1170">
            <v>-3441156.9</v>
          </cell>
          <cell r="T1170">
            <v>-2900473</v>
          </cell>
          <cell r="U1170">
            <v>-1898471.83</v>
          </cell>
          <cell r="Y1170">
            <v>-1081876.97</v>
          </cell>
        </row>
        <row r="1171">
          <cell r="R1171">
            <v>0</v>
          </cell>
          <cell r="S1171">
            <v>0</v>
          </cell>
          <cell r="T1171">
            <v>0</v>
          </cell>
          <cell r="U1171">
            <v>0</v>
          </cell>
          <cell r="Y1171">
            <v>0</v>
          </cell>
        </row>
        <row r="1172">
          <cell r="R1172">
            <v>-4513806</v>
          </cell>
          <cell r="S1172">
            <v>-4408208.82</v>
          </cell>
          <cell r="T1172">
            <v>-4145397.72</v>
          </cell>
          <cell r="U1172">
            <v>-2523522.85</v>
          </cell>
          <cell r="Y1172">
            <v>-1203625.71</v>
          </cell>
        </row>
        <row r="1173">
          <cell r="R1173">
            <v>0</v>
          </cell>
          <cell r="S1173">
            <v>0</v>
          </cell>
          <cell r="T1173">
            <v>0</v>
          </cell>
          <cell r="U1173">
            <v>0</v>
          </cell>
          <cell r="Y1173">
            <v>0</v>
          </cell>
        </row>
        <row r="1174">
          <cell r="R1174">
            <v>-132132.84</v>
          </cell>
          <cell r="S1174">
            <v>-132132.84</v>
          </cell>
          <cell r="T1174">
            <v>0</v>
          </cell>
          <cell r="U1174">
            <v>0</v>
          </cell>
          <cell r="Y1174">
            <v>0</v>
          </cell>
        </row>
        <row r="1175">
          <cell r="R1175">
            <v>-1492.46</v>
          </cell>
          <cell r="S1175">
            <v>-1329.64</v>
          </cell>
          <cell r="T1175">
            <v>-1309.48</v>
          </cell>
          <cell r="U1175">
            <v>-1233</v>
          </cell>
          <cell r="Y1175">
            <v>-1212.97</v>
          </cell>
        </row>
        <row r="1176">
          <cell r="R1176">
            <v>-136833.76999999999</v>
          </cell>
          <cell r="S1176">
            <v>-263723.94</v>
          </cell>
          <cell r="T1176">
            <v>-110556.08</v>
          </cell>
          <cell r="U1176">
            <v>-161438.74</v>
          </cell>
          <cell r="Y1176">
            <v>-346598.09</v>
          </cell>
        </row>
        <row r="1177">
          <cell r="R1177">
            <v>-97542.48</v>
          </cell>
          <cell r="S1177">
            <v>-147831.59</v>
          </cell>
          <cell r="T1177">
            <v>-223961.13</v>
          </cell>
          <cell r="U1177">
            <v>-78274.600000000006</v>
          </cell>
          <cell r="Y1177">
            <v>-291966.03999999998</v>
          </cell>
        </row>
        <row r="1178">
          <cell r="R1178">
            <v>-54322.16</v>
          </cell>
          <cell r="S1178">
            <v>-65251</v>
          </cell>
          <cell r="T1178">
            <v>-86993</v>
          </cell>
          <cell r="U1178">
            <v>-72756.22</v>
          </cell>
          <cell r="Y1178">
            <v>-98328</v>
          </cell>
        </row>
        <row r="1179">
          <cell r="R1179">
            <v>-1472874</v>
          </cell>
          <cell r="S1179">
            <v>-1590744</v>
          </cell>
          <cell r="T1179">
            <v>-1708614</v>
          </cell>
          <cell r="U1179">
            <v>-1821531</v>
          </cell>
          <cell r="Y1179">
            <v>-1560718</v>
          </cell>
        </row>
        <row r="1180">
          <cell r="R1180">
            <v>-624.44000000000005</v>
          </cell>
          <cell r="S1180">
            <v>-1747.44</v>
          </cell>
          <cell r="T1180">
            <v>-2825.44</v>
          </cell>
          <cell r="U1180">
            <v>396.84</v>
          </cell>
          <cell r="Y1180">
            <v>-1432.34</v>
          </cell>
        </row>
        <row r="1181">
          <cell r="R1181">
            <v>-437.79</v>
          </cell>
          <cell r="S1181">
            <v>-390.03</v>
          </cell>
          <cell r="T1181">
            <v>-384.11</v>
          </cell>
          <cell r="U1181">
            <v>-361.68</v>
          </cell>
          <cell r="Y1181">
            <v>-355.8</v>
          </cell>
        </row>
        <row r="1182">
          <cell r="R1182">
            <v>0</v>
          </cell>
          <cell r="S1182">
            <v>0</v>
          </cell>
          <cell r="T1182">
            <v>-732682.9</v>
          </cell>
          <cell r="U1182">
            <v>-692832.05</v>
          </cell>
          <cell r="Y1182">
            <v>-239996.1</v>
          </cell>
        </row>
        <row r="1183">
          <cell r="R1183">
            <v>0</v>
          </cell>
          <cell r="S1183">
            <v>0</v>
          </cell>
          <cell r="T1183">
            <v>0</v>
          </cell>
          <cell r="U1183">
            <v>0</v>
          </cell>
          <cell r="Y1183">
            <v>0</v>
          </cell>
        </row>
        <row r="1184">
          <cell r="R1184">
            <v>0</v>
          </cell>
          <cell r="S1184">
            <v>0</v>
          </cell>
          <cell r="T1184">
            <v>0</v>
          </cell>
          <cell r="U1184">
            <v>0</v>
          </cell>
          <cell r="Y1184">
            <v>0</v>
          </cell>
        </row>
        <row r="1185">
          <cell r="R1185">
            <v>0</v>
          </cell>
          <cell r="S1185">
            <v>0</v>
          </cell>
          <cell r="T1185">
            <v>0</v>
          </cell>
          <cell r="U1185">
            <v>0</v>
          </cell>
          <cell r="Y1185">
            <v>0</v>
          </cell>
        </row>
        <row r="1186">
          <cell r="R1186">
            <v>0</v>
          </cell>
          <cell r="S1186">
            <v>0</v>
          </cell>
          <cell r="T1186">
            <v>0</v>
          </cell>
          <cell r="U1186">
            <v>0</v>
          </cell>
          <cell r="Y1186">
            <v>0</v>
          </cell>
        </row>
        <row r="1187">
          <cell r="R1187">
            <v>-996875</v>
          </cell>
          <cell r="S1187">
            <v>-1196250</v>
          </cell>
          <cell r="T1187">
            <v>-199375</v>
          </cell>
          <cell r="U1187">
            <v>-398750</v>
          </cell>
          <cell r="Y1187">
            <v>-1196250</v>
          </cell>
        </row>
        <row r="1188">
          <cell r="R1188">
            <v>0</v>
          </cell>
          <cell r="S1188">
            <v>0</v>
          </cell>
          <cell r="T1188">
            <v>0</v>
          </cell>
          <cell r="U1188">
            <v>0</v>
          </cell>
          <cell r="Y1188">
            <v>0</v>
          </cell>
        </row>
        <row r="1189">
          <cell r="R1189">
            <v>0</v>
          </cell>
          <cell r="S1189">
            <v>0</v>
          </cell>
          <cell r="T1189">
            <v>0</v>
          </cell>
          <cell r="U1189">
            <v>0</v>
          </cell>
          <cell r="Y1189">
            <v>0</v>
          </cell>
        </row>
        <row r="1190">
          <cell r="R1190">
            <v>0</v>
          </cell>
          <cell r="S1190">
            <v>0</v>
          </cell>
          <cell r="T1190">
            <v>0</v>
          </cell>
          <cell r="U1190">
            <v>0</v>
          </cell>
          <cell r="Y1190">
            <v>0</v>
          </cell>
        </row>
        <row r="1191">
          <cell r="R1191">
            <v>0</v>
          </cell>
          <cell r="S1191">
            <v>0</v>
          </cell>
          <cell r="T1191">
            <v>0</v>
          </cell>
          <cell r="U1191">
            <v>0</v>
          </cell>
          <cell r="Y1191">
            <v>0</v>
          </cell>
        </row>
        <row r="1192">
          <cell r="R1192">
            <v>0</v>
          </cell>
          <cell r="S1192">
            <v>0</v>
          </cell>
          <cell r="T1192">
            <v>0</v>
          </cell>
          <cell r="U1192">
            <v>0</v>
          </cell>
          <cell r="Y1192">
            <v>0</v>
          </cell>
        </row>
        <row r="1193">
          <cell r="R1193">
            <v>0</v>
          </cell>
          <cell r="S1193">
            <v>0</v>
          </cell>
          <cell r="T1193">
            <v>0</v>
          </cell>
          <cell r="U1193">
            <v>0</v>
          </cell>
          <cell r="Y1193">
            <v>0</v>
          </cell>
        </row>
        <row r="1194">
          <cell r="R1194">
            <v>0</v>
          </cell>
          <cell r="S1194">
            <v>0</v>
          </cell>
          <cell r="T1194">
            <v>0</v>
          </cell>
          <cell r="U1194">
            <v>0</v>
          </cell>
          <cell r="Y1194">
            <v>0</v>
          </cell>
        </row>
        <row r="1195">
          <cell r="R1195">
            <v>0</v>
          </cell>
          <cell r="S1195">
            <v>0</v>
          </cell>
          <cell r="T1195">
            <v>0</v>
          </cell>
          <cell r="U1195">
            <v>0</v>
          </cell>
          <cell r="Y1195">
            <v>0</v>
          </cell>
        </row>
        <row r="1196">
          <cell r="R1196">
            <v>0</v>
          </cell>
          <cell r="S1196">
            <v>0</v>
          </cell>
          <cell r="T1196">
            <v>0</v>
          </cell>
          <cell r="U1196">
            <v>0</v>
          </cell>
          <cell r="Y1196">
            <v>0</v>
          </cell>
        </row>
        <row r="1197">
          <cell r="R1197">
            <v>0</v>
          </cell>
          <cell r="S1197">
            <v>0</v>
          </cell>
          <cell r="T1197">
            <v>0</v>
          </cell>
          <cell r="U1197">
            <v>0</v>
          </cell>
          <cell r="Y1197">
            <v>0</v>
          </cell>
        </row>
        <row r="1198">
          <cell r="R1198">
            <v>0</v>
          </cell>
          <cell r="S1198">
            <v>0</v>
          </cell>
          <cell r="T1198">
            <v>0</v>
          </cell>
          <cell r="U1198">
            <v>0</v>
          </cell>
          <cell r="Y1198">
            <v>0</v>
          </cell>
        </row>
        <row r="1199">
          <cell r="R1199">
            <v>0</v>
          </cell>
          <cell r="S1199">
            <v>0</v>
          </cell>
          <cell r="T1199">
            <v>0</v>
          </cell>
          <cell r="U1199">
            <v>0</v>
          </cell>
          <cell r="Y1199">
            <v>0</v>
          </cell>
        </row>
        <row r="1200">
          <cell r="R1200">
            <v>0</v>
          </cell>
          <cell r="S1200">
            <v>0</v>
          </cell>
          <cell r="T1200">
            <v>0</v>
          </cell>
          <cell r="U1200">
            <v>0</v>
          </cell>
          <cell r="Y1200">
            <v>0</v>
          </cell>
        </row>
        <row r="1201">
          <cell r="R1201">
            <v>0</v>
          </cell>
          <cell r="S1201">
            <v>0</v>
          </cell>
          <cell r="T1201">
            <v>0</v>
          </cell>
          <cell r="U1201">
            <v>0</v>
          </cell>
          <cell r="Y1201">
            <v>0</v>
          </cell>
        </row>
        <row r="1202">
          <cell r="R1202">
            <v>0</v>
          </cell>
          <cell r="S1202">
            <v>0</v>
          </cell>
          <cell r="T1202">
            <v>0</v>
          </cell>
          <cell r="U1202">
            <v>0</v>
          </cell>
          <cell r="Y1202">
            <v>0</v>
          </cell>
        </row>
        <row r="1203">
          <cell r="R1203">
            <v>-28568.52</v>
          </cell>
          <cell r="S1203">
            <v>-47614.35</v>
          </cell>
          <cell r="T1203">
            <v>-66660.179999999993</v>
          </cell>
          <cell r="U1203">
            <v>-85706.01</v>
          </cell>
          <cell r="Y1203">
            <v>-47614.33</v>
          </cell>
        </row>
        <row r="1204">
          <cell r="R1204">
            <v>0</v>
          </cell>
          <cell r="S1204">
            <v>0</v>
          </cell>
          <cell r="T1204">
            <v>0</v>
          </cell>
          <cell r="U1204">
            <v>0</v>
          </cell>
          <cell r="Y1204">
            <v>0</v>
          </cell>
        </row>
        <row r="1205">
          <cell r="R1205">
            <v>0</v>
          </cell>
          <cell r="S1205">
            <v>0</v>
          </cell>
          <cell r="T1205">
            <v>0</v>
          </cell>
          <cell r="U1205">
            <v>0</v>
          </cell>
          <cell r="Y1205">
            <v>0</v>
          </cell>
        </row>
        <row r="1206">
          <cell r="R1206">
            <v>-25612.5</v>
          </cell>
          <cell r="S1206">
            <v>-42687.5</v>
          </cell>
          <cell r="T1206">
            <v>-59762.5</v>
          </cell>
          <cell r="U1206">
            <v>-76837.5</v>
          </cell>
          <cell r="Y1206">
            <v>-42687.5</v>
          </cell>
        </row>
        <row r="1207">
          <cell r="R1207">
            <v>0</v>
          </cell>
          <cell r="S1207">
            <v>0</v>
          </cell>
          <cell r="T1207">
            <v>0</v>
          </cell>
          <cell r="U1207">
            <v>0</v>
          </cell>
          <cell r="Y1207">
            <v>0</v>
          </cell>
        </row>
        <row r="1208">
          <cell r="R1208">
            <v>-8137.5</v>
          </cell>
          <cell r="S1208">
            <v>-13562.5</v>
          </cell>
          <cell r="T1208">
            <v>-18987.5</v>
          </cell>
          <cell r="U1208">
            <v>-24412.5</v>
          </cell>
          <cell r="Y1208">
            <v>-13562.5</v>
          </cell>
        </row>
        <row r="1209">
          <cell r="R1209">
            <v>0</v>
          </cell>
          <cell r="S1209">
            <v>0</v>
          </cell>
          <cell r="T1209">
            <v>0</v>
          </cell>
          <cell r="U1209">
            <v>0</v>
          </cell>
          <cell r="Y1209">
            <v>0</v>
          </cell>
        </row>
        <row r="1210">
          <cell r="R1210">
            <v>0</v>
          </cell>
          <cell r="S1210">
            <v>0</v>
          </cell>
          <cell r="T1210">
            <v>0</v>
          </cell>
          <cell r="U1210">
            <v>0</v>
          </cell>
          <cell r="Y1210">
            <v>0</v>
          </cell>
        </row>
        <row r="1211">
          <cell r="R1211">
            <v>0</v>
          </cell>
          <cell r="S1211">
            <v>0</v>
          </cell>
          <cell r="T1211">
            <v>0</v>
          </cell>
          <cell r="U1211">
            <v>0</v>
          </cell>
          <cell r="Y1211">
            <v>0</v>
          </cell>
        </row>
        <row r="1212">
          <cell r="R1212">
            <v>-86250</v>
          </cell>
          <cell r="S1212">
            <v>-143750</v>
          </cell>
          <cell r="T1212">
            <v>-201250</v>
          </cell>
          <cell r="U1212">
            <v>-258750</v>
          </cell>
          <cell r="Y1212">
            <v>-143750</v>
          </cell>
        </row>
        <row r="1213">
          <cell r="R1213">
            <v>-69199.77</v>
          </cell>
          <cell r="S1213">
            <v>-115333.1</v>
          </cell>
          <cell r="T1213">
            <v>-161466.43</v>
          </cell>
          <cell r="U1213">
            <v>-207599.76</v>
          </cell>
          <cell r="Y1213">
            <v>-115333.08</v>
          </cell>
        </row>
        <row r="1214">
          <cell r="R1214">
            <v>-25950</v>
          </cell>
          <cell r="S1214">
            <v>-43250</v>
          </cell>
          <cell r="T1214">
            <v>-60550</v>
          </cell>
          <cell r="U1214">
            <v>-77850</v>
          </cell>
          <cell r="Y1214">
            <v>-43250</v>
          </cell>
        </row>
        <row r="1215">
          <cell r="R1215">
            <v>-173250</v>
          </cell>
          <cell r="S1215">
            <v>-288750</v>
          </cell>
          <cell r="T1215">
            <v>-404250</v>
          </cell>
          <cell r="U1215">
            <v>-519750</v>
          </cell>
          <cell r="Y1215">
            <v>-288750</v>
          </cell>
        </row>
        <row r="1216">
          <cell r="R1216">
            <v>-175500</v>
          </cell>
          <cell r="S1216">
            <v>-292500</v>
          </cell>
          <cell r="T1216">
            <v>-409500</v>
          </cell>
          <cell r="U1216">
            <v>-526500</v>
          </cell>
          <cell r="Y1216">
            <v>-292500</v>
          </cell>
        </row>
        <row r="1217">
          <cell r="R1217">
            <v>-43999.77</v>
          </cell>
          <cell r="S1217">
            <v>-73333.100000000006</v>
          </cell>
          <cell r="T1217">
            <v>-102666.43</v>
          </cell>
          <cell r="U1217">
            <v>-131999.76</v>
          </cell>
          <cell r="Y1217">
            <v>-73333.08</v>
          </cell>
        </row>
        <row r="1218">
          <cell r="R1218">
            <v>-62299.77</v>
          </cell>
          <cell r="S1218">
            <v>-103833.1</v>
          </cell>
          <cell r="T1218">
            <v>-145366.43</v>
          </cell>
          <cell r="U1218">
            <v>-186899.76</v>
          </cell>
          <cell r="Y1218">
            <v>-103833.08</v>
          </cell>
        </row>
        <row r="1219">
          <cell r="R1219">
            <v>-91875</v>
          </cell>
          <cell r="S1219">
            <v>-153125</v>
          </cell>
          <cell r="T1219">
            <v>-214375</v>
          </cell>
          <cell r="U1219">
            <v>-275625</v>
          </cell>
          <cell r="Y1219">
            <v>-153125</v>
          </cell>
        </row>
        <row r="1220">
          <cell r="R1220">
            <v>-18400.23</v>
          </cell>
          <cell r="S1220">
            <v>-30666.9</v>
          </cell>
          <cell r="T1220">
            <v>-42933.57</v>
          </cell>
          <cell r="U1220">
            <v>-55200.24</v>
          </cell>
          <cell r="Y1220">
            <v>-30666.92</v>
          </cell>
        </row>
        <row r="1221">
          <cell r="R1221">
            <v>-24787.5</v>
          </cell>
          <cell r="S1221">
            <v>-41312.5</v>
          </cell>
          <cell r="T1221">
            <v>-57837.5</v>
          </cell>
          <cell r="U1221">
            <v>-74362.5</v>
          </cell>
          <cell r="Y1221">
            <v>-41312.5</v>
          </cell>
        </row>
        <row r="1222">
          <cell r="R1222">
            <v>-41374.769999999997</v>
          </cell>
          <cell r="S1222">
            <v>-68958.100000000006</v>
          </cell>
          <cell r="T1222">
            <v>-96541.43</v>
          </cell>
          <cell r="U1222">
            <v>-124124.76</v>
          </cell>
          <cell r="Y1222">
            <v>-68958.080000000002</v>
          </cell>
        </row>
        <row r="1223">
          <cell r="R1223">
            <v>-134062.5</v>
          </cell>
          <cell r="S1223">
            <v>-223437.5</v>
          </cell>
          <cell r="T1223">
            <v>-312812.5</v>
          </cell>
          <cell r="U1223">
            <v>-402187.5</v>
          </cell>
          <cell r="Y1223">
            <v>-223437.5</v>
          </cell>
        </row>
        <row r="1224">
          <cell r="R1224">
            <v>-82249.77</v>
          </cell>
          <cell r="S1224">
            <v>-137083.1</v>
          </cell>
          <cell r="T1224">
            <v>-191916.43</v>
          </cell>
          <cell r="U1224">
            <v>-246749.76</v>
          </cell>
          <cell r="Y1224">
            <v>-137083.07999999999</v>
          </cell>
        </row>
        <row r="1225">
          <cell r="R1225">
            <v>-18000</v>
          </cell>
          <cell r="S1225">
            <v>-30000</v>
          </cell>
          <cell r="T1225">
            <v>-42000</v>
          </cell>
          <cell r="U1225">
            <v>-54000</v>
          </cell>
          <cell r="Y1225">
            <v>-30000</v>
          </cell>
        </row>
        <row r="1226">
          <cell r="R1226">
            <v>-593540.81000000006</v>
          </cell>
          <cell r="S1226">
            <v>-763124.14</v>
          </cell>
          <cell r="T1226">
            <v>-932707.47</v>
          </cell>
          <cell r="U1226">
            <v>-84790.8</v>
          </cell>
          <cell r="Y1226">
            <v>-763124.12</v>
          </cell>
        </row>
        <row r="1227">
          <cell r="R1227">
            <v>-2260415.85</v>
          </cell>
          <cell r="S1227">
            <v>-2906249.18</v>
          </cell>
          <cell r="T1227">
            <v>-3552082.51</v>
          </cell>
          <cell r="U1227">
            <v>-322915.84000000003</v>
          </cell>
          <cell r="Y1227">
            <v>-2906249.16</v>
          </cell>
        </row>
        <row r="1228">
          <cell r="R1228">
            <v>0</v>
          </cell>
          <cell r="S1228">
            <v>0</v>
          </cell>
          <cell r="T1228">
            <v>0</v>
          </cell>
          <cell r="U1228">
            <v>0</v>
          </cell>
          <cell r="Y1228">
            <v>0</v>
          </cell>
        </row>
        <row r="1229">
          <cell r="R1229">
            <v>0</v>
          </cell>
          <cell r="S1229">
            <v>0</v>
          </cell>
          <cell r="T1229">
            <v>0</v>
          </cell>
          <cell r="U1229">
            <v>0</v>
          </cell>
          <cell r="Y1229">
            <v>0</v>
          </cell>
        </row>
        <row r="1230">
          <cell r="R1230">
            <v>0</v>
          </cell>
          <cell r="S1230">
            <v>0</v>
          </cell>
          <cell r="T1230">
            <v>0</v>
          </cell>
          <cell r="U1230">
            <v>0</v>
          </cell>
          <cell r="Y1230">
            <v>0</v>
          </cell>
        </row>
        <row r="1231">
          <cell r="R1231">
            <v>-1081383.43</v>
          </cell>
          <cell r="S1231">
            <v>-1390350.1</v>
          </cell>
          <cell r="T1231">
            <v>-1699316.77</v>
          </cell>
          <cell r="U1231">
            <v>-154483.44</v>
          </cell>
          <cell r="Y1231">
            <v>-1390350.12</v>
          </cell>
        </row>
        <row r="1232">
          <cell r="R1232">
            <v>0</v>
          </cell>
          <cell r="S1232">
            <v>0</v>
          </cell>
          <cell r="T1232">
            <v>0</v>
          </cell>
          <cell r="U1232">
            <v>0</v>
          </cell>
          <cell r="Y1232">
            <v>0</v>
          </cell>
        </row>
        <row r="1233">
          <cell r="R1233">
            <v>0</v>
          </cell>
          <cell r="S1233">
            <v>0</v>
          </cell>
          <cell r="T1233">
            <v>0</v>
          </cell>
          <cell r="U1233">
            <v>0</v>
          </cell>
          <cell r="Y1233">
            <v>0</v>
          </cell>
        </row>
        <row r="1234">
          <cell r="R1234">
            <v>0</v>
          </cell>
          <cell r="S1234">
            <v>0</v>
          </cell>
          <cell r="T1234">
            <v>0</v>
          </cell>
          <cell r="U1234">
            <v>0</v>
          </cell>
          <cell r="Y1234">
            <v>0</v>
          </cell>
        </row>
        <row r="1235">
          <cell r="R1235">
            <v>0</v>
          </cell>
          <cell r="S1235">
            <v>0</v>
          </cell>
          <cell r="T1235">
            <v>0</v>
          </cell>
          <cell r="U1235">
            <v>0</v>
          </cell>
          <cell r="Y1235">
            <v>0</v>
          </cell>
        </row>
        <row r="1236">
          <cell r="R1236">
            <v>0</v>
          </cell>
          <cell r="S1236">
            <v>0</v>
          </cell>
          <cell r="T1236">
            <v>0</v>
          </cell>
          <cell r="U1236">
            <v>0</v>
          </cell>
          <cell r="Y1236">
            <v>0</v>
          </cell>
        </row>
        <row r="1237">
          <cell r="R1237">
            <v>0</v>
          </cell>
          <cell r="S1237">
            <v>0</v>
          </cell>
          <cell r="T1237">
            <v>0</v>
          </cell>
          <cell r="U1237">
            <v>0</v>
          </cell>
          <cell r="Y1237">
            <v>0</v>
          </cell>
        </row>
        <row r="1238">
          <cell r="R1238">
            <v>0</v>
          </cell>
          <cell r="S1238">
            <v>0</v>
          </cell>
          <cell r="T1238">
            <v>0</v>
          </cell>
          <cell r="U1238">
            <v>0</v>
          </cell>
          <cell r="Y1238">
            <v>0</v>
          </cell>
        </row>
        <row r="1239">
          <cell r="R1239">
            <v>-160465.32999999999</v>
          </cell>
          <cell r="S1239">
            <v>-481298.66</v>
          </cell>
          <cell r="T1239">
            <v>-802131.99</v>
          </cell>
          <cell r="U1239">
            <v>-1122965.32</v>
          </cell>
          <cell r="Y1239">
            <v>-481298.64</v>
          </cell>
        </row>
        <row r="1240">
          <cell r="R1240">
            <v>0</v>
          </cell>
          <cell r="S1240">
            <v>0</v>
          </cell>
          <cell r="T1240">
            <v>0</v>
          </cell>
          <cell r="U1240">
            <v>0</v>
          </cell>
          <cell r="Y1240">
            <v>0</v>
          </cell>
        </row>
        <row r="1241">
          <cell r="R1241">
            <v>0</v>
          </cell>
          <cell r="S1241">
            <v>0</v>
          </cell>
          <cell r="T1241">
            <v>0</v>
          </cell>
          <cell r="U1241">
            <v>0</v>
          </cell>
          <cell r="Y1241">
            <v>0</v>
          </cell>
        </row>
        <row r="1242">
          <cell r="R1242">
            <v>0</v>
          </cell>
          <cell r="S1242">
            <v>0</v>
          </cell>
          <cell r="T1242">
            <v>0</v>
          </cell>
          <cell r="U1242">
            <v>0</v>
          </cell>
          <cell r="Y1242">
            <v>0</v>
          </cell>
        </row>
        <row r="1243">
          <cell r="R1243">
            <v>0</v>
          </cell>
          <cell r="S1243">
            <v>0</v>
          </cell>
          <cell r="T1243">
            <v>0</v>
          </cell>
          <cell r="U1243">
            <v>0</v>
          </cell>
          <cell r="Y1243">
            <v>0</v>
          </cell>
        </row>
        <row r="1244">
          <cell r="R1244">
            <v>0</v>
          </cell>
          <cell r="S1244">
            <v>0</v>
          </cell>
          <cell r="T1244">
            <v>0</v>
          </cell>
          <cell r="U1244">
            <v>0</v>
          </cell>
          <cell r="Y1244">
            <v>0</v>
          </cell>
        </row>
        <row r="1245">
          <cell r="R1245">
            <v>-168437.5</v>
          </cell>
          <cell r="S1245">
            <v>-505312.5</v>
          </cell>
          <cell r="T1245">
            <v>-842187.5</v>
          </cell>
          <cell r="U1245">
            <v>-1179062.5</v>
          </cell>
          <cell r="Y1245">
            <v>0</v>
          </cell>
        </row>
        <row r="1246">
          <cell r="R1246">
            <v>-97500</v>
          </cell>
          <cell r="S1246">
            <v>-292500</v>
          </cell>
          <cell r="T1246">
            <v>-487500</v>
          </cell>
          <cell r="U1246">
            <v>-682500</v>
          </cell>
          <cell r="Y1246">
            <v>0</v>
          </cell>
        </row>
        <row r="1247">
          <cell r="R1247">
            <v>-1100896.29</v>
          </cell>
          <cell r="S1247">
            <v>-1651344.42</v>
          </cell>
          <cell r="T1247">
            <v>-2201792.5499999998</v>
          </cell>
          <cell r="U1247">
            <v>-2752240.68</v>
          </cell>
          <cell r="Y1247">
            <v>-1651344.45</v>
          </cell>
        </row>
        <row r="1248">
          <cell r="R1248">
            <v>-65117.91</v>
          </cell>
          <cell r="S1248">
            <v>-126034.67</v>
          </cell>
          <cell r="T1248">
            <v>-1947.65</v>
          </cell>
          <cell r="U1248">
            <v>-62309.18</v>
          </cell>
          <cell r="Y1248">
            <v>-151364.19</v>
          </cell>
        </row>
        <row r="1249">
          <cell r="R1249">
            <v>-13510.1</v>
          </cell>
          <cell r="S1249">
            <v>-27020.21</v>
          </cell>
          <cell r="T1249">
            <v>-40530.32</v>
          </cell>
          <cell r="U1249">
            <v>-13227.42</v>
          </cell>
          <cell r="Y1249">
            <v>-13019.53</v>
          </cell>
        </row>
        <row r="1250">
          <cell r="R1250">
            <v>-18925.72</v>
          </cell>
          <cell r="S1250">
            <v>-3785.15</v>
          </cell>
          <cell r="T1250">
            <v>-11355.44</v>
          </cell>
          <cell r="U1250">
            <v>-18925.72</v>
          </cell>
          <cell r="Y1250">
            <v>-3785.15</v>
          </cell>
        </row>
        <row r="1251">
          <cell r="R1251">
            <v>0</v>
          </cell>
          <cell r="S1251">
            <v>0</v>
          </cell>
          <cell r="T1251">
            <v>0</v>
          </cell>
          <cell r="U1251">
            <v>0</v>
          </cell>
          <cell r="Y1251">
            <v>0</v>
          </cell>
        </row>
        <row r="1252">
          <cell r="R1252">
            <v>0</v>
          </cell>
          <cell r="S1252">
            <v>0</v>
          </cell>
          <cell r="T1252">
            <v>0</v>
          </cell>
          <cell r="U1252">
            <v>0</v>
          </cell>
          <cell r="Y1252">
            <v>0</v>
          </cell>
        </row>
        <row r="1253">
          <cell r="R1253">
            <v>-2826250</v>
          </cell>
          <cell r="S1253">
            <v>-3633750</v>
          </cell>
          <cell r="T1253">
            <v>-4441250</v>
          </cell>
          <cell r="U1253">
            <v>-403750</v>
          </cell>
          <cell r="Y1253">
            <v>-3633750</v>
          </cell>
        </row>
        <row r="1254">
          <cell r="R1254">
            <v>-2041666.47</v>
          </cell>
          <cell r="S1254">
            <v>-2624999.7999999998</v>
          </cell>
          <cell r="T1254">
            <v>-3208333.13</v>
          </cell>
          <cell r="U1254">
            <v>-291666.46000000002</v>
          </cell>
          <cell r="Y1254">
            <v>-2624999.7799999998</v>
          </cell>
        </row>
        <row r="1255">
          <cell r="R1255">
            <v>48605.61</v>
          </cell>
          <cell r="S1255">
            <v>42527.51</v>
          </cell>
          <cell r="T1255">
            <v>36078.980000000003</v>
          </cell>
          <cell r="U1255">
            <v>30005.200000000001</v>
          </cell>
          <cell r="Y1255">
            <v>10944.28</v>
          </cell>
        </row>
        <row r="1256">
          <cell r="R1256">
            <v>-8350.08</v>
          </cell>
          <cell r="S1256">
            <v>-7218.49</v>
          </cell>
          <cell r="T1256">
            <v>-6572.26</v>
          </cell>
          <cell r="U1256">
            <v>-5797.97</v>
          </cell>
          <cell r="Y1256">
            <v>-1240.1600000000001</v>
          </cell>
        </row>
        <row r="1257">
          <cell r="R1257">
            <v>-5054999.82</v>
          </cell>
          <cell r="S1257">
            <v>-6178333.1500000004</v>
          </cell>
          <cell r="T1257">
            <v>-561666.48</v>
          </cell>
          <cell r="U1257">
            <v>-1684999.81</v>
          </cell>
          <cell r="Y1257">
            <v>-6178333.1299999999</v>
          </cell>
        </row>
        <row r="1258">
          <cell r="R1258">
            <v>-61504.03</v>
          </cell>
          <cell r="S1258">
            <v>-61504.03</v>
          </cell>
          <cell r="T1258">
            <v>-61504.03</v>
          </cell>
          <cell r="U1258">
            <v>-61504.03</v>
          </cell>
          <cell r="Y1258">
            <v>-61504.03</v>
          </cell>
        </row>
        <row r="1259">
          <cell r="R1259">
            <v>-99566.01</v>
          </cell>
          <cell r="S1259">
            <v>-99566.01</v>
          </cell>
          <cell r="T1259">
            <v>-111971.88</v>
          </cell>
          <cell r="U1259">
            <v>-111971.88</v>
          </cell>
          <cell r="Y1259">
            <v>-96704.72</v>
          </cell>
        </row>
        <row r="1260">
          <cell r="R1260">
            <v>-5223750</v>
          </cell>
          <cell r="S1260">
            <v>-6716250</v>
          </cell>
          <cell r="T1260">
            <v>-8208750</v>
          </cell>
          <cell r="U1260">
            <v>-746250</v>
          </cell>
          <cell r="Y1260">
            <v>-6716250</v>
          </cell>
        </row>
        <row r="1261">
          <cell r="R1261">
            <v>-554895.86</v>
          </cell>
          <cell r="S1261">
            <v>-713437.53</v>
          </cell>
          <cell r="T1261">
            <v>-871979.2</v>
          </cell>
          <cell r="U1261">
            <v>-79270.87</v>
          </cell>
          <cell r="Y1261">
            <v>-713437.55</v>
          </cell>
        </row>
        <row r="1262">
          <cell r="R1262">
            <v>0</v>
          </cell>
          <cell r="S1262">
            <v>0</v>
          </cell>
          <cell r="T1262">
            <v>0</v>
          </cell>
          <cell r="U1262">
            <v>0</v>
          </cell>
          <cell r="Y1262">
            <v>0</v>
          </cell>
        </row>
        <row r="1263">
          <cell r="R1263">
            <v>-7897500</v>
          </cell>
          <cell r="S1263">
            <v>-9652500</v>
          </cell>
          <cell r="T1263">
            <v>-877500</v>
          </cell>
          <cell r="U1263">
            <v>-2632500</v>
          </cell>
          <cell r="Y1263">
            <v>-9652500</v>
          </cell>
        </row>
        <row r="1264">
          <cell r="R1264">
            <v>0</v>
          </cell>
          <cell r="S1264">
            <v>0</v>
          </cell>
          <cell r="T1264">
            <v>0</v>
          </cell>
          <cell r="U1264">
            <v>0</v>
          </cell>
          <cell r="Y1264">
            <v>0</v>
          </cell>
        </row>
        <row r="1265">
          <cell r="R1265">
            <v>-4165416.7</v>
          </cell>
          <cell r="S1265">
            <v>-5831583.3700000001</v>
          </cell>
          <cell r="T1265">
            <v>-7497750.04</v>
          </cell>
          <cell r="U1265">
            <v>-9163916.7100000009</v>
          </cell>
          <cell r="Y1265">
            <v>-5831583.3899999997</v>
          </cell>
        </row>
        <row r="1266">
          <cell r="R1266">
            <v>0</v>
          </cell>
          <cell r="S1266">
            <v>0</v>
          </cell>
          <cell r="T1266">
            <v>0</v>
          </cell>
          <cell r="U1266">
            <v>0</v>
          </cell>
          <cell r="Y1266">
            <v>0</v>
          </cell>
        </row>
        <row r="1267">
          <cell r="R1267">
            <v>-1400000</v>
          </cell>
          <cell r="S1267">
            <v>-2800000</v>
          </cell>
          <cell r="T1267">
            <v>0</v>
          </cell>
          <cell r="U1267">
            <v>-1400000</v>
          </cell>
          <cell r="Y1267">
            <v>-2800000</v>
          </cell>
        </row>
        <row r="1268">
          <cell r="R1268">
            <v>0</v>
          </cell>
          <cell r="S1268">
            <v>0</v>
          </cell>
          <cell r="T1268">
            <v>0</v>
          </cell>
          <cell r="U1268">
            <v>0</v>
          </cell>
          <cell r="Y1268">
            <v>0</v>
          </cell>
        </row>
        <row r="1269">
          <cell r="R1269">
            <v>-2884583.37</v>
          </cell>
          <cell r="S1269">
            <v>-3461500.04</v>
          </cell>
          <cell r="T1269">
            <v>-576916.71</v>
          </cell>
          <cell r="U1269">
            <v>-1153833.3799999999</v>
          </cell>
          <cell r="Y1269">
            <v>-3461500.06</v>
          </cell>
        </row>
        <row r="1270">
          <cell r="R1270">
            <v>-497250</v>
          </cell>
          <cell r="S1270">
            <v>-596700</v>
          </cell>
          <cell r="T1270">
            <v>-99450</v>
          </cell>
          <cell r="U1270">
            <v>-198900</v>
          </cell>
          <cell r="Y1270">
            <v>-596700</v>
          </cell>
        </row>
        <row r="1271">
          <cell r="Y1271">
            <v>-506666.66</v>
          </cell>
        </row>
        <row r="1272">
          <cell r="R1272">
            <v>0</v>
          </cell>
          <cell r="S1272">
            <v>0</v>
          </cell>
          <cell r="T1272">
            <v>0</v>
          </cell>
          <cell r="U1272">
            <v>0</v>
          </cell>
          <cell r="Y1272">
            <v>0</v>
          </cell>
        </row>
        <row r="1273">
          <cell r="R1273">
            <v>0</v>
          </cell>
          <cell r="S1273">
            <v>0</v>
          </cell>
          <cell r="T1273">
            <v>0</v>
          </cell>
          <cell r="U1273">
            <v>0</v>
          </cell>
          <cell r="Y1273">
            <v>0</v>
          </cell>
        </row>
        <row r="1274">
          <cell r="R1274">
            <v>-840750</v>
          </cell>
          <cell r="S1274">
            <v>-1261125</v>
          </cell>
          <cell r="T1274">
            <v>-1681500</v>
          </cell>
          <cell r="U1274">
            <v>-2101875</v>
          </cell>
          <cell r="Y1274">
            <v>-1261125</v>
          </cell>
        </row>
        <row r="1275">
          <cell r="R1275">
            <v>0</v>
          </cell>
          <cell r="S1275">
            <v>0</v>
          </cell>
          <cell r="T1275">
            <v>0</v>
          </cell>
          <cell r="U1275">
            <v>0</v>
          </cell>
          <cell r="Y1275">
            <v>0</v>
          </cell>
        </row>
        <row r="1276">
          <cell r="R1276">
            <v>0</v>
          </cell>
          <cell r="S1276">
            <v>0</v>
          </cell>
          <cell r="T1276">
            <v>0</v>
          </cell>
          <cell r="U1276">
            <v>0</v>
          </cell>
          <cell r="Y1276">
            <v>0</v>
          </cell>
        </row>
        <row r="1277">
          <cell r="R1277">
            <v>-225448.76</v>
          </cell>
          <cell r="S1277">
            <v>-381740.94</v>
          </cell>
          <cell r="T1277">
            <v>-423197.52</v>
          </cell>
          <cell r="U1277">
            <v>-268627.09999999998</v>
          </cell>
          <cell r="Y1277">
            <v>-57986.93</v>
          </cell>
        </row>
        <row r="1278">
          <cell r="R1278">
            <v>-167985.82</v>
          </cell>
          <cell r="S1278">
            <v>-345754.2</v>
          </cell>
          <cell r="T1278">
            <v>-351062.54</v>
          </cell>
          <cell r="U1278">
            <v>-339990.86</v>
          </cell>
          <cell r="Y1278">
            <v>-150719.60999999999</v>
          </cell>
        </row>
        <row r="1279">
          <cell r="R1279">
            <v>-42699.27</v>
          </cell>
          <cell r="S1279">
            <v>-40012.67</v>
          </cell>
          <cell r="T1279">
            <v>-38397.620000000003</v>
          </cell>
          <cell r="U1279">
            <v>-59182.64</v>
          </cell>
          <cell r="Y1279">
            <v>-62516.55</v>
          </cell>
        </row>
        <row r="1280">
          <cell r="R1280">
            <v>0</v>
          </cell>
          <cell r="S1280">
            <v>0</v>
          </cell>
          <cell r="T1280">
            <v>0</v>
          </cell>
          <cell r="U1280">
            <v>0</v>
          </cell>
          <cell r="Y1280">
            <v>0</v>
          </cell>
        </row>
        <row r="1281">
          <cell r="R1281">
            <v>0</v>
          </cell>
          <cell r="S1281">
            <v>0</v>
          </cell>
          <cell r="T1281">
            <v>0</v>
          </cell>
          <cell r="U1281">
            <v>0</v>
          </cell>
          <cell r="Y1281">
            <v>0</v>
          </cell>
        </row>
        <row r="1282">
          <cell r="R1282">
            <v>0</v>
          </cell>
          <cell r="S1282">
            <v>0</v>
          </cell>
          <cell r="T1282">
            <v>0</v>
          </cell>
          <cell r="U1282">
            <v>0</v>
          </cell>
          <cell r="Y1282">
            <v>0</v>
          </cell>
        </row>
        <row r="1283">
          <cell r="R1283">
            <v>0</v>
          </cell>
          <cell r="S1283">
            <v>0</v>
          </cell>
          <cell r="T1283">
            <v>0</v>
          </cell>
          <cell r="U1283">
            <v>0</v>
          </cell>
          <cell r="Y1283">
            <v>0</v>
          </cell>
        </row>
        <row r="1284">
          <cell r="R1284">
            <v>0</v>
          </cell>
          <cell r="S1284">
            <v>0</v>
          </cell>
          <cell r="T1284">
            <v>0</v>
          </cell>
          <cell r="U1284">
            <v>0</v>
          </cell>
          <cell r="Y1284">
            <v>0</v>
          </cell>
        </row>
        <row r="1288">
          <cell r="R1288">
            <v>-130769.23</v>
          </cell>
          <cell r="S1288">
            <v>-130769.23</v>
          </cell>
          <cell r="T1288">
            <v>0</v>
          </cell>
          <cell r="U1288">
            <v>0</v>
          </cell>
          <cell r="Y1288">
            <v>0</v>
          </cell>
        </row>
        <row r="1289">
          <cell r="R1289">
            <v>0</v>
          </cell>
          <cell r="S1289">
            <v>0</v>
          </cell>
          <cell r="T1289">
            <v>0</v>
          </cell>
          <cell r="U1289">
            <v>0</v>
          </cell>
          <cell r="Y1289">
            <v>0</v>
          </cell>
        </row>
        <row r="1290">
          <cell r="R1290">
            <v>0</v>
          </cell>
          <cell r="S1290">
            <v>0</v>
          </cell>
          <cell r="T1290">
            <v>0</v>
          </cell>
          <cell r="U1290">
            <v>0</v>
          </cell>
          <cell r="Y1290">
            <v>0</v>
          </cell>
        </row>
        <row r="1291">
          <cell r="R1291">
            <v>0</v>
          </cell>
          <cell r="S1291">
            <v>0</v>
          </cell>
          <cell r="T1291">
            <v>0</v>
          </cell>
          <cell r="U1291">
            <v>0</v>
          </cell>
          <cell r="Y1291">
            <v>0</v>
          </cell>
        </row>
        <row r="1292">
          <cell r="R1292">
            <v>0</v>
          </cell>
          <cell r="S1292">
            <v>0</v>
          </cell>
          <cell r="T1292">
            <v>0</v>
          </cell>
          <cell r="U1292">
            <v>0</v>
          </cell>
          <cell r="Y1292">
            <v>0</v>
          </cell>
        </row>
        <row r="1293">
          <cell r="R1293">
            <v>-2199035.39</v>
          </cell>
          <cell r="S1293">
            <v>-366505.88</v>
          </cell>
          <cell r="T1293">
            <v>-733011.78</v>
          </cell>
          <cell r="U1293">
            <v>-1099517.68</v>
          </cell>
          <cell r="Y1293">
            <v>-144722.4</v>
          </cell>
        </row>
        <row r="1294">
          <cell r="R1294">
            <v>-2694505</v>
          </cell>
          <cell r="S1294">
            <v>-2936841</v>
          </cell>
          <cell r="T1294">
            <v>-3251263</v>
          </cell>
          <cell r="U1294">
            <v>-956226.32</v>
          </cell>
          <cell r="Y1294">
            <v>-1639800.32</v>
          </cell>
        </row>
        <row r="1295">
          <cell r="R1295">
            <v>0</v>
          </cell>
          <cell r="S1295">
            <v>0</v>
          </cell>
          <cell r="T1295">
            <v>-48048.45</v>
          </cell>
          <cell r="U1295">
            <v>-48048.45</v>
          </cell>
          <cell r="Y1295">
            <v>0</v>
          </cell>
        </row>
        <row r="1296">
          <cell r="R1296">
            <v>-121392.72</v>
          </cell>
          <cell r="S1296">
            <v>-141624.84</v>
          </cell>
          <cell r="T1296">
            <v>-161856.95999999999</v>
          </cell>
          <cell r="U1296">
            <v>-182089.08</v>
          </cell>
          <cell r="Y1296">
            <v>-182695.02</v>
          </cell>
        </row>
        <row r="1297">
          <cell r="R1297">
            <v>-121392.72</v>
          </cell>
          <cell r="S1297">
            <v>-141624.84</v>
          </cell>
          <cell r="T1297">
            <v>-161856.95999999999</v>
          </cell>
          <cell r="U1297">
            <v>-182089.08</v>
          </cell>
          <cell r="Y1297">
            <v>-182695.02</v>
          </cell>
        </row>
        <row r="1298">
          <cell r="R1298">
            <v>-20630.400000000001</v>
          </cell>
          <cell r="S1298">
            <v>-24068.799999999999</v>
          </cell>
          <cell r="T1298">
            <v>-27507.200000000001</v>
          </cell>
          <cell r="U1298">
            <v>-30945.599999999999</v>
          </cell>
          <cell r="Y1298">
            <v>-53337.02</v>
          </cell>
        </row>
        <row r="1299">
          <cell r="R1299">
            <v>-20630.400000000001</v>
          </cell>
          <cell r="S1299">
            <v>-24068.799999999999</v>
          </cell>
          <cell r="T1299">
            <v>-27507.200000000001</v>
          </cell>
          <cell r="U1299">
            <v>-30945.599999999999</v>
          </cell>
          <cell r="Y1299">
            <v>-53337.01</v>
          </cell>
        </row>
        <row r="1300">
          <cell r="R1300">
            <v>-43302.48</v>
          </cell>
          <cell r="S1300">
            <v>-50519.56</v>
          </cell>
          <cell r="T1300">
            <v>-57736.639999999999</v>
          </cell>
          <cell r="U1300">
            <v>-64953.72</v>
          </cell>
          <cell r="Y1300">
            <v>0</v>
          </cell>
        </row>
        <row r="1301">
          <cell r="R1301">
            <v>0</v>
          </cell>
          <cell r="S1301">
            <v>0</v>
          </cell>
          <cell r="T1301">
            <v>0</v>
          </cell>
          <cell r="U1301">
            <v>0</v>
          </cell>
          <cell r="Y1301">
            <v>0</v>
          </cell>
        </row>
        <row r="1302">
          <cell r="R1302">
            <v>-1105798.8899999999</v>
          </cell>
          <cell r="S1302">
            <v>-1105798.8899999999</v>
          </cell>
          <cell r="T1302">
            <v>-1143255.6499999999</v>
          </cell>
          <cell r="U1302">
            <v>-1143255.6499999999</v>
          </cell>
          <cell r="Y1302">
            <v>-1224133.8999999999</v>
          </cell>
        </row>
        <row r="1303">
          <cell r="R1303">
            <v>0</v>
          </cell>
          <cell r="S1303">
            <v>0</v>
          </cell>
          <cell r="T1303">
            <v>0</v>
          </cell>
          <cell r="U1303">
            <v>0</v>
          </cell>
          <cell r="Y1303">
            <v>0</v>
          </cell>
        </row>
        <row r="1304">
          <cell r="R1304">
            <v>123117.23</v>
          </cell>
          <cell r="S1304">
            <v>125814.83</v>
          </cell>
          <cell r="T1304">
            <v>0</v>
          </cell>
          <cell r="U1304">
            <v>0</v>
          </cell>
          <cell r="Y1304">
            <v>0</v>
          </cell>
        </row>
        <row r="1305">
          <cell r="R1305">
            <v>-133332</v>
          </cell>
          <cell r="S1305">
            <v>-166665</v>
          </cell>
          <cell r="T1305">
            <v>-199998</v>
          </cell>
          <cell r="U1305">
            <v>-233331</v>
          </cell>
          <cell r="Y1305">
            <v>-240545</v>
          </cell>
        </row>
        <row r="1306">
          <cell r="R1306">
            <v>-190511</v>
          </cell>
          <cell r="S1306">
            <v>-190511</v>
          </cell>
          <cell r="T1306">
            <v>-189683.11</v>
          </cell>
          <cell r="U1306">
            <v>-188846.94</v>
          </cell>
          <cell r="Y1306">
            <v>-185417.8</v>
          </cell>
        </row>
        <row r="1307">
          <cell r="R1307">
            <v>-1380184</v>
          </cell>
          <cell r="S1307">
            <v>-1558391</v>
          </cell>
          <cell r="T1307">
            <v>-1785412</v>
          </cell>
          <cell r="U1307">
            <v>-676432.27</v>
          </cell>
          <cell r="Y1307">
            <v>-929170.27</v>
          </cell>
        </row>
        <row r="1308">
          <cell r="R1308">
            <v>-1436307.72</v>
          </cell>
          <cell r="S1308">
            <v>-734368.43</v>
          </cell>
          <cell r="T1308">
            <v>-807453.43</v>
          </cell>
          <cell r="U1308">
            <v>-880581.09</v>
          </cell>
          <cell r="Y1308">
            <v>-1185278.72</v>
          </cell>
        </row>
        <row r="1310">
          <cell r="R1310">
            <v>-728280.11</v>
          </cell>
          <cell r="S1310">
            <v>-724292.86</v>
          </cell>
          <cell r="T1310">
            <v>-719757.95</v>
          </cell>
          <cell r="U1310">
            <v>-714621.02</v>
          </cell>
          <cell r="Y1310">
            <v>-685860.49</v>
          </cell>
        </row>
        <row r="1311">
          <cell r="R1311">
            <v>-298241.32</v>
          </cell>
          <cell r="S1311">
            <v>-298241.32</v>
          </cell>
          <cell r="T1311">
            <v>-60661.32</v>
          </cell>
          <cell r="U1311">
            <v>-82819.05</v>
          </cell>
          <cell r="Y1311">
            <v>-166496.20000000001</v>
          </cell>
        </row>
        <row r="1312">
          <cell r="R1312">
            <v>0</v>
          </cell>
          <cell r="S1312">
            <v>0</v>
          </cell>
          <cell r="T1312">
            <v>0</v>
          </cell>
          <cell r="U1312">
            <v>0</v>
          </cell>
          <cell r="Y1312">
            <v>0</v>
          </cell>
        </row>
        <row r="1313">
          <cell r="R1313">
            <v>0</v>
          </cell>
          <cell r="S1313">
            <v>0</v>
          </cell>
          <cell r="T1313">
            <v>0</v>
          </cell>
          <cell r="U1313">
            <v>0</v>
          </cell>
          <cell r="Y1313">
            <v>0</v>
          </cell>
        </row>
        <row r="1314">
          <cell r="R1314">
            <v>0</v>
          </cell>
          <cell r="S1314">
            <v>0</v>
          </cell>
          <cell r="T1314">
            <v>0</v>
          </cell>
          <cell r="U1314">
            <v>0</v>
          </cell>
          <cell r="Y1314">
            <v>0</v>
          </cell>
        </row>
        <row r="1315">
          <cell r="R1315">
            <v>0</v>
          </cell>
          <cell r="S1315">
            <v>0</v>
          </cell>
          <cell r="T1315">
            <v>0</v>
          </cell>
          <cell r="U1315">
            <v>0</v>
          </cell>
          <cell r="Y1315">
            <v>0</v>
          </cell>
        </row>
        <row r="1316">
          <cell r="R1316">
            <v>0</v>
          </cell>
          <cell r="S1316">
            <v>0</v>
          </cell>
          <cell r="T1316">
            <v>0</v>
          </cell>
          <cell r="U1316">
            <v>0</v>
          </cell>
          <cell r="Y1316">
            <v>0</v>
          </cell>
        </row>
        <row r="1317">
          <cell r="R1317">
            <v>0</v>
          </cell>
          <cell r="S1317">
            <v>0</v>
          </cell>
          <cell r="T1317">
            <v>0</v>
          </cell>
          <cell r="U1317">
            <v>0</v>
          </cell>
          <cell r="Y1317">
            <v>0</v>
          </cell>
        </row>
        <row r="1318">
          <cell r="R1318">
            <v>-241544</v>
          </cell>
          <cell r="S1318">
            <v>-87944</v>
          </cell>
          <cell r="T1318">
            <v>-1606812</v>
          </cell>
          <cell r="U1318">
            <v>-1606812</v>
          </cell>
          <cell r="Y1318">
            <v>0</v>
          </cell>
        </row>
        <row r="1319">
          <cell r="R1319">
            <v>0</v>
          </cell>
          <cell r="S1319">
            <v>0</v>
          </cell>
          <cell r="T1319">
            <v>0</v>
          </cell>
          <cell r="U1319">
            <v>0</v>
          </cell>
          <cell r="Y1319">
            <v>0</v>
          </cell>
        </row>
        <row r="1320">
          <cell r="R1320">
            <v>-3250409</v>
          </cell>
          <cell r="S1320">
            <v>-3250409</v>
          </cell>
          <cell r="T1320">
            <v>0</v>
          </cell>
          <cell r="U1320">
            <v>0</v>
          </cell>
          <cell r="Y1320">
            <v>0</v>
          </cell>
        </row>
        <row r="1323">
          <cell r="R1323">
            <v>-633689.44999999995</v>
          </cell>
          <cell r="S1323">
            <v>-633689.44999999995</v>
          </cell>
          <cell r="T1323">
            <v>-633689.44999999995</v>
          </cell>
          <cell r="U1323">
            <v>-633689.44999999995</v>
          </cell>
          <cell r="Y1323">
            <v>-617568.47</v>
          </cell>
        </row>
        <row r="1324">
          <cell r="R1324">
            <v>-1563239.74</v>
          </cell>
          <cell r="S1324">
            <v>-1517922.89</v>
          </cell>
          <cell r="T1324">
            <v>-821160.95999999996</v>
          </cell>
          <cell r="U1324">
            <v>-821160.95999999996</v>
          </cell>
          <cell r="Y1324">
            <v>-650955.26</v>
          </cell>
        </row>
        <row r="1325">
          <cell r="R1325">
            <v>-309384.17</v>
          </cell>
          <cell r="S1325">
            <v>-309384.17</v>
          </cell>
          <cell r="T1325">
            <v>-309384.17</v>
          </cell>
          <cell r="U1325">
            <v>-309384.17</v>
          </cell>
          <cell r="Y1325">
            <v>-279297</v>
          </cell>
        </row>
        <row r="1326">
          <cell r="R1326">
            <v>0</v>
          </cell>
          <cell r="S1326">
            <v>0</v>
          </cell>
          <cell r="T1326">
            <v>0</v>
          </cell>
          <cell r="U1326">
            <v>0</v>
          </cell>
          <cell r="Y1326">
            <v>0</v>
          </cell>
        </row>
        <row r="1327">
          <cell r="R1327">
            <v>0</v>
          </cell>
          <cell r="S1327">
            <v>0</v>
          </cell>
          <cell r="T1327">
            <v>0</v>
          </cell>
          <cell r="U1327">
            <v>0</v>
          </cell>
          <cell r="Y1327">
            <v>0</v>
          </cell>
        </row>
        <row r="1328">
          <cell r="R1328">
            <v>0</v>
          </cell>
          <cell r="S1328">
            <v>0</v>
          </cell>
          <cell r="T1328">
            <v>0</v>
          </cell>
          <cell r="U1328">
            <v>0</v>
          </cell>
          <cell r="Y1328">
            <v>0</v>
          </cell>
        </row>
        <row r="1329">
          <cell r="R1329">
            <v>0</v>
          </cell>
          <cell r="S1329">
            <v>0</v>
          </cell>
          <cell r="T1329">
            <v>0</v>
          </cell>
          <cell r="U1329">
            <v>0</v>
          </cell>
          <cell r="Y1329">
            <v>0</v>
          </cell>
        </row>
        <row r="1330">
          <cell r="R1330">
            <v>0</v>
          </cell>
          <cell r="S1330">
            <v>0</v>
          </cell>
          <cell r="T1330">
            <v>0</v>
          </cell>
          <cell r="U1330">
            <v>0</v>
          </cell>
          <cell r="Y1330">
            <v>0</v>
          </cell>
        </row>
        <row r="1331">
          <cell r="R1331">
            <v>0</v>
          </cell>
          <cell r="S1331">
            <v>0</v>
          </cell>
          <cell r="T1331">
            <v>0</v>
          </cell>
          <cell r="U1331">
            <v>0</v>
          </cell>
          <cell r="Y1331">
            <v>0</v>
          </cell>
        </row>
        <row r="1332">
          <cell r="R1332">
            <v>0</v>
          </cell>
          <cell r="S1332">
            <v>0</v>
          </cell>
          <cell r="T1332">
            <v>0</v>
          </cell>
          <cell r="U1332">
            <v>0</v>
          </cell>
          <cell r="Y1332">
            <v>0</v>
          </cell>
        </row>
        <row r="1333">
          <cell r="R1333">
            <v>0</v>
          </cell>
          <cell r="S1333">
            <v>0</v>
          </cell>
          <cell r="T1333">
            <v>0</v>
          </cell>
          <cell r="U1333">
            <v>0</v>
          </cell>
          <cell r="Y1333">
            <v>0</v>
          </cell>
        </row>
        <row r="1334">
          <cell r="R1334">
            <v>-18189975.359999999</v>
          </cell>
          <cell r="S1334">
            <v>-17592093.25</v>
          </cell>
          <cell r="T1334">
            <v>-17646484.949999999</v>
          </cell>
          <cell r="U1334">
            <v>-17485337.280000001</v>
          </cell>
          <cell r="Y1334">
            <v>-14880467.699999999</v>
          </cell>
        </row>
        <row r="1335">
          <cell r="R1335">
            <v>-12735996.720000001</v>
          </cell>
          <cell r="S1335">
            <v>-12824137.74</v>
          </cell>
          <cell r="T1335">
            <v>-12773354.26</v>
          </cell>
          <cell r="U1335">
            <v>-12821872.050000001</v>
          </cell>
          <cell r="Y1335">
            <v>-13108050.1</v>
          </cell>
        </row>
        <row r="1336">
          <cell r="R1336">
            <v>-473372.1</v>
          </cell>
          <cell r="S1336">
            <v>-469474.1</v>
          </cell>
          <cell r="T1336">
            <v>-465901.89</v>
          </cell>
          <cell r="U1336">
            <v>-462391.89</v>
          </cell>
          <cell r="Y1336">
            <v>-366424.95</v>
          </cell>
        </row>
        <row r="1337">
          <cell r="R1337">
            <v>-10000</v>
          </cell>
          <cell r="S1337">
            <v>-10000</v>
          </cell>
          <cell r="T1337">
            <v>-10000</v>
          </cell>
          <cell r="U1337">
            <v>-10000</v>
          </cell>
          <cell r="Y1337">
            <v>-10000</v>
          </cell>
        </row>
        <row r="1338">
          <cell r="R1338">
            <v>-16985.93</v>
          </cell>
          <cell r="S1338">
            <v>-16090.74</v>
          </cell>
          <cell r="T1338">
            <v>-14586.35</v>
          </cell>
          <cell r="U1338">
            <v>-32348.12</v>
          </cell>
          <cell r="Y1338">
            <v>-64169.71</v>
          </cell>
        </row>
        <row r="1339">
          <cell r="R1339">
            <v>-64228.41</v>
          </cell>
          <cell r="S1339">
            <v>-42929.55</v>
          </cell>
          <cell r="T1339">
            <v>-39260.910000000003</v>
          </cell>
          <cell r="U1339">
            <v>-42100.46</v>
          </cell>
          <cell r="Y1339">
            <v>-41258.870000000003</v>
          </cell>
        </row>
        <row r="1340">
          <cell r="R1340">
            <v>-1065808.22</v>
          </cell>
          <cell r="S1340">
            <v>-1137948.26</v>
          </cell>
          <cell r="T1340">
            <v>-1171979.02</v>
          </cell>
          <cell r="U1340">
            <v>-1265557.45</v>
          </cell>
          <cell r="Y1340">
            <v>-1844291.41</v>
          </cell>
        </row>
        <row r="1341">
          <cell r="R1341">
            <v>-5421511.7400000002</v>
          </cell>
          <cell r="S1341">
            <v>-6101329.8600000003</v>
          </cell>
          <cell r="T1341">
            <v>-7075401.0999999996</v>
          </cell>
          <cell r="U1341">
            <v>-7697446.5999999996</v>
          </cell>
          <cell r="Y1341">
            <v>-12410258.039999999</v>
          </cell>
        </row>
        <row r="1342">
          <cell r="R1342">
            <v>-1914378.37</v>
          </cell>
          <cell r="S1342">
            <v>-2049326.99</v>
          </cell>
          <cell r="T1342">
            <v>-2158000.2400000002</v>
          </cell>
          <cell r="U1342">
            <v>-2270179.7000000002</v>
          </cell>
          <cell r="Y1342">
            <v>-3278135.94</v>
          </cell>
        </row>
        <row r="1343">
          <cell r="R1343">
            <v>-1659473.13</v>
          </cell>
          <cell r="S1343">
            <v>-1659473.13</v>
          </cell>
          <cell r="T1343">
            <v>-2307984.5699999998</v>
          </cell>
          <cell r="U1343">
            <v>-2307984.5699999998</v>
          </cell>
          <cell r="Y1343">
            <v>-2445495.86</v>
          </cell>
        </row>
        <row r="1344">
          <cell r="R1344">
            <v>-256699</v>
          </cell>
          <cell r="S1344">
            <v>-256699</v>
          </cell>
          <cell r="T1344">
            <v>-472333</v>
          </cell>
          <cell r="U1344">
            <v>-472333</v>
          </cell>
          <cell r="Y1344">
            <v>-1253005.77</v>
          </cell>
        </row>
        <row r="1345">
          <cell r="R1345">
            <v>0</v>
          </cell>
          <cell r="S1345">
            <v>0</v>
          </cell>
          <cell r="T1345">
            <v>0</v>
          </cell>
          <cell r="U1345">
            <v>-196</v>
          </cell>
          <cell r="Y1345">
            <v>-212816.71</v>
          </cell>
        </row>
        <row r="1346">
          <cell r="R1346">
            <v>-15482</v>
          </cell>
          <cell r="S1346">
            <v>-15482</v>
          </cell>
          <cell r="T1346">
            <v>-15482</v>
          </cell>
          <cell r="U1346">
            <v>-15482</v>
          </cell>
          <cell r="Y1346">
            <v>-137879.51999999999</v>
          </cell>
        </row>
        <row r="1347">
          <cell r="R1347">
            <v>0</v>
          </cell>
          <cell r="S1347">
            <v>0</v>
          </cell>
          <cell r="T1347">
            <v>0</v>
          </cell>
          <cell r="U1347">
            <v>0</v>
          </cell>
          <cell r="Y1347">
            <v>-874.23</v>
          </cell>
        </row>
        <row r="1348">
          <cell r="R1348">
            <v>-5353</v>
          </cell>
          <cell r="S1348">
            <v>-5353</v>
          </cell>
          <cell r="T1348">
            <v>-5353</v>
          </cell>
          <cell r="U1348">
            <v>-5353</v>
          </cell>
          <cell r="Y1348">
            <v>-1971</v>
          </cell>
        </row>
        <row r="1350">
          <cell r="R1350">
            <v>-72461.78</v>
          </cell>
          <cell r="S1350">
            <v>-80766.649999999994</v>
          </cell>
          <cell r="T1350">
            <v>-78081.009999999995</v>
          </cell>
          <cell r="U1350">
            <v>-56868.3</v>
          </cell>
          <cell r="Y1350">
            <v>-80192.41</v>
          </cell>
        </row>
        <row r="1351">
          <cell r="R1351">
            <v>0</v>
          </cell>
          <cell r="S1351">
            <v>0</v>
          </cell>
          <cell r="T1351">
            <v>0</v>
          </cell>
          <cell r="U1351">
            <v>0</v>
          </cell>
          <cell r="Y1351">
            <v>-100000</v>
          </cell>
        </row>
        <row r="1352">
          <cell r="R1352">
            <v>-5000</v>
          </cell>
          <cell r="S1352">
            <v>-5000</v>
          </cell>
          <cell r="T1352">
            <v>-5000</v>
          </cell>
          <cell r="U1352">
            <v>-5000</v>
          </cell>
          <cell r="Y1352">
            <v>-5000</v>
          </cell>
        </row>
        <row r="1353">
          <cell r="R1353">
            <v>0</v>
          </cell>
          <cell r="S1353">
            <v>0</v>
          </cell>
          <cell r="T1353">
            <v>0</v>
          </cell>
          <cell r="U1353">
            <v>0</v>
          </cell>
          <cell r="Y1353">
            <v>-1063000</v>
          </cell>
        </row>
        <row r="1354">
          <cell r="R1354">
            <v>-36858472.399999999</v>
          </cell>
          <cell r="S1354">
            <v>-36691031.200000003</v>
          </cell>
          <cell r="T1354">
            <v>-38643885.740000002</v>
          </cell>
          <cell r="U1354">
            <v>-38511914.719999999</v>
          </cell>
          <cell r="Y1354">
            <v>-37979256.25</v>
          </cell>
        </row>
        <row r="1355">
          <cell r="R1355">
            <v>0</v>
          </cell>
          <cell r="S1355">
            <v>0</v>
          </cell>
          <cell r="T1355">
            <v>0</v>
          </cell>
          <cell r="U1355">
            <v>0</v>
          </cell>
          <cell r="Y1355">
            <v>0</v>
          </cell>
        </row>
        <row r="1356">
          <cell r="R1356">
            <v>-431200</v>
          </cell>
          <cell r="S1356">
            <v>-431200</v>
          </cell>
          <cell r="T1356">
            <v>-588280</v>
          </cell>
          <cell r="U1356">
            <v>-736120</v>
          </cell>
          <cell r="Y1356">
            <v>-705544</v>
          </cell>
        </row>
        <row r="1357">
          <cell r="R1357">
            <v>-1117029.02</v>
          </cell>
          <cell r="S1357">
            <v>-843054.33</v>
          </cell>
          <cell r="T1357">
            <v>-1383654.19</v>
          </cell>
          <cell r="U1357">
            <v>-1151263.27</v>
          </cell>
          <cell r="Y1357">
            <v>-1230196.6499999999</v>
          </cell>
        </row>
        <row r="1358">
          <cell r="R1358">
            <v>-10315533.560000001</v>
          </cell>
          <cell r="S1358">
            <v>-10164460.16</v>
          </cell>
          <cell r="T1358">
            <v>-10151463.279999999</v>
          </cell>
          <cell r="U1358">
            <v>-10136360.039999999</v>
          </cell>
          <cell r="Y1358">
            <v>-10071949.439999999</v>
          </cell>
        </row>
        <row r="1359">
          <cell r="R1359">
            <v>-96764.93</v>
          </cell>
          <cell r="S1359">
            <v>-136696.28</v>
          </cell>
          <cell r="T1359">
            <v>-159390.32999999999</v>
          </cell>
          <cell r="U1359">
            <v>-196272.23</v>
          </cell>
          <cell r="Y1359">
            <v>-340809.14</v>
          </cell>
        </row>
        <row r="1360">
          <cell r="R1360">
            <v>0</v>
          </cell>
          <cell r="S1360">
            <v>0</v>
          </cell>
          <cell r="T1360">
            <v>0</v>
          </cell>
          <cell r="U1360">
            <v>0</v>
          </cell>
          <cell r="Y1360">
            <v>0</v>
          </cell>
        </row>
        <row r="1361">
          <cell r="R1361">
            <v>1406.52</v>
          </cell>
          <cell r="S1361">
            <v>-7248</v>
          </cell>
          <cell r="T1361">
            <v>0</v>
          </cell>
          <cell r="U1361">
            <v>0</v>
          </cell>
          <cell r="Y1361">
            <v>0</v>
          </cell>
        </row>
        <row r="1362">
          <cell r="R1362">
            <v>0</v>
          </cell>
          <cell r="S1362">
            <v>0</v>
          </cell>
          <cell r="T1362">
            <v>0</v>
          </cell>
          <cell r="U1362">
            <v>0</v>
          </cell>
          <cell r="Y1362">
            <v>0</v>
          </cell>
        </row>
        <row r="1363">
          <cell r="R1363">
            <v>0</v>
          </cell>
          <cell r="S1363">
            <v>0</v>
          </cell>
          <cell r="T1363">
            <v>0</v>
          </cell>
          <cell r="U1363">
            <v>0</v>
          </cell>
          <cell r="Y1363">
            <v>0</v>
          </cell>
        </row>
        <row r="1364">
          <cell r="R1364">
            <v>-1090818.8400000001</v>
          </cell>
          <cell r="S1364">
            <v>-1070580.76</v>
          </cell>
          <cell r="T1364">
            <v>-1045004</v>
          </cell>
          <cell r="U1364">
            <v>-1015734.54</v>
          </cell>
          <cell r="Y1364">
            <v>-907379</v>
          </cell>
        </row>
        <row r="1365">
          <cell r="R1365">
            <v>-17411000</v>
          </cell>
          <cell r="S1365">
            <v>-17411000</v>
          </cell>
          <cell r="T1365">
            <v>-17411928</v>
          </cell>
          <cell r="U1365">
            <v>-17411236</v>
          </cell>
          <cell r="Y1365">
            <v>-17411236</v>
          </cell>
        </row>
        <row r="1366">
          <cell r="R1366">
            <v>-40198.51</v>
          </cell>
          <cell r="S1366">
            <v>-9048.83</v>
          </cell>
          <cell r="T1366">
            <v>-1351.4</v>
          </cell>
          <cell r="U1366">
            <v>-1351.4</v>
          </cell>
          <cell r="Y1366">
            <v>-560.20000000000005</v>
          </cell>
        </row>
        <row r="1367">
          <cell r="R1367">
            <v>-6013953.4500000002</v>
          </cell>
          <cell r="S1367">
            <v>-6013043.4500000002</v>
          </cell>
          <cell r="T1367">
            <v>-3056231.53</v>
          </cell>
          <cell r="U1367">
            <v>-3056231.53</v>
          </cell>
          <cell r="Y1367">
            <v>-3263767.53</v>
          </cell>
        </row>
        <row r="1368">
          <cell r="R1368">
            <v>-66899.399999999994</v>
          </cell>
          <cell r="S1368">
            <v>-55667.71</v>
          </cell>
          <cell r="T1368">
            <v>-66811.210000000006</v>
          </cell>
          <cell r="U1368">
            <v>-66811.210000000006</v>
          </cell>
          <cell r="Y1368">
            <v>-66811.210000000006</v>
          </cell>
        </row>
        <row r="1369">
          <cell r="R1369">
            <v>0</v>
          </cell>
          <cell r="S1369">
            <v>0</v>
          </cell>
          <cell r="T1369">
            <v>0</v>
          </cell>
          <cell r="U1369">
            <v>0</v>
          </cell>
          <cell r="Y1369">
            <v>0</v>
          </cell>
        </row>
        <row r="1370">
          <cell r="R1370">
            <v>0</v>
          </cell>
          <cell r="S1370">
            <v>0</v>
          </cell>
          <cell r="T1370">
            <v>0</v>
          </cell>
          <cell r="U1370">
            <v>0</v>
          </cell>
          <cell r="Y1370">
            <v>0</v>
          </cell>
        </row>
        <row r="1371">
          <cell r="R1371">
            <v>-218226.01</v>
          </cell>
          <cell r="S1371">
            <v>-217080.18</v>
          </cell>
          <cell r="T1371">
            <v>-215934.35</v>
          </cell>
          <cell r="U1371">
            <v>-214788.52</v>
          </cell>
          <cell r="Y1371">
            <v>-210205.2</v>
          </cell>
        </row>
        <row r="1372">
          <cell r="R1372">
            <v>-4822250.82</v>
          </cell>
          <cell r="S1372">
            <v>-9176389.0999999996</v>
          </cell>
          <cell r="T1372">
            <v>-9185741.9299999997</v>
          </cell>
          <cell r="U1372">
            <v>-9211658.0299999993</v>
          </cell>
          <cell r="Y1372">
            <v>3436153.99</v>
          </cell>
        </row>
        <row r="1373">
          <cell r="R1373">
            <v>-540148</v>
          </cell>
          <cell r="S1373">
            <v>-540148</v>
          </cell>
          <cell r="T1373">
            <v>-1081667</v>
          </cell>
          <cell r="U1373">
            <v>-1081667</v>
          </cell>
          <cell r="Y1373">
            <v>-1755348</v>
          </cell>
        </row>
        <row r="1374">
          <cell r="R1374">
            <v>0</v>
          </cell>
          <cell r="S1374">
            <v>0</v>
          </cell>
          <cell r="T1374">
            <v>0</v>
          </cell>
          <cell r="U1374">
            <v>0</v>
          </cell>
          <cell r="Y1374">
            <v>0</v>
          </cell>
        </row>
        <row r="1375">
          <cell r="R1375">
            <v>0</v>
          </cell>
          <cell r="S1375">
            <v>0</v>
          </cell>
          <cell r="T1375">
            <v>0</v>
          </cell>
          <cell r="U1375">
            <v>0</v>
          </cell>
          <cell r="Y1375">
            <v>0</v>
          </cell>
        </row>
        <row r="1376">
          <cell r="R1376">
            <v>0</v>
          </cell>
          <cell r="S1376">
            <v>0</v>
          </cell>
          <cell r="T1376">
            <v>0</v>
          </cell>
          <cell r="U1376">
            <v>0</v>
          </cell>
          <cell r="Y1376">
            <v>0</v>
          </cell>
        </row>
        <row r="1377">
          <cell r="R1377">
            <v>-13223800</v>
          </cell>
          <cell r="S1377">
            <v>-13077967</v>
          </cell>
          <cell r="T1377">
            <v>-12932134</v>
          </cell>
          <cell r="U1377">
            <v>-12786301</v>
          </cell>
          <cell r="Y1377">
            <v>-12202969</v>
          </cell>
        </row>
        <row r="1378">
          <cell r="R1378">
            <v>-574.6</v>
          </cell>
          <cell r="S1378">
            <v>-574.6</v>
          </cell>
          <cell r="T1378">
            <v>-574.6</v>
          </cell>
          <cell r="U1378">
            <v>-574.6</v>
          </cell>
          <cell r="Y1378">
            <v>-44768.88</v>
          </cell>
        </row>
        <row r="1379">
          <cell r="R1379">
            <v>0</v>
          </cell>
          <cell r="S1379">
            <v>0</v>
          </cell>
          <cell r="T1379">
            <v>0</v>
          </cell>
          <cell r="U1379">
            <v>0</v>
          </cell>
          <cell r="Y1379">
            <v>0</v>
          </cell>
        </row>
        <row r="1380">
          <cell r="R1380">
            <v>0</v>
          </cell>
          <cell r="S1380">
            <v>0</v>
          </cell>
          <cell r="T1380">
            <v>0</v>
          </cell>
          <cell r="U1380">
            <v>0</v>
          </cell>
          <cell r="Y1380">
            <v>0</v>
          </cell>
        </row>
        <row r="1381">
          <cell r="R1381">
            <v>0</v>
          </cell>
          <cell r="S1381">
            <v>0</v>
          </cell>
          <cell r="T1381">
            <v>0</v>
          </cell>
          <cell r="U1381">
            <v>0</v>
          </cell>
          <cell r="Y1381">
            <v>0</v>
          </cell>
        </row>
        <row r="1382">
          <cell r="R1382">
            <v>0</v>
          </cell>
          <cell r="S1382">
            <v>0</v>
          </cell>
          <cell r="T1382">
            <v>0</v>
          </cell>
          <cell r="U1382">
            <v>0</v>
          </cell>
          <cell r="Y1382">
            <v>0</v>
          </cell>
        </row>
        <row r="1383">
          <cell r="R1383">
            <v>0</v>
          </cell>
          <cell r="S1383">
            <v>0</v>
          </cell>
          <cell r="T1383">
            <v>0</v>
          </cell>
          <cell r="U1383">
            <v>0</v>
          </cell>
          <cell r="Y1383">
            <v>0</v>
          </cell>
        </row>
        <row r="1384">
          <cell r="R1384">
            <v>0</v>
          </cell>
          <cell r="S1384">
            <v>0</v>
          </cell>
          <cell r="T1384">
            <v>-620000</v>
          </cell>
          <cell r="U1384">
            <v>-1320000</v>
          </cell>
          <cell r="Y1384">
            <v>-6720000</v>
          </cell>
        </row>
        <row r="1385">
          <cell r="R1385">
            <v>0</v>
          </cell>
          <cell r="S1385">
            <v>0</v>
          </cell>
          <cell r="T1385">
            <v>0</v>
          </cell>
          <cell r="U1385">
            <v>0</v>
          </cell>
          <cell r="Y1385">
            <v>0</v>
          </cell>
        </row>
        <row r="1386">
          <cell r="R1386">
            <v>0</v>
          </cell>
          <cell r="S1386">
            <v>2228153.92</v>
          </cell>
          <cell r="T1386">
            <v>0</v>
          </cell>
          <cell r="U1386">
            <v>7174783.54</v>
          </cell>
          <cell r="Y1386">
            <v>-6285661.3399999999</v>
          </cell>
        </row>
        <row r="1389">
          <cell r="R1389">
            <v>-11659563.32</v>
          </cell>
          <cell r="S1389">
            <v>-12101004.560000001</v>
          </cell>
          <cell r="T1389">
            <v>-12528454.800000001</v>
          </cell>
          <cell r="U1389">
            <v>-12965232.369999999</v>
          </cell>
          <cell r="Y1389">
            <v>-14734787.550000001</v>
          </cell>
        </row>
        <row r="1390">
          <cell r="R1390">
            <v>0</v>
          </cell>
          <cell r="S1390">
            <v>0</v>
          </cell>
          <cell r="T1390">
            <v>0</v>
          </cell>
          <cell r="U1390">
            <v>0</v>
          </cell>
          <cell r="Y1390">
            <v>0</v>
          </cell>
        </row>
        <row r="1391">
          <cell r="R1391">
            <v>0</v>
          </cell>
          <cell r="S1391">
            <v>0</v>
          </cell>
          <cell r="T1391">
            <v>0</v>
          </cell>
          <cell r="U1391">
            <v>0</v>
          </cell>
          <cell r="Y1391">
            <v>0</v>
          </cell>
        </row>
        <row r="1392">
          <cell r="R1392">
            <v>0</v>
          </cell>
          <cell r="S1392">
            <v>0</v>
          </cell>
          <cell r="T1392">
            <v>0</v>
          </cell>
          <cell r="U1392">
            <v>0</v>
          </cell>
          <cell r="Y1392">
            <v>0</v>
          </cell>
        </row>
        <row r="1393">
          <cell r="R1393">
            <v>0</v>
          </cell>
          <cell r="S1393">
            <v>0</v>
          </cell>
          <cell r="T1393">
            <v>0</v>
          </cell>
          <cell r="U1393">
            <v>0</v>
          </cell>
          <cell r="Y1393">
            <v>0</v>
          </cell>
        </row>
        <row r="1394">
          <cell r="R1394">
            <v>0</v>
          </cell>
          <cell r="S1394">
            <v>0</v>
          </cell>
          <cell r="T1394">
            <v>0</v>
          </cell>
          <cell r="U1394">
            <v>0</v>
          </cell>
          <cell r="Y1394">
            <v>0</v>
          </cell>
        </row>
        <row r="1395">
          <cell r="R1395">
            <v>-362689</v>
          </cell>
          <cell r="S1395">
            <v>0</v>
          </cell>
          <cell r="T1395">
            <v>0</v>
          </cell>
          <cell r="U1395">
            <v>0</v>
          </cell>
          <cell r="Y1395">
            <v>0</v>
          </cell>
        </row>
        <row r="1396">
          <cell r="R1396">
            <v>0</v>
          </cell>
          <cell r="S1396">
            <v>0</v>
          </cell>
          <cell r="T1396">
            <v>0</v>
          </cell>
          <cell r="U1396">
            <v>0</v>
          </cell>
          <cell r="Y1396">
            <v>0</v>
          </cell>
        </row>
        <row r="1397">
          <cell r="R1397">
            <v>0</v>
          </cell>
          <cell r="S1397">
            <v>0</v>
          </cell>
          <cell r="T1397">
            <v>0</v>
          </cell>
          <cell r="U1397">
            <v>0</v>
          </cell>
          <cell r="Y1397">
            <v>0</v>
          </cell>
        </row>
        <row r="1398">
          <cell r="R1398">
            <v>0</v>
          </cell>
          <cell r="S1398">
            <v>0</v>
          </cell>
          <cell r="T1398">
            <v>0</v>
          </cell>
          <cell r="U1398">
            <v>0</v>
          </cell>
          <cell r="Y1398">
            <v>0</v>
          </cell>
        </row>
        <row r="1399">
          <cell r="R1399">
            <v>-504290.65</v>
          </cell>
          <cell r="S1399">
            <v>-502044.21</v>
          </cell>
          <cell r="T1399">
            <v>-499797.77</v>
          </cell>
          <cell r="U1399">
            <v>-497551.33</v>
          </cell>
          <cell r="Y1399">
            <v>-488565.57</v>
          </cell>
        </row>
        <row r="1400">
          <cell r="R1400">
            <v>-134193</v>
          </cell>
          <cell r="S1400">
            <v>-185832</v>
          </cell>
          <cell r="T1400">
            <v>-219330.42</v>
          </cell>
          <cell r="U1400">
            <v>-206102.42</v>
          </cell>
          <cell r="Y1400">
            <v>-300468.98</v>
          </cell>
        </row>
        <row r="1401">
          <cell r="R1401">
            <v>-225000</v>
          </cell>
          <cell r="S1401">
            <v>-225000</v>
          </cell>
          <cell r="T1401">
            <v>-225000</v>
          </cell>
          <cell r="U1401">
            <v>0</v>
          </cell>
          <cell r="Y1401">
            <v>0</v>
          </cell>
        </row>
        <row r="1402">
          <cell r="R1402">
            <v>0</v>
          </cell>
          <cell r="S1402">
            <v>0</v>
          </cell>
          <cell r="T1402">
            <v>0</v>
          </cell>
          <cell r="U1402">
            <v>0</v>
          </cell>
          <cell r="Y1402">
            <v>0</v>
          </cell>
        </row>
        <row r="1403">
          <cell r="R1403">
            <v>0</v>
          </cell>
          <cell r="S1403">
            <v>0</v>
          </cell>
          <cell r="T1403">
            <v>0</v>
          </cell>
          <cell r="U1403">
            <v>0</v>
          </cell>
          <cell r="Y1403">
            <v>0</v>
          </cell>
        </row>
        <row r="1404">
          <cell r="R1404">
            <v>0</v>
          </cell>
          <cell r="S1404">
            <v>0</v>
          </cell>
          <cell r="T1404">
            <v>0</v>
          </cell>
          <cell r="U1404">
            <v>0</v>
          </cell>
          <cell r="Y1404">
            <v>0</v>
          </cell>
        </row>
        <row r="1405">
          <cell r="R1405">
            <v>0</v>
          </cell>
          <cell r="S1405">
            <v>0</v>
          </cell>
          <cell r="T1405">
            <v>0</v>
          </cell>
          <cell r="U1405">
            <v>0</v>
          </cell>
          <cell r="Y1405">
            <v>0</v>
          </cell>
        </row>
        <row r="1406">
          <cell r="R1406">
            <v>0</v>
          </cell>
          <cell r="S1406">
            <v>0</v>
          </cell>
          <cell r="T1406">
            <v>0</v>
          </cell>
          <cell r="U1406">
            <v>0</v>
          </cell>
          <cell r="Y1406">
            <v>0</v>
          </cell>
        </row>
        <row r="1407">
          <cell r="R1407">
            <v>0</v>
          </cell>
          <cell r="S1407">
            <v>0</v>
          </cell>
          <cell r="T1407">
            <v>0</v>
          </cell>
          <cell r="U1407">
            <v>0</v>
          </cell>
          <cell r="Y1407">
            <v>0</v>
          </cell>
        </row>
        <row r="1408">
          <cell r="R1408">
            <v>0</v>
          </cell>
          <cell r="S1408">
            <v>0</v>
          </cell>
          <cell r="T1408">
            <v>0</v>
          </cell>
          <cell r="U1408">
            <v>0</v>
          </cell>
          <cell r="Y1408">
            <v>0</v>
          </cell>
        </row>
        <row r="1409">
          <cell r="R1409">
            <v>-7416.29</v>
          </cell>
          <cell r="S1409">
            <v>-7416.29</v>
          </cell>
          <cell r="T1409">
            <v>-7416.29</v>
          </cell>
          <cell r="U1409">
            <v>-7416.29</v>
          </cell>
          <cell r="Y1409">
            <v>-7416.29</v>
          </cell>
        </row>
        <row r="1410">
          <cell r="R1410">
            <v>-5140.3599999999997</v>
          </cell>
          <cell r="S1410">
            <v>-5140.3599999999997</v>
          </cell>
          <cell r="T1410">
            <v>-5140.3599999999997</v>
          </cell>
          <cell r="U1410">
            <v>-5140.3599999999997</v>
          </cell>
          <cell r="Y1410">
            <v>-5140.3599999999997</v>
          </cell>
        </row>
        <row r="1411">
          <cell r="R1411">
            <v>-11459.63</v>
          </cell>
          <cell r="S1411">
            <v>-11459.63</v>
          </cell>
          <cell r="T1411">
            <v>-11459.63</v>
          </cell>
          <cell r="U1411">
            <v>-11459.63</v>
          </cell>
          <cell r="Y1411">
            <v>-11459.63</v>
          </cell>
        </row>
        <row r="1412">
          <cell r="R1412">
            <v>-1479.6</v>
          </cell>
          <cell r="S1412">
            <v>-1479.6</v>
          </cell>
          <cell r="T1412">
            <v>-1479.6</v>
          </cell>
          <cell r="U1412">
            <v>-1479.6</v>
          </cell>
          <cell r="Y1412">
            <v>-1479.6</v>
          </cell>
        </row>
        <row r="1413">
          <cell r="R1413">
            <v>-959.98</v>
          </cell>
          <cell r="S1413">
            <v>-959.98</v>
          </cell>
          <cell r="T1413">
            <v>-959.98</v>
          </cell>
          <cell r="U1413">
            <v>-959.98</v>
          </cell>
          <cell r="Y1413">
            <v>-959.98</v>
          </cell>
        </row>
        <row r="1414">
          <cell r="R1414">
            <v>-876.25</v>
          </cell>
          <cell r="S1414">
            <v>-876.25</v>
          </cell>
          <cell r="T1414">
            <v>-876.25</v>
          </cell>
          <cell r="U1414">
            <v>-876.25</v>
          </cell>
          <cell r="Y1414">
            <v>-876.25</v>
          </cell>
        </row>
        <row r="1415">
          <cell r="R1415">
            <v>-982.79</v>
          </cell>
          <cell r="S1415">
            <v>-988.38</v>
          </cell>
          <cell r="T1415">
            <v>-1010.6</v>
          </cell>
          <cell r="U1415">
            <v>-966.28</v>
          </cell>
          <cell r="Y1415">
            <v>-966.85</v>
          </cell>
        </row>
        <row r="1416">
          <cell r="R1416">
            <v>-31</v>
          </cell>
          <cell r="S1416">
            <v>-156</v>
          </cell>
          <cell r="T1416">
            <v>-201.28</v>
          </cell>
          <cell r="U1416">
            <v>-342.38</v>
          </cell>
          <cell r="Y1416">
            <v>-558.20000000000005</v>
          </cell>
        </row>
        <row r="1417">
          <cell r="R1417">
            <v>-12.55</v>
          </cell>
          <cell r="S1417">
            <v>-12.55</v>
          </cell>
          <cell r="T1417">
            <v>-12.55</v>
          </cell>
          <cell r="U1417">
            <v>-12.55</v>
          </cell>
          <cell r="Y1417">
            <v>-12.55</v>
          </cell>
        </row>
        <row r="1418">
          <cell r="R1418">
            <v>-598.99</v>
          </cell>
          <cell r="S1418">
            <v>-598.99</v>
          </cell>
          <cell r="T1418">
            <v>-598.99</v>
          </cell>
          <cell r="U1418">
            <v>-598.99</v>
          </cell>
          <cell r="Y1418">
            <v>-598.99</v>
          </cell>
        </row>
        <row r="1419">
          <cell r="R1419">
            <v>-168.86</v>
          </cell>
          <cell r="S1419">
            <v>-168.86</v>
          </cell>
          <cell r="T1419">
            <v>-168.86</v>
          </cell>
          <cell r="U1419">
            <v>-168.86</v>
          </cell>
          <cell r="Y1419">
            <v>-168.86</v>
          </cell>
        </row>
        <row r="1420">
          <cell r="R1420">
            <v>0</v>
          </cell>
          <cell r="S1420">
            <v>0</v>
          </cell>
          <cell r="T1420">
            <v>0</v>
          </cell>
          <cell r="U1420">
            <v>0</v>
          </cell>
          <cell r="Y1420">
            <v>0</v>
          </cell>
        </row>
        <row r="1421">
          <cell r="R1421">
            <v>-123.17</v>
          </cell>
          <cell r="S1421">
            <v>-123.17</v>
          </cell>
          <cell r="T1421">
            <v>-123.17</v>
          </cell>
          <cell r="U1421">
            <v>-123.17</v>
          </cell>
          <cell r="Y1421">
            <v>-123.17</v>
          </cell>
        </row>
        <row r="1422">
          <cell r="R1422">
            <v>-574.46</v>
          </cell>
          <cell r="S1422">
            <v>-574.46</v>
          </cell>
          <cell r="T1422">
            <v>-574.46</v>
          </cell>
          <cell r="U1422">
            <v>-574.46</v>
          </cell>
          <cell r="Y1422">
            <v>-574.46</v>
          </cell>
        </row>
        <row r="1423">
          <cell r="R1423">
            <v>0</v>
          </cell>
          <cell r="S1423">
            <v>0</v>
          </cell>
          <cell r="T1423">
            <v>0</v>
          </cell>
          <cell r="U1423">
            <v>0</v>
          </cell>
          <cell r="Y1423">
            <v>-1590</v>
          </cell>
        </row>
        <row r="1424">
          <cell r="R1424">
            <v>-3350841.7</v>
          </cell>
          <cell r="S1424">
            <v>-3574131.7</v>
          </cell>
          <cell r="T1424">
            <v>-3177704.36</v>
          </cell>
          <cell r="U1424">
            <v>-3433904.36</v>
          </cell>
          <cell r="Y1424">
            <v>-3398939.4</v>
          </cell>
        </row>
        <row r="1425">
          <cell r="R1425">
            <v>0</v>
          </cell>
          <cell r="S1425">
            <v>0</v>
          </cell>
          <cell r="T1425">
            <v>0</v>
          </cell>
          <cell r="U1425">
            <v>0</v>
          </cell>
          <cell r="Y1425">
            <v>0</v>
          </cell>
        </row>
        <row r="1426">
          <cell r="R1426">
            <v>-7827246.0300000003</v>
          </cell>
          <cell r="S1426">
            <v>-8038444.0199999996</v>
          </cell>
          <cell r="T1426">
            <v>-8244685.1600000001</v>
          </cell>
          <cell r="U1426">
            <v>-8419648.4100000001</v>
          </cell>
          <cell r="Y1426">
            <v>-9228127.3300000001</v>
          </cell>
        </row>
        <row r="1427">
          <cell r="R1427">
            <v>-3398719.23</v>
          </cell>
          <cell r="S1427">
            <v>-3527243.23</v>
          </cell>
          <cell r="T1427">
            <v>-3633227.23</v>
          </cell>
          <cell r="U1427">
            <v>-3702177.23</v>
          </cell>
          <cell r="Y1427">
            <v>-3852963.23</v>
          </cell>
        </row>
        <row r="1428">
          <cell r="R1428">
            <v>6928634.3099999996</v>
          </cell>
          <cell r="S1428">
            <v>7723150.3799999999</v>
          </cell>
          <cell r="T1428">
            <v>8218648.0899999999</v>
          </cell>
          <cell r="U1428">
            <v>8419648.4100000001</v>
          </cell>
          <cell r="Y1428">
            <v>9228127.3300000001</v>
          </cell>
        </row>
        <row r="1429">
          <cell r="R1429">
            <v>1521958.18</v>
          </cell>
          <cell r="S1429">
            <v>3241266.21</v>
          </cell>
          <cell r="T1429">
            <v>1914425.76</v>
          </cell>
          <cell r="U1429">
            <v>2184695.7000000002</v>
          </cell>
          <cell r="Y1429">
            <v>3017121.97</v>
          </cell>
        </row>
        <row r="1430">
          <cell r="R1430">
            <v>-45158.6</v>
          </cell>
          <cell r="S1430">
            <v>-45158.6</v>
          </cell>
          <cell r="T1430">
            <v>0</v>
          </cell>
          <cell r="U1430">
            <v>0</v>
          </cell>
          <cell r="Y1430">
            <v>0</v>
          </cell>
        </row>
        <row r="1431">
          <cell r="R1431">
            <v>0</v>
          </cell>
          <cell r="S1431">
            <v>0</v>
          </cell>
          <cell r="T1431">
            <v>0</v>
          </cell>
          <cell r="U1431">
            <v>0</v>
          </cell>
          <cell r="Y1431">
            <v>-13722897</v>
          </cell>
        </row>
        <row r="1432">
          <cell r="R1432">
            <v>0</v>
          </cell>
          <cell r="S1432">
            <v>0</v>
          </cell>
          <cell r="T1432">
            <v>0</v>
          </cell>
          <cell r="U1432">
            <v>0</v>
          </cell>
          <cell r="Y1432">
            <v>2160402</v>
          </cell>
        </row>
        <row r="1434">
          <cell r="R1434">
            <v>-1482367.94</v>
          </cell>
          <cell r="S1434">
            <v>-1464795.6</v>
          </cell>
          <cell r="T1434">
            <v>-1447223.26</v>
          </cell>
          <cell r="U1434">
            <v>-1429650.92</v>
          </cell>
          <cell r="Y1434">
            <v>-1359361.56</v>
          </cell>
        </row>
        <row r="1435">
          <cell r="R1435">
            <v>-27246</v>
          </cell>
          <cell r="S1435">
            <v>-22705</v>
          </cell>
          <cell r="T1435">
            <v>-18164</v>
          </cell>
          <cell r="U1435">
            <v>-13623</v>
          </cell>
          <cell r="Y1435">
            <v>0</v>
          </cell>
        </row>
        <row r="1436">
          <cell r="R1436">
            <v>-28841.5</v>
          </cell>
          <cell r="S1436">
            <v>-28485.43</v>
          </cell>
          <cell r="T1436">
            <v>-28129.360000000001</v>
          </cell>
          <cell r="U1436">
            <v>-27773.29</v>
          </cell>
          <cell r="Y1436">
            <v>-26349.01</v>
          </cell>
        </row>
        <row r="1437">
          <cell r="R1437">
            <v>0</v>
          </cell>
          <cell r="S1437">
            <v>0</v>
          </cell>
          <cell r="T1437">
            <v>0</v>
          </cell>
          <cell r="U1437">
            <v>0</v>
          </cell>
          <cell r="Y1437">
            <v>0</v>
          </cell>
        </row>
        <row r="1438">
          <cell r="R1438">
            <v>0</v>
          </cell>
          <cell r="S1438">
            <v>0</v>
          </cell>
          <cell r="T1438">
            <v>0</v>
          </cell>
          <cell r="U1438">
            <v>0</v>
          </cell>
          <cell r="Y1438">
            <v>0</v>
          </cell>
        </row>
        <row r="1439">
          <cell r="R1439">
            <v>-2581086.1</v>
          </cell>
          <cell r="S1439">
            <v>-2550796.62</v>
          </cell>
          <cell r="T1439">
            <v>-2520507.14</v>
          </cell>
          <cell r="U1439">
            <v>-2490217.66</v>
          </cell>
          <cell r="Y1439">
            <v>-2411719.7400000002</v>
          </cell>
        </row>
        <row r="1440">
          <cell r="R1440">
            <v>-32282.74</v>
          </cell>
          <cell r="S1440">
            <v>-31912.68</v>
          </cell>
          <cell r="T1440">
            <v>-31542.62</v>
          </cell>
          <cell r="U1440">
            <v>-31172.560000000001</v>
          </cell>
          <cell r="Y1440">
            <v>-39246.32</v>
          </cell>
        </row>
        <row r="1441">
          <cell r="R1441">
            <v>0</v>
          </cell>
          <cell r="S1441">
            <v>0</v>
          </cell>
          <cell r="T1441">
            <v>0</v>
          </cell>
          <cell r="U1441">
            <v>0</v>
          </cell>
          <cell r="Y1441">
            <v>0</v>
          </cell>
        </row>
        <row r="1442">
          <cell r="R1442">
            <v>-88129.66</v>
          </cell>
          <cell r="S1442">
            <v>-87092.84</v>
          </cell>
          <cell r="T1442">
            <v>-86056.02</v>
          </cell>
          <cell r="U1442">
            <v>-85019.199999999997</v>
          </cell>
          <cell r="Y1442">
            <v>-80871.92</v>
          </cell>
        </row>
        <row r="1443">
          <cell r="R1443">
            <v>-8165809</v>
          </cell>
          <cell r="S1443">
            <v>-8165809</v>
          </cell>
          <cell r="T1443">
            <v>-8165809</v>
          </cell>
          <cell r="U1443">
            <v>-8165809</v>
          </cell>
          <cell r="Y1443">
            <v>-8165809</v>
          </cell>
        </row>
        <row r="1444">
          <cell r="R1444">
            <v>4828763</v>
          </cell>
          <cell r="S1444">
            <v>4877763</v>
          </cell>
          <cell r="T1444">
            <v>4927763</v>
          </cell>
          <cell r="U1444">
            <v>4976763</v>
          </cell>
          <cell r="Y1444">
            <v>5174763</v>
          </cell>
        </row>
        <row r="1445">
          <cell r="R1445">
            <v>-9640313.5700000003</v>
          </cell>
          <cell r="S1445">
            <v>-9157245.1400000006</v>
          </cell>
          <cell r="T1445">
            <v>-8667118.5700000003</v>
          </cell>
          <cell r="U1445">
            <v>-8180521.0700000003</v>
          </cell>
          <cell r="Y1445">
            <v>-6234131.0700000003</v>
          </cell>
        </row>
        <row r="1446">
          <cell r="R1446">
            <v>0</v>
          </cell>
          <cell r="S1446">
            <v>0</v>
          </cell>
          <cell r="T1446">
            <v>-3529.07</v>
          </cell>
          <cell r="U1446">
            <v>-3529.07</v>
          </cell>
          <cell r="Y1446">
            <v>-275141.28000000003</v>
          </cell>
        </row>
        <row r="1447">
          <cell r="R1447">
            <v>-846981.15</v>
          </cell>
          <cell r="S1447">
            <v>-836898.04</v>
          </cell>
          <cell r="T1447">
            <v>-826814.93</v>
          </cell>
          <cell r="U1447">
            <v>-816731.82</v>
          </cell>
          <cell r="Y1447">
            <v>-776399.38</v>
          </cell>
        </row>
        <row r="1448">
          <cell r="R1448">
            <v>0</v>
          </cell>
          <cell r="S1448">
            <v>0</v>
          </cell>
          <cell r="T1448">
            <v>0</v>
          </cell>
          <cell r="U1448">
            <v>0</v>
          </cell>
          <cell r="Y1448">
            <v>0</v>
          </cell>
        </row>
        <row r="1449">
          <cell r="R1449">
            <v>-190059.93</v>
          </cell>
          <cell r="S1449">
            <v>-189383.56</v>
          </cell>
          <cell r="T1449">
            <v>-188707.19</v>
          </cell>
          <cell r="U1449">
            <v>-188030.82</v>
          </cell>
          <cell r="Y1449">
            <v>-185325.34</v>
          </cell>
        </row>
        <row r="1450">
          <cell r="R1450">
            <v>0</v>
          </cell>
          <cell r="S1450">
            <v>0</v>
          </cell>
          <cell r="T1450">
            <v>0</v>
          </cell>
          <cell r="U1450">
            <v>0</v>
          </cell>
          <cell r="Y1450">
            <v>0</v>
          </cell>
        </row>
        <row r="1451">
          <cell r="R1451">
            <v>-71851894.800000012</v>
          </cell>
          <cell r="S1451">
            <v>-71851894.800000012</v>
          </cell>
          <cell r="T1451">
            <v>-71851894.800000012</v>
          </cell>
          <cell r="U1451">
            <v>-71851894.800000012</v>
          </cell>
          <cell r="Y1451">
            <v>-71851894.800000012</v>
          </cell>
        </row>
        <row r="1452">
          <cell r="R1452">
            <v>-3415000</v>
          </cell>
          <cell r="S1452">
            <v>-3394000</v>
          </cell>
          <cell r="T1452">
            <v>-3375000</v>
          </cell>
          <cell r="U1452">
            <v>-3353000</v>
          </cell>
          <cell r="Y1452">
            <v>-3266000</v>
          </cell>
        </row>
        <row r="1453">
          <cell r="R1453">
            <v>-323092</v>
          </cell>
          <cell r="S1453">
            <v>-295092</v>
          </cell>
          <cell r="T1453">
            <v>-968526</v>
          </cell>
          <cell r="U1453">
            <v>-940526</v>
          </cell>
          <cell r="Y1453">
            <v>-828526</v>
          </cell>
        </row>
        <row r="1454">
          <cell r="R1454">
            <v>-345632778</v>
          </cell>
          <cell r="S1454">
            <v>-348561778</v>
          </cell>
          <cell r="T1454">
            <v>-351355344</v>
          </cell>
          <cell r="U1454">
            <v>-354473344</v>
          </cell>
          <cell r="Y1454">
            <v>-364487344</v>
          </cell>
        </row>
        <row r="1455">
          <cell r="R1455">
            <v>-938000</v>
          </cell>
          <cell r="S1455">
            <v>-937000</v>
          </cell>
          <cell r="T1455">
            <v>-937000</v>
          </cell>
          <cell r="U1455">
            <v>-936000</v>
          </cell>
          <cell r="Y1455">
            <v>-933000</v>
          </cell>
        </row>
        <row r="1456">
          <cell r="R1456">
            <v>-32874</v>
          </cell>
          <cell r="S1456">
            <v>-32874</v>
          </cell>
          <cell r="T1456">
            <v>-32874</v>
          </cell>
          <cell r="U1456">
            <v>-32874</v>
          </cell>
          <cell r="Y1456">
            <v>-32874</v>
          </cell>
        </row>
        <row r="1457">
          <cell r="R1457">
            <v>-63753000</v>
          </cell>
          <cell r="S1457">
            <v>-63753000</v>
          </cell>
          <cell r="T1457">
            <v>-63753000</v>
          </cell>
          <cell r="U1457">
            <v>-63753000</v>
          </cell>
          <cell r="Y1457">
            <v>-63753000</v>
          </cell>
        </row>
        <row r="1462">
          <cell r="R1462">
            <v>141000</v>
          </cell>
          <cell r="S1462">
            <v>141000</v>
          </cell>
          <cell r="T1462">
            <v>-839000</v>
          </cell>
          <cell r="U1462">
            <v>-839000</v>
          </cell>
          <cell r="Y1462">
            <v>-839000</v>
          </cell>
        </row>
        <row r="1463">
          <cell r="R1463">
            <v>-1478847.03</v>
          </cell>
          <cell r="S1463">
            <v>-3841847.03</v>
          </cell>
          <cell r="T1463">
            <v>-6949847.0300000003</v>
          </cell>
          <cell r="U1463">
            <v>-9572847.0299999993</v>
          </cell>
          <cell r="Y1463">
            <v>-20056847.030000001</v>
          </cell>
        </row>
        <row r="1464">
          <cell r="R1464">
            <v>-612000</v>
          </cell>
          <cell r="S1464">
            <v>-177000</v>
          </cell>
          <cell r="T1464">
            <v>258000</v>
          </cell>
          <cell r="U1464">
            <v>693000</v>
          </cell>
          <cell r="Y1464">
            <v>2433000</v>
          </cell>
        </row>
        <row r="1465">
          <cell r="R1465">
            <v>-27673328.77</v>
          </cell>
          <cell r="S1465">
            <v>-27673328.77</v>
          </cell>
          <cell r="T1465">
            <v>-27673328.77</v>
          </cell>
          <cell r="U1465">
            <v>-27673328.77</v>
          </cell>
          <cell r="Y1465">
            <v>-27673328.77</v>
          </cell>
        </row>
        <row r="1467">
          <cell r="R1467">
            <v>-4489581</v>
          </cell>
          <cell r="S1467">
            <v>-4489581</v>
          </cell>
          <cell r="T1467">
            <v>-4489581</v>
          </cell>
          <cell r="U1467">
            <v>-4489581</v>
          </cell>
          <cell r="Y1467">
            <v>-4489581</v>
          </cell>
        </row>
        <row r="1469">
          <cell r="R1469">
            <v>-269554.90999999997</v>
          </cell>
          <cell r="S1469">
            <v>-269554.90999999997</v>
          </cell>
          <cell r="T1469">
            <v>-269554.90999999997</v>
          </cell>
          <cell r="U1469">
            <v>-269554.90999999997</v>
          </cell>
          <cell r="Y1469">
            <v>-269554.90999999997</v>
          </cell>
        </row>
        <row r="1470">
          <cell r="R1470">
            <v>-443787.06</v>
          </cell>
          <cell r="S1470">
            <v>-443787.06</v>
          </cell>
          <cell r="T1470">
            <v>-443787.06</v>
          </cell>
          <cell r="U1470">
            <v>-443787.06</v>
          </cell>
          <cell r="Y1470">
            <v>-443787.06</v>
          </cell>
        </row>
        <row r="1471">
          <cell r="R1471">
            <v>-1614.97</v>
          </cell>
          <cell r="S1471">
            <v>-1614.97</v>
          </cell>
          <cell r="T1471">
            <v>-1614.97</v>
          </cell>
          <cell r="U1471">
            <v>-1614.97</v>
          </cell>
          <cell r="Y1471">
            <v>-1614.97</v>
          </cell>
        </row>
        <row r="1472">
          <cell r="R1472">
            <v>-48687.62</v>
          </cell>
          <cell r="S1472">
            <v>-48687.62</v>
          </cell>
          <cell r="T1472">
            <v>-48687.62</v>
          </cell>
          <cell r="U1472">
            <v>-48687.62</v>
          </cell>
          <cell r="Y1472">
            <v>-48687.62</v>
          </cell>
        </row>
        <row r="1473">
          <cell r="R1473">
            <v>-76732.02</v>
          </cell>
          <cell r="S1473">
            <v>-76732.02</v>
          </cell>
          <cell r="T1473">
            <v>-76732.02</v>
          </cell>
          <cell r="U1473">
            <v>-76732.02</v>
          </cell>
          <cell r="Y1473">
            <v>-76732.02</v>
          </cell>
        </row>
        <row r="1474">
          <cell r="R1474">
            <v>-2475</v>
          </cell>
          <cell r="S1474">
            <v>-2475</v>
          </cell>
          <cell r="T1474">
            <v>-2475</v>
          </cell>
          <cell r="U1474">
            <v>-2475</v>
          </cell>
          <cell r="Y1474">
            <v>-2475</v>
          </cell>
        </row>
        <row r="1475">
          <cell r="R1475">
            <v>97405</v>
          </cell>
          <cell r="S1475">
            <v>97405</v>
          </cell>
          <cell r="T1475">
            <v>97405</v>
          </cell>
          <cell r="U1475">
            <v>97405</v>
          </cell>
          <cell r="Y1475">
            <v>97405</v>
          </cell>
        </row>
        <row r="1476">
          <cell r="R1476">
            <v>-4106</v>
          </cell>
          <cell r="S1476">
            <v>-4106</v>
          </cell>
          <cell r="T1476">
            <v>-4106</v>
          </cell>
          <cell r="U1476">
            <v>-4106</v>
          </cell>
          <cell r="Y1476">
            <v>-4106</v>
          </cell>
        </row>
        <row r="1477">
          <cell r="R1477">
            <v>-171529</v>
          </cell>
          <cell r="S1477">
            <v>-171529</v>
          </cell>
          <cell r="T1477">
            <v>-171529</v>
          </cell>
          <cell r="U1477">
            <v>-171529</v>
          </cell>
          <cell r="Y1477">
            <v>-171529</v>
          </cell>
        </row>
        <row r="1478">
          <cell r="R1478">
            <v>8644960</v>
          </cell>
          <cell r="S1478">
            <v>8644960</v>
          </cell>
          <cell r="T1478">
            <v>0</v>
          </cell>
          <cell r="U1478">
            <v>0</v>
          </cell>
          <cell r="Y1478">
            <v>12789013</v>
          </cell>
        </row>
        <row r="1479">
          <cell r="R1479">
            <v>-152467</v>
          </cell>
          <cell r="S1479">
            <v>-152467</v>
          </cell>
          <cell r="T1479">
            <v>-152467</v>
          </cell>
          <cell r="U1479">
            <v>-152467</v>
          </cell>
          <cell r="Y1479">
            <v>-152467</v>
          </cell>
        </row>
        <row r="1480">
          <cell r="R1480">
            <v>1365117.79</v>
          </cell>
          <cell r="S1480">
            <v>1365117.79</v>
          </cell>
          <cell r="T1480">
            <v>1365117.79</v>
          </cell>
          <cell r="U1480">
            <v>1365117.79</v>
          </cell>
          <cell r="Y1480">
            <v>1365117.79</v>
          </cell>
        </row>
        <row r="1481">
          <cell r="R1481">
            <v>0</v>
          </cell>
          <cell r="S1481">
            <v>0</v>
          </cell>
          <cell r="T1481">
            <v>0</v>
          </cell>
          <cell r="U1481">
            <v>0</v>
          </cell>
          <cell r="Y1481">
            <v>0</v>
          </cell>
        </row>
        <row r="1482">
          <cell r="R1482">
            <v>0</v>
          </cell>
          <cell r="S1482">
            <v>0</v>
          </cell>
          <cell r="T1482">
            <v>0</v>
          </cell>
          <cell r="U1482">
            <v>0</v>
          </cell>
          <cell r="Y1482">
            <v>0</v>
          </cell>
        </row>
        <row r="1483">
          <cell r="R1483">
            <v>-477999.57</v>
          </cell>
          <cell r="S1483">
            <v>-477999.57</v>
          </cell>
          <cell r="T1483">
            <v>-477999.57</v>
          </cell>
          <cell r="U1483">
            <v>-477999.57</v>
          </cell>
          <cell r="Y1483">
            <v>-477999.57</v>
          </cell>
        </row>
        <row r="1484">
          <cell r="R1484">
            <v>-3665</v>
          </cell>
          <cell r="S1484">
            <v>-3665</v>
          </cell>
          <cell r="T1484">
            <v>-3665</v>
          </cell>
          <cell r="U1484">
            <v>-3665</v>
          </cell>
          <cell r="Y1484">
            <v>-3665</v>
          </cell>
        </row>
        <row r="1485">
          <cell r="R1485">
            <v>-6562000</v>
          </cell>
          <cell r="S1485">
            <v>-6439000</v>
          </cell>
          <cell r="T1485">
            <v>-6316000</v>
          </cell>
          <cell r="U1485">
            <v>-6193000</v>
          </cell>
          <cell r="Y1485">
            <v>-5701000</v>
          </cell>
        </row>
        <row r="1486">
          <cell r="R1486">
            <v>-947000</v>
          </cell>
          <cell r="S1486">
            <v>-947000</v>
          </cell>
          <cell r="T1486">
            <v>-947000</v>
          </cell>
          <cell r="U1486">
            <v>-947000</v>
          </cell>
          <cell r="Y1486">
            <v>-947000</v>
          </cell>
        </row>
        <row r="1487">
          <cell r="R1487">
            <v>-4261226</v>
          </cell>
          <cell r="S1487">
            <v>-4226226</v>
          </cell>
          <cell r="T1487">
            <v>-4205226</v>
          </cell>
          <cell r="U1487">
            <v>-4184226</v>
          </cell>
          <cell r="Y1487">
            <v>-4893226</v>
          </cell>
        </row>
        <row r="1488">
          <cell r="R1488">
            <v>0</v>
          </cell>
          <cell r="S1488">
            <v>0</v>
          </cell>
          <cell r="T1488">
            <v>0</v>
          </cell>
          <cell r="U1488">
            <v>0</v>
          </cell>
          <cell r="Y1488">
            <v>0</v>
          </cell>
        </row>
        <row r="1489">
          <cell r="R1489">
            <v>-3829000</v>
          </cell>
          <cell r="S1489">
            <v>-3829000</v>
          </cell>
          <cell r="T1489">
            <v>-3937000</v>
          </cell>
          <cell r="U1489">
            <v>-3937000</v>
          </cell>
          <cell r="Y1489">
            <v>-3931000</v>
          </cell>
        </row>
        <row r="1490">
          <cell r="R1490">
            <v>-48134.03</v>
          </cell>
          <cell r="S1490">
            <v>-42982.79</v>
          </cell>
          <cell r="T1490">
            <v>-37831.550000000003</v>
          </cell>
          <cell r="U1490">
            <v>-32680.31</v>
          </cell>
          <cell r="Y1490">
            <v>-12075.35</v>
          </cell>
        </row>
        <row r="1491">
          <cell r="R1491">
            <v>-53286</v>
          </cell>
          <cell r="S1491">
            <v>-53286</v>
          </cell>
          <cell r="T1491">
            <v>-52017</v>
          </cell>
          <cell r="U1491">
            <v>-52017</v>
          </cell>
          <cell r="Y1491">
            <v>-50748</v>
          </cell>
        </row>
        <row r="1492">
          <cell r="R1492">
            <v>-132630689</v>
          </cell>
          <cell r="S1492">
            <v>-132630689</v>
          </cell>
          <cell r="T1492">
            <v>-130528689</v>
          </cell>
          <cell r="U1492">
            <v>-130528689</v>
          </cell>
          <cell r="Y1492">
            <v>-128228689</v>
          </cell>
        </row>
        <row r="1493">
          <cell r="R1493">
            <v>0</v>
          </cell>
          <cell r="S1493">
            <v>0</v>
          </cell>
          <cell r="T1493">
            <v>0</v>
          </cell>
          <cell r="U1493">
            <v>0</v>
          </cell>
          <cell r="Y1493">
            <v>-75000</v>
          </cell>
        </row>
        <row r="1494">
          <cell r="R1494">
            <v>546000</v>
          </cell>
          <cell r="S1494">
            <v>546000</v>
          </cell>
          <cell r="T1494">
            <v>545000</v>
          </cell>
          <cell r="U1494">
            <v>545000</v>
          </cell>
          <cell r="Y1494">
            <v>545000</v>
          </cell>
        </row>
        <row r="1495">
          <cell r="R1495">
            <v>0</v>
          </cell>
          <cell r="S1495">
            <v>0</v>
          </cell>
          <cell r="T1495">
            <v>0</v>
          </cell>
          <cell r="U1495">
            <v>0</v>
          </cell>
          <cell r="Y1495">
            <v>0</v>
          </cell>
        </row>
        <row r="1496">
          <cell r="R1496">
            <v>-2754000</v>
          </cell>
          <cell r="S1496">
            <v>-2579000</v>
          </cell>
          <cell r="T1496">
            <v>-2404000</v>
          </cell>
          <cell r="U1496">
            <v>-2229000</v>
          </cell>
          <cell r="Y1496">
            <v>-1529000</v>
          </cell>
        </row>
        <row r="1497">
          <cell r="R1497">
            <v>-1673000</v>
          </cell>
          <cell r="S1497">
            <v>-1673000</v>
          </cell>
          <cell r="T1497">
            <v>-1673000</v>
          </cell>
          <cell r="U1497">
            <v>-1673000</v>
          </cell>
          <cell r="Y1497">
            <v>-1673000</v>
          </cell>
        </row>
        <row r="1498">
          <cell r="R1498">
            <v>0</v>
          </cell>
          <cell r="S1498">
            <v>0</v>
          </cell>
          <cell r="T1498">
            <v>0</v>
          </cell>
          <cell r="U1498">
            <v>0</v>
          </cell>
          <cell r="Y1498">
            <v>0</v>
          </cell>
        </row>
        <row r="1499">
          <cell r="R1499">
            <v>-15109956</v>
          </cell>
          <cell r="S1499">
            <v>-15015956</v>
          </cell>
          <cell r="T1499">
            <v>-14921956</v>
          </cell>
          <cell r="U1499">
            <v>-14827956</v>
          </cell>
          <cell r="Y1499">
            <v>-14452956</v>
          </cell>
        </row>
        <row r="1500">
          <cell r="R1500">
            <v>-43839000</v>
          </cell>
          <cell r="S1500">
            <v>-43839000</v>
          </cell>
          <cell r="T1500">
            <v>-43839000</v>
          </cell>
          <cell r="U1500">
            <v>-43839000</v>
          </cell>
          <cell r="Y1500">
            <v>-43839000</v>
          </cell>
        </row>
        <row r="1501">
          <cell r="R1501">
            <v>-12256000</v>
          </cell>
          <cell r="S1501">
            <v>-12256000</v>
          </cell>
          <cell r="T1501">
            <v>-12027000</v>
          </cell>
          <cell r="U1501">
            <v>-11954000</v>
          </cell>
          <cell r="Y1501">
            <v>-11662000</v>
          </cell>
        </row>
        <row r="1502">
          <cell r="R1502">
            <v>1332692</v>
          </cell>
          <cell r="S1502">
            <v>1332692</v>
          </cell>
          <cell r="T1502">
            <v>1332692</v>
          </cell>
          <cell r="U1502">
            <v>1332692</v>
          </cell>
          <cell r="Y1502">
            <v>1332692</v>
          </cell>
        </row>
        <row r="1503">
          <cell r="R1503">
            <v>-3452000</v>
          </cell>
          <cell r="S1503">
            <v>-3401000</v>
          </cell>
          <cell r="T1503">
            <v>-2692000</v>
          </cell>
          <cell r="U1503">
            <v>-2641000</v>
          </cell>
          <cell r="Y1503">
            <v>-2437000</v>
          </cell>
        </row>
        <row r="1504">
          <cell r="R1504">
            <v>5635154.54</v>
          </cell>
          <cell r="S1504">
            <v>5635154.54</v>
          </cell>
          <cell r="T1504">
            <v>5635154.54</v>
          </cell>
          <cell r="U1504">
            <v>5635154.54</v>
          </cell>
          <cell r="Y1504">
            <v>5635154.54</v>
          </cell>
        </row>
        <row r="1505">
          <cell r="R1505">
            <v>-10997000</v>
          </cell>
          <cell r="S1505">
            <v>-10995000</v>
          </cell>
          <cell r="T1505">
            <v>-11041000</v>
          </cell>
          <cell r="U1505">
            <v>-11060000</v>
          </cell>
          <cell r="Y1505">
            <v>-10847000</v>
          </cell>
        </row>
        <row r="1506">
          <cell r="R1506">
            <v>376</v>
          </cell>
          <cell r="S1506">
            <v>-162</v>
          </cell>
          <cell r="T1506">
            <v>-7289410</v>
          </cell>
          <cell r="U1506">
            <v>-7287620</v>
          </cell>
          <cell r="Y1506">
            <v>-3216898</v>
          </cell>
        </row>
        <row r="1507">
          <cell r="R1507">
            <v>0</v>
          </cell>
          <cell r="S1507">
            <v>0</v>
          </cell>
          <cell r="T1507">
            <v>0</v>
          </cell>
          <cell r="U1507">
            <v>0</v>
          </cell>
          <cell r="Y1507">
            <v>0</v>
          </cell>
        </row>
        <row r="1508">
          <cell r="R1508">
            <v>-33312000</v>
          </cell>
          <cell r="S1508">
            <v>-33312000</v>
          </cell>
          <cell r="T1508">
            <v>-33312000</v>
          </cell>
          <cell r="U1508">
            <v>-33312000</v>
          </cell>
          <cell r="Y1508">
            <v>-33312000</v>
          </cell>
        </row>
        <row r="1509">
          <cell r="R1509">
            <v>-1769000</v>
          </cell>
          <cell r="S1509">
            <v>-4356000</v>
          </cell>
          <cell r="T1509">
            <v>-6117000</v>
          </cell>
          <cell r="U1509">
            <v>-7367000</v>
          </cell>
          <cell r="Y1509">
            <v>-745000</v>
          </cell>
        </row>
        <row r="1510">
          <cell r="R1510">
            <v>-70915653</v>
          </cell>
          <cell r="S1510">
            <v>-70997653</v>
          </cell>
          <cell r="T1510">
            <v>-71079653</v>
          </cell>
          <cell r="U1510">
            <v>-71161653</v>
          </cell>
          <cell r="Y1510">
            <v>-71489653</v>
          </cell>
        </row>
        <row r="1511">
          <cell r="R1511">
            <v>0</v>
          </cell>
          <cell r="S1511">
            <v>0</v>
          </cell>
          <cell r="T1511">
            <v>0</v>
          </cell>
          <cell r="U1511">
            <v>0</v>
          </cell>
          <cell r="Y1511">
            <v>0</v>
          </cell>
        </row>
        <row r="1512">
          <cell r="R1512">
            <v>0</v>
          </cell>
          <cell r="S1512">
            <v>0</v>
          </cell>
          <cell r="T1512">
            <v>0</v>
          </cell>
          <cell r="U1512">
            <v>0</v>
          </cell>
          <cell r="Y1512">
            <v>0</v>
          </cell>
        </row>
        <row r="1513">
          <cell r="R1513">
            <v>0</v>
          </cell>
          <cell r="S1513">
            <v>0</v>
          </cell>
          <cell r="T1513">
            <v>0</v>
          </cell>
          <cell r="U1513">
            <v>0</v>
          </cell>
          <cell r="Y1513">
            <v>0</v>
          </cell>
        </row>
        <row r="1514">
          <cell r="R1514">
            <v>0</v>
          </cell>
          <cell r="S1514">
            <v>0</v>
          </cell>
          <cell r="T1514">
            <v>0</v>
          </cell>
          <cell r="U1514">
            <v>0</v>
          </cell>
          <cell r="Y1514">
            <v>0</v>
          </cell>
        </row>
        <row r="1515">
          <cell r="R1515">
            <v>0</v>
          </cell>
          <cell r="S1515">
            <v>0</v>
          </cell>
          <cell r="T1515">
            <v>0</v>
          </cell>
          <cell r="U1515">
            <v>0</v>
          </cell>
          <cell r="Y1515">
            <v>0</v>
          </cell>
        </row>
        <row r="1516">
          <cell r="R1516">
            <v>0</v>
          </cell>
          <cell r="S1516">
            <v>0</v>
          </cell>
          <cell r="T1516">
            <v>0</v>
          </cell>
          <cell r="U1516">
            <v>0</v>
          </cell>
          <cell r="Y1516">
            <v>0</v>
          </cell>
        </row>
        <row r="1517">
          <cell r="R1517">
            <v>0</v>
          </cell>
          <cell r="S1517">
            <v>0</v>
          </cell>
          <cell r="T1517">
            <v>0</v>
          </cell>
          <cell r="U1517">
            <v>0</v>
          </cell>
          <cell r="Y1517">
            <v>0</v>
          </cell>
        </row>
        <row r="1518">
          <cell r="R1518">
            <v>0</v>
          </cell>
          <cell r="S1518">
            <v>22430624.030000001</v>
          </cell>
          <cell r="T1518">
            <v>22430624.030000001</v>
          </cell>
          <cell r="U1518">
            <v>22430624.030000001</v>
          </cell>
          <cell r="Y1518">
            <v>65876369.420000002</v>
          </cell>
        </row>
        <row r="1519">
          <cell r="R1519">
            <v>0</v>
          </cell>
          <cell r="S1519">
            <v>0</v>
          </cell>
          <cell r="T1519">
            <v>0</v>
          </cell>
          <cell r="U1519">
            <v>0</v>
          </cell>
          <cell r="Y1519">
            <v>0</v>
          </cell>
        </row>
        <row r="1520">
          <cell r="R1520">
            <v>-5269627728.3599949</v>
          </cell>
          <cell r="S1520">
            <v>-5311623829.9800043</v>
          </cell>
          <cell r="T1520">
            <v>-5254973849.8399992</v>
          </cell>
          <cell r="U1520">
            <v>-5202890360.1200008</v>
          </cell>
          <cell r="Y1520">
            <v>-5313557295.0699997</v>
          </cell>
        </row>
        <row r="1521">
          <cell r="R1521">
            <v>0</v>
          </cell>
          <cell r="S1521">
            <v>0</v>
          </cell>
          <cell r="T1521">
            <v>0</v>
          </cell>
          <cell r="U1521">
            <v>0</v>
          </cell>
          <cell r="Y1521">
            <v>0</v>
          </cell>
        </row>
      </sheetData>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
      <sheetName val="GRC GD rplcmt pc (C)"/>
      <sheetName val="Sheet1"/>
    </sheetNames>
    <sheetDataSet>
      <sheetData sheetId="0"/>
      <sheetData sheetId="1"/>
      <sheetData sheetId="2">
        <row r="276">
          <cell r="I276">
            <v>-39463265.023754649</v>
          </cell>
        </row>
      </sheetData>
      <sheetData sheetId="3"/>
      <sheetData sheetId="4">
        <row r="21">
          <cell r="F21">
            <v>75836019</v>
          </cell>
        </row>
      </sheetData>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15">
          <cell r="P15">
            <v>0</v>
          </cell>
        </row>
      </sheetData>
      <sheetData sheetId="8">
        <row r="17">
          <cell r="N17">
            <v>0</v>
          </cell>
        </row>
      </sheetData>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0.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pageSetUpPr fitToPage="1"/>
  </sheetPr>
  <dimension ref="A1:N35"/>
  <sheetViews>
    <sheetView tabSelected="1" zoomScaleNormal="100" workbookViewId="0">
      <pane xSplit="3" ySplit="6" topLeftCell="D7" activePane="bottomRight" state="frozen"/>
      <selection sqref="A1:XFD1048576"/>
      <selection pane="topRight" sqref="A1:XFD1048576"/>
      <selection pane="bottomLeft" sqref="A1:XFD1048576"/>
      <selection pane="bottomRight" activeCell="K9" sqref="K9"/>
    </sheetView>
  </sheetViews>
  <sheetFormatPr defaultColWidth="9.125" defaultRowHeight="10.5"/>
  <cols>
    <col min="1" max="1" width="5.375" style="16" customWidth="1"/>
    <col min="2" max="2" width="32.125" style="16" bestFit="1" customWidth="1"/>
    <col min="3" max="3" width="12.5" style="16" bestFit="1" customWidth="1"/>
    <col min="4" max="4" width="12.875" style="16" bestFit="1" customWidth="1"/>
    <col min="5" max="5" width="0.625" style="16" customWidth="1"/>
    <col min="6" max="6" width="11.875" style="16" customWidth="1"/>
    <col min="7" max="7" width="10.5" style="16" bestFit="1" customWidth="1"/>
    <col min="8" max="8" width="10.875" style="16" bestFit="1" customWidth="1"/>
    <col min="9" max="9" width="0.625" style="16" customWidth="1"/>
    <col min="10" max="11" width="12.875" style="222" bestFit="1" customWidth="1"/>
    <col min="12" max="12" width="10.625" style="16" bestFit="1" customWidth="1"/>
    <col min="13" max="13" width="9.125" style="16" bestFit="1" customWidth="1"/>
    <col min="14" max="16384" width="9.125" style="16"/>
  </cols>
  <sheetData>
    <row r="1" spans="1:14" ht="12.8" customHeight="1">
      <c r="A1" s="483" t="s">
        <v>14</v>
      </c>
      <c r="B1" s="483"/>
      <c r="C1" s="483"/>
      <c r="D1" s="483"/>
      <c r="E1" s="483"/>
      <c r="F1" s="483"/>
      <c r="G1" s="483"/>
      <c r="H1" s="483"/>
      <c r="I1" s="483"/>
      <c r="J1" s="483"/>
      <c r="K1" s="483"/>
      <c r="L1" s="483"/>
      <c r="M1" s="483"/>
    </row>
    <row r="2" spans="1:14" ht="12.8" customHeight="1">
      <c r="A2" s="483" t="s">
        <v>450</v>
      </c>
      <c r="B2" s="483"/>
      <c r="C2" s="483"/>
      <c r="D2" s="483"/>
      <c r="E2" s="483"/>
      <c r="F2" s="483"/>
      <c r="G2" s="483"/>
      <c r="H2" s="483"/>
      <c r="I2" s="483"/>
      <c r="J2" s="483"/>
      <c r="K2" s="483"/>
      <c r="L2" s="483"/>
      <c r="M2" s="483"/>
    </row>
    <row r="3" spans="1:14" ht="12.8" customHeight="1">
      <c r="A3" s="484" t="s">
        <v>451</v>
      </c>
      <c r="B3" s="483"/>
      <c r="C3" s="483"/>
      <c r="D3" s="483"/>
      <c r="E3" s="483"/>
      <c r="F3" s="483"/>
      <c r="G3" s="483"/>
      <c r="H3" s="483"/>
      <c r="I3" s="483"/>
      <c r="J3" s="483"/>
      <c r="K3" s="483"/>
      <c r="L3" s="483"/>
      <c r="M3" s="483"/>
    </row>
    <row r="4" spans="1:14">
      <c r="A4" s="50"/>
      <c r="B4" s="50"/>
      <c r="C4" s="50"/>
      <c r="D4" s="50"/>
      <c r="E4" s="50"/>
      <c r="F4" s="50"/>
      <c r="G4" s="50"/>
      <c r="H4" s="50"/>
      <c r="I4" s="50"/>
      <c r="J4" s="50"/>
      <c r="K4" s="50"/>
      <c r="L4" s="50"/>
      <c r="M4" s="50"/>
    </row>
    <row r="5" spans="1:14" ht="78.05" customHeight="1">
      <c r="A5" s="40" t="s">
        <v>20</v>
      </c>
      <c r="B5" s="40" t="s">
        <v>95</v>
      </c>
      <c r="C5" s="40" t="s">
        <v>15</v>
      </c>
      <c r="D5" s="41" t="s">
        <v>289</v>
      </c>
      <c r="E5" s="41"/>
      <c r="F5" s="41" t="s">
        <v>452</v>
      </c>
      <c r="G5" s="41" t="s">
        <v>453</v>
      </c>
      <c r="H5" s="41" t="s">
        <v>161</v>
      </c>
      <c r="J5" s="41" t="s">
        <v>454</v>
      </c>
      <c r="K5" s="41" t="s">
        <v>455</v>
      </c>
      <c r="L5" s="41" t="s">
        <v>279</v>
      </c>
      <c r="M5" s="41" t="s">
        <v>280</v>
      </c>
    </row>
    <row r="6" spans="1:14" ht="20.95">
      <c r="A6" s="20"/>
      <c r="B6" s="2" t="s">
        <v>34</v>
      </c>
      <c r="C6" s="3" t="s">
        <v>35</v>
      </c>
      <c r="D6" s="3" t="s">
        <v>36</v>
      </c>
      <c r="E6" s="3"/>
      <c r="F6" s="3" t="s">
        <v>37</v>
      </c>
      <c r="G6" s="3" t="s">
        <v>38</v>
      </c>
      <c r="H6" s="3" t="s">
        <v>377</v>
      </c>
      <c r="J6" s="3" t="s">
        <v>378</v>
      </c>
      <c r="K6" s="3" t="s">
        <v>379</v>
      </c>
      <c r="L6" s="3" t="s">
        <v>380</v>
      </c>
      <c r="M6" s="3" t="s">
        <v>381</v>
      </c>
    </row>
    <row r="7" spans="1:14">
      <c r="A7" s="1">
        <v>1</v>
      </c>
      <c r="B7" s="4" t="s">
        <v>0</v>
      </c>
      <c r="C7" s="20"/>
      <c r="D7" s="20"/>
      <c r="E7" s="22"/>
      <c r="F7" s="222"/>
      <c r="G7" s="222"/>
      <c r="H7" s="222"/>
      <c r="J7" s="22"/>
      <c r="K7" s="22"/>
    </row>
    <row r="8" spans="1:14">
      <c r="A8" s="1">
        <f t="shared" ref="A8:A33" si="0">+A7+1</f>
        <v>2</v>
      </c>
      <c r="B8" s="5" t="s">
        <v>0</v>
      </c>
      <c r="C8" s="74" t="s">
        <v>482</v>
      </c>
      <c r="D8" s="44">
        <f>+'Revenue Impacts Sch 95 Sup'!C8</f>
        <v>12043964331.111542</v>
      </c>
      <c r="E8" s="22"/>
      <c r="F8" s="42">
        <f>ROUND(+'UE-200893 Sch 95 Eff 12-1-2020'!H8,6)</f>
        <v>2.1350000000000002E-3</v>
      </c>
      <c r="G8" s="42">
        <f>'Rate Spread'!H8</f>
        <v>3.4810000000000002E-3</v>
      </c>
      <c r="H8" s="42">
        <f>+G8-F8</f>
        <v>1.346E-3</v>
      </c>
      <c r="I8" s="42"/>
      <c r="J8" s="6">
        <f>F8*D8</f>
        <v>25713863.846923143</v>
      </c>
      <c r="K8" s="6">
        <f>G8*D8</f>
        <v>41925039.836599275</v>
      </c>
      <c r="L8" s="6">
        <f>+K8-J8</f>
        <v>16211175.989676133</v>
      </c>
      <c r="M8" s="69">
        <f>+L8/J8</f>
        <v>0.63044496487119428</v>
      </c>
      <c r="N8" s="223"/>
    </row>
    <row r="9" spans="1:14">
      <c r="A9" s="1">
        <f t="shared" si="0"/>
        <v>3</v>
      </c>
      <c r="B9" s="7" t="s">
        <v>96</v>
      </c>
      <c r="D9" s="45">
        <f>SUM(D8:D8)</f>
        <v>12043964331.111542</v>
      </c>
      <c r="E9" s="22"/>
      <c r="F9" s="38">
        <f>SUM(F8)</f>
        <v>2.1350000000000002E-3</v>
      </c>
      <c r="G9" s="38">
        <f>SUM(G8)</f>
        <v>3.4810000000000002E-3</v>
      </c>
      <c r="H9" s="38">
        <f>SUM(H8)</f>
        <v>1.346E-3</v>
      </c>
      <c r="J9" s="11">
        <f>SUM(J8:J8)</f>
        <v>25713863.846923143</v>
      </c>
      <c r="K9" s="11">
        <f>SUM(K8:K8)</f>
        <v>41925039.836599275</v>
      </c>
      <c r="L9" s="11">
        <f>SUM(L8:L8)</f>
        <v>16211175.989676133</v>
      </c>
      <c r="M9" s="70">
        <f>+L9/J9</f>
        <v>0.63044496487119428</v>
      </c>
      <c r="N9" s="223"/>
    </row>
    <row r="10" spans="1:14">
      <c r="A10" s="1">
        <f t="shared" si="0"/>
        <v>4</v>
      </c>
      <c r="D10" s="46"/>
      <c r="E10" s="22"/>
      <c r="F10" s="37"/>
      <c r="G10" s="37"/>
      <c r="H10" s="37"/>
      <c r="J10" s="12"/>
      <c r="K10" s="12"/>
      <c r="L10" s="12"/>
      <c r="M10" s="71"/>
      <c r="N10" s="223"/>
    </row>
    <row r="11" spans="1:14">
      <c r="A11" s="1">
        <f t="shared" si="0"/>
        <v>5</v>
      </c>
      <c r="B11" s="16" t="s">
        <v>97</v>
      </c>
      <c r="D11" s="46"/>
      <c r="E11" s="22"/>
      <c r="F11" s="37"/>
      <c r="G11" s="37"/>
      <c r="H11" s="37"/>
      <c r="J11" s="12"/>
      <c r="K11" s="12"/>
      <c r="L11" s="12"/>
      <c r="M11" s="71"/>
      <c r="N11" s="223"/>
    </row>
    <row r="12" spans="1:14">
      <c r="A12" s="1">
        <f t="shared" si="0"/>
        <v>6</v>
      </c>
      <c r="B12" s="8" t="s">
        <v>98</v>
      </c>
      <c r="C12" s="74" t="s">
        <v>483</v>
      </c>
      <c r="D12" s="44">
        <f>+'Revenue Impacts Sch 95 Sup'!C11</f>
        <v>3056716356.8293138</v>
      </c>
      <c r="E12" s="22"/>
      <c r="F12" s="42">
        <f>ROUND(+'UE-200893 Sch 95 Eff 12-1-2020'!H12,6)</f>
        <v>2.1549999999999998E-3</v>
      </c>
      <c r="G12" s="42">
        <f>'Rate Spread'!H9</f>
        <v>3.2200000000000002E-3</v>
      </c>
      <c r="H12" s="42">
        <f t="shared" ref="H12:H15" si="1">+G12-F12</f>
        <v>1.0650000000000004E-3</v>
      </c>
      <c r="I12" s="42"/>
      <c r="J12" s="6">
        <f t="shared" ref="J12:J15" si="2">F12*D12</f>
        <v>6587223.7489671707</v>
      </c>
      <c r="K12" s="6">
        <f t="shared" ref="K12:K15" si="3">G12*D12</f>
        <v>9842626.6689903904</v>
      </c>
      <c r="L12" s="12">
        <f t="shared" ref="L12:L15" si="4">+K12-J12</f>
        <v>3255402.9200232197</v>
      </c>
      <c r="M12" s="71">
        <f t="shared" ref="M12:M15" si="5">+L12/J12</f>
        <v>0.49419953596287713</v>
      </c>
      <c r="N12" s="223"/>
    </row>
    <row r="13" spans="1:14">
      <c r="A13" s="1">
        <f t="shared" si="0"/>
        <v>7</v>
      </c>
      <c r="B13" s="8" t="s">
        <v>100</v>
      </c>
      <c r="C13" s="74" t="s">
        <v>101</v>
      </c>
      <c r="D13" s="44">
        <f>+'Revenue Impacts Sch 95 Sup'!C12</f>
        <v>3219955755.6166677</v>
      </c>
      <c r="E13" s="22"/>
      <c r="F13" s="42">
        <f>ROUND(+'UE-200893 Sch 95 Eff 12-1-2020'!H13,6)</f>
        <v>2.2239999999999998E-3</v>
      </c>
      <c r="G13" s="42">
        <f>'Rate Spread'!H10</f>
        <v>3.2850000000000002E-3</v>
      </c>
      <c r="H13" s="42">
        <f t="shared" si="1"/>
        <v>1.0610000000000003E-3</v>
      </c>
      <c r="I13" s="42"/>
      <c r="J13" s="6">
        <f t="shared" si="2"/>
        <v>7161181.6004914688</v>
      </c>
      <c r="K13" s="6">
        <f t="shared" si="3"/>
        <v>10577554.657200754</v>
      </c>
      <c r="L13" s="12">
        <f t="shared" si="4"/>
        <v>3416373.0567092849</v>
      </c>
      <c r="M13" s="71">
        <f t="shared" si="5"/>
        <v>0.47706834532374109</v>
      </c>
      <c r="N13" s="223"/>
    </row>
    <row r="14" spans="1:14">
      <c r="A14" s="1">
        <f t="shared" si="0"/>
        <v>8</v>
      </c>
      <c r="B14" s="8" t="s">
        <v>102</v>
      </c>
      <c r="C14" s="74" t="s">
        <v>103</v>
      </c>
      <c r="D14" s="44">
        <f>+'Revenue Impacts Sch 95 Sup'!C13</f>
        <v>2028199073.2332644</v>
      </c>
      <c r="E14" s="22"/>
      <c r="F14" s="42">
        <f>ROUND(+'UE-200893 Sch 95 Eff 12-1-2020'!H14,6)</f>
        <v>2.3270000000000001E-3</v>
      </c>
      <c r="G14" s="42">
        <f>'Rate Spread'!H11</f>
        <v>3.2260000000000001E-3</v>
      </c>
      <c r="H14" s="42">
        <f t="shared" si="1"/>
        <v>8.9900000000000006E-4</v>
      </c>
      <c r="I14" s="42"/>
      <c r="J14" s="6">
        <f t="shared" si="2"/>
        <v>4719619.2434138069</v>
      </c>
      <c r="K14" s="6">
        <f t="shared" si="3"/>
        <v>6542970.2102505118</v>
      </c>
      <c r="L14" s="12">
        <f t="shared" si="4"/>
        <v>1823350.9668367049</v>
      </c>
      <c r="M14" s="71">
        <f t="shared" si="5"/>
        <v>0.38633433605500644</v>
      </c>
      <c r="N14" s="223"/>
    </row>
    <row r="15" spans="1:14">
      <c r="A15" s="1">
        <f t="shared" si="0"/>
        <v>9</v>
      </c>
      <c r="B15" s="5" t="s">
        <v>104</v>
      </c>
      <c r="C15" s="299">
        <v>29</v>
      </c>
      <c r="D15" s="44">
        <f>+'Revenue Impacts Sch 95 Sup'!C14</f>
        <v>15680690.184106644</v>
      </c>
      <c r="E15" s="22"/>
      <c r="F15" s="42">
        <f>ROUND(+'UE-200893 Sch 95 Eff 12-1-2020'!H15,6)</f>
        <v>1.8519999999999999E-3</v>
      </c>
      <c r="G15" s="42">
        <f>'Rate Spread'!H12</f>
        <v>3.6029999999999999E-3</v>
      </c>
      <c r="H15" s="42">
        <f t="shared" si="1"/>
        <v>1.751E-3</v>
      </c>
      <c r="I15" s="42"/>
      <c r="J15" s="6">
        <f t="shared" si="2"/>
        <v>29040.638220965502</v>
      </c>
      <c r="K15" s="6">
        <f t="shared" si="3"/>
        <v>56497.526733336235</v>
      </c>
      <c r="L15" s="12">
        <f t="shared" si="4"/>
        <v>27456.888512370733</v>
      </c>
      <c r="M15" s="71">
        <f t="shared" si="5"/>
        <v>0.94546436285097202</v>
      </c>
      <c r="N15" s="223"/>
    </row>
    <row r="16" spans="1:14">
      <c r="A16" s="1">
        <f t="shared" si="0"/>
        <v>10</v>
      </c>
      <c r="B16" s="33" t="s">
        <v>105</v>
      </c>
      <c r="D16" s="45">
        <f>SUM(D12:D15)</f>
        <v>8320551875.8633537</v>
      </c>
      <c r="E16" s="22"/>
      <c r="F16" s="38">
        <f t="shared" ref="F16:G16" si="6">SUMPRODUCT($D$12:$D$15,F12:F15)/SUM($D$12:$D$15)</f>
        <v>2.223057497514145E-3</v>
      </c>
      <c r="G16" s="38">
        <f t="shared" si="6"/>
        <v>3.2473385739658508E-3</v>
      </c>
      <c r="H16" s="38">
        <f t="shared" ref="H16" si="7">SUMPRODUCT($D$12:$D$15,H12:H15)/SUM($D$12:$D$15)</f>
        <v>1.0242810764517064E-3</v>
      </c>
      <c r="J16" s="11">
        <f>SUM(J12:J15)</f>
        <v>18497065.23109341</v>
      </c>
      <c r="K16" s="11">
        <f>SUM(K12:K15)</f>
        <v>27019649.063174989</v>
      </c>
      <c r="L16" s="11">
        <f>SUM(L12:L15)</f>
        <v>8522583.8320815805</v>
      </c>
      <c r="M16" s="70">
        <f t="shared" ref="M16" si="8">+L16/J16</f>
        <v>0.46075329927231856</v>
      </c>
      <c r="N16" s="223"/>
    </row>
    <row r="17" spans="1:14">
      <c r="A17" s="1">
        <f t="shared" si="0"/>
        <v>11</v>
      </c>
      <c r="D17" s="46"/>
      <c r="E17" s="22"/>
      <c r="F17" s="37"/>
      <c r="G17" s="37"/>
      <c r="H17" s="37"/>
      <c r="J17" s="12"/>
      <c r="K17" s="12"/>
      <c r="L17" s="12"/>
      <c r="M17" s="71"/>
      <c r="N17" s="223"/>
    </row>
    <row r="18" spans="1:14">
      <c r="A18" s="1">
        <f t="shared" si="0"/>
        <v>12</v>
      </c>
      <c r="B18" s="16" t="s">
        <v>106</v>
      </c>
      <c r="D18" s="46"/>
      <c r="E18" s="22"/>
      <c r="F18" s="37"/>
      <c r="G18" s="37"/>
      <c r="H18" s="37"/>
      <c r="J18" s="12"/>
      <c r="K18" s="12"/>
      <c r="L18" s="12"/>
      <c r="M18" s="71"/>
      <c r="N18" s="223"/>
    </row>
    <row r="19" spans="1:14">
      <c r="A19" s="1">
        <f t="shared" si="0"/>
        <v>13</v>
      </c>
      <c r="B19" s="8" t="s">
        <v>107</v>
      </c>
      <c r="C19" s="74" t="s">
        <v>108</v>
      </c>
      <c r="D19" s="44">
        <f>+'Revenue Impacts Sch 95 Sup'!C17</f>
        <v>1455892203.951416</v>
      </c>
      <c r="E19" s="22"/>
      <c r="F19" s="42">
        <f>ROUND(+'UE-200893 Sch 95 Eff 12-1-2020'!H19,6)</f>
        <v>2.1289999999999998E-3</v>
      </c>
      <c r="G19" s="42">
        <f>'Rate Spread'!H13</f>
        <v>3.176E-3</v>
      </c>
      <c r="H19" s="42">
        <f t="shared" ref="H19:H21" si="9">+G19-F19</f>
        <v>1.0470000000000002E-3</v>
      </c>
      <c r="I19" s="42"/>
      <c r="J19" s="6">
        <f t="shared" ref="J19:J21" si="10">F19*D19</f>
        <v>3099594.5022125645</v>
      </c>
      <c r="K19" s="6">
        <f t="shared" ref="K19:K21" si="11">G19*D19</f>
        <v>4623913.6397496974</v>
      </c>
      <c r="L19" s="12">
        <f t="shared" ref="L19:L21" si="12">+K19-J19</f>
        <v>1524319.1375371329</v>
      </c>
      <c r="M19" s="71">
        <f t="shared" ref="M19:M22" si="13">+L19/J19</f>
        <v>0.49178017848755301</v>
      </c>
      <c r="N19" s="223"/>
    </row>
    <row r="20" spans="1:14">
      <c r="A20" s="1">
        <f t="shared" si="0"/>
        <v>14</v>
      </c>
      <c r="B20" s="5" t="s">
        <v>104</v>
      </c>
      <c r="C20" s="299">
        <v>35</v>
      </c>
      <c r="D20" s="44">
        <f>+'Revenue Impacts Sch 95 Sup'!C18</f>
        <v>4842714.6053833542</v>
      </c>
      <c r="E20" s="22"/>
      <c r="F20" s="42">
        <f>ROUND(+'UE-200893 Sch 95 Eff 12-1-2020'!H20,6)</f>
        <v>1.5889999999999999E-3</v>
      </c>
      <c r="G20" s="42">
        <f>'Rate Spread'!H14</f>
        <v>3.202E-3</v>
      </c>
      <c r="H20" s="42">
        <f t="shared" si="9"/>
        <v>1.6130000000000001E-3</v>
      </c>
      <c r="I20" s="42"/>
      <c r="J20" s="6">
        <f t="shared" si="10"/>
        <v>7695.0735079541491</v>
      </c>
      <c r="K20" s="6">
        <f t="shared" si="11"/>
        <v>15506.372166437501</v>
      </c>
      <c r="L20" s="12">
        <f t="shared" si="12"/>
        <v>7811.2986584833516</v>
      </c>
      <c r="M20" s="71">
        <f t="shared" si="13"/>
        <v>1.0151038388923854</v>
      </c>
      <c r="N20" s="223"/>
    </row>
    <row r="21" spans="1:14">
      <c r="A21" s="1">
        <f t="shared" si="0"/>
        <v>15</v>
      </c>
      <c r="B21" s="5" t="s">
        <v>109</v>
      </c>
      <c r="C21" s="299">
        <v>43</v>
      </c>
      <c r="D21" s="44">
        <f>+'Revenue Impacts Sch 95 Sup'!C19</f>
        <v>136682098.15695822</v>
      </c>
      <c r="E21" s="22"/>
      <c r="F21" s="42">
        <f>ROUND(+'UE-200893 Sch 95 Eff 12-1-2020'!H21,6)</f>
        <v>1.6999999999999999E-3</v>
      </c>
      <c r="G21" s="42">
        <f>'Rate Spread'!H15</f>
        <v>2.895E-3</v>
      </c>
      <c r="H21" s="42">
        <f t="shared" si="9"/>
        <v>1.1950000000000001E-3</v>
      </c>
      <c r="I21" s="42"/>
      <c r="J21" s="6">
        <f t="shared" si="10"/>
        <v>232359.56686682897</v>
      </c>
      <c r="K21" s="6">
        <f t="shared" si="11"/>
        <v>395694.67416439403</v>
      </c>
      <c r="L21" s="12">
        <f t="shared" si="12"/>
        <v>163335.10729756506</v>
      </c>
      <c r="M21" s="71">
        <f t="shared" si="13"/>
        <v>0.70294117647058818</v>
      </c>
      <c r="N21" s="223"/>
    </row>
    <row r="22" spans="1:14">
      <c r="A22" s="1">
        <f t="shared" si="0"/>
        <v>16</v>
      </c>
      <c r="B22" s="7" t="s">
        <v>110</v>
      </c>
      <c r="D22" s="45">
        <f>SUM(D19:D21)</f>
        <v>1597417016.7137575</v>
      </c>
      <c r="E22" s="22"/>
      <c r="F22" s="38">
        <f>SUMPRODUCT($D$19:$D$21,F19:F21)/SUM($D$19:$D$21)</f>
        <v>2.090655794726508E-3</v>
      </c>
      <c r="G22" s="38">
        <f>SUMPRODUCT($D$19:$D$21,G19:G21)/SUM($D$19:$D$21)</f>
        <v>3.1520352127203956E-3</v>
      </c>
      <c r="H22" s="38">
        <f>SUMPRODUCT($D$19:$D$21,H19:H21)/SUM($D$19:$D$21)</f>
        <v>1.0613794179938885E-3</v>
      </c>
      <c r="I22" s="42"/>
      <c r="J22" s="11">
        <f>SUM(J19:J21)</f>
        <v>3339649.1425873479</v>
      </c>
      <c r="K22" s="11">
        <f>SUM(K19:K21)</f>
        <v>5035114.6860805284</v>
      </c>
      <c r="L22" s="11">
        <f>SUM(L19:L21)</f>
        <v>1695465.5434931815</v>
      </c>
      <c r="M22" s="70">
        <f t="shared" si="13"/>
        <v>0.5076777443092847</v>
      </c>
      <c r="N22" s="223"/>
    </row>
    <row r="23" spans="1:14">
      <c r="A23" s="1">
        <f t="shared" si="0"/>
        <v>17</v>
      </c>
      <c r="D23" s="47"/>
      <c r="E23" s="22"/>
      <c r="F23" s="39"/>
      <c r="G23" s="39"/>
      <c r="H23" s="39"/>
      <c r="I23" s="42"/>
      <c r="J23" s="15"/>
      <c r="K23" s="15"/>
      <c r="L23" s="15"/>
      <c r="M23" s="72"/>
      <c r="N23" s="223"/>
    </row>
    <row r="24" spans="1:14">
      <c r="A24" s="1">
        <f t="shared" si="0"/>
        <v>18</v>
      </c>
      <c r="B24" s="16" t="s">
        <v>111</v>
      </c>
      <c r="D24" s="46"/>
      <c r="E24" s="22"/>
      <c r="F24" s="37"/>
      <c r="G24" s="37"/>
      <c r="H24" s="37"/>
      <c r="J24" s="12"/>
      <c r="K24" s="12"/>
      <c r="L24" s="12"/>
      <c r="M24" s="71"/>
      <c r="N24" s="223"/>
    </row>
    <row r="25" spans="1:14">
      <c r="A25" s="1">
        <f t="shared" si="0"/>
        <v>19</v>
      </c>
      <c r="B25" s="8" t="s">
        <v>112</v>
      </c>
      <c r="C25" s="299">
        <v>46</v>
      </c>
      <c r="D25" s="44">
        <f>+'Revenue Impacts Sch 95 Sup'!C22</f>
        <v>95692537.709180593</v>
      </c>
      <c r="E25" s="22"/>
      <c r="F25" s="42">
        <f>ROUND(+'UE-200893 Sch 95 Eff 12-1-2020'!H25,6)</f>
        <v>1.818E-3</v>
      </c>
      <c r="G25" s="42">
        <f>'Rate Spread'!H17</f>
        <v>3.6410000000000001E-3</v>
      </c>
      <c r="H25" s="42">
        <f t="shared" ref="H25:H26" si="14">+G25-F25</f>
        <v>1.8230000000000002E-3</v>
      </c>
      <c r="I25" s="42"/>
      <c r="J25" s="6">
        <f t="shared" ref="J25:J26" si="15">F25*D25</f>
        <v>173969.03355529031</v>
      </c>
      <c r="K25" s="6">
        <f t="shared" ref="K25:K26" si="16">G25*D25</f>
        <v>348416.52979912655</v>
      </c>
      <c r="L25" s="12">
        <f t="shared" ref="L25:L26" si="17">+K25-J25</f>
        <v>174447.49624383624</v>
      </c>
      <c r="M25" s="71">
        <f t="shared" ref="M25:M27" si="18">+L25/J25</f>
        <v>1.0027502750275028</v>
      </c>
      <c r="N25" s="223"/>
    </row>
    <row r="26" spans="1:14">
      <c r="A26" s="1">
        <f t="shared" si="0"/>
        <v>20</v>
      </c>
      <c r="B26" s="8" t="s">
        <v>107</v>
      </c>
      <c r="C26" s="299">
        <v>49</v>
      </c>
      <c r="D26" s="44">
        <f>+'Revenue Impacts Sch 95 Sup'!C23</f>
        <v>548754826.33818364</v>
      </c>
      <c r="E26" s="22"/>
      <c r="F26" s="42">
        <f>ROUND(+'UE-200893 Sch 95 Eff 12-1-2020'!H26,6)</f>
        <v>1.967E-3</v>
      </c>
      <c r="G26" s="42">
        <f>'Rate Spread'!H18</f>
        <v>3.2330000000000002E-3</v>
      </c>
      <c r="H26" s="42">
        <f t="shared" si="14"/>
        <v>1.2660000000000002E-3</v>
      </c>
      <c r="I26" s="42"/>
      <c r="J26" s="6">
        <f t="shared" si="15"/>
        <v>1079400.7434072073</v>
      </c>
      <c r="K26" s="6">
        <f t="shared" si="16"/>
        <v>1774124.3535513477</v>
      </c>
      <c r="L26" s="12">
        <f t="shared" si="17"/>
        <v>694723.61014414043</v>
      </c>
      <c r="M26" s="71">
        <f t="shared" si="18"/>
        <v>0.64361972547025914</v>
      </c>
      <c r="N26" s="223"/>
    </row>
    <row r="27" spans="1:14">
      <c r="A27" s="1">
        <f t="shared" si="0"/>
        <v>21</v>
      </c>
      <c r="B27" s="33" t="s">
        <v>113</v>
      </c>
      <c r="D27" s="45">
        <f>SUM(D25:D26)</f>
        <v>644447364.04736423</v>
      </c>
      <c r="E27" s="22"/>
      <c r="F27" s="38">
        <f t="shared" ref="F27:G27" si="19">SUMPRODUCT($D$25:$D$26,F25:F26)/SUM($D$25:$D$26)</f>
        <v>1.9448753255671323E-3</v>
      </c>
      <c r="G27" s="38">
        <f t="shared" si="19"/>
        <v>3.2935830011316118E-3</v>
      </c>
      <c r="H27" s="38">
        <f t="shared" ref="H27" si="20">SUMPRODUCT($D$25:$D$26,H25:H26)/SUM($D$25:$D$26)</f>
        <v>1.34870767556448E-3</v>
      </c>
      <c r="I27" s="42"/>
      <c r="J27" s="11">
        <f>SUM(J25:J26)</f>
        <v>1253369.7769624977</v>
      </c>
      <c r="K27" s="11">
        <f>SUM(K25:K26)</f>
        <v>2122540.8833504743</v>
      </c>
      <c r="L27" s="11">
        <f>SUM(L25:L26)</f>
        <v>869171.10638797667</v>
      </c>
      <c r="M27" s="70">
        <f t="shared" si="18"/>
        <v>0.69346742067962219</v>
      </c>
      <c r="N27" s="223"/>
    </row>
    <row r="28" spans="1:14">
      <c r="A28" s="1">
        <f t="shared" si="0"/>
        <v>22</v>
      </c>
      <c r="D28" s="47"/>
      <c r="E28" s="22"/>
      <c r="F28" s="39"/>
      <c r="G28" s="39"/>
      <c r="H28" s="39"/>
      <c r="J28" s="15"/>
      <c r="K28" s="15"/>
      <c r="L28" s="15"/>
      <c r="M28" s="72"/>
      <c r="N28" s="223"/>
    </row>
    <row r="29" spans="1:14">
      <c r="A29" s="1">
        <f t="shared" si="0"/>
        <v>23</v>
      </c>
      <c r="B29" s="16" t="s">
        <v>22</v>
      </c>
      <c r="C29" s="299" t="s">
        <v>26</v>
      </c>
      <c r="D29" s="45">
        <f>+'Revenue Impacts Sch 95 Sup'!C26</f>
        <v>66099513.245615087</v>
      </c>
      <c r="E29" s="22"/>
      <c r="F29" s="43">
        <f>ROUND(+'UE-200893 Sch 95 Eff 12-1-2020'!H29,6)</f>
        <v>2.1299999999999999E-3</v>
      </c>
      <c r="G29" s="43">
        <f>'Rate Spread'!H20</f>
        <v>3.9280000000000001E-3</v>
      </c>
      <c r="H29" s="43">
        <f t="shared" ref="H29:H31" si="21">+G29-F29</f>
        <v>1.7980000000000001E-3</v>
      </c>
      <c r="I29" s="42"/>
      <c r="J29" s="11">
        <f>F29*D29</f>
        <v>140791.96321316014</v>
      </c>
      <c r="K29" s="11">
        <f>G29*D29</f>
        <v>259638.88802877607</v>
      </c>
      <c r="L29" s="11">
        <f>+K29-J29</f>
        <v>118846.92481561593</v>
      </c>
      <c r="M29" s="70">
        <f>+L29/J29</f>
        <v>0.84413145539906098</v>
      </c>
      <c r="N29" s="223"/>
    </row>
    <row r="30" spans="1:14">
      <c r="A30" s="1">
        <f t="shared" si="0"/>
        <v>24</v>
      </c>
      <c r="C30" s="299"/>
      <c r="D30" s="47"/>
      <c r="E30" s="22"/>
      <c r="F30" s="39"/>
      <c r="G30" s="39"/>
      <c r="H30" s="39"/>
      <c r="J30" s="15"/>
      <c r="K30" s="15"/>
      <c r="L30" s="15"/>
      <c r="M30" s="72"/>
      <c r="N30" s="223"/>
    </row>
    <row r="31" spans="1:14">
      <c r="A31" s="1">
        <f t="shared" si="0"/>
        <v>25</v>
      </c>
      <c r="B31" s="7" t="s">
        <v>116</v>
      </c>
      <c r="C31" s="299">
        <v>5</v>
      </c>
      <c r="D31" s="45">
        <f>+'Revenue Impacts Sch 95 Sup'!C32</f>
        <v>7939095.1821280029</v>
      </c>
      <c r="E31" s="22"/>
      <c r="F31" s="43">
        <f>ROUND(+'UE-200893 Sch 95 Eff 12-1-2020'!H31,6)</f>
        <v>2.0379999999999999E-3</v>
      </c>
      <c r="G31" s="43">
        <f>'Rate Spread'!H22</f>
        <v>3.2429999999999998E-3</v>
      </c>
      <c r="H31" s="43">
        <f t="shared" si="21"/>
        <v>1.2049999999999999E-3</v>
      </c>
      <c r="I31" s="42"/>
      <c r="J31" s="11">
        <f>F31*D31</f>
        <v>16179.875981176869</v>
      </c>
      <c r="K31" s="11">
        <f>G31*D31</f>
        <v>25746.48567564111</v>
      </c>
      <c r="L31" s="11">
        <f>+K31-J31</f>
        <v>9566.6096944642413</v>
      </c>
      <c r="M31" s="70">
        <f>+L31/J31</f>
        <v>0.59126594700686941</v>
      </c>
      <c r="N31" s="223"/>
    </row>
    <row r="32" spans="1:14">
      <c r="A32" s="1">
        <f t="shared" si="0"/>
        <v>26</v>
      </c>
      <c r="D32" s="47"/>
      <c r="E32" s="22"/>
      <c r="F32" s="39"/>
      <c r="G32" s="39"/>
      <c r="H32" s="39"/>
      <c r="I32" s="42"/>
      <c r="J32" s="15"/>
      <c r="K32" s="15"/>
      <c r="L32" s="15"/>
      <c r="M32" s="72"/>
      <c r="N32" s="223"/>
    </row>
    <row r="33" spans="1:14" ht="11.15" thickBot="1">
      <c r="A33" s="1">
        <f t="shared" si="0"/>
        <v>27</v>
      </c>
      <c r="B33" s="33" t="s">
        <v>114</v>
      </c>
      <c r="D33" s="48">
        <f>SUM(D9,D16,D22,D27,D29,D31)</f>
        <v>22680419196.163761</v>
      </c>
      <c r="E33" s="22"/>
      <c r="F33" s="9">
        <f>(+F9*$D$9+F16*$D$16+F22*$D$22+F27*$D$27+F29*$D$29+F31*$D$31)/$D$33</f>
        <v>2.1587308159208159E-3</v>
      </c>
      <c r="G33" s="9">
        <f>(+G9*$D$9+G16*$D$16+G22*$D$22+G27*$D$27+G29*$D$29+G31*$D$31)/$D$33</f>
        <v>3.3680034386591126E-3</v>
      </c>
      <c r="H33" s="9">
        <f>(+H9*$D$9+H16*$D$16+H22*$D$22+H27*$D$27+H29*$D$29+H31*$D$31)/$D$33</f>
        <v>1.2092726227382964E-3</v>
      </c>
      <c r="I33" s="42"/>
      <c r="J33" s="10">
        <f>SUM(J9,J16,J22,J27,J29,J31)</f>
        <v>48960919.83676073</v>
      </c>
      <c r="K33" s="10">
        <f t="shared" ref="K33:L33" si="22">SUM(K9,K16,K22,K27,K29,K31)</f>
        <v>76387729.842909694</v>
      </c>
      <c r="L33" s="10">
        <f t="shared" si="22"/>
        <v>27426810.006148953</v>
      </c>
      <c r="M33" s="73">
        <f t="shared" ref="M33" si="23">+L33/J33</f>
        <v>0.56017758852554111</v>
      </c>
      <c r="N33" s="223"/>
    </row>
    <row r="34" spans="1:14" ht="11.15" thickTop="1">
      <c r="I34" s="42"/>
      <c r="J34" s="224"/>
      <c r="K34" s="224"/>
    </row>
    <row r="35" spans="1:14">
      <c r="I35" s="42"/>
    </row>
  </sheetData>
  <mergeCells count="3">
    <mergeCell ref="A1:M1"/>
    <mergeCell ref="A2:M2"/>
    <mergeCell ref="A3:M3"/>
  </mergeCells>
  <pageMargins left="0.7" right="0.7" top="0.75" bottom="0.75" header="0.3" footer="0.3"/>
  <pageSetup scale="68" fitToHeight="0"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XFD375"/>
  <sheetViews>
    <sheetView zoomScaleNormal="100" workbookViewId="0">
      <pane ySplit="5" topLeftCell="A6" activePane="bottomLeft" state="frozen"/>
      <selection activeCell="F28" sqref="F28"/>
      <selection pane="bottomLeft" activeCell="A91" sqref="A91"/>
    </sheetView>
  </sheetViews>
  <sheetFormatPr defaultColWidth="9.125" defaultRowHeight="10.5" outlineLevelRow="1"/>
  <cols>
    <col min="1" max="1" width="3.875" style="138" customWidth="1"/>
    <col min="2" max="2" width="15.125" style="138" bestFit="1" customWidth="1"/>
    <col min="3" max="3" width="0.875" style="138" customWidth="1"/>
    <col min="4" max="4" width="10.625" style="138" bestFit="1" customWidth="1"/>
    <col min="5" max="5" width="12.875" style="138" bestFit="1" customWidth="1"/>
    <col min="6" max="6" width="10.625" style="138" bestFit="1" customWidth="1"/>
    <col min="7" max="7" width="12.875" style="138" bestFit="1" customWidth="1"/>
    <col min="8" max="8" width="14.125" style="138" bestFit="1" customWidth="1"/>
    <col min="9" max="9" width="10.625" style="138" bestFit="1" customWidth="1"/>
    <col min="10" max="10" width="7.5" style="138" bestFit="1" customWidth="1"/>
    <col min="11" max="11" width="8.625" style="138" bestFit="1" customWidth="1"/>
    <col min="12" max="12" width="10.5" style="138" bestFit="1" customWidth="1"/>
    <col min="13" max="13" width="10.625" style="138" bestFit="1" customWidth="1"/>
    <col min="14" max="15" width="10.5" style="138" bestFit="1" customWidth="1"/>
    <col min="16" max="16" width="15.375" style="138" bestFit="1" customWidth="1"/>
    <col min="17" max="17" width="4.5" style="138" bestFit="1" customWidth="1"/>
    <col min="18" max="18" width="10.5" style="138" bestFit="1" customWidth="1"/>
    <col min="19" max="19" width="11.5" style="138" bestFit="1" customWidth="1"/>
    <col min="20" max="20" width="14.125" style="138" bestFit="1" customWidth="1"/>
    <col min="21" max="21" width="11.5" style="138" bestFit="1" customWidth="1"/>
    <col min="22" max="22" width="9" style="138" bestFit="1" customWidth="1"/>
    <col min="23" max="23" width="11.5" style="138" bestFit="1" customWidth="1"/>
    <col min="24" max="24" width="10.5" style="138" bestFit="1" customWidth="1"/>
    <col min="25" max="25" width="11.5" style="138" bestFit="1" customWidth="1"/>
    <col min="26" max="26" width="4.5" style="138" bestFit="1" customWidth="1"/>
    <col min="27" max="27" width="10.5" style="138" bestFit="1" customWidth="1"/>
    <col min="28" max="28" width="11.375" style="138" bestFit="1" customWidth="1"/>
    <col min="29" max="30" width="11.875" style="138" bestFit="1" customWidth="1"/>
    <col min="31" max="31" width="19.375" style="138" customWidth="1"/>
    <col min="32" max="16384" width="9.125" style="138"/>
  </cols>
  <sheetData>
    <row r="1" spans="1:28" ht="10.5" customHeight="1">
      <c r="A1" s="504" t="s">
        <v>14</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row>
    <row r="2" spans="1:28" ht="10.5" customHeight="1">
      <c r="A2" s="504" t="s">
        <v>271</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row>
    <row r="3" spans="1:28" ht="11.15" thickBot="1">
      <c r="A3" s="505" t="s">
        <v>270</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row>
    <row r="4" spans="1:28">
      <c r="D4" s="501" t="s">
        <v>248</v>
      </c>
      <c r="E4" s="502"/>
      <c r="F4" s="501" t="s">
        <v>239</v>
      </c>
      <c r="G4" s="502"/>
      <c r="H4" s="501" t="s">
        <v>247</v>
      </c>
      <c r="I4" s="502"/>
      <c r="J4" s="501" t="s">
        <v>246</v>
      </c>
      <c r="K4" s="502"/>
      <c r="L4" s="501" t="s">
        <v>245</v>
      </c>
      <c r="M4" s="503"/>
      <c r="N4" s="502"/>
      <c r="O4" s="501" t="s">
        <v>244</v>
      </c>
      <c r="P4" s="502"/>
      <c r="Q4" s="303"/>
      <c r="R4" s="501" t="s">
        <v>243</v>
      </c>
      <c r="S4" s="502"/>
      <c r="T4" s="501" t="s">
        <v>10</v>
      </c>
      <c r="U4" s="502"/>
      <c r="V4" s="501" t="s">
        <v>242</v>
      </c>
      <c r="W4" s="502"/>
      <c r="X4" s="501" t="s">
        <v>241</v>
      </c>
      <c r="Y4" s="502"/>
      <c r="Z4" s="355"/>
      <c r="AA4" s="501" t="s">
        <v>269</v>
      </c>
      <c r="AB4" s="502"/>
    </row>
    <row r="5" spans="1:28" ht="27.85" customHeight="1" thickBot="1">
      <c r="A5" s="138" t="s">
        <v>268</v>
      </c>
      <c r="B5" s="304"/>
      <c r="C5" s="304"/>
      <c r="D5" s="139" t="s">
        <v>237</v>
      </c>
      <c r="E5" s="140" t="s">
        <v>263</v>
      </c>
      <c r="F5" s="141" t="s">
        <v>239</v>
      </c>
      <c r="G5" s="140" t="s">
        <v>263</v>
      </c>
      <c r="H5" s="141" t="s">
        <v>237</v>
      </c>
      <c r="I5" s="140" t="s">
        <v>267</v>
      </c>
      <c r="J5" s="141" t="s">
        <v>237</v>
      </c>
      <c r="K5" s="142" t="s">
        <v>263</v>
      </c>
      <c r="L5" s="141" t="s">
        <v>237</v>
      </c>
      <c r="M5" s="143" t="s">
        <v>236</v>
      </c>
      <c r="N5" s="142" t="s">
        <v>263</v>
      </c>
      <c r="O5" s="141" t="s">
        <v>253</v>
      </c>
      <c r="P5" s="142" t="s">
        <v>264</v>
      </c>
      <c r="Q5" s="144"/>
      <c r="R5" s="141" t="s">
        <v>253</v>
      </c>
      <c r="S5" s="140" t="s">
        <v>264</v>
      </c>
      <c r="T5" s="141" t="s">
        <v>266</v>
      </c>
      <c r="U5" s="140" t="s">
        <v>265</v>
      </c>
      <c r="V5" s="141" t="s">
        <v>253</v>
      </c>
      <c r="W5" s="140" t="s">
        <v>264</v>
      </c>
      <c r="X5" s="141" t="s">
        <v>253</v>
      </c>
      <c r="Y5" s="140" t="s">
        <v>264</v>
      </c>
      <c r="Z5" s="145"/>
      <c r="AA5" s="146" t="s">
        <v>237</v>
      </c>
      <c r="AB5" s="147" t="s">
        <v>263</v>
      </c>
    </row>
    <row r="6" spans="1:28" hidden="1">
      <c r="A6" s="148"/>
      <c r="D6" s="149"/>
      <c r="E6" s="149"/>
      <c r="F6" s="149"/>
      <c r="G6" s="149"/>
      <c r="H6" s="149"/>
      <c r="I6" s="149"/>
      <c r="J6" s="149"/>
      <c r="K6" s="150"/>
      <c r="L6" s="149"/>
      <c r="M6" s="149"/>
      <c r="N6" s="149"/>
      <c r="O6" s="149"/>
      <c r="P6" s="149"/>
      <c r="Q6" s="149"/>
      <c r="R6" s="149"/>
      <c r="S6" s="149"/>
      <c r="T6" s="149"/>
      <c r="U6" s="149"/>
      <c r="V6" s="149"/>
      <c r="W6" s="149"/>
      <c r="X6" s="149"/>
      <c r="Y6" s="149"/>
      <c r="AA6" s="151"/>
      <c r="AB6" s="152"/>
    </row>
    <row r="7" spans="1:28" hidden="1">
      <c r="A7" s="148">
        <v>1</v>
      </c>
      <c r="B7" s="153">
        <v>37438</v>
      </c>
      <c r="D7" s="154">
        <v>58042049</v>
      </c>
      <c r="E7" s="155">
        <f>D7</f>
        <v>58042049</v>
      </c>
      <c r="F7" s="154">
        <v>61616393</v>
      </c>
      <c r="G7" s="155">
        <f>F7</f>
        <v>61616393</v>
      </c>
      <c r="H7" s="154">
        <f t="shared" ref="H7:I18" si="0">D7-F7</f>
        <v>-3574344</v>
      </c>
      <c r="I7" s="155">
        <f t="shared" si="0"/>
        <v>-3574344</v>
      </c>
      <c r="J7" s="154">
        <v>1445.449648</v>
      </c>
      <c r="K7" s="155">
        <f>J7</f>
        <v>1445.449648</v>
      </c>
      <c r="L7" s="155">
        <f t="shared" ref="L7:L18" si="1">H7+J7</f>
        <v>-3572898.5503520002</v>
      </c>
      <c r="M7" s="155">
        <f>L7</f>
        <v>-3572898.5503520002</v>
      </c>
      <c r="N7" s="155">
        <f>M7</f>
        <v>-3572898.5503520002</v>
      </c>
      <c r="O7" s="154">
        <v>-3572898.5503520002</v>
      </c>
      <c r="P7" s="156">
        <f>O7</f>
        <v>-3572898.5503520002</v>
      </c>
      <c r="Q7" s="157"/>
      <c r="R7" s="154">
        <v>0</v>
      </c>
      <c r="S7" s="156">
        <v>0</v>
      </c>
      <c r="T7" s="154">
        <f t="shared" ref="T7:T18" si="2">O7+R7</f>
        <v>-3572898.5503520002</v>
      </c>
      <c r="U7" s="155">
        <f>T7</f>
        <v>-3572898.5503520002</v>
      </c>
      <c r="V7" s="154">
        <v>0</v>
      </c>
      <c r="W7" s="155">
        <v>0</v>
      </c>
      <c r="X7" s="157">
        <v>0</v>
      </c>
      <c r="Y7" s="155">
        <v>0</v>
      </c>
      <c r="AA7" s="158">
        <v>0</v>
      </c>
      <c r="AB7" s="155">
        <v>0</v>
      </c>
    </row>
    <row r="8" spans="1:28" hidden="1">
      <c r="A8" s="148">
        <v>1</v>
      </c>
      <c r="B8" s="153">
        <v>37469</v>
      </c>
      <c r="D8" s="159">
        <v>61026340</v>
      </c>
      <c r="E8" s="160">
        <f t="shared" ref="E8:E18" si="3">D8+E7</f>
        <v>119068389</v>
      </c>
      <c r="F8" s="159">
        <v>62377208</v>
      </c>
      <c r="G8" s="160">
        <f t="shared" ref="G8:G18" si="4">F8+G7</f>
        <v>123993601</v>
      </c>
      <c r="H8" s="159">
        <f t="shared" si="0"/>
        <v>-1350868</v>
      </c>
      <c r="I8" s="160">
        <f t="shared" si="0"/>
        <v>-4925212</v>
      </c>
      <c r="J8" s="159">
        <v>546.71153200000003</v>
      </c>
      <c r="K8" s="160">
        <f t="shared" ref="K8:K18" si="5">J8+K7</f>
        <v>1992.1611800000001</v>
      </c>
      <c r="L8" s="161">
        <f t="shared" si="1"/>
        <v>-1350321.288468</v>
      </c>
      <c r="M8" s="161">
        <f t="shared" ref="M8:M18" si="6">M7+L8</f>
        <v>-4923219.8388200002</v>
      </c>
      <c r="N8" s="161">
        <f t="shared" ref="N8:N18" si="7">N7+L8</f>
        <v>-4923219.8388200002</v>
      </c>
      <c r="O8" s="159">
        <v>-1350321.288468</v>
      </c>
      <c r="P8" s="161">
        <f t="shared" ref="P8:P18" si="8">O8+P7</f>
        <v>-4923219.8388200002</v>
      </c>
      <c r="Q8" s="162"/>
      <c r="R8" s="159">
        <v>0</v>
      </c>
      <c r="S8" s="161">
        <v>0</v>
      </c>
      <c r="T8" s="159">
        <f t="shared" si="2"/>
        <v>-1350321.288468</v>
      </c>
      <c r="U8" s="160">
        <f t="shared" ref="U8:U18" si="9">T8+U7</f>
        <v>-4923219.8388200002</v>
      </c>
      <c r="V8" s="163">
        <v>0</v>
      </c>
      <c r="W8" s="164">
        <v>0</v>
      </c>
      <c r="X8" s="162">
        <v>0</v>
      </c>
      <c r="Y8" s="164">
        <v>0</v>
      </c>
      <c r="AA8" s="163">
        <v>0</v>
      </c>
      <c r="AB8" s="164">
        <v>0</v>
      </c>
    </row>
    <row r="9" spans="1:28" hidden="1">
      <c r="A9" s="148">
        <v>1</v>
      </c>
      <c r="B9" s="153">
        <v>37500</v>
      </c>
      <c r="D9" s="159">
        <v>66901856</v>
      </c>
      <c r="E9" s="160">
        <f t="shared" si="3"/>
        <v>185970245</v>
      </c>
      <c r="F9" s="159">
        <v>60040410</v>
      </c>
      <c r="G9" s="160">
        <f t="shared" si="4"/>
        <v>184034011</v>
      </c>
      <c r="H9" s="159">
        <f t="shared" si="0"/>
        <v>6861446</v>
      </c>
      <c r="I9" s="160">
        <f t="shared" si="0"/>
        <v>1936234</v>
      </c>
      <c r="J9" s="159">
        <v>-2775.1309160000001</v>
      </c>
      <c r="K9" s="160">
        <f t="shared" si="5"/>
        <v>-782.96973600000001</v>
      </c>
      <c r="L9" s="161">
        <f t="shared" si="1"/>
        <v>6858670.8690839997</v>
      </c>
      <c r="M9" s="161">
        <f t="shared" si="6"/>
        <v>1935451.0302639995</v>
      </c>
      <c r="N9" s="161">
        <f t="shared" si="7"/>
        <v>1935451.0302639995</v>
      </c>
      <c r="O9" s="159">
        <v>6858670.8690839997</v>
      </c>
      <c r="P9" s="161">
        <f t="shared" si="8"/>
        <v>1935451.0302639995</v>
      </c>
      <c r="Q9" s="162"/>
      <c r="R9" s="159">
        <v>0</v>
      </c>
      <c r="S9" s="161">
        <v>0</v>
      </c>
      <c r="T9" s="159">
        <f t="shared" si="2"/>
        <v>6858670.8690839997</v>
      </c>
      <c r="U9" s="160">
        <f t="shared" si="9"/>
        <v>1935451.0302639995</v>
      </c>
      <c r="V9" s="163">
        <v>0</v>
      </c>
      <c r="W9" s="164">
        <v>0</v>
      </c>
      <c r="X9" s="162">
        <v>0</v>
      </c>
      <c r="Y9" s="164">
        <v>0</v>
      </c>
      <c r="AA9" s="163">
        <v>0</v>
      </c>
      <c r="AB9" s="164">
        <v>0</v>
      </c>
    </row>
    <row r="10" spans="1:28" hidden="1">
      <c r="A10" s="148">
        <v>1</v>
      </c>
      <c r="B10" s="153">
        <v>37530</v>
      </c>
      <c r="D10" s="159">
        <v>72973687</v>
      </c>
      <c r="E10" s="160">
        <f t="shared" si="3"/>
        <v>258943932</v>
      </c>
      <c r="F10" s="159">
        <v>69523163</v>
      </c>
      <c r="G10" s="160">
        <f t="shared" si="4"/>
        <v>253557174</v>
      </c>
      <c r="H10" s="159">
        <f t="shared" si="0"/>
        <v>3450524</v>
      </c>
      <c r="I10" s="160">
        <f t="shared" si="0"/>
        <v>5386758</v>
      </c>
      <c r="J10" s="159">
        <v>-1395.284596</v>
      </c>
      <c r="K10" s="160">
        <f t="shared" si="5"/>
        <v>-2178.254332</v>
      </c>
      <c r="L10" s="161">
        <f t="shared" si="1"/>
        <v>3449128.7154040001</v>
      </c>
      <c r="M10" s="161">
        <f t="shared" si="6"/>
        <v>5384579.7456679996</v>
      </c>
      <c r="N10" s="161">
        <f t="shared" si="7"/>
        <v>5384579.7456679996</v>
      </c>
      <c r="O10" s="159">
        <v>3449128.7154040001</v>
      </c>
      <c r="P10" s="161">
        <f t="shared" si="8"/>
        <v>5384579.7456679996</v>
      </c>
      <c r="Q10" s="162"/>
      <c r="R10" s="159">
        <v>0</v>
      </c>
      <c r="S10" s="161">
        <v>0</v>
      </c>
      <c r="T10" s="159">
        <f t="shared" si="2"/>
        <v>3449128.7154040001</v>
      </c>
      <c r="U10" s="160">
        <f t="shared" si="9"/>
        <v>5384579.7456679996</v>
      </c>
      <c r="V10" s="163">
        <v>0</v>
      </c>
      <c r="W10" s="164">
        <v>0</v>
      </c>
      <c r="X10" s="162">
        <v>0</v>
      </c>
      <c r="Y10" s="164">
        <v>0</v>
      </c>
      <c r="AA10" s="163">
        <v>0</v>
      </c>
      <c r="AB10" s="164">
        <v>0</v>
      </c>
    </row>
    <row r="11" spans="1:28" hidden="1">
      <c r="A11" s="148">
        <v>1</v>
      </c>
      <c r="B11" s="153">
        <v>37561</v>
      </c>
      <c r="D11" s="159">
        <v>71935749</v>
      </c>
      <c r="E11" s="160">
        <f t="shared" si="3"/>
        <v>330879681</v>
      </c>
      <c r="F11" s="159">
        <v>74375539</v>
      </c>
      <c r="G11" s="160">
        <f t="shared" si="4"/>
        <v>327932713</v>
      </c>
      <c r="H11" s="159">
        <f t="shared" si="0"/>
        <v>-2439790</v>
      </c>
      <c r="I11" s="160">
        <f t="shared" si="0"/>
        <v>2946968</v>
      </c>
      <c r="J11" s="159">
        <v>986.17315199999996</v>
      </c>
      <c r="K11" s="160">
        <f t="shared" si="5"/>
        <v>-1192.0811800000001</v>
      </c>
      <c r="L11" s="161">
        <f t="shared" si="1"/>
        <v>-2438803.8268479998</v>
      </c>
      <c r="M11" s="161">
        <f t="shared" si="6"/>
        <v>2945775.9188199998</v>
      </c>
      <c r="N11" s="161">
        <f t="shared" si="7"/>
        <v>2945775.9188199998</v>
      </c>
      <c r="O11" s="159">
        <v>-2438803.8268479998</v>
      </c>
      <c r="P11" s="161">
        <f t="shared" si="8"/>
        <v>2945775.9188199998</v>
      </c>
      <c r="Q11" s="162"/>
      <c r="R11" s="159">
        <v>0</v>
      </c>
      <c r="S11" s="161">
        <v>0</v>
      </c>
      <c r="T11" s="159">
        <f t="shared" si="2"/>
        <v>-2438803.8268479998</v>
      </c>
      <c r="U11" s="160">
        <f t="shared" si="9"/>
        <v>2945775.9188199998</v>
      </c>
      <c r="V11" s="163">
        <v>0</v>
      </c>
      <c r="W11" s="164">
        <v>0</v>
      </c>
      <c r="X11" s="162">
        <v>0</v>
      </c>
      <c r="Y11" s="164">
        <v>0</v>
      </c>
      <c r="AA11" s="163">
        <v>0</v>
      </c>
      <c r="AB11" s="164">
        <v>0</v>
      </c>
    </row>
    <row r="12" spans="1:28" hidden="1">
      <c r="A12" s="148">
        <v>1</v>
      </c>
      <c r="B12" s="153">
        <v>37591</v>
      </c>
      <c r="D12" s="159">
        <v>86777286</v>
      </c>
      <c r="E12" s="160">
        <f t="shared" si="3"/>
        <v>417656967</v>
      </c>
      <c r="F12" s="159">
        <v>84599358</v>
      </c>
      <c r="G12" s="160">
        <f t="shared" si="4"/>
        <v>412532071</v>
      </c>
      <c r="H12" s="159">
        <f t="shared" si="0"/>
        <v>2177928</v>
      </c>
      <c r="I12" s="160">
        <f t="shared" si="0"/>
        <v>5124896</v>
      </c>
      <c r="J12" s="159">
        <v>-881.21156399999995</v>
      </c>
      <c r="K12" s="160">
        <f t="shared" si="5"/>
        <v>-2073.2927440000003</v>
      </c>
      <c r="L12" s="161">
        <f t="shared" si="1"/>
        <v>2177046.7884359998</v>
      </c>
      <c r="M12" s="161">
        <f t="shared" si="6"/>
        <v>5122822.7072559996</v>
      </c>
      <c r="N12" s="161">
        <f t="shared" si="7"/>
        <v>5122822.7072559996</v>
      </c>
      <c r="O12" s="159">
        <v>2177046.7884359998</v>
      </c>
      <c r="P12" s="161">
        <f t="shared" si="8"/>
        <v>5122822.7072559996</v>
      </c>
      <c r="Q12" s="162"/>
      <c r="R12" s="159">
        <v>0</v>
      </c>
      <c r="S12" s="161">
        <v>0</v>
      </c>
      <c r="T12" s="159">
        <f t="shared" si="2"/>
        <v>2177046.7884359998</v>
      </c>
      <c r="U12" s="160">
        <f t="shared" si="9"/>
        <v>5122822.7072559996</v>
      </c>
      <c r="V12" s="163">
        <v>0</v>
      </c>
      <c r="W12" s="164">
        <v>0</v>
      </c>
      <c r="X12" s="162">
        <v>0</v>
      </c>
      <c r="Y12" s="164">
        <v>0</v>
      </c>
      <c r="AA12" s="163">
        <v>0</v>
      </c>
      <c r="AB12" s="164">
        <v>0</v>
      </c>
    </row>
    <row r="13" spans="1:28" hidden="1">
      <c r="A13" s="148">
        <v>1</v>
      </c>
      <c r="B13" s="153">
        <v>37622</v>
      </c>
      <c r="D13" s="159">
        <v>80343724</v>
      </c>
      <c r="E13" s="160">
        <f t="shared" si="3"/>
        <v>498000691</v>
      </c>
      <c r="F13" s="159">
        <v>81723969</v>
      </c>
      <c r="G13" s="160">
        <f t="shared" si="4"/>
        <v>494256040</v>
      </c>
      <c r="H13" s="159">
        <f t="shared" si="0"/>
        <v>-1380245</v>
      </c>
      <c r="I13" s="160">
        <f t="shared" si="0"/>
        <v>3744651</v>
      </c>
      <c r="J13" s="159">
        <v>557.97720400000003</v>
      </c>
      <c r="K13" s="160">
        <f t="shared" si="5"/>
        <v>-1515.3155400000003</v>
      </c>
      <c r="L13" s="161">
        <f t="shared" si="1"/>
        <v>-1379687.0227959999</v>
      </c>
      <c r="M13" s="161">
        <f t="shared" si="6"/>
        <v>3743135.6844599997</v>
      </c>
      <c r="N13" s="161">
        <f t="shared" si="7"/>
        <v>3743135.6844599997</v>
      </c>
      <c r="O13" s="159">
        <v>-1379687.0227959999</v>
      </c>
      <c r="P13" s="161">
        <f t="shared" si="8"/>
        <v>3743135.6844599997</v>
      </c>
      <c r="Q13" s="162"/>
      <c r="R13" s="159">
        <v>0</v>
      </c>
      <c r="S13" s="161">
        <v>0</v>
      </c>
      <c r="T13" s="159">
        <f t="shared" si="2"/>
        <v>-1379687.0227959999</v>
      </c>
      <c r="U13" s="160">
        <f t="shared" si="9"/>
        <v>3743135.6844599997</v>
      </c>
      <c r="V13" s="163">
        <v>0</v>
      </c>
      <c r="W13" s="164">
        <v>0</v>
      </c>
      <c r="X13" s="162">
        <v>0</v>
      </c>
      <c r="Y13" s="164">
        <v>0</v>
      </c>
      <c r="AA13" s="163">
        <v>0</v>
      </c>
      <c r="AB13" s="164">
        <v>0</v>
      </c>
    </row>
    <row r="14" spans="1:28" hidden="1">
      <c r="A14" s="148">
        <v>1</v>
      </c>
      <c r="B14" s="153">
        <v>37653</v>
      </c>
      <c r="D14" s="159">
        <v>80828615</v>
      </c>
      <c r="E14" s="160">
        <f t="shared" si="3"/>
        <v>578829306</v>
      </c>
      <c r="F14" s="159">
        <v>75416275</v>
      </c>
      <c r="G14" s="160">
        <f t="shared" si="4"/>
        <v>569672315</v>
      </c>
      <c r="H14" s="159">
        <f t="shared" si="0"/>
        <v>5412340</v>
      </c>
      <c r="I14" s="160">
        <f t="shared" si="0"/>
        <v>9156991</v>
      </c>
      <c r="J14" s="159">
        <v>-2189.1313639999998</v>
      </c>
      <c r="K14" s="160">
        <f t="shared" si="5"/>
        <v>-3704.4469040000004</v>
      </c>
      <c r="L14" s="161">
        <f t="shared" si="1"/>
        <v>5410150.868636</v>
      </c>
      <c r="M14" s="161">
        <f t="shared" si="6"/>
        <v>9153286.5530960001</v>
      </c>
      <c r="N14" s="161">
        <f t="shared" si="7"/>
        <v>9153286.5530960001</v>
      </c>
      <c r="O14" s="159">
        <v>5410150.8686360009</v>
      </c>
      <c r="P14" s="161">
        <f t="shared" si="8"/>
        <v>9153286.5530960001</v>
      </c>
      <c r="Q14" s="162"/>
      <c r="R14" s="159">
        <v>0</v>
      </c>
      <c r="S14" s="161">
        <v>0</v>
      </c>
      <c r="T14" s="159">
        <f t="shared" si="2"/>
        <v>5410150.8686360009</v>
      </c>
      <c r="U14" s="160">
        <f t="shared" si="9"/>
        <v>9153286.5530960001</v>
      </c>
      <c r="V14" s="163">
        <v>0</v>
      </c>
      <c r="W14" s="164">
        <v>0</v>
      </c>
      <c r="X14" s="162">
        <v>0</v>
      </c>
      <c r="Y14" s="164">
        <v>0</v>
      </c>
      <c r="AA14" s="163">
        <v>0</v>
      </c>
      <c r="AB14" s="164">
        <v>0</v>
      </c>
    </row>
    <row r="15" spans="1:28" hidden="1">
      <c r="A15" s="148">
        <v>1</v>
      </c>
      <c r="B15" s="153">
        <v>37681</v>
      </c>
      <c r="D15" s="159">
        <v>84928004</v>
      </c>
      <c r="E15" s="160">
        <f t="shared" si="3"/>
        <v>663757310</v>
      </c>
      <c r="F15" s="159">
        <v>77553819</v>
      </c>
      <c r="G15" s="160">
        <f t="shared" si="4"/>
        <v>647226134</v>
      </c>
      <c r="H15" s="159">
        <f t="shared" si="0"/>
        <v>7374185</v>
      </c>
      <c r="I15" s="160">
        <f t="shared" si="0"/>
        <v>16531176</v>
      </c>
      <c r="J15" s="159">
        <v>-2982.8051479999999</v>
      </c>
      <c r="K15" s="160">
        <f t="shared" si="5"/>
        <v>-6687.2520519999998</v>
      </c>
      <c r="L15" s="161">
        <f t="shared" si="1"/>
        <v>7371202.1948520001</v>
      </c>
      <c r="M15" s="161">
        <f t="shared" si="6"/>
        <v>16524488.747948</v>
      </c>
      <c r="N15" s="161">
        <f t="shared" si="7"/>
        <v>16524488.747948</v>
      </c>
      <c r="O15" s="159">
        <v>7371202.1948520001</v>
      </c>
      <c r="P15" s="161">
        <f t="shared" si="8"/>
        <v>16524488.747948</v>
      </c>
      <c r="Q15" s="162"/>
      <c r="R15" s="159">
        <v>0</v>
      </c>
      <c r="S15" s="161">
        <v>0</v>
      </c>
      <c r="T15" s="159">
        <f t="shared" si="2"/>
        <v>7371202.1948520001</v>
      </c>
      <c r="U15" s="160">
        <f t="shared" si="9"/>
        <v>16524488.747948</v>
      </c>
      <c r="V15" s="163">
        <v>0</v>
      </c>
      <c r="W15" s="164">
        <v>0</v>
      </c>
      <c r="X15" s="162">
        <v>0</v>
      </c>
      <c r="Y15" s="164">
        <v>0</v>
      </c>
      <c r="AA15" s="163">
        <v>0</v>
      </c>
      <c r="AB15" s="164">
        <v>0</v>
      </c>
    </row>
    <row r="16" spans="1:28" hidden="1">
      <c r="A16" s="148">
        <v>1</v>
      </c>
      <c r="B16" s="153">
        <v>37712</v>
      </c>
      <c r="D16" s="159">
        <v>67843290</v>
      </c>
      <c r="E16" s="160">
        <f t="shared" si="3"/>
        <v>731600600</v>
      </c>
      <c r="F16" s="159">
        <v>69473916</v>
      </c>
      <c r="G16" s="160">
        <f t="shared" si="4"/>
        <v>716700050</v>
      </c>
      <c r="H16" s="159">
        <f t="shared" si="0"/>
        <v>-1630626</v>
      </c>
      <c r="I16" s="160">
        <f t="shared" si="0"/>
        <v>14900550</v>
      </c>
      <c r="J16" s="159">
        <v>659.69369200000006</v>
      </c>
      <c r="K16" s="160">
        <f t="shared" si="5"/>
        <v>-6027.55836</v>
      </c>
      <c r="L16" s="161">
        <f t="shared" si="1"/>
        <v>-1629966.3063080001</v>
      </c>
      <c r="M16" s="161">
        <f t="shared" si="6"/>
        <v>14894522.441640001</v>
      </c>
      <c r="N16" s="161">
        <f t="shared" si="7"/>
        <v>14894522.441640001</v>
      </c>
      <c r="O16" s="159">
        <v>-1629966.3063079994</v>
      </c>
      <c r="P16" s="161">
        <f t="shared" si="8"/>
        <v>14894522.441640001</v>
      </c>
      <c r="Q16" s="162"/>
      <c r="R16" s="159">
        <v>0</v>
      </c>
      <c r="S16" s="161">
        <v>0</v>
      </c>
      <c r="T16" s="159">
        <f t="shared" si="2"/>
        <v>-1629966.3063079994</v>
      </c>
      <c r="U16" s="160">
        <f t="shared" si="9"/>
        <v>14894522.441640001</v>
      </c>
      <c r="V16" s="163">
        <v>0</v>
      </c>
      <c r="W16" s="164">
        <v>0</v>
      </c>
      <c r="X16" s="162">
        <v>0</v>
      </c>
      <c r="Y16" s="164">
        <v>0</v>
      </c>
      <c r="AA16" s="163">
        <v>0</v>
      </c>
      <c r="AB16" s="164">
        <v>0</v>
      </c>
    </row>
    <row r="17" spans="1:28" hidden="1">
      <c r="A17" s="148">
        <v>1</v>
      </c>
      <c r="B17" s="153">
        <v>37742</v>
      </c>
      <c r="D17" s="159">
        <v>63318113</v>
      </c>
      <c r="E17" s="160">
        <f t="shared" si="3"/>
        <v>794918713</v>
      </c>
      <c r="F17" s="159">
        <v>65590803</v>
      </c>
      <c r="G17" s="160">
        <f t="shared" si="4"/>
        <v>782290853</v>
      </c>
      <c r="H17" s="159">
        <f t="shared" si="0"/>
        <v>-2272690</v>
      </c>
      <c r="I17" s="160">
        <f t="shared" si="0"/>
        <v>12627860</v>
      </c>
      <c r="J17" s="159">
        <v>919.350684</v>
      </c>
      <c r="K17" s="160">
        <f t="shared" si="5"/>
        <v>-5108.207676</v>
      </c>
      <c r="L17" s="161">
        <f t="shared" si="1"/>
        <v>-2271770.6493159998</v>
      </c>
      <c r="M17" s="161">
        <f t="shared" si="6"/>
        <v>12622751.792324001</v>
      </c>
      <c r="N17" s="161">
        <f t="shared" si="7"/>
        <v>12622751.792324001</v>
      </c>
      <c r="O17" s="159">
        <v>-2271770.6493159998</v>
      </c>
      <c r="P17" s="161">
        <f t="shared" si="8"/>
        <v>12622751.792324001</v>
      </c>
      <c r="Q17" s="162"/>
      <c r="R17" s="159">
        <v>283872</v>
      </c>
      <c r="S17" s="161">
        <v>0</v>
      </c>
      <c r="T17" s="159">
        <f t="shared" si="2"/>
        <v>-1987898.6493159998</v>
      </c>
      <c r="U17" s="160">
        <f t="shared" si="9"/>
        <v>12906623.792324001</v>
      </c>
      <c r="V17" s="163">
        <v>0</v>
      </c>
      <c r="W17" s="164">
        <v>0</v>
      </c>
      <c r="X17" s="162">
        <v>0</v>
      </c>
      <c r="Y17" s="164">
        <v>0</v>
      </c>
      <c r="AA17" s="163">
        <v>0</v>
      </c>
      <c r="AB17" s="164">
        <v>0</v>
      </c>
    </row>
    <row r="18" spans="1:28" hidden="1">
      <c r="A18" s="148">
        <v>1</v>
      </c>
      <c r="B18" s="153">
        <v>37773</v>
      </c>
      <c r="C18" s="138" t="s">
        <v>262</v>
      </c>
      <c r="D18" s="165">
        <v>50046037</v>
      </c>
      <c r="E18" s="166">
        <f t="shared" si="3"/>
        <v>844964750</v>
      </c>
      <c r="F18" s="165">
        <v>60835557</v>
      </c>
      <c r="G18" s="166">
        <f t="shared" si="4"/>
        <v>843126410</v>
      </c>
      <c r="H18" s="165">
        <f t="shared" si="0"/>
        <v>-10789520</v>
      </c>
      <c r="I18" s="166">
        <f t="shared" si="0"/>
        <v>1838340</v>
      </c>
      <c r="J18" s="165">
        <v>-4933.6501399999997</v>
      </c>
      <c r="K18" s="166">
        <f t="shared" si="5"/>
        <v>-10041.857816</v>
      </c>
      <c r="L18" s="167">
        <f t="shared" si="1"/>
        <v>-10794453.650140001</v>
      </c>
      <c r="M18" s="167">
        <f t="shared" si="6"/>
        <v>1828298.1421840005</v>
      </c>
      <c r="N18" s="167">
        <f t="shared" si="7"/>
        <v>1828298.1421840005</v>
      </c>
      <c r="O18" s="165">
        <v>-10794453.650140001</v>
      </c>
      <c r="P18" s="167">
        <f t="shared" si="8"/>
        <v>1828298.1421840005</v>
      </c>
      <c r="Q18" s="168"/>
      <c r="R18" s="165">
        <v>0</v>
      </c>
      <c r="S18" s="167">
        <v>0</v>
      </c>
      <c r="T18" s="165">
        <f t="shared" si="2"/>
        <v>-10794453.650140001</v>
      </c>
      <c r="U18" s="166">
        <f t="shared" si="9"/>
        <v>2112170.1421840005</v>
      </c>
      <c r="V18" s="169">
        <v>0</v>
      </c>
      <c r="W18" s="170">
        <v>0</v>
      </c>
      <c r="X18" s="165">
        <v>0</v>
      </c>
      <c r="Y18" s="166">
        <v>0</v>
      </c>
      <c r="Z18" s="171"/>
      <c r="AA18" s="165">
        <v>-22984656.66</v>
      </c>
      <c r="AB18" s="172">
        <v>-22984656.66</v>
      </c>
    </row>
    <row r="19" spans="1:28" hidden="1">
      <c r="A19" s="148"/>
      <c r="B19" s="173"/>
      <c r="D19" s="159"/>
      <c r="E19" s="160"/>
      <c r="F19" s="159"/>
      <c r="G19" s="161"/>
      <c r="H19" s="154"/>
      <c r="I19" s="160"/>
      <c r="J19" s="159"/>
      <c r="K19" s="160"/>
      <c r="L19" s="161"/>
      <c r="M19" s="161"/>
      <c r="N19" s="161"/>
      <c r="O19" s="159"/>
      <c r="P19" s="160"/>
      <c r="Q19" s="174"/>
      <c r="R19" s="159"/>
      <c r="S19" s="161"/>
      <c r="T19" s="159"/>
      <c r="U19" s="160"/>
      <c r="V19" s="163"/>
      <c r="W19" s="174"/>
      <c r="X19" s="159"/>
      <c r="Y19" s="160"/>
      <c r="AA19" s="159"/>
      <c r="AB19" s="160"/>
    </row>
    <row r="20" spans="1:28" ht="9.85" hidden="1" customHeight="1">
      <c r="A20" s="148"/>
      <c r="B20" s="173"/>
      <c r="D20" s="165"/>
      <c r="E20" s="166"/>
      <c r="F20" s="165"/>
      <c r="G20" s="167"/>
      <c r="H20" s="165"/>
      <c r="I20" s="167"/>
      <c r="J20" s="165"/>
      <c r="K20" s="166"/>
      <c r="L20" s="167"/>
      <c r="M20" s="167"/>
      <c r="N20" s="167"/>
      <c r="O20" s="165"/>
      <c r="P20" s="166"/>
      <c r="Q20" s="162"/>
      <c r="R20" s="167"/>
      <c r="S20" s="167"/>
      <c r="T20" s="165"/>
      <c r="U20" s="166"/>
      <c r="V20" s="169"/>
      <c r="W20" s="170"/>
      <c r="X20" s="167"/>
      <c r="Y20" s="166"/>
      <c r="Z20" s="175"/>
      <c r="AA20" s="165"/>
      <c r="AB20" s="166"/>
    </row>
    <row r="21" spans="1:28" hidden="1">
      <c r="A21" s="148"/>
      <c r="B21" s="173"/>
      <c r="C21" s="176"/>
      <c r="D21" s="161"/>
      <c r="E21" s="177"/>
      <c r="F21" s="161"/>
      <c r="G21" s="177"/>
      <c r="H21" s="161"/>
      <c r="I21" s="161"/>
      <c r="J21" s="159"/>
      <c r="K21" s="160"/>
      <c r="L21" s="161"/>
      <c r="M21" s="161"/>
      <c r="N21" s="177"/>
      <c r="O21" s="161"/>
      <c r="P21" s="160"/>
      <c r="Q21" s="174"/>
      <c r="R21" s="161"/>
      <c r="S21" s="177"/>
      <c r="T21" s="161"/>
      <c r="U21" s="177"/>
      <c r="V21" s="174"/>
      <c r="W21" s="178"/>
      <c r="X21" s="161"/>
      <c r="Y21" s="177"/>
      <c r="Z21" s="179"/>
      <c r="AA21" s="161"/>
      <c r="AB21" s="177"/>
    </row>
    <row r="22" spans="1:28" hidden="1">
      <c r="A22" s="148">
        <v>2</v>
      </c>
      <c r="B22" s="153">
        <v>37803</v>
      </c>
      <c r="C22" s="176" t="s">
        <v>261</v>
      </c>
      <c r="D22" s="161">
        <v>65184355.353712201</v>
      </c>
      <c r="E22" s="160">
        <f>D22+E18</f>
        <v>910149105.3537122</v>
      </c>
      <c r="F22" s="159">
        <v>64630576.330320001</v>
      </c>
      <c r="G22" s="160">
        <f>F22+G18</f>
        <v>907756986.33032</v>
      </c>
      <c r="H22" s="159">
        <f t="shared" ref="H22:I33" si="10">D22-F22</f>
        <v>553779.02339220047</v>
      </c>
      <c r="I22" s="160">
        <f t="shared" si="10"/>
        <v>2392119.0233922005</v>
      </c>
      <c r="J22" s="159">
        <f t="shared" ref="J22:J28" si="11">H22*-0.000404</f>
        <v>-223.72672545044898</v>
      </c>
      <c r="K22" s="160">
        <f>J22+K18</f>
        <v>-10265.584541450449</v>
      </c>
      <c r="L22" s="161">
        <f t="shared" ref="L22:L33" si="12">H22+J22</f>
        <v>553555.29666674999</v>
      </c>
      <c r="M22" s="161">
        <f>L22</f>
        <v>553555.29666674999</v>
      </c>
      <c r="N22" s="161">
        <f>L22+N18</f>
        <v>2381853.4388507502</v>
      </c>
      <c r="O22" s="159">
        <v>553555.29666674975</v>
      </c>
      <c r="P22" s="160">
        <f>O22+P18</f>
        <v>2381853.4388507502</v>
      </c>
      <c r="Q22" s="162"/>
      <c r="R22" s="159"/>
      <c r="S22" s="160">
        <v>0</v>
      </c>
      <c r="T22" s="159">
        <f t="shared" ref="T22:T33" si="13">O22+R22</f>
        <v>553555.29666674975</v>
      </c>
      <c r="U22" s="161">
        <f>T22+U18</f>
        <v>2665725.4388507502</v>
      </c>
      <c r="V22" s="159">
        <v>0</v>
      </c>
      <c r="W22" s="161">
        <f>V22+W18</f>
        <v>0</v>
      </c>
      <c r="X22" s="159">
        <v>0</v>
      </c>
      <c r="Y22" s="160">
        <v>0</v>
      </c>
      <c r="Z22" s="176"/>
      <c r="AA22" s="161">
        <v>9795.7099999999991</v>
      </c>
      <c r="AB22" s="160">
        <v>-22974860.949999999</v>
      </c>
    </row>
    <row r="23" spans="1:28" hidden="1">
      <c r="A23" s="148">
        <v>2</v>
      </c>
      <c r="B23" s="153">
        <v>37834</v>
      </c>
      <c r="C23" s="176" t="s">
        <v>261</v>
      </c>
      <c r="D23" s="161">
        <v>64674166.473712102</v>
      </c>
      <c r="E23" s="160">
        <f t="shared" ref="E23:E33" si="14">D23+E22</f>
        <v>974823271.82742429</v>
      </c>
      <c r="F23" s="159">
        <v>63110327.900528997</v>
      </c>
      <c r="G23" s="160">
        <f t="shared" ref="G23:G33" si="15">F23+G22</f>
        <v>970867314.23084903</v>
      </c>
      <c r="H23" s="159">
        <f t="shared" si="10"/>
        <v>1563838.5731831044</v>
      </c>
      <c r="I23" s="160">
        <f t="shared" si="10"/>
        <v>3955957.5965752602</v>
      </c>
      <c r="J23" s="159">
        <f t="shared" si="11"/>
        <v>-631.79078356597415</v>
      </c>
      <c r="K23" s="160">
        <f t="shared" ref="K23:K33" si="16">J23+K22</f>
        <v>-10897.375325016423</v>
      </c>
      <c r="L23" s="161">
        <f t="shared" si="12"/>
        <v>1563206.7823995384</v>
      </c>
      <c r="M23" s="161">
        <f t="shared" ref="M23:M33" si="17">M22+L23</f>
        <v>2116762.0790662887</v>
      </c>
      <c r="N23" s="161">
        <f t="shared" ref="N23:N33" si="18">N22+L23</f>
        <v>3945060.2212502887</v>
      </c>
      <c r="O23" s="159">
        <v>1563206.7823995389</v>
      </c>
      <c r="P23" s="160">
        <f t="shared" ref="P23:P33" si="19">O23+P22</f>
        <v>3945060.2212502891</v>
      </c>
      <c r="Q23" s="162"/>
      <c r="R23" s="159">
        <v>0</v>
      </c>
      <c r="S23" s="160">
        <v>0</v>
      </c>
      <c r="T23" s="159">
        <f t="shared" si="13"/>
        <v>1563206.7823995389</v>
      </c>
      <c r="U23" s="161">
        <f t="shared" ref="U23:U33" si="20">T23+U22</f>
        <v>4228932.2212502891</v>
      </c>
      <c r="V23" s="159">
        <v>0</v>
      </c>
      <c r="W23" s="161">
        <f t="shared" ref="W23:W33" si="21">V23+W22</f>
        <v>0</v>
      </c>
      <c r="X23" s="159">
        <v>0</v>
      </c>
      <c r="Y23" s="160">
        <v>0</v>
      </c>
      <c r="AA23" s="159">
        <v>9489.59</v>
      </c>
      <c r="AB23" s="160">
        <v>-22965371.359999999</v>
      </c>
    </row>
    <row r="24" spans="1:28" hidden="1">
      <c r="A24" s="148">
        <v>2</v>
      </c>
      <c r="B24" s="153">
        <v>37865</v>
      </c>
      <c r="C24" s="176" t="s">
        <v>261</v>
      </c>
      <c r="D24" s="161">
        <v>66766678.353712201</v>
      </c>
      <c r="E24" s="160">
        <f t="shared" si="14"/>
        <v>1041589950.1811365</v>
      </c>
      <c r="F24" s="159">
        <v>62478495.438176997</v>
      </c>
      <c r="G24" s="160">
        <f t="shared" si="15"/>
        <v>1033345809.669026</v>
      </c>
      <c r="H24" s="159">
        <f t="shared" si="10"/>
        <v>4288182.9155352041</v>
      </c>
      <c r="I24" s="160">
        <f t="shared" si="10"/>
        <v>8244140.5121104717</v>
      </c>
      <c r="J24" s="159">
        <f t="shared" si="11"/>
        <v>-1732.4258978762225</v>
      </c>
      <c r="K24" s="160">
        <f t="shared" si="16"/>
        <v>-12629.801222892645</v>
      </c>
      <c r="L24" s="161">
        <f t="shared" si="12"/>
        <v>4286450.4896373283</v>
      </c>
      <c r="M24" s="161">
        <f t="shared" si="17"/>
        <v>6403212.568703617</v>
      </c>
      <c r="N24" s="161">
        <f t="shared" si="18"/>
        <v>8231510.7108876165</v>
      </c>
      <c r="O24" s="159">
        <v>4286450.4896373283</v>
      </c>
      <c r="P24" s="160">
        <f t="shared" si="19"/>
        <v>8231510.7108876174</v>
      </c>
      <c r="Q24" s="162"/>
      <c r="R24" s="159">
        <v>0</v>
      </c>
      <c r="S24" s="160">
        <v>0</v>
      </c>
      <c r="T24" s="159">
        <f t="shared" si="13"/>
        <v>4286450.4896373283</v>
      </c>
      <c r="U24" s="160">
        <f t="shared" si="20"/>
        <v>8515382.7108876184</v>
      </c>
      <c r="V24" s="159">
        <v>0</v>
      </c>
      <c r="W24" s="161">
        <f t="shared" si="21"/>
        <v>0</v>
      </c>
      <c r="X24" s="159">
        <v>0</v>
      </c>
      <c r="Y24" s="160">
        <v>0</v>
      </c>
      <c r="AA24" s="159">
        <v>9183.4699999999993</v>
      </c>
      <c r="AB24" s="160">
        <v>-22956187.890000001</v>
      </c>
    </row>
    <row r="25" spans="1:28" hidden="1">
      <c r="A25" s="148">
        <v>2</v>
      </c>
      <c r="B25" s="153">
        <v>37895</v>
      </c>
      <c r="C25" s="176" t="s">
        <v>261</v>
      </c>
      <c r="D25" s="161">
        <v>74949819.353712201</v>
      </c>
      <c r="E25" s="160">
        <f t="shared" si="14"/>
        <v>1116539769.5348487</v>
      </c>
      <c r="F25" s="159">
        <v>68971840.775838003</v>
      </c>
      <c r="G25" s="160">
        <f t="shared" si="15"/>
        <v>1102317650.444864</v>
      </c>
      <c r="H25" s="159">
        <f t="shared" si="10"/>
        <v>5977978.5778741986</v>
      </c>
      <c r="I25" s="160">
        <f t="shared" si="10"/>
        <v>14222119.089984655</v>
      </c>
      <c r="J25" s="159">
        <f t="shared" si="11"/>
        <v>-2415.1033454611761</v>
      </c>
      <c r="K25" s="160">
        <f t="shared" si="16"/>
        <v>-15044.904568353821</v>
      </c>
      <c r="L25" s="161">
        <f t="shared" si="12"/>
        <v>5975563.4745287374</v>
      </c>
      <c r="M25" s="161">
        <f t="shared" si="17"/>
        <v>12378776.043232355</v>
      </c>
      <c r="N25" s="161">
        <f t="shared" si="18"/>
        <v>14207074.185416354</v>
      </c>
      <c r="O25" s="159">
        <v>5975563.4745287383</v>
      </c>
      <c r="P25" s="160">
        <f t="shared" si="19"/>
        <v>14207074.185416356</v>
      </c>
      <c r="Q25" s="162"/>
      <c r="R25" s="159">
        <v>0</v>
      </c>
      <c r="S25" s="160">
        <v>0</v>
      </c>
      <c r="T25" s="159">
        <f t="shared" si="13"/>
        <v>5975563.4745287383</v>
      </c>
      <c r="U25" s="160">
        <f t="shared" si="20"/>
        <v>14490946.185416356</v>
      </c>
      <c r="V25" s="159">
        <v>0</v>
      </c>
      <c r="W25" s="161">
        <f t="shared" si="21"/>
        <v>0</v>
      </c>
      <c r="X25" s="159">
        <v>0</v>
      </c>
      <c r="Y25" s="160">
        <v>0</v>
      </c>
      <c r="AA25" s="159">
        <v>9087.67</v>
      </c>
      <c r="AB25" s="160">
        <v>-22947100.219999999</v>
      </c>
    </row>
    <row r="26" spans="1:28" hidden="1">
      <c r="A26" s="148">
        <v>2</v>
      </c>
      <c r="B26" s="153">
        <v>37926</v>
      </c>
      <c r="C26" s="176" t="s">
        <v>261</v>
      </c>
      <c r="D26" s="161">
        <v>85103091.353712201</v>
      </c>
      <c r="E26" s="160">
        <f t="shared" si="14"/>
        <v>1201642860.8885608</v>
      </c>
      <c r="F26" s="159">
        <v>82180750.522962004</v>
      </c>
      <c r="G26" s="160">
        <f t="shared" si="15"/>
        <v>1184498400.9678261</v>
      </c>
      <c r="H26" s="159">
        <f t="shared" si="10"/>
        <v>2922340.8307501972</v>
      </c>
      <c r="I26" s="160">
        <f t="shared" si="10"/>
        <v>17144459.920734644</v>
      </c>
      <c r="J26" s="159">
        <f t="shared" si="11"/>
        <v>-1180.6256956230798</v>
      </c>
      <c r="K26" s="160">
        <f t="shared" si="16"/>
        <v>-16225.5302639769</v>
      </c>
      <c r="L26" s="161">
        <f t="shared" si="12"/>
        <v>2921160.2050545742</v>
      </c>
      <c r="M26" s="161">
        <f t="shared" si="17"/>
        <v>15299936.248286929</v>
      </c>
      <c r="N26" s="161">
        <f t="shared" si="18"/>
        <v>17128234.390470929</v>
      </c>
      <c r="O26" s="159">
        <v>2921160.2050545737</v>
      </c>
      <c r="P26" s="160">
        <f t="shared" si="19"/>
        <v>17128234.390470929</v>
      </c>
      <c r="Q26" s="162"/>
      <c r="R26" s="159">
        <v>0</v>
      </c>
      <c r="S26" s="160">
        <v>0</v>
      </c>
      <c r="T26" s="159">
        <f t="shared" si="13"/>
        <v>2921160.2050545737</v>
      </c>
      <c r="U26" s="160">
        <f t="shared" si="20"/>
        <v>17412106.390470929</v>
      </c>
      <c r="V26" s="159">
        <v>0</v>
      </c>
      <c r="W26" s="161">
        <f t="shared" si="21"/>
        <v>0</v>
      </c>
      <c r="X26" s="159">
        <v>0</v>
      </c>
      <c r="Y26" s="160">
        <v>0</v>
      </c>
      <c r="AA26" s="159">
        <v>8794.52</v>
      </c>
      <c r="AB26" s="160">
        <v>-22938305.699999999</v>
      </c>
    </row>
    <row r="27" spans="1:28" hidden="1">
      <c r="A27" s="148">
        <v>2</v>
      </c>
      <c r="B27" s="153">
        <v>37956</v>
      </c>
      <c r="C27" s="176" t="s">
        <v>261</v>
      </c>
      <c r="D27" s="161">
        <v>92860817.353712201</v>
      </c>
      <c r="E27" s="160">
        <f t="shared" si="14"/>
        <v>1294503678.2422729</v>
      </c>
      <c r="F27" s="159">
        <v>89484104.071362004</v>
      </c>
      <c r="G27" s="160">
        <f t="shared" si="15"/>
        <v>1273982505.0391881</v>
      </c>
      <c r="H27" s="159">
        <f t="shared" si="10"/>
        <v>3376713.2823501974</v>
      </c>
      <c r="I27" s="160">
        <f t="shared" si="10"/>
        <v>20521173.203084707</v>
      </c>
      <c r="J27" s="159">
        <f t="shared" si="11"/>
        <v>-1364.1921660694798</v>
      </c>
      <c r="K27" s="160">
        <f t="shared" si="16"/>
        <v>-17589.722430046379</v>
      </c>
      <c r="L27" s="161">
        <f t="shared" si="12"/>
        <v>3375349.0901841279</v>
      </c>
      <c r="M27" s="161">
        <f t="shared" si="17"/>
        <v>18675285.338471055</v>
      </c>
      <c r="N27" s="161">
        <f t="shared" si="18"/>
        <v>20503583.480655059</v>
      </c>
      <c r="O27" s="159">
        <v>3375349.090184126</v>
      </c>
      <c r="P27" s="160">
        <f t="shared" si="19"/>
        <v>20503583.480655055</v>
      </c>
      <c r="Q27" s="162"/>
      <c r="R27" s="159">
        <v>0</v>
      </c>
      <c r="S27" s="160">
        <v>0</v>
      </c>
      <c r="T27" s="159">
        <f t="shared" si="13"/>
        <v>3375349.090184126</v>
      </c>
      <c r="U27" s="160">
        <f t="shared" si="20"/>
        <v>20787455.480655055</v>
      </c>
      <c r="V27" s="159">
        <v>0</v>
      </c>
      <c r="W27" s="161">
        <f t="shared" si="21"/>
        <v>0</v>
      </c>
      <c r="X27" s="159">
        <v>0</v>
      </c>
      <c r="Y27" s="160">
        <v>0</v>
      </c>
      <c r="AA27" s="159">
        <v>881777.83603121259</v>
      </c>
      <c r="AB27" s="160">
        <v>-22056527.863968786</v>
      </c>
    </row>
    <row r="28" spans="1:28" hidden="1">
      <c r="A28" s="148">
        <v>2</v>
      </c>
      <c r="B28" s="153">
        <v>37987</v>
      </c>
      <c r="C28" s="176" t="s">
        <v>260</v>
      </c>
      <c r="D28" s="161">
        <v>91025416.826670602</v>
      </c>
      <c r="E28" s="160">
        <f t="shared" si="14"/>
        <v>1385529095.0689435</v>
      </c>
      <c r="F28" s="159">
        <v>90476339.793839991</v>
      </c>
      <c r="G28" s="160">
        <f t="shared" si="15"/>
        <v>1364458844.8330281</v>
      </c>
      <c r="H28" s="159">
        <f t="shared" si="10"/>
        <v>549077.03283061087</v>
      </c>
      <c r="I28" s="160">
        <f t="shared" si="10"/>
        <v>21070250.235915422</v>
      </c>
      <c r="J28" s="159">
        <f t="shared" si="11"/>
        <v>-221.8271212635668</v>
      </c>
      <c r="K28" s="160">
        <f t="shared" si="16"/>
        <v>-17811.549551309945</v>
      </c>
      <c r="L28" s="161">
        <f t="shared" si="12"/>
        <v>548855.20570934727</v>
      </c>
      <c r="M28" s="161">
        <f t="shared" si="17"/>
        <v>19224140.544180401</v>
      </c>
      <c r="N28" s="161">
        <f t="shared" si="18"/>
        <v>21052438.686364405</v>
      </c>
      <c r="O28" s="159">
        <v>548855.20570934564</v>
      </c>
      <c r="P28" s="160">
        <f t="shared" si="19"/>
        <v>21052438.686364401</v>
      </c>
      <c r="Q28" s="162"/>
      <c r="R28" s="159">
        <v>0</v>
      </c>
      <c r="S28" s="160">
        <v>0</v>
      </c>
      <c r="T28" s="159">
        <f t="shared" si="13"/>
        <v>548855.20570934564</v>
      </c>
      <c r="U28" s="160">
        <f t="shared" si="20"/>
        <v>21336310.686364401</v>
      </c>
      <c r="V28" s="159">
        <v>0</v>
      </c>
      <c r="W28" s="161">
        <f t="shared" si="21"/>
        <v>0</v>
      </c>
      <c r="X28" s="159">
        <v>0</v>
      </c>
      <c r="Y28" s="160">
        <v>0</v>
      </c>
      <c r="AA28" s="159">
        <v>1514353.4107343347</v>
      </c>
      <c r="AB28" s="160">
        <v>-20542174.453234453</v>
      </c>
    </row>
    <row r="29" spans="1:28" hidden="1">
      <c r="A29" s="148">
        <v>2</v>
      </c>
      <c r="B29" s="153">
        <v>38018</v>
      </c>
      <c r="C29" s="176" t="s">
        <v>260</v>
      </c>
      <c r="D29" s="161">
        <v>85168466.368182793</v>
      </c>
      <c r="E29" s="160">
        <f t="shared" si="14"/>
        <v>1470697561.4371264</v>
      </c>
      <c r="F29" s="159">
        <v>78597503.295402005</v>
      </c>
      <c r="G29" s="160">
        <f t="shared" si="15"/>
        <v>1443056348.1284301</v>
      </c>
      <c r="H29" s="159">
        <f t="shared" si="10"/>
        <v>6570963.0727807879</v>
      </c>
      <c r="I29" s="160">
        <f t="shared" si="10"/>
        <v>27641213.30869627</v>
      </c>
      <c r="J29" s="159">
        <f>(H29*-0.000404)-12</f>
        <v>-2666.6690814034382</v>
      </c>
      <c r="K29" s="160">
        <f t="shared" si="16"/>
        <v>-20478.218632713382</v>
      </c>
      <c r="L29" s="161">
        <f t="shared" si="12"/>
        <v>6568296.4036993841</v>
      </c>
      <c r="M29" s="161">
        <f t="shared" si="17"/>
        <v>25792436.947879784</v>
      </c>
      <c r="N29" s="161">
        <f t="shared" si="18"/>
        <v>27620735.090063788</v>
      </c>
      <c r="O29" s="159">
        <v>3672077.9297594912</v>
      </c>
      <c r="P29" s="160">
        <f t="shared" si="19"/>
        <v>24724516.616123892</v>
      </c>
      <c r="Q29" s="162"/>
      <c r="R29" s="159">
        <v>2896218.4739398919</v>
      </c>
      <c r="S29" s="160">
        <f>R29</f>
        <v>2896218.4739398919</v>
      </c>
      <c r="T29" s="159">
        <f t="shared" si="13"/>
        <v>6568296.4036993831</v>
      </c>
      <c r="U29" s="160">
        <f t="shared" si="20"/>
        <v>27904607.090063784</v>
      </c>
      <c r="V29" s="159">
        <v>317.39</v>
      </c>
      <c r="W29" s="161">
        <f t="shared" si="21"/>
        <v>317.39</v>
      </c>
      <c r="X29" s="159">
        <f>+R29+V29</f>
        <v>2896535.863939892</v>
      </c>
      <c r="Y29" s="160">
        <f>X29</f>
        <v>2896535.863939892</v>
      </c>
      <c r="AA29" s="159">
        <v>7456337.432761441</v>
      </c>
      <c r="AB29" s="160">
        <v>-13085837.020473011</v>
      </c>
    </row>
    <row r="30" spans="1:28" hidden="1">
      <c r="A30" s="148">
        <v>2</v>
      </c>
      <c r="B30" s="153">
        <v>38047</v>
      </c>
      <c r="C30" s="176" t="s">
        <v>260</v>
      </c>
      <c r="D30" s="161">
        <v>81261266.520378903</v>
      </c>
      <c r="E30" s="160">
        <f t="shared" si="14"/>
        <v>1551958827.9575052</v>
      </c>
      <c r="F30" s="159">
        <v>77150685.999933004</v>
      </c>
      <c r="G30" s="160">
        <f t="shared" si="15"/>
        <v>1520207034.1283631</v>
      </c>
      <c r="H30" s="159">
        <f t="shared" si="10"/>
        <v>4110580.5204458982</v>
      </c>
      <c r="I30" s="160">
        <f t="shared" si="10"/>
        <v>31751793.829142094</v>
      </c>
      <c r="J30" s="159">
        <f>H30*-0.000404</f>
        <v>-1660.674530260143</v>
      </c>
      <c r="K30" s="160">
        <f t="shared" si="16"/>
        <v>-22138.893162973523</v>
      </c>
      <c r="L30" s="161">
        <f t="shared" si="12"/>
        <v>4108919.8459156379</v>
      </c>
      <c r="M30" s="161">
        <f t="shared" si="17"/>
        <v>29901356.793795422</v>
      </c>
      <c r="N30" s="161">
        <f t="shared" si="18"/>
        <v>31729654.935979426</v>
      </c>
      <c r="O30" s="159">
        <v>2054459.922957819</v>
      </c>
      <c r="P30" s="160">
        <f t="shared" si="19"/>
        <v>26778976.539081711</v>
      </c>
      <c r="Q30" s="162"/>
      <c r="R30" s="159">
        <v>2054459.922957819</v>
      </c>
      <c r="S30" s="160">
        <f>R30+S29</f>
        <v>4950678.3968977109</v>
      </c>
      <c r="T30" s="159">
        <f t="shared" si="13"/>
        <v>4108919.8459156379</v>
      </c>
      <c r="U30" s="160">
        <f t="shared" si="20"/>
        <v>32013526.935979422</v>
      </c>
      <c r="V30" s="159">
        <v>10064.349999999999</v>
      </c>
      <c r="W30" s="161">
        <f t="shared" si="21"/>
        <v>10381.739999999998</v>
      </c>
      <c r="X30" s="159">
        <f>V30+R30</f>
        <v>2064524.272957819</v>
      </c>
      <c r="Y30" s="160">
        <f>X30+Y29</f>
        <v>4961060.1368977111</v>
      </c>
      <c r="AA30" s="159">
        <v>5073459.7954890151</v>
      </c>
      <c r="AB30" s="160">
        <v>-8012377.2249839958</v>
      </c>
    </row>
    <row r="31" spans="1:28" hidden="1">
      <c r="A31" s="148">
        <v>2</v>
      </c>
      <c r="B31" s="153">
        <v>38078</v>
      </c>
      <c r="C31" s="176" t="s">
        <v>260</v>
      </c>
      <c r="D31" s="161">
        <v>68754789.720378906</v>
      </c>
      <c r="E31" s="160">
        <f t="shared" si="14"/>
        <v>1620713617.6778841</v>
      </c>
      <c r="F31" s="159">
        <v>65985593.741613001</v>
      </c>
      <c r="G31" s="160">
        <f t="shared" si="15"/>
        <v>1586192627.869976</v>
      </c>
      <c r="H31" s="159">
        <f t="shared" si="10"/>
        <v>2769195.9787659049</v>
      </c>
      <c r="I31" s="160">
        <f t="shared" si="10"/>
        <v>34520989.807908058</v>
      </c>
      <c r="J31" s="159">
        <f>H31*-0.000404</f>
        <v>-1118.7551754214255</v>
      </c>
      <c r="K31" s="160">
        <f t="shared" si="16"/>
        <v>-23257.648338394949</v>
      </c>
      <c r="L31" s="161">
        <f t="shared" si="12"/>
        <v>2768077.2235904834</v>
      </c>
      <c r="M31" s="161">
        <f t="shared" si="17"/>
        <v>32669434.017385904</v>
      </c>
      <c r="N31" s="161">
        <f t="shared" si="18"/>
        <v>34497732.159569912</v>
      </c>
      <c r="O31" s="159">
        <v>1384038.6117952392</v>
      </c>
      <c r="P31" s="160">
        <f t="shared" si="19"/>
        <v>28163015.15087695</v>
      </c>
      <c r="Q31" s="162"/>
      <c r="R31" s="159">
        <v>1384038.611795241</v>
      </c>
      <c r="S31" s="160">
        <f>R31+S30</f>
        <v>6334717.0086929519</v>
      </c>
      <c r="T31" s="159">
        <f t="shared" si="13"/>
        <v>2768077.2235904802</v>
      </c>
      <c r="U31" s="160">
        <f t="shared" si="20"/>
        <v>34781604.159569904</v>
      </c>
      <c r="V31" s="159">
        <v>16970.420000000002</v>
      </c>
      <c r="W31" s="161">
        <f t="shared" si="21"/>
        <v>27352.16</v>
      </c>
      <c r="X31" s="159">
        <f>V31+R31</f>
        <v>1401009.0317952409</v>
      </c>
      <c r="Y31" s="160">
        <f>X31+Y30</f>
        <v>6362069.168692952</v>
      </c>
      <c r="AA31" s="159">
        <v>3629625.7061034581</v>
      </c>
      <c r="AB31" s="160">
        <v>-4382751.5188805377</v>
      </c>
    </row>
    <row r="32" spans="1:28" hidden="1">
      <c r="A32" s="148">
        <v>2</v>
      </c>
      <c r="B32" s="153">
        <v>38108</v>
      </c>
      <c r="C32" s="176" t="s">
        <v>260</v>
      </c>
      <c r="D32" s="161">
        <v>59043755.678364597</v>
      </c>
      <c r="E32" s="160">
        <f t="shared" si="14"/>
        <v>1679757373.3562486</v>
      </c>
      <c r="F32" s="159">
        <v>65152397.161110654</v>
      </c>
      <c r="G32" s="160">
        <f t="shared" si="15"/>
        <v>1651345025.0310867</v>
      </c>
      <c r="H32" s="159">
        <f t="shared" si="10"/>
        <v>-6108641.4827460572</v>
      </c>
      <c r="I32" s="160">
        <f t="shared" si="10"/>
        <v>28412348.325161934</v>
      </c>
      <c r="J32" s="159">
        <f>H32*-0.000404</f>
        <v>2467.8911590294069</v>
      </c>
      <c r="K32" s="160">
        <f t="shared" si="16"/>
        <v>-20789.757179365541</v>
      </c>
      <c r="L32" s="161">
        <f t="shared" si="12"/>
        <v>-6106173.5915870275</v>
      </c>
      <c r="M32" s="161">
        <f t="shared" si="17"/>
        <v>26563260.425798878</v>
      </c>
      <c r="N32" s="161">
        <f t="shared" si="18"/>
        <v>28391558.567982882</v>
      </c>
      <c r="O32" s="159">
        <v>-3053086.795793511</v>
      </c>
      <c r="P32" s="160">
        <f t="shared" si="19"/>
        <v>25109928.355083439</v>
      </c>
      <c r="Q32" s="162"/>
      <c r="R32" s="159">
        <v>-3053086.7957935128</v>
      </c>
      <c r="S32" s="160">
        <f>R32+S31</f>
        <v>3281630.212899439</v>
      </c>
      <c r="T32" s="159">
        <f t="shared" si="13"/>
        <v>-6106173.5915870238</v>
      </c>
      <c r="U32" s="160">
        <f t="shared" si="20"/>
        <v>28675430.567982882</v>
      </c>
      <c r="V32" s="159">
        <v>21186.100000000002</v>
      </c>
      <c r="W32" s="161">
        <f t="shared" si="21"/>
        <v>48538.26</v>
      </c>
      <c r="X32" s="159">
        <f>V32+R32</f>
        <v>-3031900.6957935127</v>
      </c>
      <c r="Y32" s="160">
        <f>X32+Y31</f>
        <v>3330168.4728994393</v>
      </c>
      <c r="Z32" s="180" t="s">
        <v>257</v>
      </c>
      <c r="AA32" s="159">
        <v>-11061062</v>
      </c>
      <c r="AB32" s="160">
        <v>-15443813.518880539</v>
      </c>
    </row>
    <row r="33" spans="1:28" hidden="1">
      <c r="A33" s="148">
        <v>2</v>
      </c>
      <c r="B33" s="153">
        <v>38139</v>
      </c>
      <c r="C33" s="176" t="s">
        <v>260</v>
      </c>
      <c r="D33" s="167">
        <v>67556640.613998204</v>
      </c>
      <c r="E33" s="166">
        <f t="shared" si="14"/>
        <v>1747314013.9702468</v>
      </c>
      <c r="F33" s="165">
        <v>64567369.562437855</v>
      </c>
      <c r="G33" s="166">
        <f t="shared" si="15"/>
        <v>1715912394.5935245</v>
      </c>
      <c r="H33" s="165">
        <f t="shared" si="10"/>
        <v>2989271.0515603498</v>
      </c>
      <c r="I33" s="166">
        <f t="shared" si="10"/>
        <v>31401619.376722336</v>
      </c>
      <c r="J33" s="165">
        <f>H33*-0.000404</f>
        <v>-1207.6655048303812</v>
      </c>
      <c r="K33" s="166">
        <f t="shared" si="16"/>
        <v>-21997.422684195921</v>
      </c>
      <c r="L33" s="165">
        <f t="shared" si="12"/>
        <v>2988063.3860555193</v>
      </c>
      <c r="M33" s="167">
        <f t="shared" si="17"/>
        <v>29551323.811854396</v>
      </c>
      <c r="N33" s="166">
        <f t="shared" si="18"/>
        <v>31379621.9540384</v>
      </c>
      <c r="O33" s="165">
        <v>1494031.6930277571</v>
      </c>
      <c r="P33" s="166">
        <f t="shared" si="19"/>
        <v>26603960.048111197</v>
      </c>
      <c r="Q33" s="168"/>
      <c r="R33" s="165">
        <v>1494031.693027759</v>
      </c>
      <c r="S33" s="166">
        <f>R33+S32</f>
        <v>4775661.905927198</v>
      </c>
      <c r="T33" s="165">
        <f t="shared" si="13"/>
        <v>2988063.3860555161</v>
      </c>
      <c r="U33" s="166">
        <f t="shared" si="20"/>
        <v>31663493.954038396</v>
      </c>
      <c r="V33" s="165">
        <v>11312.28</v>
      </c>
      <c r="W33" s="161">
        <f t="shared" si="21"/>
        <v>59850.54</v>
      </c>
      <c r="X33" s="165">
        <f>V33+R33</f>
        <v>1505343.973027759</v>
      </c>
      <c r="Y33" s="160">
        <f>X33+Y32</f>
        <v>4835512.445927198</v>
      </c>
      <c r="Z33" s="181" t="s">
        <v>257</v>
      </c>
      <c r="AA33" s="165">
        <v>-336099.77346820012</v>
      </c>
      <c r="AB33" s="166">
        <v>-15779913.292348739</v>
      </c>
    </row>
    <row r="34" spans="1:28" hidden="1">
      <c r="A34" s="148"/>
      <c r="B34" s="173"/>
      <c r="C34" s="176"/>
      <c r="D34" s="161"/>
      <c r="E34" s="177"/>
      <c r="F34" s="161"/>
      <c r="G34" s="177"/>
      <c r="H34" s="161"/>
      <c r="I34" s="161"/>
      <c r="J34" s="159"/>
      <c r="K34" s="160"/>
      <c r="L34" s="161"/>
      <c r="M34" s="161"/>
      <c r="N34" s="177"/>
      <c r="O34" s="161"/>
      <c r="P34" s="177"/>
      <c r="Q34" s="174"/>
      <c r="R34" s="161"/>
      <c r="S34" s="177"/>
      <c r="T34" s="161"/>
      <c r="U34" s="177"/>
      <c r="V34" s="174"/>
      <c r="W34" s="178"/>
      <c r="X34" s="161"/>
      <c r="Y34" s="177"/>
      <c r="Z34" s="179"/>
      <c r="AA34" s="161"/>
      <c r="AB34" s="177"/>
    </row>
    <row r="35" spans="1:28" ht="7.55" hidden="1" customHeight="1">
      <c r="A35" s="148"/>
      <c r="B35" s="153"/>
      <c r="C35" s="176"/>
      <c r="D35" s="149"/>
      <c r="E35" s="175"/>
      <c r="F35" s="149"/>
      <c r="G35" s="175"/>
      <c r="H35" s="167"/>
      <c r="I35" s="149"/>
      <c r="J35" s="165"/>
      <c r="K35" s="166"/>
      <c r="L35" s="167"/>
      <c r="M35" s="167"/>
      <c r="N35" s="166"/>
      <c r="O35" s="149"/>
      <c r="P35" s="175"/>
      <c r="Q35" s="149"/>
      <c r="R35" s="149"/>
      <c r="S35" s="175"/>
      <c r="T35" s="149"/>
      <c r="U35" s="175"/>
      <c r="V35" s="149"/>
      <c r="W35" s="175"/>
      <c r="X35" s="149"/>
      <c r="Y35" s="175"/>
      <c r="Z35" s="175"/>
      <c r="AA35" s="149"/>
      <c r="AB35" s="175"/>
    </row>
    <row r="36" spans="1:28" hidden="1">
      <c r="A36" s="148">
        <v>3</v>
      </c>
      <c r="B36" s="153">
        <v>38169</v>
      </c>
      <c r="C36" s="138" t="s">
        <v>257</v>
      </c>
      <c r="D36" s="159">
        <v>72426753.299780294</v>
      </c>
      <c r="E36" s="160">
        <f>D36+E33</f>
        <v>1819740767.2700272</v>
      </c>
      <c r="F36" s="159">
        <v>69717173.446274996</v>
      </c>
      <c r="G36" s="160">
        <f>F36+G33</f>
        <v>1785629568.0397995</v>
      </c>
      <c r="H36" s="159">
        <f t="shared" ref="H36:I42" si="22">D36-F36</f>
        <v>2709579.8535052985</v>
      </c>
      <c r="I36" s="160">
        <f t="shared" si="22"/>
        <v>34111199.230227709</v>
      </c>
      <c r="J36" s="159">
        <v>-1095.6702608161406</v>
      </c>
      <c r="K36" s="160">
        <f>K33+J36</f>
        <v>-23093.09294501206</v>
      </c>
      <c r="L36" s="161">
        <f t="shared" ref="L36:L47" si="23">H36+J36</f>
        <v>2708484.1832444821</v>
      </c>
      <c r="M36" s="161">
        <f>L36</f>
        <v>2708484.1832444821</v>
      </c>
      <c r="N36" s="161">
        <f>L36+N33</f>
        <v>34088106.137282886</v>
      </c>
      <c r="O36" s="159">
        <v>2708484.1832444817</v>
      </c>
      <c r="P36" s="160">
        <f>O36+P33</f>
        <v>29312444.231355678</v>
      </c>
      <c r="Q36" s="182"/>
      <c r="R36" s="159">
        <v>0</v>
      </c>
      <c r="S36" s="160">
        <f>+R36+S33</f>
        <v>4775661.905927198</v>
      </c>
      <c r="T36" s="159">
        <f t="shared" ref="T36:U47" si="24">O36+R36</f>
        <v>2708484.1832444817</v>
      </c>
      <c r="U36" s="177">
        <f t="shared" si="24"/>
        <v>34088106.137282878</v>
      </c>
      <c r="V36" s="159">
        <v>17238.18</v>
      </c>
      <c r="W36" s="177">
        <f>+W33+V36</f>
        <v>77088.72</v>
      </c>
      <c r="X36" s="161">
        <f t="shared" ref="X36:X47" si="25">+R36+V36</f>
        <v>17238.18</v>
      </c>
      <c r="Y36" s="160">
        <f>+X36+Y33</f>
        <v>4852750.6259271977</v>
      </c>
      <c r="Z36" s="155"/>
      <c r="AA36" s="156">
        <v>2969709</v>
      </c>
      <c r="AB36" s="155">
        <v>-12810204.292348739</v>
      </c>
    </row>
    <row r="37" spans="1:28" hidden="1">
      <c r="A37" s="148">
        <v>3</v>
      </c>
      <c r="B37" s="153">
        <v>38200</v>
      </c>
      <c r="C37" s="176" t="s">
        <v>257</v>
      </c>
      <c r="D37" s="159">
        <v>69270006.133113593</v>
      </c>
      <c r="E37" s="160">
        <f t="shared" ref="E37:E47" si="26">+E36+D37</f>
        <v>1889010773.4031408</v>
      </c>
      <c r="F37" s="159">
        <v>70298182.156748593</v>
      </c>
      <c r="G37" s="160">
        <f t="shared" ref="G37:G47" si="27">+G36+F37</f>
        <v>1855927750.196548</v>
      </c>
      <c r="H37" s="159">
        <f t="shared" si="22"/>
        <v>-1028176.023635</v>
      </c>
      <c r="I37" s="160">
        <f t="shared" si="22"/>
        <v>33083023.206592798</v>
      </c>
      <c r="J37" s="159">
        <v>416.38311354854</v>
      </c>
      <c r="K37" s="160">
        <f t="shared" ref="K37:K47" si="28">+K36+J37</f>
        <v>-22676.709831463519</v>
      </c>
      <c r="L37" s="161">
        <f t="shared" si="23"/>
        <v>-1027759.6405214515</v>
      </c>
      <c r="M37" s="161">
        <f t="shared" ref="M37:M47" si="29">M36+L37</f>
        <v>1680724.5427230308</v>
      </c>
      <c r="N37" s="161">
        <f t="shared" ref="N37:N42" si="30">N36+L37</f>
        <v>33060346.496761434</v>
      </c>
      <c r="O37" s="159">
        <v>-1027759.6405214518</v>
      </c>
      <c r="P37" s="160">
        <f t="shared" ref="P37:P47" si="31">+P36+O37</f>
        <v>28284684.590834226</v>
      </c>
      <c r="Q37" s="182"/>
      <c r="R37" s="159">
        <v>0</v>
      </c>
      <c r="S37" s="160">
        <f t="shared" ref="S37:S47" si="32">R37+S36</f>
        <v>4775661.905927198</v>
      </c>
      <c r="T37" s="159">
        <f t="shared" si="24"/>
        <v>-1027759.6405214518</v>
      </c>
      <c r="U37" s="161">
        <f t="shared" si="24"/>
        <v>33060346.496761426</v>
      </c>
      <c r="V37" s="159">
        <v>15772.039999999999</v>
      </c>
      <c r="W37" s="161">
        <f t="shared" ref="W37:W47" si="33">+W36+V37</f>
        <v>92860.76</v>
      </c>
      <c r="X37" s="159">
        <f t="shared" si="25"/>
        <v>15772.039999999999</v>
      </c>
      <c r="Y37" s="160">
        <f t="shared" ref="Y37:Y47" si="34">+X37+Y36</f>
        <v>4868522.6659271978</v>
      </c>
      <c r="Z37" s="183"/>
      <c r="AA37" s="161">
        <v>-905000</v>
      </c>
      <c r="AB37" s="160">
        <v>-13715204.292348739</v>
      </c>
    </row>
    <row r="38" spans="1:28" hidden="1">
      <c r="A38" s="148">
        <v>3</v>
      </c>
      <c r="B38" s="153">
        <v>38231</v>
      </c>
      <c r="C38" s="176" t="s">
        <v>257</v>
      </c>
      <c r="D38" s="159">
        <v>66899700.516446903</v>
      </c>
      <c r="E38" s="160">
        <f t="shared" si="26"/>
        <v>1955910473.9195876</v>
      </c>
      <c r="F38" s="159">
        <v>66608144.805586994</v>
      </c>
      <c r="G38" s="160">
        <f t="shared" si="27"/>
        <v>1922535895.002135</v>
      </c>
      <c r="H38" s="159">
        <f t="shared" si="22"/>
        <v>291555.71085990965</v>
      </c>
      <c r="I38" s="160">
        <f t="shared" si="22"/>
        <v>33374578.917452574</v>
      </c>
      <c r="J38" s="159">
        <v>-118.7885071874035</v>
      </c>
      <c r="K38" s="160">
        <f t="shared" si="28"/>
        <v>-22795.498338650923</v>
      </c>
      <c r="L38" s="161">
        <f t="shared" si="23"/>
        <v>291436.92235272226</v>
      </c>
      <c r="M38" s="161">
        <f t="shared" si="29"/>
        <v>1972161.4650757532</v>
      </c>
      <c r="N38" s="161">
        <f t="shared" si="30"/>
        <v>33351783.419114158</v>
      </c>
      <c r="O38" s="159">
        <v>291436.92235272378</v>
      </c>
      <c r="P38" s="160">
        <f t="shared" si="31"/>
        <v>28576121.51318695</v>
      </c>
      <c r="Q38" s="182"/>
      <c r="R38" s="159">
        <v>0</v>
      </c>
      <c r="S38" s="160">
        <f t="shared" si="32"/>
        <v>4775661.905927198</v>
      </c>
      <c r="T38" s="159">
        <f t="shared" si="24"/>
        <v>291436.92235272378</v>
      </c>
      <c r="U38" s="160">
        <f t="shared" si="24"/>
        <v>33351783.41911415</v>
      </c>
      <c r="V38" s="159">
        <v>15700.810000000001</v>
      </c>
      <c r="W38" s="161">
        <f t="shared" si="33"/>
        <v>108561.56999999999</v>
      </c>
      <c r="X38" s="159">
        <f t="shared" si="25"/>
        <v>15700.810000000001</v>
      </c>
      <c r="Y38" s="160">
        <f t="shared" si="34"/>
        <v>4884223.4759271974</v>
      </c>
      <c r="Z38" s="176"/>
      <c r="AA38" s="161">
        <v>343993.43661769107</v>
      </c>
      <c r="AB38" s="160">
        <v>-13371210.855731048</v>
      </c>
    </row>
    <row r="39" spans="1:28" hidden="1">
      <c r="A39" s="148">
        <v>3</v>
      </c>
      <c r="B39" s="153">
        <v>38261</v>
      </c>
      <c r="C39" s="176" t="s">
        <v>257</v>
      </c>
      <c r="D39" s="159">
        <v>79322393.216446996</v>
      </c>
      <c r="E39" s="160">
        <f t="shared" si="26"/>
        <v>2035232867.1360345</v>
      </c>
      <c r="F39" s="159">
        <v>74713966.506787002</v>
      </c>
      <c r="G39" s="160">
        <f t="shared" si="27"/>
        <v>1997249861.5089221</v>
      </c>
      <c r="H39" s="159">
        <f t="shared" si="22"/>
        <v>4608426.7096599936</v>
      </c>
      <c r="I39" s="160">
        <f t="shared" si="22"/>
        <v>37983005.627112389</v>
      </c>
      <c r="J39" s="159">
        <v>-1863.8043907026374</v>
      </c>
      <c r="K39" s="160">
        <f t="shared" si="28"/>
        <v>-24659.30272935356</v>
      </c>
      <c r="L39" s="161">
        <f t="shared" si="23"/>
        <v>4606562.9052692913</v>
      </c>
      <c r="M39" s="161">
        <f t="shared" si="29"/>
        <v>6578724.3703450449</v>
      </c>
      <c r="N39" s="161">
        <f t="shared" si="30"/>
        <v>37958346.324383453</v>
      </c>
      <c r="O39" s="159">
        <v>4606562.9052692913</v>
      </c>
      <c r="P39" s="160">
        <f t="shared" si="31"/>
        <v>33182684.418456241</v>
      </c>
      <c r="Q39" s="182"/>
      <c r="R39" s="159">
        <v>0</v>
      </c>
      <c r="S39" s="160">
        <f t="shared" si="32"/>
        <v>4775661.905927198</v>
      </c>
      <c r="T39" s="159">
        <f t="shared" si="24"/>
        <v>4606562.9052692913</v>
      </c>
      <c r="U39" s="160">
        <f t="shared" si="24"/>
        <v>37958346.324383438</v>
      </c>
      <c r="V39" s="159">
        <v>17116.5</v>
      </c>
      <c r="W39" s="161">
        <f t="shared" si="33"/>
        <v>125678.06999999999</v>
      </c>
      <c r="X39" s="159">
        <f t="shared" si="25"/>
        <v>17116.5</v>
      </c>
      <c r="Y39" s="160">
        <f t="shared" si="34"/>
        <v>4901339.9759271974</v>
      </c>
      <c r="Z39" s="184"/>
      <c r="AA39" s="159">
        <v>4515551.6605098583</v>
      </c>
      <c r="AB39" s="160">
        <v>-8855659.1952211894</v>
      </c>
    </row>
    <row r="40" spans="1:28" hidden="1">
      <c r="A40" s="148">
        <v>3</v>
      </c>
      <c r="B40" s="153">
        <v>38292</v>
      </c>
      <c r="C40" s="176" t="s">
        <v>257</v>
      </c>
      <c r="D40" s="159">
        <v>86147413.511398703</v>
      </c>
      <c r="E40" s="160">
        <f t="shared" si="26"/>
        <v>2121380280.6474333</v>
      </c>
      <c r="F40" s="159">
        <v>84210823.535925999</v>
      </c>
      <c r="G40" s="160">
        <f t="shared" si="27"/>
        <v>2081460685.0448482</v>
      </c>
      <c r="H40" s="159">
        <f t="shared" si="22"/>
        <v>1936589.9754727036</v>
      </c>
      <c r="I40" s="160">
        <f t="shared" si="22"/>
        <v>39919595.602585077</v>
      </c>
      <c r="J40" s="159">
        <v>-782.3823500909723</v>
      </c>
      <c r="K40" s="160">
        <f t="shared" si="28"/>
        <v>-25441.685079444531</v>
      </c>
      <c r="L40" s="161">
        <f t="shared" si="23"/>
        <v>1935807.5931226127</v>
      </c>
      <c r="M40" s="161">
        <f t="shared" si="29"/>
        <v>8514531.9634676576</v>
      </c>
      <c r="N40" s="161">
        <f t="shared" si="30"/>
        <v>39894153.917506069</v>
      </c>
      <c r="O40" s="159">
        <v>1935807.5931226164</v>
      </c>
      <c r="P40" s="160">
        <f t="shared" si="31"/>
        <v>35118492.011578858</v>
      </c>
      <c r="Q40" s="182"/>
      <c r="R40" s="159">
        <v>0</v>
      </c>
      <c r="S40" s="160">
        <f t="shared" si="32"/>
        <v>4775661.905927198</v>
      </c>
      <c r="T40" s="159">
        <f t="shared" si="24"/>
        <v>1935807.5931226164</v>
      </c>
      <c r="U40" s="160">
        <f t="shared" si="24"/>
        <v>39894153.917506054</v>
      </c>
      <c r="V40" s="159">
        <v>16564.36</v>
      </c>
      <c r="W40" s="161">
        <f t="shared" si="33"/>
        <v>142242.43</v>
      </c>
      <c r="X40" s="159">
        <f t="shared" si="25"/>
        <v>16564.36</v>
      </c>
      <c r="Y40" s="160">
        <f t="shared" si="34"/>
        <v>4917904.3359271977</v>
      </c>
      <c r="AA40" s="159">
        <v>1741963.6219601855</v>
      </c>
      <c r="AB40" s="160">
        <v>-7113695.5732610039</v>
      </c>
    </row>
    <row r="41" spans="1:28" hidden="1">
      <c r="A41" s="148">
        <v>3</v>
      </c>
      <c r="B41" s="153">
        <v>38322</v>
      </c>
      <c r="C41" s="176" t="s">
        <v>257</v>
      </c>
      <c r="D41" s="159">
        <v>95992386.394731998</v>
      </c>
      <c r="E41" s="160">
        <f t="shared" si="26"/>
        <v>2217372667.0421653</v>
      </c>
      <c r="F41" s="159">
        <v>93976935.936486989</v>
      </c>
      <c r="G41" s="160">
        <f t="shared" si="27"/>
        <v>2175437620.9813352</v>
      </c>
      <c r="H41" s="159">
        <f t="shared" si="22"/>
        <v>2015450.4582450092</v>
      </c>
      <c r="I41" s="160">
        <f t="shared" si="22"/>
        <v>41935046.060830116</v>
      </c>
      <c r="J41" s="159">
        <v>-815.24198513098372</v>
      </c>
      <c r="K41" s="160">
        <f t="shared" si="28"/>
        <v>-26256.927064575513</v>
      </c>
      <c r="L41" s="161">
        <f t="shared" si="23"/>
        <v>2014635.2162598781</v>
      </c>
      <c r="M41" s="161">
        <f t="shared" si="29"/>
        <v>10529167.179727536</v>
      </c>
      <c r="N41" s="161">
        <f t="shared" si="30"/>
        <v>41908789.133765951</v>
      </c>
      <c r="O41" s="159">
        <v>2014635.2162598744</v>
      </c>
      <c r="P41" s="160">
        <f t="shared" si="31"/>
        <v>37133127.227838732</v>
      </c>
      <c r="Q41" s="182"/>
      <c r="R41" s="159">
        <v>0</v>
      </c>
      <c r="S41" s="160">
        <f t="shared" si="32"/>
        <v>4775661.905927198</v>
      </c>
      <c r="T41" s="159">
        <f t="shared" si="24"/>
        <v>2014635.2162598744</v>
      </c>
      <c r="U41" s="160">
        <f t="shared" si="24"/>
        <v>41908789.133765928</v>
      </c>
      <c r="V41" s="159">
        <v>17116.5</v>
      </c>
      <c r="W41" s="161">
        <f t="shared" si="33"/>
        <v>159358.93</v>
      </c>
      <c r="X41" s="159">
        <f t="shared" si="25"/>
        <v>17116.5</v>
      </c>
      <c r="Y41" s="160">
        <f t="shared" si="34"/>
        <v>4935020.8359271977</v>
      </c>
      <c r="Z41" s="184"/>
      <c r="AA41" s="159">
        <v>1756483.5407235734</v>
      </c>
      <c r="AB41" s="160">
        <v>-5357212.0325374305</v>
      </c>
    </row>
    <row r="42" spans="1:28" hidden="1">
      <c r="A42" s="148">
        <v>3</v>
      </c>
      <c r="B42" s="153">
        <v>38353</v>
      </c>
      <c r="C42" s="176" t="s">
        <v>259</v>
      </c>
      <c r="D42" s="159">
        <v>98603104.394731998</v>
      </c>
      <c r="E42" s="160">
        <f t="shared" si="26"/>
        <v>2315975771.4368973</v>
      </c>
      <c r="F42" s="159">
        <v>95513123.020098001</v>
      </c>
      <c r="G42" s="160">
        <f t="shared" si="27"/>
        <v>2270950744.0014334</v>
      </c>
      <c r="H42" s="159">
        <f t="shared" si="22"/>
        <v>3089981.3746339977</v>
      </c>
      <c r="I42" s="160">
        <f t="shared" si="22"/>
        <v>45025027.435463905</v>
      </c>
      <c r="J42" s="159">
        <v>-1249.3524753521351</v>
      </c>
      <c r="K42" s="160">
        <f t="shared" si="28"/>
        <v>-27506.279539927647</v>
      </c>
      <c r="L42" s="161">
        <f t="shared" si="23"/>
        <v>3088732.0221586456</v>
      </c>
      <c r="M42" s="161">
        <f t="shared" si="29"/>
        <v>13617899.201886181</v>
      </c>
      <c r="N42" s="161">
        <f t="shared" si="30"/>
        <v>44997521.155924596</v>
      </c>
      <c r="O42" s="159">
        <v>2869091.3646612391</v>
      </c>
      <c r="P42" s="160">
        <f t="shared" si="31"/>
        <v>40002218.592499971</v>
      </c>
      <c r="Q42" s="182"/>
      <c r="R42" s="159">
        <v>219640.65749740321</v>
      </c>
      <c r="S42" s="160">
        <f t="shared" si="32"/>
        <v>4995302.5634246012</v>
      </c>
      <c r="T42" s="159">
        <f t="shared" si="24"/>
        <v>3088732.0221586423</v>
      </c>
      <c r="U42" s="160">
        <f t="shared" si="24"/>
        <v>44997521.155924574</v>
      </c>
      <c r="V42" s="159">
        <v>19294.78</v>
      </c>
      <c r="W42" s="161">
        <f t="shared" si="33"/>
        <v>178653.71</v>
      </c>
      <c r="X42" s="159">
        <f t="shared" si="25"/>
        <v>238935.43749740321</v>
      </c>
      <c r="Y42" s="160">
        <f t="shared" si="34"/>
        <v>5173956.2734246012</v>
      </c>
      <c r="Z42" s="185"/>
      <c r="AA42" s="154">
        <v>3183731.5781713054</v>
      </c>
      <c r="AB42" s="155">
        <v>-2173480.4543661252</v>
      </c>
    </row>
    <row r="43" spans="1:28" hidden="1">
      <c r="A43" s="148">
        <v>3</v>
      </c>
      <c r="B43" s="153">
        <v>38384</v>
      </c>
      <c r="C43" s="176" t="s">
        <v>257</v>
      </c>
      <c r="D43" s="159">
        <v>88725927.394731998</v>
      </c>
      <c r="E43" s="160">
        <f t="shared" si="26"/>
        <v>2404701698.8316293</v>
      </c>
      <c r="F43" s="159">
        <v>83599520.495023996</v>
      </c>
      <c r="G43" s="160">
        <f t="shared" si="27"/>
        <v>2354550264.4964576</v>
      </c>
      <c r="H43" s="159">
        <f>D43-F43</f>
        <v>5126406.8997080028</v>
      </c>
      <c r="I43" s="160">
        <f>H43+I42</f>
        <v>50151434.335171908</v>
      </c>
      <c r="J43" s="159">
        <v>-2073.0683874820334</v>
      </c>
      <c r="K43" s="160">
        <f t="shared" si="28"/>
        <v>-29579.347927409683</v>
      </c>
      <c r="L43" s="161">
        <f t="shared" si="23"/>
        <v>5124333.8313205205</v>
      </c>
      <c r="M43" s="161">
        <f t="shared" si="29"/>
        <v>18742233.033206701</v>
      </c>
      <c r="N43" s="161">
        <f>L43+N42</f>
        <v>50121854.987245113</v>
      </c>
      <c r="O43" s="159">
        <v>51243.33831320703</v>
      </c>
      <c r="P43" s="160">
        <f t="shared" si="31"/>
        <v>40053461.930813178</v>
      </c>
      <c r="Q43" s="182"/>
      <c r="R43" s="159">
        <v>5073090.4930073181</v>
      </c>
      <c r="S43" s="160">
        <f t="shared" si="32"/>
        <v>10068393.056431919</v>
      </c>
      <c r="T43" s="159">
        <f t="shared" si="24"/>
        <v>5124333.8313205251</v>
      </c>
      <c r="U43" s="160">
        <f t="shared" si="24"/>
        <v>50121854.987245098</v>
      </c>
      <c r="V43" s="159">
        <v>18862.260000000002</v>
      </c>
      <c r="W43" s="161">
        <f t="shared" si="33"/>
        <v>197515.97</v>
      </c>
      <c r="X43" s="159">
        <f t="shared" si="25"/>
        <v>5091952.7530073179</v>
      </c>
      <c r="Y43" s="160">
        <f t="shared" si="34"/>
        <v>10265909.026431918</v>
      </c>
      <c r="Z43" s="184"/>
      <c r="AA43" s="159">
        <v>2173480.3593661189</v>
      </c>
      <c r="AB43" s="160">
        <v>0</v>
      </c>
    </row>
    <row r="44" spans="1:28" hidden="1">
      <c r="A44" s="148">
        <v>3</v>
      </c>
      <c r="B44" s="153">
        <v>38412</v>
      </c>
      <c r="C44" s="176" t="s">
        <v>258</v>
      </c>
      <c r="D44" s="159">
        <v>89131538.734929502</v>
      </c>
      <c r="E44" s="160">
        <f t="shared" si="26"/>
        <v>2493833237.5665588</v>
      </c>
      <c r="F44" s="159">
        <v>86090863.631000489</v>
      </c>
      <c r="G44" s="160">
        <f t="shared" si="27"/>
        <v>2440641128.1274581</v>
      </c>
      <c r="H44" s="159">
        <f>D44-F44</f>
        <v>3040675.103929013</v>
      </c>
      <c r="I44" s="160">
        <f>H44+I43</f>
        <v>53192109.439100921</v>
      </c>
      <c r="J44" s="159">
        <v>-1212.4327419873214</v>
      </c>
      <c r="K44" s="160">
        <f t="shared" si="28"/>
        <v>-30791.780669397005</v>
      </c>
      <c r="L44" s="161">
        <f t="shared" si="23"/>
        <v>3039462.6711870255</v>
      </c>
      <c r="M44" s="161">
        <f t="shared" si="29"/>
        <v>21781695.704393726</v>
      </c>
      <c r="N44" s="161">
        <f>L44+N43</f>
        <v>53161317.658432141</v>
      </c>
      <c r="O44" s="159">
        <v>21486.148189902306</v>
      </c>
      <c r="P44" s="160">
        <f t="shared" si="31"/>
        <v>40074948.079003081</v>
      </c>
      <c r="Q44" s="162"/>
      <c r="R44" s="159">
        <v>3017976.5229971185</v>
      </c>
      <c r="S44" s="160">
        <f t="shared" si="32"/>
        <v>13086369.579429038</v>
      </c>
      <c r="T44" s="159">
        <f t="shared" si="24"/>
        <v>3039462.6711870208</v>
      </c>
      <c r="U44" s="160">
        <f t="shared" si="24"/>
        <v>53161317.658432119</v>
      </c>
      <c r="V44" s="159">
        <v>41011.129999999997</v>
      </c>
      <c r="W44" s="161">
        <f t="shared" si="33"/>
        <v>238527.1</v>
      </c>
      <c r="X44" s="159">
        <f t="shared" si="25"/>
        <v>3058987.6529971184</v>
      </c>
      <c r="Y44" s="160">
        <f t="shared" si="34"/>
        <v>13324896.679429036</v>
      </c>
      <c r="AA44" s="159">
        <v>0</v>
      </c>
      <c r="AB44" s="160">
        <v>0</v>
      </c>
    </row>
    <row r="45" spans="1:28" ht="13.25" hidden="1" customHeight="1">
      <c r="A45" s="148">
        <v>3</v>
      </c>
      <c r="B45" s="153">
        <v>38443</v>
      </c>
      <c r="C45" s="176" t="s">
        <v>257</v>
      </c>
      <c r="D45" s="159">
        <v>79808213.499852404</v>
      </c>
      <c r="E45" s="160">
        <f t="shared" si="26"/>
        <v>2573641451.066411</v>
      </c>
      <c r="F45" s="159">
        <v>79275583.785099998</v>
      </c>
      <c r="G45" s="160">
        <f t="shared" si="27"/>
        <v>2519916711.9125581</v>
      </c>
      <c r="H45" s="159">
        <f>D45-F45</f>
        <v>532629.71475240588</v>
      </c>
      <c r="I45" s="160">
        <f>H45+I44</f>
        <v>53724739.153853327</v>
      </c>
      <c r="J45" s="159">
        <v>-211.18240475997197</v>
      </c>
      <c r="K45" s="160">
        <f t="shared" si="28"/>
        <v>-31002.963074156978</v>
      </c>
      <c r="L45" s="161">
        <f t="shared" si="23"/>
        <v>532418.53234764596</v>
      </c>
      <c r="M45" s="161">
        <f t="shared" si="29"/>
        <v>22314114.236741371</v>
      </c>
      <c r="N45" s="161">
        <f>L45+N44</f>
        <v>53693736.19077979</v>
      </c>
      <c r="O45" s="159">
        <v>2662.0926617383957</v>
      </c>
      <c r="P45" s="160">
        <f t="shared" si="31"/>
        <v>40077610.171664819</v>
      </c>
      <c r="Q45" s="162"/>
      <c r="R45" s="159">
        <v>529756.43968590908</v>
      </c>
      <c r="S45" s="160">
        <f t="shared" si="32"/>
        <v>13616126.019114947</v>
      </c>
      <c r="T45" s="159">
        <f t="shared" si="24"/>
        <v>532418.53234764747</v>
      </c>
      <c r="U45" s="160">
        <f t="shared" si="24"/>
        <v>53693736.190779768</v>
      </c>
      <c r="V45" s="159">
        <v>58983.519999999997</v>
      </c>
      <c r="W45" s="161">
        <f t="shared" si="33"/>
        <v>297510.62</v>
      </c>
      <c r="X45" s="159">
        <f t="shared" si="25"/>
        <v>588739.9596859091</v>
      </c>
      <c r="Y45" s="160">
        <f t="shared" si="34"/>
        <v>13913636.639114944</v>
      </c>
      <c r="AA45" s="159">
        <v>0</v>
      </c>
      <c r="AB45" s="160">
        <v>0</v>
      </c>
    </row>
    <row r="46" spans="1:28" ht="13.25" hidden="1" customHeight="1">
      <c r="A46" s="148">
        <v>3</v>
      </c>
      <c r="B46" s="153">
        <v>38473</v>
      </c>
      <c r="C46" s="176" t="s">
        <v>257</v>
      </c>
      <c r="D46" s="159">
        <v>61013758.499852501</v>
      </c>
      <c r="E46" s="160">
        <f t="shared" si="26"/>
        <v>2634655209.5662637</v>
      </c>
      <c r="F46" s="159">
        <v>74193398.594715998</v>
      </c>
      <c r="G46" s="160">
        <f t="shared" si="27"/>
        <v>2594110110.5072742</v>
      </c>
      <c r="H46" s="159">
        <f>D46-F46</f>
        <v>-13179640.094863497</v>
      </c>
      <c r="I46" s="160">
        <f>H46+I45</f>
        <v>40545099.05898983</v>
      </c>
      <c r="J46" s="159">
        <v>5245.5745983248526</v>
      </c>
      <c r="K46" s="160">
        <f t="shared" si="28"/>
        <v>-25757.388475832126</v>
      </c>
      <c r="L46" s="161">
        <f t="shared" si="23"/>
        <v>-13174394.520265171</v>
      </c>
      <c r="M46" s="161">
        <f t="shared" si="29"/>
        <v>9139719.7164762001</v>
      </c>
      <c r="N46" s="161">
        <f>L46+N45</f>
        <v>40519341.670514621</v>
      </c>
      <c r="O46" s="159">
        <v>-4333930.4070774242</v>
      </c>
      <c r="P46" s="160">
        <f t="shared" si="31"/>
        <v>35743679.764587395</v>
      </c>
      <c r="Q46" s="162"/>
      <c r="R46" s="159">
        <v>-8840464.1131877489</v>
      </c>
      <c r="S46" s="160">
        <f t="shared" si="32"/>
        <v>4775661.905927198</v>
      </c>
      <c r="T46" s="159">
        <f t="shared" si="24"/>
        <v>-13174394.520265173</v>
      </c>
      <c r="U46" s="160">
        <f t="shared" si="24"/>
        <v>40519341.670514591</v>
      </c>
      <c r="V46" s="159">
        <v>60007.53</v>
      </c>
      <c r="W46" s="161">
        <f t="shared" si="33"/>
        <v>357518.15</v>
      </c>
      <c r="X46" s="159">
        <f t="shared" si="25"/>
        <v>-8780456.5831877496</v>
      </c>
      <c r="Y46" s="160">
        <f t="shared" si="34"/>
        <v>5133180.0559271947</v>
      </c>
      <c r="Z46" s="180"/>
      <c r="AA46" s="159">
        <v>0</v>
      </c>
      <c r="AB46" s="160">
        <v>0</v>
      </c>
    </row>
    <row r="47" spans="1:28" ht="13.25" hidden="1" customHeight="1">
      <c r="A47" s="148">
        <v>3</v>
      </c>
      <c r="B47" s="153">
        <v>38504</v>
      </c>
      <c r="C47" s="176" t="s">
        <v>257</v>
      </c>
      <c r="D47" s="165">
        <v>72032908.435373396</v>
      </c>
      <c r="E47" s="166">
        <f t="shared" si="26"/>
        <v>2706688118.001637</v>
      </c>
      <c r="F47" s="165">
        <v>71214743</v>
      </c>
      <c r="G47" s="166">
        <f t="shared" si="27"/>
        <v>2665324853.5072742</v>
      </c>
      <c r="H47" s="165">
        <f>D47-F47</f>
        <v>818165.43537339568</v>
      </c>
      <c r="I47" s="166">
        <f>H47+I46</f>
        <v>41363264.494363226</v>
      </c>
      <c r="J47" s="165">
        <v>-324.53883589085189</v>
      </c>
      <c r="K47" s="166">
        <f t="shared" si="28"/>
        <v>-26081.927311722979</v>
      </c>
      <c r="L47" s="165">
        <f t="shared" si="23"/>
        <v>817840.89653750486</v>
      </c>
      <c r="M47" s="167">
        <f t="shared" si="29"/>
        <v>9957560.6130137052</v>
      </c>
      <c r="N47" s="166">
        <f>L47+N46</f>
        <v>41337182.567052126</v>
      </c>
      <c r="O47" s="165">
        <v>817840.39653750509</v>
      </c>
      <c r="P47" s="166">
        <f t="shared" si="31"/>
        <v>36561520.1611249</v>
      </c>
      <c r="Q47" s="168"/>
      <c r="R47" s="165">
        <v>0</v>
      </c>
      <c r="S47" s="166">
        <f t="shared" si="32"/>
        <v>4775661.905927198</v>
      </c>
      <c r="T47" s="165">
        <f t="shared" si="24"/>
        <v>817840.39653750509</v>
      </c>
      <c r="U47" s="166">
        <f t="shared" si="24"/>
        <v>41337182.067052096</v>
      </c>
      <c r="V47" s="165">
        <v>20803.57</v>
      </c>
      <c r="W47" s="167">
        <f t="shared" si="33"/>
        <v>378321.72000000003</v>
      </c>
      <c r="X47" s="165">
        <f t="shared" si="25"/>
        <v>20803.57</v>
      </c>
      <c r="Y47" s="166">
        <f t="shared" si="34"/>
        <v>5153983.625927195</v>
      </c>
      <c r="Z47" s="356"/>
      <c r="AA47" s="165">
        <v>0</v>
      </c>
      <c r="AB47" s="166">
        <v>0</v>
      </c>
    </row>
    <row r="48" spans="1:28" ht="6.75" hidden="1" customHeight="1">
      <c r="B48" s="153"/>
      <c r="D48" s="149"/>
      <c r="E48" s="149"/>
      <c r="F48" s="149"/>
      <c r="G48" s="149"/>
      <c r="H48" s="149"/>
      <c r="I48" s="167"/>
      <c r="J48" s="186"/>
      <c r="K48" s="186"/>
      <c r="L48" s="186"/>
      <c r="M48" s="186"/>
      <c r="N48" s="186"/>
      <c r="O48" s="167"/>
      <c r="P48" s="357"/>
      <c r="Q48" s="186"/>
      <c r="R48" s="186"/>
      <c r="S48" s="358"/>
      <c r="T48" s="168"/>
      <c r="U48" s="357"/>
      <c r="V48" s="149"/>
      <c r="W48" s="149"/>
      <c r="X48" s="149"/>
      <c r="Y48" s="149"/>
      <c r="Z48" s="189"/>
      <c r="AA48" s="189"/>
      <c r="AB48" s="189"/>
    </row>
    <row r="49" spans="1:29" hidden="1">
      <c r="A49" s="148">
        <v>4</v>
      </c>
      <c r="B49" s="153">
        <v>38534</v>
      </c>
      <c r="C49" s="189"/>
      <c r="D49" s="197">
        <v>68411941.758498028</v>
      </c>
      <c r="E49" s="177">
        <f>D49+E47</f>
        <v>2775100059.7601352</v>
      </c>
      <c r="F49" s="187">
        <v>74070384.349716008</v>
      </c>
      <c r="G49" s="177">
        <f>F49+G47</f>
        <v>2739395237.8569903</v>
      </c>
      <c r="H49" s="187">
        <f t="shared" ref="H49:I55" si="35">D49-F49</f>
        <v>-5658442.5912179798</v>
      </c>
      <c r="I49" s="177">
        <f t="shared" si="35"/>
        <v>35704821.903144836</v>
      </c>
      <c r="J49" s="187">
        <v>2252.0601513050497</v>
      </c>
      <c r="K49" s="177">
        <f>J49+K47</f>
        <v>-23829.867160417929</v>
      </c>
      <c r="L49" s="187">
        <f t="shared" ref="L49:L60" si="36">H49+J49</f>
        <v>-5656190.5310666747</v>
      </c>
      <c r="M49" s="187">
        <f>L49</f>
        <v>-5656190.5310666747</v>
      </c>
      <c r="N49" s="177">
        <f>L49+N47</f>
        <v>35680992.035985455</v>
      </c>
      <c r="O49" s="159">
        <v>-5656190.5310666747</v>
      </c>
      <c r="P49" s="177">
        <f>O49+P47</f>
        <v>30905329.630058225</v>
      </c>
      <c r="Q49" s="359"/>
      <c r="R49" s="159">
        <v>0</v>
      </c>
      <c r="S49" s="177">
        <f>+R49+S47</f>
        <v>4775661.905927198</v>
      </c>
      <c r="T49" s="187">
        <f t="shared" ref="T49:U60" si="37">O49+R49</f>
        <v>-5656190.5310666747</v>
      </c>
      <c r="U49" s="177">
        <f t="shared" si="37"/>
        <v>35680991.535985425</v>
      </c>
      <c r="V49" s="159">
        <v>23403.360000000001</v>
      </c>
      <c r="W49" s="177">
        <f>+W47+V49</f>
        <v>401725.08</v>
      </c>
      <c r="X49" s="187">
        <f t="shared" ref="X49:X60" si="38">+R49+V49</f>
        <v>23403.360000000001</v>
      </c>
      <c r="Y49" s="177">
        <f>+X49+Y47</f>
        <v>5177386.9859271953</v>
      </c>
      <c r="Z49" s="189"/>
      <c r="AA49" s="161"/>
      <c r="AB49" s="161"/>
    </row>
    <row r="50" spans="1:29" hidden="1">
      <c r="A50" s="148">
        <v>4</v>
      </c>
      <c r="B50" s="153">
        <v>38565</v>
      </c>
      <c r="C50" s="207"/>
      <c r="D50" s="159">
        <v>75099856.758498028</v>
      </c>
      <c r="E50" s="160">
        <f t="shared" ref="E50:E60" si="39">+E49+D50</f>
        <v>2850199916.5186334</v>
      </c>
      <c r="F50" s="159">
        <v>75878971.789204001</v>
      </c>
      <c r="G50" s="160">
        <f t="shared" ref="G50:G60" si="40">+G49+F50</f>
        <v>2815274209.6461945</v>
      </c>
      <c r="H50" s="159">
        <f t="shared" si="35"/>
        <v>-779115.03070597351</v>
      </c>
      <c r="I50" s="160">
        <f t="shared" si="35"/>
        <v>34925706.872438908</v>
      </c>
      <c r="J50" s="159">
        <v>310.08778222103138</v>
      </c>
      <c r="K50" s="160">
        <f t="shared" ref="K50:K60" si="41">+K49+J50</f>
        <v>-23519.779378196898</v>
      </c>
      <c r="L50" s="159">
        <f t="shared" si="36"/>
        <v>-778804.94292375247</v>
      </c>
      <c r="M50" s="161">
        <f t="shared" ref="M50:M60" si="42">M49+L50</f>
        <v>-6434995.4739904273</v>
      </c>
      <c r="N50" s="160">
        <f t="shared" ref="N50:N55" si="43">N49+L50</f>
        <v>34902187.0930617</v>
      </c>
      <c r="O50" s="159">
        <v>-778804.94292375073</v>
      </c>
      <c r="P50" s="160">
        <f t="shared" ref="P50:P60" si="44">+P49+O50</f>
        <v>30126524.687134475</v>
      </c>
      <c r="Q50" s="162"/>
      <c r="R50" s="159">
        <v>0</v>
      </c>
      <c r="S50" s="160">
        <f t="shared" ref="S50:S60" si="45">R50+S49</f>
        <v>4775661.905927198</v>
      </c>
      <c r="T50" s="159">
        <f t="shared" si="37"/>
        <v>-778804.94292375073</v>
      </c>
      <c r="U50" s="160">
        <f t="shared" si="37"/>
        <v>34902186.593061671</v>
      </c>
      <c r="V50" s="159">
        <v>22951.23</v>
      </c>
      <c r="W50" s="160">
        <f t="shared" ref="W50:W60" si="46">+W49+V50</f>
        <v>424676.31</v>
      </c>
      <c r="X50" s="159">
        <f t="shared" si="38"/>
        <v>22951.23</v>
      </c>
      <c r="Y50" s="160">
        <f t="shared" ref="Y50:Y60" si="47">+X50+Y49</f>
        <v>5200338.2159271957</v>
      </c>
      <c r="Z50" s="189"/>
      <c r="AA50" s="161"/>
      <c r="AB50" s="161"/>
    </row>
    <row r="51" spans="1:29" hidden="1">
      <c r="A51" s="148">
        <v>4</v>
      </c>
      <c r="B51" s="153">
        <v>38596</v>
      </c>
      <c r="C51" s="207"/>
      <c r="D51" s="159">
        <v>77992438.758498028</v>
      </c>
      <c r="E51" s="160">
        <f t="shared" si="39"/>
        <v>2928192355.2771316</v>
      </c>
      <c r="F51" s="159">
        <v>72653042.690820009</v>
      </c>
      <c r="G51" s="160">
        <f t="shared" si="40"/>
        <v>2887927252.3370147</v>
      </c>
      <c r="H51" s="159">
        <f t="shared" si="35"/>
        <v>5339396.0676780194</v>
      </c>
      <c r="I51" s="160">
        <f t="shared" si="35"/>
        <v>40265102.940116882</v>
      </c>
      <c r="J51" s="159">
        <v>-2125.0796349355951</v>
      </c>
      <c r="K51" s="160">
        <f t="shared" si="41"/>
        <v>-25644.859013132493</v>
      </c>
      <c r="L51" s="159">
        <f t="shared" si="36"/>
        <v>5337270.9880430838</v>
      </c>
      <c r="M51" s="161">
        <f t="shared" si="42"/>
        <v>-1097724.4859473435</v>
      </c>
      <c r="N51" s="160">
        <f t="shared" si="43"/>
        <v>40239458.081104785</v>
      </c>
      <c r="O51" s="159">
        <v>5337270.9880430847</v>
      </c>
      <c r="P51" s="160">
        <f t="shared" si="44"/>
        <v>35463795.675177559</v>
      </c>
      <c r="Q51" s="174"/>
      <c r="R51" s="159">
        <v>0</v>
      </c>
      <c r="S51" s="160">
        <f t="shared" si="45"/>
        <v>4775661.905927198</v>
      </c>
      <c r="T51" s="159">
        <f t="shared" si="37"/>
        <v>5337270.9880430847</v>
      </c>
      <c r="U51" s="160">
        <f t="shared" si="37"/>
        <v>40239457.581104755</v>
      </c>
      <c r="V51" s="159">
        <v>22648.420000000002</v>
      </c>
      <c r="W51" s="160">
        <f t="shared" si="46"/>
        <v>447324.73</v>
      </c>
      <c r="X51" s="159">
        <f t="shared" si="38"/>
        <v>22648.420000000002</v>
      </c>
      <c r="Y51" s="160">
        <f t="shared" si="47"/>
        <v>5222986.6359271957</v>
      </c>
      <c r="Z51" s="189"/>
      <c r="AA51" s="161"/>
      <c r="AB51" s="161"/>
    </row>
    <row r="52" spans="1:29" hidden="1">
      <c r="A52" s="148">
        <v>4</v>
      </c>
      <c r="B52" s="153">
        <v>38626</v>
      </c>
      <c r="C52" s="207"/>
      <c r="D52" s="159">
        <v>85827622.758498028</v>
      </c>
      <c r="E52" s="160">
        <f t="shared" si="39"/>
        <v>3014019978.0356297</v>
      </c>
      <c r="F52" s="161">
        <v>80243629.763216004</v>
      </c>
      <c r="G52" s="160">
        <f t="shared" si="40"/>
        <v>2968170882.1002307</v>
      </c>
      <c r="H52" s="161">
        <f t="shared" si="35"/>
        <v>5583992.9952820241</v>
      </c>
      <c r="I52" s="160">
        <f t="shared" si="35"/>
        <v>45849095.935399055</v>
      </c>
      <c r="J52" s="161">
        <v>-2222.4292121222243</v>
      </c>
      <c r="K52" s="160">
        <f t="shared" si="41"/>
        <v>-27867.288225254717</v>
      </c>
      <c r="L52" s="161">
        <f t="shared" si="36"/>
        <v>5581770.5660699019</v>
      </c>
      <c r="M52" s="161">
        <f t="shared" si="42"/>
        <v>4484046.0801225584</v>
      </c>
      <c r="N52" s="160">
        <f t="shared" si="43"/>
        <v>45821228.647174686</v>
      </c>
      <c r="O52" s="159">
        <v>4546659.4922349155</v>
      </c>
      <c r="P52" s="160">
        <f t="shared" si="44"/>
        <v>40010455.167412475</v>
      </c>
      <c r="Q52" s="174"/>
      <c r="R52" s="159">
        <v>1035111.0738349855</v>
      </c>
      <c r="S52" s="160">
        <f t="shared" si="45"/>
        <v>5810772.9797621835</v>
      </c>
      <c r="T52" s="161">
        <f t="shared" si="37"/>
        <v>5581770.566069901</v>
      </c>
      <c r="U52" s="160">
        <f t="shared" si="37"/>
        <v>45821228.147174656</v>
      </c>
      <c r="V52" s="159">
        <v>25445.82</v>
      </c>
      <c r="W52" s="160">
        <f t="shared" si="46"/>
        <v>472770.55</v>
      </c>
      <c r="X52" s="161">
        <f t="shared" si="38"/>
        <v>1060556.8938349856</v>
      </c>
      <c r="Y52" s="160">
        <f t="shared" si="47"/>
        <v>6283543.5297621815</v>
      </c>
      <c r="Z52" s="302"/>
      <c r="AA52" s="161"/>
      <c r="AB52" s="161"/>
    </row>
    <row r="53" spans="1:29" hidden="1">
      <c r="A53" s="148">
        <v>4</v>
      </c>
      <c r="B53" s="153">
        <v>38657</v>
      </c>
      <c r="C53" s="207"/>
      <c r="D53" s="159">
        <v>100834275.37383108</v>
      </c>
      <c r="E53" s="160">
        <f t="shared" si="39"/>
        <v>3114854253.409461</v>
      </c>
      <c r="F53" s="161">
        <v>101324973.1038107</v>
      </c>
      <c r="G53" s="160">
        <f t="shared" si="40"/>
        <v>3069495855.2040415</v>
      </c>
      <c r="H53" s="161">
        <f t="shared" si="35"/>
        <v>-490697.72997961938</v>
      </c>
      <c r="I53" s="160">
        <f t="shared" si="35"/>
        <v>45358398.20541954</v>
      </c>
      <c r="J53" s="161">
        <v>195.29769653186668</v>
      </c>
      <c r="K53" s="160">
        <f t="shared" si="41"/>
        <v>-27671.99052872285</v>
      </c>
      <c r="L53" s="161">
        <f t="shared" si="36"/>
        <v>-490502.43228308752</v>
      </c>
      <c r="M53" s="161">
        <f t="shared" si="42"/>
        <v>3993543.6478394708</v>
      </c>
      <c r="N53" s="160">
        <f t="shared" si="43"/>
        <v>45330726.214891598</v>
      </c>
      <c r="O53" s="159">
        <v>-4905.0243228301406</v>
      </c>
      <c r="P53" s="160">
        <f t="shared" si="44"/>
        <v>40005550.143089645</v>
      </c>
      <c r="Q53" s="174"/>
      <c r="R53" s="159">
        <v>-485597.40796025749</v>
      </c>
      <c r="S53" s="160">
        <f t="shared" si="45"/>
        <v>5325175.571801926</v>
      </c>
      <c r="T53" s="161">
        <f t="shared" si="37"/>
        <v>-490502.43228308763</v>
      </c>
      <c r="U53" s="160">
        <f t="shared" si="37"/>
        <v>45330725.714891568</v>
      </c>
      <c r="V53" s="159">
        <v>29671.46</v>
      </c>
      <c r="W53" s="160">
        <f t="shared" si="46"/>
        <v>502442.01</v>
      </c>
      <c r="X53" s="161">
        <f t="shared" si="38"/>
        <v>-455925.94796025747</v>
      </c>
      <c r="Y53" s="160">
        <f t="shared" si="47"/>
        <v>5827617.5818019239</v>
      </c>
      <c r="Z53" s="189"/>
      <c r="AA53" s="161"/>
      <c r="AB53" s="161"/>
    </row>
    <row r="54" spans="1:29" hidden="1">
      <c r="A54" s="148">
        <v>4</v>
      </c>
      <c r="B54" s="153">
        <v>38687</v>
      </c>
      <c r="C54" s="207"/>
      <c r="D54" s="159">
        <v>124659147.09624203</v>
      </c>
      <c r="E54" s="160">
        <f t="shared" si="39"/>
        <v>3239513400.505703</v>
      </c>
      <c r="F54" s="161">
        <v>114228748.79118812</v>
      </c>
      <c r="G54" s="160">
        <f t="shared" si="40"/>
        <v>3183724603.9952297</v>
      </c>
      <c r="H54" s="161">
        <f t="shared" si="35"/>
        <v>10430398.305053905</v>
      </c>
      <c r="I54" s="160">
        <f t="shared" si="35"/>
        <v>55788796.510473251</v>
      </c>
      <c r="J54" s="161">
        <v>-4151.2985254116356</v>
      </c>
      <c r="K54" s="160">
        <f t="shared" si="41"/>
        <v>-31823.289054134486</v>
      </c>
      <c r="L54" s="161">
        <f t="shared" si="36"/>
        <v>10426247.006528493</v>
      </c>
      <c r="M54" s="161">
        <f t="shared" si="42"/>
        <v>14419790.654367965</v>
      </c>
      <c r="N54" s="160">
        <f t="shared" si="43"/>
        <v>55756973.221420094</v>
      </c>
      <c r="O54" s="159">
        <v>104262.4700652808</v>
      </c>
      <c r="P54" s="160">
        <f t="shared" si="44"/>
        <v>40109812.613154925</v>
      </c>
      <c r="Q54" s="174"/>
      <c r="R54" s="159">
        <v>10321984.536463212</v>
      </c>
      <c r="S54" s="160">
        <f t="shared" si="45"/>
        <v>15647160.108265139</v>
      </c>
      <c r="T54" s="161">
        <f t="shared" si="37"/>
        <v>10426247.006528493</v>
      </c>
      <c r="U54" s="160">
        <f t="shared" si="37"/>
        <v>55756972.721420065</v>
      </c>
      <c r="V54" s="159">
        <v>29938.55</v>
      </c>
      <c r="W54" s="160">
        <f t="shared" si="46"/>
        <v>532380.56000000006</v>
      </c>
      <c r="X54" s="161">
        <f t="shared" si="38"/>
        <v>10351923.086463213</v>
      </c>
      <c r="Y54" s="160">
        <f t="shared" si="47"/>
        <v>16179540.668265138</v>
      </c>
      <c r="Z54" s="207"/>
      <c r="AA54" s="161"/>
      <c r="AB54" s="161"/>
    </row>
    <row r="55" spans="1:29" hidden="1">
      <c r="A55" s="148">
        <v>4</v>
      </c>
      <c r="B55" s="153">
        <v>38718</v>
      </c>
      <c r="C55" s="207"/>
      <c r="D55" s="159">
        <v>104630999.23447217</v>
      </c>
      <c r="E55" s="160">
        <f t="shared" si="39"/>
        <v>3344144399.7401752</v>
      </c>
      <c r="F55" s="161">
        <v>107291961.32717976</v>
      </c>
      <c r="G55" s="160">
        <f t="shared" si="40"/>
        <v>3291016565.3224096</v>
      </c>
      <c r="H55" s="161">
        <f t="shared" si="35"/>
        <v>-2660962.0927075893</v>
      </c>
      <c r="I55" s="160">
        <f t="shared" si="35"/>
        <v>53127834.417765617</v>
      </c>
      <c r="J55" s="161">
        <v>1059.0629128976725</v>
      </c>
      <c r="K55" s="160">
        <f t="shared" si="41"/>
        <v>-30764.226141236813</v>
      </c>
      <c r="L55" s="161">
        <f t="shared" si="36"/>
        <v>-2659903.0297946916</v>
      </c>
      <c r="M55" s="161">
        <f t="shared" si="42"/>
        <v>11759887.624573274</v>
      </c>
      <c r="N55" s="160">
        <f t="shared" si="43"/>
        <v>53097070.191625401</v>
      </c>
      <c r="O55" s="159">
        <v>-26599.03029794246</v>
      </c>
      <c r="P55" s="160">
        <f t="shared" si="44"/>
        <v>40083213.582856983</v>
      </c>
      <c r="Q55" s="174"/>
      <c r="R55" s="159">
        <v>-2633303.9994967449</v>
      </c>
      <c r="S55" s="160">
        <f t="shared" si="45"/>
        <v>13013856.108768394</v>
      </c>
      <c r="T55" s="161">
        <f t="shared" si="37"/>
        <v>-2659903.0297946874</v>
      </c>
      <c r="U55" s="160">
        <f t="shared" si="37"/>
        <v>53097069.691625379</v>
      </c>
      <c r="V55" s="159">
        <v>89612.78</v>
      </c>
      <c r="W55" s="160">
        <f t="shared" si="46"/>
        <v>621993.34000000008</v>
      </c>
      <c r="X55" s="161">
        <f t="shared" si="38"/>
        <v>-2543691.2194967452</v>
      </c>
      <c r="Y55" s="160">
        <f t="shared" si="47"/>
        <v>13635849.448768392</v>
      </c>
      <c r="Z55" s="207"/>
      <c r="AA55" s="161"/>
      <c r="AB55" s="161"/>
    </row>
    <row r="56" spans="1:29" hidden="1">
      <c r="A56" s="148">
        <v>4</v>
      </c>
      <c r="B56" s="153">
        <v>38749</v>
      </c>
      <c r="C56" s="207"/>
      <c r="D56" s="159">
        <v>102024029.55788586</v>
      </c>
      <c r="E56" s="160">
        <f t="shared" si="39"/>
        <v>3446168429.2980609</v>
      </c>
      <c r="F56" s="161">
        <v>99805663.690891728</v>
      </c>
      <c r="G56" s="160">
        <f t="shared" si="40"/>
        <v>3390822229.0133014</v>
      </c>
      <c r="H56" s="161">
        <f>D56-F56</f>
        <v>2218365.8669941276</v>
      </c>
      <c r="I56" s="160">
        <f>H56+I55</f>
        <v>55346200.284759745</v>
      </c>
      <c r="J56" s="161">
        <v>-633.90961506357417</v>
      </c>
      <c r="K56" s="160">
        <f t="shared" si="41"/>
        <v>-31398.135756300388</v>
      </c>
      <c r="L56" s="161">
        <f t="shared" si="36"/>
        <v>2217731.9573790641</v>
      </c>
      <c r="M56" s="161">
        <f t="shared" si="42"/>
        <v>13977619.581952337</v>
      </c>
      <c r="N56" s="160">
        <f>L56+N55</f>
        <v>55314802.149004467</v>
      </c>
      <c r="O56" s="159">
        <v>22177.319573789835</v>
      </c>
      <c r="P56" s="160">
        <f t="shared" si="44"/>
        <v>40105390.902430773</v>
      </c>
      <c r="Q56" s="174"/>
      <c r="R56" s="159">
        <v>2195554.6378052663</v>
      </c>
      <c r="S56" s="160">
        <f t="shared" si="45"/>
        <v>15209410.746573661</v>
      </c>
      <c r="T56" s="161">
        <f t="shared" si="37"/>
        <v>2217731.9573790561</v>
      </c>
      <c r="U56" s="160">
        <f t="shared" si="37"/>
        <v>55314801.64900443</v>
      </c>
      <c r="V56" s="159">
        <v>68094.149999999994</v>
      </c>
      <c r="W56" s="160">
        <f t="shared" si="46"/>
        <v>690087.49000000011</v>
      </c>
      <c r="X56" s="161">
        <f t="shared" si="38"/>
        <v>2263648.7878052662</v>
      </c>
      <c r="Y56" s="160">
        <f t="shared" si="47"/>
        <v>15899498.236573659</v>
      </c>
      <c r="Z56" s="207"/>
      <c r="AA56" s="161"/>
      <c r="AB56" s="161"/>
    </row>
    <row r="57" spans="1:29" hidden="1">
      <c r="A57" s="148">
        <v>4</v>
      </c>
      <c r="B57" s="153">
        <v>38777</v>
      </c>
      <c r="C57" s="207"/>
      <c r="D57" s="159">
        <v>108508429.20494995</v>
      </c>
      <c r="E57" s="160">
        <f t="shared" si="39"/>
        <v>3554676858.5030107</v>
      </c>
      <c r="F57" s="159">
        <v>101462776.98743582</v>
      </c>
      <c r="G57" s="160">
        <f t="shared" si="40"/>
        <v>3492285006.0007372</v>
      </c>
      <c r="H57" s="159">
        <f>D57-F57</f>
        <v>7045652.2175141275</v>
      </c>
      <c r="I57" s="160">
        <f>H57+I56</f>
        <v>62391852.502273872</v>
      </c>
      <c r="J57" s="159">
        <v>-2804.169582570903</v>
      </c>
      <c r="K57" s="160">
        <f t="shared" si="41"/>
        <v>-34202.305338871287</v>
      </c>
      <c r="L57" s="159">
        <f t="shared" si="36"/>
        <v>7042848.0479315566</v>
      </c>
      <c r="M57" s="161">
        <f t="shared" si="42"/>
        <v>21020467.629883893</v>
      </c>
      <c r="N57" s="160">
        <f>L57+N56</f>
        <v>62357650.196936026</v>
      </c>
      <c r="O57" s="159">
        <v>65326.142329894006</v>
      </c>
      <c r="P57" s="160">
        <f t="shared" si="44"/>
        <v>40170717.044760667</v>
      </c>
      <c r="Q57" s="162"/>
      <c r="R57" s="159">
        <v>6977521.9056016635</v>
      </c>
      <c r="S57" s="160">
        <f t="shared" si="45"/>
        <v>22186932.652175322</v>
      </c>
      <c r="T57" s="159">
        <f t="shared" si="37"/>
        <v>7042848.0479315575</v>
      </c>
      <c r="U57" s="160">
        <f t="shared" si="37"/>
        <v>62357649.696935989</v>
      </c>
      <c r="V57" s="159">
        <v>88877.3</v>
      </c>
      <c r="W57" s="160">
        <f t="shared" si="46"/>
        <v>778964.79000000015</v>
      </c>
      <c r="X57" s="159">
        <f t="shared" si="38"/>
        <v>7066399.2056016633</v>
      </c>
      <c r="Y57" s="160">
        <f t="shared" si="47"/>
        <v>22965897.442175321</v>
      </c>
      <c r="AA57" s="161"/>
      <c r="AB57" s="161"/>
    </row>
    <row r="58" spans="1:29" ht="12.8" hidden="1" customHeight="1">
      <c r="A58" s="148">
        <v>4</v>
      </c>
      <c r="B58" s="153">
        <v>38808</v>
      </c>
      <c r="C58" s="207"/>
      <c r="D58" s="159">
        <v>77069135.0794705</v>
      </c>
      <c r="E58" s="160">
        <f t="shared" si="39"/>
        <v>3631745993.5824814</v>
      </c>
      <c r="F58" s="159">
        <v>86590213.145753711</v>
      </c>
      <c r="G58" s="160">
        <f t="shared" si="40"/>
        <v>3578875219.1464911</v>
      </c>
      <c r="H58" s="159">
        <f>D58-F58</f>
        <v>-9521078.0662832111</v>
      </c>
      <c r="I58" s="160">
        <f>H58+I57</f>
        <v>52870774.435990661</v>
      </c>
      <c r="J58" s="159">
        <v>3789.3890703804791</v>
      </c>
      <c r="K58" s="160">
        <f t="shared" si="41"/>
        <v>-30412.916268490808</v>
      </c>
      <c r="L58" s="159">
        <f t="shared" si="36"/>
        <v>-9517288.6772128306</v>
      </c>
      <c r="M58" s="161">
        <f t="shared" si="42"/>
        <v>11503178.952671062</v>
      </c>
      <c r="N58" s="160">
        <f>L58+N57</f>
        <v>52840361.519723192</v>
      </c>
      <c r="O58" s="159">
        <v>-90070.548622705042</v>
      </c>
      <c r="P58" s="160">
        <f t="shared" si="44"/>
        <v>40080646.496137962</v>
      </c>
      <c r="Q58" s="162"/>
      <c r="R58" s="159">
        <v>-9427218.1285901181</v>
      </c>
      <c r="S58" s="160">
        <f t="shared" si="45"/>
        <v>12759714.523585204</v>
      </c>
      <c r="T58" s="159">
        <f t="shared" si="37"/>
        <v>-9517288.6772128232</v>
      </c>
      <c r="U58" s="160">
        <f t="shared" si="37"/>
        <v>52840361.019723162</v>
      </c>
      <c r="V58" s="159">
        <v>135673.54</v>
      </c>
      <c r="W58" s="160">
        <f t="shared" si="46"/>
        <v>914638.33000000019</v>
      </c>
      <c r="X58" s="159">
        <f t="shared" si="38"/>
        <v>-9291544.588590119</v>
      </c>
      <c r="Y58" s="160">
        <f t="shared" si="47"/>
        <v>13674352.853585202</v>
      </c>
      <c r="AA58" s="161"/>
      <c r="AB58" s="161"/>
    </row>
    <row r="59" spans="1:29" ht="12.8" hidden="1" customHeight="1">
      <c r="A59" s="148">
        <v>4</v>
      </c>
      <c r="B59" s="153">
        <v>38838</v>
      </c>
      <c r="C59" s="207"/>
      <c r="D59" s="159">
        <v>64132971.830849953</v>
      </c>
      <c r="E59" s="160">
        <f t="shared" si="39"/>
        <v>3695878965.4133315</v>
      </c>
      <c r="F59" s="159">
        <v>82958419.818329141</v>
      </c>
      <c r="G59" s="160">
        <f t="shared" si="40"/>
        <v>3661833638.9648204</v>
      </c>
      <c r="H59" s="159">
        <f>D59-F59</f>
        <v>-18825447.987479188</v>
      </c>
      <c r="I59" s="160">
        <f>H59+I58</f>
        <v>34045326.448511474</v>
      </c>
      <c r="J59" s="159">
        <v>7492.5282990187407</v>
      </c>
      <c r="K59" s="160">
        <f t="shared" si="41"/>
        <v>-22920.387969472067</v>
      </c>
      <c r="L59" s="159">
        <f t="shared" si="36"/>
        <v>-18817955.459180169</v>
      </c>
      <c r="M59" s="161">
        <f t="shared" si="42"/>
        <v>-7314776.5065091066</v>
      </c>
      <c r="N59" s="160">
        <f>L59+N58</f>
        <v>34022406.060543023</v>
      </c>
      <c r="O59" s="159">
        <v>-10833902.841522168</v>
      </c>
      <c r="P59" s="160">
        <f t="shared" si="44"/>
        <v>29246743.654615793</v>
      </c>
      <c r="Q59" s="162"/>
      <c r="R59" s="159">
        <v>-7984052.617658006</v>
      </c>
      <c r="S59" s="160">
        <f t="shared" si="45"/>
        <v>4775661.905927198</v>
      </c>
      <c r="T59" s="159">
        <f t="shared" si="37"/>
        <v>-18817955.459180176</v>
      </c>
      <c r="U59" s="160">
        <f t="shared" si="37"/>
        <v>34022405.560542993</v>
      </c>
      <c r="V59" s="159">
        <v>69514.41</v>
      </c>
      <c r="W59" s="160">
        <f t="shared" si="46"/>
        <v>984152.74000000022</v>
      </c>
      <c r="X59" s="159">
        <f t="shared" si="38"/>
        <v>-7914538.2076580059</v>
      </c>
      <c r="Y59" s="160">
        <f t="shared" si="47"/>
        <v>5759814.6459271964</v>
      </c>
      <c r="Z59" s="180"/>
      <c r="AA59" s="161"/>
      <c r="AB59" s="161"/>
    </row>
    <row r="60" spans="1:29" ht="13.25" hidden="1" customHeight="1">
      <c r="A60" s="148">
        <v>4</v>
      </c>
      <c r="B60" s="153">
        <v>38869</v>
      </c>
      <c r="C60" s="207"/>
      <c r="D60" s="165">
        <v>73656972.342851937</v>
      </c>
      <c r="E60" s="166">
        <f t="shared" si="39"/>
        <v>3769535937.7561836</v>
      </c>
      <c r="F60" s="165">
        <v>78718897.422895804</v>
      </c>
      <c r="G60" s="166">
        <f t="shared" si="40"/>
        <v>3740552536.3877163</v>
      </c>
      <c r="H60" s="165">
        <f>D60-F60</f>
        <v>-5061925.0800438672</v>
      </c>
      <c r="I60" s="166">
        <f>H60+I59</f>
        <v>28983401.368467607</v>
      </c>
      <c r="J60" s="165">
        <v>1213.7265043761581</v>
      </c>
      <c r="K60" s="166">
        <f t="shared" si="41"/>
        <v>-21706.661465095909</v>
      </c>
      <c r="L60" s="165">
        <f t="shared" si="36"/>
        <v>-5060711.3535394911</v>
      </c>
      <c r="M60" s="167">
        <f t="shared" si="42"/>
        <v>-12375487.860048598</v>
      </c>
      <c r="N60" s="166">
        <f>L60+N59</f>
        <v>28961694.707003534</v>
      </c>
      <c r="O60" s="165">
        <v>-5060711.3535394929</v>
      </c>
      <c r="P60" s="166">
        <f t="shared" si="44"/>
        <v>24186032.3010763</v>
      </c>
      <c r="Q60" s="168"/>
      <c r="R60" s="165">
        <v>0</v>
      </c>
      <c r="S60" s="166">
        <f t="shared" si="45"/>
        <v>4775661.905927198</v>
      </c>
      <c r="T60" s="165">
        <f t="shared" si="37"/>
        <v>-5060711.3535394929</v>
      </c>
      <c r="U60" s="166">
        <f t="shared" si="37"/>
        <v>28961694.207003497</v>
      </c>
      <c r="V60" s="165">
        <v>27181.97</v>
      </c>
      <c r="W60" s="166">
        <f t="shared" si="46"/>
        <v>1011334.7100000002</v>
      </c>
      <c r="X60" s="165">
        <f t="shared" si="38"/>
        <v>27181.97</v>
      </c>
      <c r="Y60" s="166">
        <f t="shared" si="47"/>
        <v>5786996.6159271961</v>
      </c>
      <c r="Z60" s="302"/>
      <c r="AA60" s="161"/>
      <c r="AB60" s="161"/>
    </row>
    <row r="61" spans="1:29" ht="15.75" hidden="1" customHeight="1">
      <c r="A61" s="188" t="s">
        <v>256</v>
      </c>
      <c r="B61" s="153"/>
      <c r="C61" s="207"/>
      <c r="D61" s="161"/>
      <c r="E61" s="161">
        <f>E60</f>
        <v>3769535937.7561836</v>
      </c>
      <c r="F61" s="161"/>
      <c r="G61" s="161">
        <f>G60</f>
        <v>3740552536.3877163</v>
      </c>
      <c r="H61" s="161"/>
      <c r="I61" s="161">
        <f>I60</f>
        <v>28983401.368467607</v>
      </c>
      <c r="J61" s="161"/>
      <c r="K61" s="161">
        <f>K60</f>
        <v>-21706.661465095909</v>
      </c>
      <c r="L61" s="161"/>
      <c r="M61" s="161"/>
      <c r="N61" s="161">
        <f>N60</f>
        <v>28961694.707003534</v>
      </c>
      <c r="O61" s="161"/>
      <c r="P61" s="161">
        <f>P60</f>
        <v>24186032.3010763</v>
      </c>
      <c r="Q61" s="174"/>
      <c r="R61" s="161"/>
      <c r="S61" s="161">
        <f>S60</f>
        <v>4775661.905927198</v>
      </c>
      <c r="T61" s="161"/>
      <c r="U61" s="161">
        <f>U60</f>
        <v>28961694.207003497</v>
      </c>
      <c r="V61" s="161"/>
      <c r="W61" s="161">
        <f>W60</f>
        <v>1011334.7100000002</v>
      </c>
      <c r="X61" s="161"/>
      <c r="Y61" s="161">
        <f>Y60</f>
        <v>5786996.6159271961</v>
      </c>
      <c r="Z61" s="302"/>
      <c r="AA61" s="161"/>
      <c r="AB61" s="161"/>
    </row>
    <row r="62" spans="1:29" ht="13.25" hidden="1" customHeight="1" thickBot="1">
      <c r="A62" s="148"/>
      <c r="B62" s="153"/>
      <c r="C62" s="207"/>
      <c r="D62" s="161"/>
      <c r="E62" s="161"/>
      <c r="F62" s="161"/>
      <c r="G62" s="161"/>
      <c r="H62" s="161"/>
      <c r="I62" s="161"/>
      <c r="J62" s="161"/>
      <c r="K62" s="161"/>
      <c r="L62" s="161"/>
      <c r="M62" s="161"/>
      <c r="N62" s="161"/>
      <c r="O62" s="161"/>
      <c r="P62" s="161"/>
      <c r="Q62" s="174"/>
      <c r="R62" s="161"/>
      <c r="S62" s="161"/>
      <c r="T62" s="161"/>
      <c r="U62" s="161"/>
      <c r="V62" s="161"/>
      <c r="W62" s="161"/>
      <c r="X62" s="161"/>
      <c r="Y62" s="161"/>
      <c r="Z62" s="302"/>
      <c r="AA62" s="161"/>
      <c r="AB62" s="161"/>
    </row>
    <row r="63" spans="1:29" hidden="1">
      <c r="A63" s="148"/>
      <c r="B63" s="153"/>
      <c r="C63" s="207"/>
      <c r="D63" s="501" t="s">
        <v>248</v>
      </c>
      <c r="E63" s="502"/>
      <c r="F63" s="501" t="s">
        <v>239</v>
      </c>
      <c r="G63" s="502"/>
      <c r="H63" s="501" t="s">
        <v>247</v>
      </c>
      <c r="I63" s="502"/>
      <c r="J63" s="501" t="s">
        <v>246</v>
      </c>
      <c r="K63" s="502"/>
      <c r="L63" s="501" t="s">
        <v>245</v>
      </c>
      <c r="M63" s="503"/>
      <c r="N63" s="502"/>
      <c r="O63" s="501" t="s">
        <v>244</v>
      </c>
      <c r="P63" s="502"/>
      <c r="Q63" s="303"/>
      <c r="R63" s="501" t="s">
        <v>243</v>
      </c>
      <c r="S63" s="502"/>
      <c r="T63" s="501" t="s">
        <v>10</v>
      </c>
      <c r="U63" s="502"/>
      <c r="V63" s="501" t="s">
        <v>242</v>
      </c>
      <c r="W63" s="502"/>
      <c r="X63" s="501" t="s">
        <v>241</v>
      </c>
      <c r="Y63" s="502"/>
      <c r="Z63" s="302"/>
      <c r="AA63" s="161"/>
      <c r="AB63" s="161"/>
      <c r="AC63" s="189"/>
    </row>
    <row r="64" spans="1:29" ht="13.25" hidden="1" customHeight="1" thickBot="1">
      <c r="A64" s="148"/>
      <c r="B64" s="153"/>
      <c r="C64" s="207"/>
      <c r="D64" s="146" t="s">
        <v>248</v>
      </c>
      <c r="E64" s="142" t="s">
        <v>236</v>
      </c>
      <c r="F64" s="190" t="s">
        <v>239</v>
      </c>
      <c r="G64" s="142" t="s">
        <v>236</v>
      </c>
      <c r="H64" s="190" t="s">
        <v>238</v>
      </c>
      <c r="I64" s="142" t="s">
        <v>236</v>
      </c>
      <c r="J64" s="190" t="s">
        <v>237</v>
      </c>
      <c r="K64" s="142" t="s">
        <v>236</v>
      </c>
      <c r="L64" s="190" t="s">
        <v>237</v>
      </c>
      <c r="M64" s="143" t="s">
        <v>236</v>
      </c>
      <c r="N64" s="191"/>
      <c r="O64" s="190" t="s">
        <v>237</v>
      </c>
      <c r="P64" s="143" t="s">
        <v>236</v>
      </c>
      <c r="Q64" s="304"/>
      <c r="R64" s="190" t="s">
        <v>237</v>
      </c>
      <c r="S64" s="143" t="s">
        <v>236</v>
      </c>
      <c r="T64" s="190" t="s">
        <v>238</v>
      </c>
      <c r="U64" s="143" t="s">
        <v>236</v>
      </c>
      <c r="V64" s="190" t="s">
        <v>237</v>
      </c>
      <c r="W64" s="143" t="s">
        <v>236</v>
      </c>
      <c r="X64" s="190" t="s">
        <v>237</v>
      </c>
      <c r="Y64" s="142" t="s">
        <v>236</v>
      </c>
      <c r="Z64" s="302"/>
      <c r="AA64" s="161"/>
      <c r="AB64" s="161"/>
      <c r="AC64" s="189"/>
    </row>
    <row r="65" spans="1:29" ht="13.6" hidden="1" customHeight="1">
      <c r="A65" s="148">
        <v>5</v>
      </c>
      <c r="B65" s="153">
        <v>38899</v>
      </c>
      <c r="C65" s="207"/>
      <c r="D65" s="197">
        <v>73767454.873121977</v>
      </c>
      <c r="E65" s="177">
        <f>D65</f>
        <v>73767454.873121977</v>
      </c>
      <c r="F65" s="187">
        <v>89533013.274700835</v>
      </c>
      <c r="G65" s="177">
        <f>F65</f>
        <v>89533013.274700835</v>
      </c>
      <c r="H65" s="187">
        <f t="shared" ref="H65:I70" si="48">D65-F65</f>
        <v>-15765558.401578858</v>
      </c>
      <c r="I65" s="177">
        <f t="shared" si="48"/>
        <v>-15765558.401578858</v>
      </c>
      <c r="J65" s="187">
        <v>4661.8756193462759</v>
      </c>
      <c r="K65" s="177">
        <f>J65</f>
        <v>4661.8756193462759</v>
      </c>
      <c r="L65" s="197">
        <f t="shared" ref="L65:L70" si="49">H65+J65</f>
        <v>-15760896.525959512</v>
      </c>
      <c r="M65" s="187">
        <f>L65</f>
        <v>-15760896.525959512</v>
      </c>
      <c r="N65" s="192"/>
      <c r="O65" s="159">
        <v>-12880448.262979757</v>
      </c>
      <c r="P65" s="177">
        <f>O65</f>
        <v>-12880448.262979757</v>
      </c>
      <c r="Q65" s="359"/>
      <c r="R65" s="159">
        <v>-2880448.2629797561</v>
      </c>
      <c r="S65" s="177">
        <f>+R65</f>
        <v>-2880448.2629797561</v>
      </c>
      <c r="T65" s="187">
        <f t="shared" ref="T65:T70" si="50">O65+R65</f>
        <v>-15760896.525959514</v>
      </c>
      <c r="U65" s="192">
        <f>+P65+S65</f>
        <v>-15760896.525959514</v>
      </c>
      <c r="V65" s="159">
        <v>30782.95</v>
      </c>
      <c r="W65" s="177">
        <f>+V65</f>
        <v>30782.95</v>
      </c>
      <c r="X65" s="187">
        <f t="shared" ref="X65:X70" si="51">+R65+V65</f>
        <v>-2849665.3129797559</v>
      </c>
      <c r="Y65" s="360">
        <f>+X65</f>
        <v>-2849665.3129797559</v>
      </c>
      <c r="Z65" s="189"/>
      <c r="AA65" s="161"/>
      <c r="AB65" s="161"/>
      <c r="AC65" s="189"/>
    </row>
    <row r="66" spans="1:29" ht="13.25" hidden="1" customHeight="1">
      <c r="A66" s="148">
        <v>5</v>
      </c>
      <c r="B66" s="361">
        <v>38930</v>
      </c>
      <c r="C66" s="207"/>
      <c r="D66" s="159">
        <v>82157751.873121977</v>
      </c>
      <c r="E66" s="160">
        <f>+E65+D66</f>
        <v>155925206.74624395</v>
      </c>
      <c r="F66" s="159">
        <v>89240945.167962</v>
      </c>
      <c r="G66" s="160">
        <f>+G65+F66</f>
        <v>178773958.44266284</v>
      </c>
      <c r="H66" s="159">
        <f t="shared" si="48"/>
        <v>-7083193.2948400229</v>
      </c>
      <c r="I66" s="160">
        <f t="shared" si="48"/>
        <v>-22848751.696418881</v>
      </c>
      <c r="J66" s="159">
        <v>2094.5002572843805</v>
      </c>
      <c r="K66" s="160">
        <f>+K65+J66</f>
        <v>6756.3758766306564</v>
      </c>
      <c r="L66" s="159">
        <f t="shared" si="49"/>
        <v>-7081098.7945827385</v>
      </c>
      <c r="M66" s="161">
        <f>M65+L66</f>
        <v>-22841995.32054225</v>
      </c>
      <c r="N66" s="193"/>
      <c r="O66" s="159">
        <v>-2403751.2690744679</v>
      </c>
      <c r="P66" s="160">
        <f>+P65+O66</f>
        <v>-15284199.532054225</v>
      </c>
      <c r="Q66" s="162"/>
      <c r="R66" s="159">
        <v>-4677347.5255082687</v>
      </c>
      <c r="S66" s="160">
        <f>R66+S65</f>
        <v>-7557795.7884880248</v>
      </c>
      <c r="T66" s="159">
        <f t="shared" si="50"/>
        <v>-7081098.7945827367</v>
      </c>
      <c r="U66" s="193">
        <f>P66+S66</f>
        <v>-22841995.32054225</v>
      </c>
      <c r="V66" s="159">
        <v>11466.71</v>
      </c>
      <c r="W66" s="160">
        <f>+W65+V66</f>
        <v>42249.66</v>
      </c>
      <c r="X66" s="159">
        <f t="shared" si="51"/>
        <v>-4665880.8155082688</v>
      </c>
      <c r="Y66" s="160">
        <f>+X66+Y65</f>
        <v>-7515546.1284880247</v>
      </c>
      <c r="Z66" s="189"/>
      <c r="AA66" s="161"/>
      <c r="AB66" s="161"/>
      <c r="AC66" s="189"/>
    </row>
    <row r="67" spans="1:29" ht="13.25" hidden="1" customHeight="1">
      <c r="A67" s="148">
        <v>5</v>
      </c>
      <c r="B67" s="153">
        <v>38961</v>
      </c>
      <c r="C67" s="207"/>
      <c r="D67" s="159">
        <v>92776030.873121977</v>
      </c>
      <c r="E67" s="160">
        <f>+E66+D67</f>
        <v>248701237.61936593</v>
      </c>
      <c r="F67" s="159">
        <v>87713288.327574</v>
      </c>
      <c r="G67" s="160">
        <f>+G66+F67</f>
        <v>266487246.77023685</v>
      </c>
      <c r="H67" s="159">
        <f t="shared" si="48"/>
        <v>5062742.5455479771</v>
      </c>
      <c r="I67" s="160">
        <f t="shared" si="48"/>
        <v>-17786009.150870919</v>
      </c>
      <c r="J67" s="159">
        <v>-1497.0529707185924</v>
      </c>
      <c r="K67" s="160">
        <f>+K66+J67</f>
        <v>5259.322905912064</v>
      </c>
      <c r="L67" s="159">
        <f t="shared" si="49"/>
        <v>5061245.4925772585</v>
      </c>
      <c r="M67" s="161">
        <f>M66+L67</f>
        <v>-17780749.827964991</v>
      </c>
      <c r="N67" s="193"/>
      <c r="O67" s="159">
        <v>1393824.6180717293</v>
      </c>
      <c r="P67" s="160">
        <f>+P66+O67</f>
        <v>-13890374.913982496</v>
      </c>
      <c r="Q67" s="174"/>
      <c r="R67" s="159">
        <v>3667420.8745055292</v>
      </c>
      <c r="S67" s="160">
        <f>R67+S66</f>
        <v>-3890374.9139824957</v>
      </c>
      <c r="T67" s="159">
        <f t="shared" si="50"/>
        <v>5061245.4925772585</v>
      </c>
      <c r="U67" s="193">
        <f>P67+S67</f>
        <v>-17780749.827964991</v>
      </c>
      <c r="V67" s="159">
        <v>-16921.25</v>
      </c>
      <c r="W67" s="160">
        <f>+W66+V67</f>
        <v>25328.410000000003</v>
      </c>
      <c r="X67" s="159">
        <f t="shared" si="51"/>
        <v>3650499.6245055292</v>
      </c>
      <c r="Y67" s="160">
        <f>+X67+Y66</f>
        <v>-3865046.5039824955</v>
      </c>
      <c r="Z67" s="189"/>
      <c r="AA67" s="161"/>
      <c r="AB67" s="161"/>
      <c r="AC67" s="189"/>
    </row>
    <row r="68" spans="1:29" ht="13.25" hidden="1" customHeight="1">
      <c r="A68" s="148">
        <v>5</v>
      </c>
      <c r="B68" s="153">
        <v>38991</v>
      </c>
      <c r="C68" s="207"/>
      <c r="D68" s="159">
        <v>109259892.87312198</v>
      </c>
      <c r="E68" s="160">
        <f>+E67+D68</f>
        <v>357961130.49248791</v>
      </c>
      <c r="F68" s="161">
        <v>97980392.843307003</v>
      </c>
      <c r="G68" s="160">
        <f>+G67+F68</f>
        <v>364467639.61354387</v>
      </c>
      <c r="H68" s="161">
        <f t="shared" si="48"/>
        <v>11279500.029814973</v>
      </c>
      <c r="I68" s="160">
        <f t="shared" si="48"/>
        <v>-6506509.1210559607</v>
      </c>
      <c r="J68" s="161">
        <v>-3335.3481588158756</v>
      </c>
      <c r="K68" s="160">
        <f>+K67+J68</f>
        <v>1923.9747470961884</v>
      </c>
      <c r="L68" s="159">
        <f t="shared" si="49"/>
        <v>11276164.681656158</v>
      </c>
      <c r="M68" s="161">
        <f>M67+L68</f>
        <v>-6504585.1463088337</v>
      </c>
      <c r="N68" s="193"/>
      <c r="O68" s="159">
        <v>7385789.7676736638</v>
      </c>
      <c r="P68" s="160">
        <f>+P67+O68</f>
        <v>-6504585.1463088319</v>
      </c>
      <c r="Q68" s="174"/>
      <c r="R68" s="159">
        <v>3890374.9139824957</v>
      </c>
      <c r="S68" s="160">
        <f>R68+S67</f>
        <v>0</v>
      </c>
      <c r="T68" s="161">
        <f t="shared" si="50"/>
        <v>11276164.681656159</v>
      </c>
      <c r="U68" s="193">
        <f>P68+S68</f>
        <v>-6504585.1463088319</v>
      </c>
      <c r="V68" s="159">
        <v>7013.72</v>
      </c>
      <c r="W68" s="160">
        <f>+W67+V68</f>
        <v>32342.130000000005</v>
      </c>
      <c r="X68" s="161">
        <f t="shared" si="51"/>
        <v>3897388.6339824959</v>
      </c>
      <c r="Y68" s="160">
        <f>+X68+Y67</f>
        <v>32342.130000000354</v>
      </c>
      <c r="Z68" s="302"/>
      <c r="AA68" s="161"/>
      <c r="AB68" s="161"/>
      <c r="AC68" s="189"/>
    </row>
    <row r="69" spans="1:29" ht="13.25" hidden="1" customHeight="1">
      <c r="A69" s="148">
        <v>5</v>
      </c>
      <c r="B69" s="153">
        <v>39022</v>
      </c>
      <c r="C69" s="207"/>
      <c r="D69" s="159">
        <v>111200870.78312197</v>
      </c>
      <c r="E69" s="160">
        <f>+E68+D69</f>
        <v>469162001.27560985</v>
      </c>
      <c r="F69" s="161">
        <v>112283251.710435</v>
      </c>
      <c r="G69" s="160">
        <f>+G68+F69</f>
        <v>476750891.3239789</v>
      </c>
      <c r="H69" s="161">
        <f t="shared" si="48"/>
        <v>-1082380.9273130298</v>
      </c>
      <c r="I69" s="160">
        <f t="shared" si="48"/>
        <v>-7588890.04836905</v>
      </c>
      <c r="J69" s="161">
        <v>320.06004020641558</v>
      </c>
      <c r="K69" s="161">
        <f>+K68+J69</f>
        <v>2244.0347873026039</v>
      </c>
      <c r="L69" s="159">
        <f t="shared" si="49"/>
        <v>-1082060.8672728234</v>
      </c>
      <c r="M69" s="161">
        <f>M68+L69</f>
        <v>-7586646.0135816569</v>
      </c>
      <c r="N69" s="194"/>
      <c r="O69" s="159">
        <v>-1082060.867272824</v>
      </c>
      <c r="P69" s="160">
        <f>+P68+O69</f>
        <v>-7586646.0135816559</v>
      </c>
      <c r="Q69" s="174"/>
      <c r="R69" s="159">
        <v>0</v>
      </c>
      <c r="S69" s="160">
        <f>R69+S68</f>
        <v>0</v>
      </c>
      <c r="T69" s="161">
        <f t="shared" si="50"/>
        <v>-1082060.867272824</v>
      </c>
      <c r="U69" s="193">
        <f>P69+S69</f>
        <v>-7586646.0135816559</v>
      </c>
      <c r="V69" s="159">
        <v>32068.89</v>
      </c>
      <c r="W69" s="160">
        <f>+W68+V69</f>
        <v>64411.020000000004</v>
      </c>
      <c r="X69" s="161">
        <f t="shared" si="51"/>
        <v>32068.89</v>
      </c>
      <c r="Y69" s="160">
        <f>+X69+Y68</f>
        <v>64411.020000000353</v>
      </c>
      <c r="Z69" s="189"/>
      <c r="AA69" s="161"/>
      <c r="AB69" s="161"/>
      <c r="AC69" s="189"/>
    </row>
    <row r="70" spans="1:29" ht="13.25" hidden="1" customHeight="1">
      <c r="A70" s="148">
        <v>5</v>
      </c>
      <c r="B70" s="153">
        <v>39052</v>
      </c>
      <c r="C70" s="207"/>
      <c r="D70" s="165">
        <v>127256333.91849095</v>
      </c>
      <c r="E70" s="166">
        <f>+E69+D70</f>
        <v>596418335.19410086</v>
      </c>
      <c r="F70" s="167">
        <v>120338675.52474301</v>
      </c>
      <c r="G70" s="166">
        <f>+G69+F70</f>
        <v>597089566.84872186</v>
      </c>
      <c r="H70" s="167">
        <f t="shared" si="48"/>
        <v>6917658.3937479407</v>
      </c>
      <c r="I70" s="166">
        <f t="shared" si="48"/>
        <v>-671231.65462100506</v>
      </c>
      <c r="J70" s="167">
        <v>-2045.5515870312229</v>
      </c>
      <c r="K70" s="166">
        <f>+K69+J70</f>
        <v>198.48320027138107</v>
      </c>
      <c r="L70" s="167">
        <f t="shared" si="49"/>
        <v>6915612.8421609094</v>
      </c>
      <c r="M70" s="167">
        <f>M69+L70</f>
        <v>-671033.17142074741</v>
      </c>
      <c r="N70" s="166"/>
      <c r="O70" s="165">
        <v>6915612.8421609104</v>
      </c>
      <c r="P70" s="166">
        <f>+P69+O70</f>
        <v>-671033.17142074555</v>
      </c>
      <c r="Q70" s="168"/>
      <c r="R70" s="165">
        <v>0</v>
      </c>
      <c r="S70" s="166">
        <f>R70+S69</f>
        <v>0</v>
      </c>
      <c r="T70" s="167">
        <f t="shared" si="50"/>
        <v>6915612.8421609104</v>
      </c>
      <c r="U70" s="195">
        <f>P70+S70</f>
        <v>-671033.17142074555</v>
      </c>
      <c r="V70" s="165">
        <v>33137.86</v>
      </c>
      <c r="W70" s="166">
        <f>+W69+V70</f>
        <v>97548.88</v>
      </c>
      <c r="X70" s="167">
        <f t="shared" si="51"/>
        <v>33137.86</v>
      </c>
      <c r="Y70" s="166">
        <f>+X70+Y69</f>
        <v>97548.880000000354</v>
      </c>
      <c r="Z70" s="207"/>
      <c r="AA70" s="161"/>
      <c r="AB70" s="161"/>
      <c r="AC70" s="189"/>
    </row>
    <row r="71" spans="1:29" ht="13.25" hidden="1" customHeight="1">
      <c r="A71" s="188" t="s">
        <v>255</v>
      </c>
      <c r="B71" s="153"/>
      <c r="C71" s="207"/>
      <c r="D71" s="161"/>
      <c r="E71" s="161">
        <f>ROUND(E61+E70,0)</f>
        <v>4365954273</v>
      </c>
      <c r="F71" s="161"/>
      <c r="G71" s="161">
        <f>ROUND(G61+G70,0)</f>
        <v>4337642103</v>
      </c>
      <c r="H71" s="161"/>
      <c r="I71" s="161">
        <f>ROUND(I61+I70,0)</f>
        <v>28312170</v>
      </c>
      <c r="J71" s="161"/>
      <c r="K71" s="161">
        <f>ROUND(K61+K70,0)</f>
        <v>-21508</v>
      </c>
      <c r="L71" s="161"/>
      <c r="M71" s="161"/>
      <c r="N71" s="161">
        <f>ROUND(N61+M70,0)</f>
        <v>28290662</v>
      </c>
      <c r="O71" s="161"/>
      <c r="P71" s="161">
        <f>ROUND(P61+P70,0)</f>
        <v>23514999</v>
      </c>
      <c r="Q71" s="174"/>
      <c r="R71" s="161"/>
      <c r="S71" s="161">
        <f>ROUND(S61+S70,0)</f>
        <v>4775662</v>
      </c>
      <c r="T71" s="161"/>
      <c r="U71" s="161">
        <f>ROUND(U61+U70,0)</f>
        <v>28290661</v>
      </c>
      <c r="V71" s="161"/>
      <c r="W71" s="161">
        <f>ROUND(W61+W70,0)</f>
        <v>1108884</v>
      </c>
      <c r="X71" s="161"/>
      <c r="Y71" s="161">
        <f>ROUND(Y61+Y70,0)</f>
        <v>5884545</v>
      </c>
      <c r="Z71" s="207"/>
      <c r="AA71" s="161"/>
      <c r="AB71" s="161"/>
      <c r="AC71" s="189"/>
    </row>
    <row r="72" spans="1:29" ht="13.25" hidden="1" customHeight="1">
      <c r="A72" s="148"/>
      <c r="B72" s="361"/>
      <c r="C72" s="207"/>
      <c r="D72" s="161"/>
      <c r="E72" s="161"/>
      <c r="F72" s="161"/>
      <c r="G72" s="161"/>
      <c r="H72" s="161"/>
      <c r="I72" s="161"/>
      <c r="J72" s="161"/>
      <c r="K72" s="161"/>
      <c r="L72" s="161"/>
      <c r="M72" s="161"/>
      <c r="N72" s="161"/>
      <c r="O72" s="161"/>
      <c r="P72" s="161"/>
      <c r="Q72" s="174"/>
      <c r="R72" s="161"/>
      <c r="S72" s="161"/>
      <c r="T72" s="161"/>
      <c r="U72" s="194"/>
      <c r="V72" s="161"/>
      <c r="W72" s="161"/>
      <c r="X72" s="161"/>
      <c r="Y72" s="161"/>
      <c r="Z72" s="207"/>
      <c r="AA72" s="161"/>
      <c r="AB72" s="161"/>
      <c r="AC72" s="189"/>
    </row>
    <row r="73" spans="1:29" ht="13.25" hidden="1" customHeight="1" thickBot="1">
      <c r="A73" s="148"/>
      <c r="B73" s="361"/>
      <c r="C73" s="207"/>
      <c r="D73" s="161"/>
      <c r="E73" s="161"/>
      <c r="F73" s="161"/>
      <c r="G73" s="161"/>
      <c r="H73" s="161"/>
      <c r="I73" s="161"/>
      <c r="J73" s="161"/>
      <c r="K73" s="161"/>
      <c r="L73" s="161"/>
      <c r="M73" s="161"/>
      <c r="N73" s="161"/>
      <c r="O73" s="161"/>
      <c r="P73" s="161"/>
      <c r="Q73" s="174"/>
      <c r="R73" s="161"/>
      <c r="S73" s="161"/>
      <c r="T73" s="161"/>
      <c r="U73" s="194"/>
      <c r="V73" s="161"/>
      <c r="W73" s="161"/>
      <c r="X73" s="161"/>
      <c r="Y73" s="161"/>
      <c r="Z73" s="207"/>
      <c r="AA73" s="161"/>
      <c r="AB73" s="161"/>
      <c r="AC73" s="189"/>
    </row>
    <row r="74" spans="1:29" ht="15.75" hidden="1" customHeight="1">
      <c r="A74" s="148"/>
      <c r="B74" s="361"/>
      <c r="C74" s="207"/>
      <c r="D74" s="501" t="s">
        <v>248</v>
      </c>
      <c r="E74" s="502"/>
      <c r="F74" s="501" t="s">
        <v>239</v>
      </c>
      <c r="G74" s="502"/>
      <c r="H74" s="501" t="s">
        <v>247</v>
      </c>
      <c r="I74" s="502"/>
      <c r="J74" s="501" t="s">
        <v>246</v>
      </c>
      <c r="K74" s="502"/>
      <c r="L74" s="501" t="s">
        <v>245</v>
      </c>
      <c r="M74" s="503"/>
      <c r="N74" s="502"/>
      <c r="O74" s="501" t="s">
        <v>244</v>
      </c>
      <c r="P74" s="502"/>
      <c r="Q74" s="303"/>
      <c r="R74" s="501" t="s">
        <v>243</v>
      </c>
      <c r="S74" s="502"/>
      <c r="T74" s="501" t="s">
        <v>10</v>
      </c>
      <c r="U74" s="502"/>
      <c r="V74" s="501" t="s">
        <v>242</v>
      </c>
      <c r="W74" s="502"/>
      <c r="X74" s="501" t="s">
        <v>241</v>
      </c>
      <c r="Y74" s="502"/>
      <c r="Z74" s="207"/>
      <c r="AA74" s="161"/>
      <c r="AB74" s="161"/>
      <c r="AC74" s="189"/>
    </row>
    <row r="75" spans="1:29" ht="27" hidden="1" customHeight="1" thickBot="1">
      <c r="A75" s="196"/>
      <c r="B75" s="173"/>
      <c r="C75" s="207"/>
      <c r="D75" s="146" t="s">
        <v>248</v>
      </c>
      <c r="E75" s="142" t="s">
        <v>236</v>
      </c>
      <c r="F75" s="190" t="s">
        <v>239</v>
      </c>
      <c r="G75" s="142" t="s">
        <v>236</v>
      </c>
      <c r="H75" s="190" t="s">
        <v>238</v>
      </c>
      <c r="I75" s="142" t="s">
        <v>236</v>
      </c>
      <c r="J75" s="190" t="s">
        <v>237</v>
      </c>
      <c r="K75" s="142" t="s">
        <v>236</v>
      </c>
      <c r="L75" s="190" t="s">
        <v>237</v>
      </c>
      <c r="M75" s="143" t="s">
        <v>236</v>
      </c>
      <c r="N75" s="191"/>
      <c r="O75" s="141" t="s">
        <v>253</v>
      </c>
      <c r="P75" s="143" t="s">
        <v>252</v>
      </c>
      <c r="Q75" s="304"/>
      <c r="R75" s="190" t="s">
        <v>253</v>
      </c>
      <c r="S75" s="143" t="s">
        <v>252</v>
      </c>
      <c r="T75" s="190" t="s">
        <v>254</v>
      </c>
      <c r="U75" s="143" t="s">
        <v>252</v>
      </c>
      <c r="V75" s="190" t="s">
        <v>253</v>
      </c>
      <c r="W75" s="143" t="s">
        <v>252</v>
      </c>
      <c r="X75" s="190" t="s">
        <v>253</v>
      </c>
      <c r="Y75" s="142" t="s">
        <v>252</v>
      </c>
      <c r="Z75" s="302"/>
      <c r="AA75" s="161"/>
      <c r="AB75" s="161"/>
      <c r="AC75" s="189"/>
    </row>
    <row r="76" spans="1:29" ht="12.8" hidden="1" customHeight="1">
      <c r="A76" s="148">
        <v>6</v>
      </c>
      <c r="B76" s="153">
        <v>39083</v>
      </c>
      <c r="C76" s="207"/>
      <c r="D76" s="197">
        <v>130313494.42938054</v>
      </c>
      <c r="E76" s="177">
        <f>D76</f>
        <v>130313494.42938054</v>
      </c>
      <c r="F76" s="197">
        <v>130173815.35710528</v>
      </c>
      <c r="G76" s="177">
        <f>F76</f>
        <v>130173815.35710528</v>
      </c>
      <c r="H76" s="197">
        <f t="shared" ref="H76:I79" si="52">D76-F76</f>
        <v>139679.07227525115</v>
      </c>
      <c r="I76" s="177">
        <f t="shared" si="52"/>
        <v>139679.07227525115</v>
      </c>
      <c r="J76" s="197">
        <v>-47.235857622261392</v>
      </c>
      <c r="K76" s="177">
        <f>J76</f>
        <v>-47.235857622261392</v>
      </c>
      <c r="L76" s="197">
        <f>H76+J76</f>
        <v>139631.83641762889</v>
      </c>
      <c r="M76" s="187">
        <f>L76</f>
        <v>139631.83641762889</v>
      </c>
      <c r="N76" s="177"/>
      <c r="O76" s="159">
        <v>139631.83641763031</v>
      </c>
      <c r="P76" s="177">
        <f>O76</f>
        <v>139631.83641763031</v>
      </c>
      <c r="Q76" s="174"/>
      <c r="R76" s="159">
        <v>0</v>
      </c>
      <c r="S76" s="177">
        <f>R76</f>
        <v>0</v>
      </c>
      <c r="T76" s="197">
        <f t="shared" ref="T76:U80" si="53">O76+R76</f>
        <v>139631.83641763031</v>
      </c>
      <c r="U76" s="192">
        <f t="shared" si="53"/>
        <v>139631.83641763031</v>
      </c>
      <c r="V76" s="159">
        <v>33462.339999999997</v>
      </c>
      <c r="W76" s="177">
        <f>V76</f>
        <v>33462.339999999997</v>
      </c>
      <c r="X76" s="197">
        <f>R76+V76</f>
        <v>33462.339999999997</v>
      </c>
      <c r="Y76" s="177">
        <f>X76</f>
        <v>33462.339999999997</v>
      </c>
      <c r="Z76" s="302"/>
      <c r="AA76" s="161"/>
      <c r="AB76" s="161"/>
      <c r="AC76" s="189"/>
    </row>
    <row r="77" spans="1:29" ht="12.8" hidden="1" customHeight="1">
      <c r="A77" s="148">
        <v>6</v>
      </c>
      <c r="B77" s="153">
        <v>39114</v>
      </c>
      <c r="C77" s="207"/>
      <c r="D77" s="159">
        <v>117609944.15898828</v>
      </c>
      <c r="E77" s="160">
        <f>E76+D77</f>
        <v>247923438.58836883</v>
      </c>
      <c r="F77" s="159">
        <v>105725084.986692</v>
      </c>
      <c r="G77" s="160">
        <f t="shared" ref="G77:G87" si="54">G76+F77</f>
        <v>235898900.34379727</v>
      </c>
      <c r="H77" s="159">
        <f t="shared" si="52"/>
        <v>11884859.172296286</v>
      </c>
      <c r="I77" s="160">
        <f t="shared" si="52"/>
        <v>12024538.244571567</v>
      </c>
      <c r="J77" s="159">
        <v>-4337.9735978879035</v>
      </c>
      <c r="K77" s="160">
        <f t="shared" ref="K77:K87" si="55">K76+J77</f>
        <v>-4385.2094555101648</v>
      </c>
      <c r="L77" s="159">
        <f>H77+J77</f>
        <v>11880521.198698398</v>
      </c>
      <c r="M77" s="161">
        <f>M76+L77</f>
        <v>12020153.035116026</v>
      </c>
      <c r="N77" s="160"/>
      <c r="O77" s="159">
        <v>11880521.198698394</v>
      </c>
      <c r="P77" s="160">
        <f>P76+O77</f>
        <v>12020153.035116024</v>
      </c>
      <c r="Q77" s="174"/>
      <c r="R77" s="159">
        <v>0</v>
      </c>
      <c r="S77" s="160">
        <f t="shared" ref="S77:S87" si="56">R77+S76</f>
        <v>0</v>
      </c>
      <c r="T77" s="159">
        <f t="shared" si="53"/>
        <v>11880521.198698394</v>
      </c>
      <c r="U77" s="193">
        <f t="shared" si="53"/>
        <v>12020153.035116024</v>
      </c>
      <c r="V77" s="159">
        <v>30224.05</v>
      </c>
      <c r="W77" s="160">
        <f t="shared" ref="W77:W87" si="57">W76+V77</f>
        <v>63686.39</v>
      </c>
      <c r="X77" s="159">
        <f>R77+V77</f>
        <v>30224.05</v>
      </c>
      <c r="Y77" s="160">
        <f t="shared" ref="Y77:Y87" si="58">X77+Y76</f>
        <v>63686.39</v>
      </c>
      <c r="Z77" s="302"/>
      <c r="AA77" s="161"/>
      <c r="AB77" s="161"/>
      <c r="AC77" s="189"/>
    </row>
    <row r="78" spans="1:29" ht="13.25" hidden="1" customHeight="1">
      <c r="A78" s="148">
        <v>6</v>
      </c>
      <c r="B78" s="153">
        <v>39142</v>
      </c>
      <c r="C78" s="207"/>
      <c r="D78" s="159">
        <v>108842911.15898828</v>
      </c>
      <c r="E78" s="160">
        <f>E77+D78</f>
        <v>356766349.74735713</v>
      </c>
      <c r="F78" s="159">
        <v>108271541.58091399</v>
      </c>
      <c r="G78" s="160">
        <f t="shared" si="54"/>
        <v>344170441.92471123</v>
      </c>
      <c r="H78" s="159">
        <f t="shared" si="52"/>
        <v>571369.57807429135</v>
      </c>
      <c r="I78" s="160">
        <f t="shared" si="52"/>
        <v>12595907.822645903</v>
      </c>
      <c r="J78" s="159">
        <v>-208.54989599704277</v>
      </c>
      <c r="K78" s="160">
        <f t="shared" si="55"/>
        <v>-4593.7593515072076</v>
      </c>
      <c r="L78" s="159">
        <f>H78+J78</f>
        <v>571161.02817829431</v>
      </c>
      <c r="M78" s="161">
        <f>M77+L78</f>
        <v>12591314.063294321</v>
      </c>
      <c r="N78" s="160"/>
      <c r="O78" s="159">
        <v>571161.02817829698</v>
      </c>
      <c r="P78" s="160">
        <f>P77+O78</f>
        <v>12591314.063294321</v>
      </c>
      <c r="Q78" s="174"/>
      <c r="R78" s="159">
        <v>0</v>
      </c>
      <c r="S78" s="160">
        <f t="shared" si="56"/>
        <v>0</v>
      </c>
      <c r="T78" s="159">
        <f t="shared" si="53"/>
        <v>571161.02817829698</v>
      </c>
      <c r="U78" s="193">
        <f t="shared" si="53"/>
        <v>12591314.063294321</v>
      </c>
      <c r="V78" s="159">
        <v>33462.339999999997</v>
      </c>
      <c r="W78" s="160">
        <f t="shared" si="57"/>
        <v>97148.73</v>
      </c>
      <c r="X78" s="159">
        <f>R78+V78</f>
        <v>33462.339999999997</v>
      </c>
      <c r="Y78" s="160">
        <f t="shared" si="58"/>
        <v>97148.73</v>
      </c>
      <c r="Z78" s="302"/>
      <c r="AA78" s="161"/>
      <c r="AB78" s="161"/>
      <c r="AC78" s="189"/>
    </row>
    <row r="79" spans="1:29" ht="13.25" hidden="1" customHeight="1">
      <c r="A79" s="148">
        <v>6</v>
      </c>
      <c r="B79" s="153">
        <v>39173</v>
      </c>
      <c r="C79" s="207"/>
      <c r="D79" s="159">
        <v>80844751.448988289</v>
      </c>
      <c r="E79" s="160">
        <f>E78+D79</f>
        <v>437611101.19634545</v>
      </c>
      <c r="F79" s="159">
        <v>96523696.999697998</v>
      </c>
      <c r="G79" s="160">
        <f t="shared" si="54"/>
        <v>440694138.92440921</v>
      </c>
      <c r="H79" s="159">
        <f t="shared" si="52"/>
        <v>-15678945.55070971</v>
      </c>
      <c r="I79" s="160">
        <f t="shared" si="52"/>
        <v>-3083037.7280637622</v>
      </c>
      <c r="J79" s="159">
        <v>5722.8151260074228</v>
      </c>
      <c r="K79" s="160">
        <f t="shared" si="55"/>
        <v>1129.0557745002152</v>
      </c>
      <c r="L79" s="159">
        <f>H79+J79</f>
        <v>-15673222.735583702</v>
      </c>
      <c r="M79" s="161">
        <f>M78+L79</f>
        <v>-3081908.6722893808</v>
      </c>
      <c r="N79" s="160"/>
      <c r="O79" s="159">
        <v>-15673222.7355837</v>
      </c>
      <c r="P79" s="160">
        <f>P78+O79</f>
        <v>-3081908.6722893789</v>
      </c>
      <c r="Q79" s="174"/>
      <c r="R79" s="159">
        <v>0</v>
      </c>
      <c r="S79" s="160">
        <f t="shared" si="56"/>
        <v>0</v>
      </c>
      <c r="T79" s="159">
        <f t="shared" si="53"/>
        <v>-15673222.7355837</v>
      </c>
      <c r="U79" s="193">
        <f t="shared" si="53"/>
        <v>-3081908.6722893789</v>
      </c>
      <c r="V79" s="159">
        <v>32382.91</v>
      </c>
      <c r="W79" s="160">
        <f t="shared" si="57"/>
        <v>129531.64</v>
      </c>
      <c r="X79" s="159">
        <f>R79+V79</f>
        <v>32382.91</v>
      </c>
      <c r="Y79" s="160">
        <f t="shared" si="58"/>
        <v>129531.64</v>
      </c>
      <c r="Z79" s="302"/>
      <c r="AA79" s="161"/>
      <c r="AB79" s="161"/>
      <c r="AC79" s="189"/>
    </row>
    <row r="80" spans="1:29" ht="13.25" hidden="1" customHeight="1">
      <c r="A80" s="148">
        <v>6</v>
      </c>
      <c r="B80" s="153">
        <v>39203</v>
      </c>
      <c r="C80" s="207"/>
      <c r="D80" s="159">
        <v>73163799.158988282</v>
      </c>
      <c r="E80" s="160">
        <f>E79+D80</f>
        <v>510774900.35533375</v>
      </c>
      <c r="F80" s="159">
        <v>91051297.410127997</v>
      </c>
      <c r="G80" s="160">
        <f t="shared" si="54"/>
        <v>531745436.33453721</v>
      </c>
      <c r="H80" s="159">
        <f>D80-F80-1</f>
        <v>-17887499.251139715</v>
      </c>
      <c r="I80" s="160">
        <f>E80-G80</f>
        <v>-20970535.979203463</v>
      </c>
      <c r="J80" s="159">
        <v>6528.9372266642749</v>
      </c>
      <c r="K80" s="160">
        <f t="shared" si="55"/>
        <v>7657.9930011644901</v>
      </c>
      <c r="L80" s="159">
        <f>H80+J80+1</f>
        <v>-17880969.313913051</v>
      </c>
      <c r="M80" s="161">
        <f>M79+L80-1</f>
        <v>-20962878.986202434</v>
      </c>
      <c r="N80" s="160"/>
      <c r="O80" s="159">
        <v>-17399530.320811838</v>
      </c>
      <c r="P80" s="160">
        <f>P79+O80-0.5</f>
        <v>-20481439.493101217</v>
      </c>
      <c r="Q80" s="174"/>
      <c r="R80" s="159">
        <v>-481438.99310121685</v>
      </c>
      <c r="S80" s="160">
        <f t="shared" si="56"/>
        <v>-481438.99310121685</v>
      </c>
      <c r="T80" s="159">
        <f t="shared" si="53"/>
        <v>-17880969.313913055</v>
      </c>
      <c r="U80" s="193">
        <f t="shared" si="53"/>
        <v>-20962878.486202434</v>
      </c>
      <c r="V80" s="159">
        <v>33353.519999999997</v>
      </c>
      <c r="W80" s="160">
        <f t="shared" si="57"/>
        <v>162885.16</v>
      </c>
      <c r="X80" s="159">
        <f>R80+V80</f>
        <v>-448085.47310121683</v>
      </c>
      <c r="Y80" s="160">
        <f t="shared" si="58"/>
        <v>-318553.83310121682</v>
      </c>
      <c r="Z80" s="302"/>
      <c r="AA80" s="161"/>
      <c r="AB80" s="161"/>
      <c r="AC80" s="189"/>
    </row>
    <row r="81" spans="1:29" ht="13.25" hidden="1" customHeight="1">
      <c r="A81" s="148">
        <v>6</v>
      </c>
      <c r="B81" s="153">
        <v>39234</v>
      </c>
      <c r="C81" s="207"/>
      <c r="D81" s="159">
        <v>79290450.158988282</v>
      </c>
      <c r="E81" s="160">
        <f>E80+D81-1</f>
        <v>590065349.51432204</v>
      </c>
      <c r="F81" s="159">
        <v>86418506.235539004</v>
      </c>
      <c r="G81" s="160">
        <f t="shared" si="54"/>
        <v>618163942.57007623</v>
      </c>
      <c r="H81" s="159">
        <f t="shared" ref="H81:H87" si="59">D81-F81</f>
        <v>-7128056.0765507221</v>
      </c>
      <c r="I81" s="160">
        <f>E81-G81</f>
        <v>-28098593.055754185</v>
      </c>
      <c r="J81" s="159">
        <v>2601.7404679404572</v>
      </c>
      <c r="K81" s="160">
        <f t="shared" si="55"/>
        <v>10259.733469104947</v>
      </c>
      <c r="L81" s="159">
        <f t="shared" ref="L81:L87" si="60">H81+J81</f>
        <v>-7125454.3360827817</v>
      </c>
      <c r="M81" s="161">
        <f>M80+L81+1</f>
        <v>-28088332.322285216</v>
      </c>
      <c r="N81" s="160"/>
      <c r="O81" s="159">
        <v>-3562727.1680413932</v>
      </c>
      <c r="P81" s="160">
        <f t="shared" ref="P81:P87" si="61">P80+O81</f>
        <v>-24044166.66114261</v>
      </c>
      <c r="Q81" s="174"/>
      <c r="R81" s="159">
        <v>-3562728.1680413913</v>
      </c>
      <c r="S81" s="160">
        <f t="shared" si="56"/>
        <v>-4044167.1611426082</v>
      </c>
      <c r="T81" s="159">
        <f>O81+R81+1</f>
        <v>-7125454.3360827845</v>
      </c>
      <c r="U81" s="193">
        <f>P81+S81+1</f>
        <v>-28088332.82228522</v>
      </c>
      <c r="V81" s="159">
        <v>28313.09</v>
      </c>
      <c r="W81" s="160">
        <f t="shared" si="57"/>
        <v>191198.25</v>
      </c>
      <c r="X81" s="159">
        <f>R81+V81+1</f>
        <v>-3534414.0780413914</v>
      </c>
      <c r="Y81" s="160">
        <f t="shared" si="58"/>
        <v>-3852967.9111426082</v>
      </c>
      <c r="Z81" s="302"/>
      <c r="AA81" s="161"/>
      <c r="AB81" s="161"/>
      <c r="AC81" s="189"/>
    </row>
    <row r="82" spans="1:29" ht="13.25" hidden="1" customHeight="1">
      <c r="A82" s="148">
        <v>6</v>
      </c>
      <c r="B82" s="153">
        <v>39264</v>
      </c>
      <c r="C82" s="207"/>
      <c r="D82" s="159">
        <v>76518472.858988285</v>
      </c>
      <c r="E82" s="160">
        <f>E81+D82+1</f>
        <v>666583823.37331033</v>
      </c>
      <c r="F82" s="159">
        <v>91349133.063465998</v>
      </c>
      <c r="G82" s="160">
        <f t="shared" si="54"/>
        <v>709513075.63354218</v>
      </c>
      <c r="H82" s="159">
        <f t="shared" si="59"/>
        <v>-14830660.204477713</v>
      </c>
      <c r="I82" s="160">
        <f>E82-G82-1</f>
        <v>-42929253.260231853</v>
      </c>
      <c r="J82" s="159">
        <v>5413.1909746341407</v>
      </c>
      <c r="K82" s="160">
        <f t="shared" si="55"/>
        <v>15672.924443739088</v>
      </c>
      <c r="L82" s="159">
        <f t="shared" si="60"/>
        <v>-14825247.013503078</v>
      </c>
      <c r="M82" s="161">
        <f>M81+L82-1</f>
        <v>-42913580.335788295</v>
      </c>
      <c r="N82" s="160"/>
      <c r="O82" s="159">
        <v>-6247190.7724362202</v>
      </c>
      <c r="P82" s="160">
        <f t="shared" si="61"/>
        <v>-30291357.43357883</v>
      </c>
      <c r="Q82" s="174"/>
      <c r="R82" s="159">
        <v>-8578055.2410668563</v>
      </c>
      <c r="S82" s="160">
        <f t="shared" si="56"/>
        <v>-12622222.402209464</v>
      </c>
      <c r="T82" s="159">
        <f>O82+R82-1</f>
        <v>-14825247.013503077</v>
      </c>
      <c r="U82" s="193">
        <f t="shared" ref="U82:U87" si="62">P82+S82</f>
        <v>-42913579.835788295</v>
      </c>
      <c r="V82" s="159">
        <v>3186.6000000000004</v>
      </c>
      <c r="W82" s="160">
        <f t="shared" si="57"/>
        <v>194384.85</v>
      </c>
      <c r="X82" s="159">
        <f t="shared" ref="X82:X87" si="63">R82+V82</f>
        <v>-8574868.6410668567</v>
      </c>
      <c r="Y82" s="160">
        <f t="shared" si="58"/>
        <v>-12427836.552209465</v>
      </c>
      <c r="Z82" s="302"/>
      <c r="AA82" s="161"/>
      <c r="AB82" s="161"/>
      <c r="AC82" s="189"/>
    </row>
    <row r="83" spans="1:29" ht="13.25" hidden="1" customHeight="1">
      <c r="A83" s="148">
        <v>6</v>
      </c>
      <c r="B83" s="153">
        <v>39295</v>
      </c>
      <c r="C83" s="207"/>
      <c r="D83" s="159">
        <v>86187490.158988282</v>
      </c>
      <c r="E83" s="160">
        <f>E82+D83</f>
        <v>752771313.53229856</v>
      </c>
      <c r="F83" s="159">
        <v>89646970.004784003</v>
      </c>
      <c r="G83" s="160">
        <f t="shared" si="54"/>
        <v>799160045.63832617</v>
      </c>
      <c r="H83" s="159">
        <f t="shared" si="59"/>
        <v>-3459479.8457957208</v>
      </c>
      <c r="I83" s="160">
        <f>E83-G83</f>
        <v>-46388732.106027603</v>
      </c>
      <c r="J83" s="159">
        <v>1262.7101437151432</v>
      </c>
      <c r="K83" s="160">
        <f t="shared" si="55"/>
        <v>16935.634587454231</v>
      </c>
      <c r="L83" s="159">
        <f t="shared" si="60"/>
        <v>-3458217.1356520057</v>
      </c>
      <c r="M83" s="161">
        <f>M82+L83</f>
        <v>-46371797.4714403</v>
      </c>
      <c r="N83" s="160"/>
      <c r="O83" s="159">
        <v>-345821.71356520057</v>
      </c>
      <c r="P83" s="160">
        <f t="shared" si="61"/>
        <v>-30637179.147144031</v>
      </c>
      <c r="Q83" s="174"/>
      <c r="R83" s="159">
        <v>-3112395.4220868051</v>
      </c>
      <c r="S83" s="160">
        <f t="shared" si="56"/>
        <v>-15734617.82429627</v>
      </c>
      <c r="T83" s="159">
        <f>O83+R83</f>
        <v>-3458217.1356520057</v>
      </c>
      <c r="U83" s="193">
        <f t="shared" si="62"/>
        <v>-46371796.9714403</v>
      </c>
      <c r="V83" s="159">
        <v>-55683.149999999994</v>
      </c>
      <c r="W83" s="160">
        <f t="shared" si="57"/>
        <v>138701.70000000001</v>
      </c>
      <c r="X83" s="159">
        <f t="shared" si="63"/>
        <v>-3168078.572086805</v>
      </c>
      <c r="Y83" s="160">
        <f t="shared" si="58"/>
        <v>-15595915.12429627</v>
      </c>
      <c r="Z83" s="302"/>
      <c r="AA83" s="161"/>
      <c r="AB83" s="161"/>
      <c r="AC83" s="189"/>
    </row>
    <row r="84" spans="1:29" ht="13.25" hidden="1" customHeight="1">
      <c r="A84" s="148">
        <v>6</v>
      </c>
      <c r="B84" s="153">
        <v>39326</v>
      </c>
      <c r="C84" s="207"/>
      <c r="D84" s="159">
        <v>95038223.271449581</v>
      </c>
      <c r="E84" s="160">
        <f>E83+D84</f>
        <v>847809536.80374813</v>
      </c>
      <c r="F84" s="159">
        <v>93144340.043624997</v>
      </c>
      <c r="G84" s="160">
        <f t="shared" si="54"/>
        <v>892304385.68195117</v>
      </c>
      <c r="H84" s="159">
        <f t="shared" si="59"/>
        <v>1893883.2278245836</v>
      </c>
      <c r="I84" s="160">
        <f>E84-G84</f>
        <v>-44494848.878203034</v>
      </c>
      <c r="J84" s="159">
        <v>-672.32854587770998</v>
      </c>
      <c r="K84" s="160">
        <f t="shared" si="55"/>
        <v>16263.306041576521</v>
      </c>
      <c r="L84" s="159">
        <f t="shared" si="60"/>
        <v>1893210.8992787059</v>
      </c>
      <c r="M84" s="161">
        <f>M83+L84</f>
        <v>-44478586.572161593</v>
      </c>
      <c r="N84" s="160"/>
      <c r="O84" s="159">
        <v>189321.08992787078</v>
      </c>
      <c r="P84" s="160">
        <f t="shared" si="61"/>
        <v>-30447858.05721616</v>
      </c>
      <c r="Q84" s="174"/>
      <c r="R84" s="159">
        <v>1703889.809350837</v>
      </c>
      <c r="S84" s="160">
        <f t="shared" si="56"/>
        <v>-14030728.014945433</v>
      </c>
      <c r="T84" s="159">
        <f>O84+R84</f>
        <v>1893210.8992787078</v>
      </c>
      <c r="U84" s="193">
        <f t="shared" si="62"/>
        <v>-44478586.072161593</v>
      </c>
      <c r="V84" s="159">
        <v>-73925.599999999991</v>
      </c>
      <c r="W84" s="160">
        <f t="shared" si="57"/>
        <v>64776.10000000002</v>
      </c>
      <c r="X84" s="159">
        <f t="shared" si="63"/>
        <v>1629964.2093508369</v>
      </c>
      <c r="Y84" s="160">
        <f t="shared" si="58"/>
        <v>-13965950.914945433</v>
      </c>
      <c r="Z84" s="302"/>
      <c r="AA84" s="161"/>
      <c r="AB84" s="161"/>
      <c r="AC84" s="189"/>
    </row>
    <row r="85" spans="1:29" ht="13.25" hidden="1" customHeight="1">
      <c r="A85" s="148">
        <v>6</v>
      </c>
      <c r="B85" s="153">
        <v>39356</v>
      </c>
      <c r="C85" s="207"/>
      <c r="D85" s="159">
        <v>111900399.27144958</v>
      </c>
      <c r="E85" s="160">
        <f>E84+D85</f>
        <v>959709936.0751977</v>
      </c>
      <c r="F85" s="159">
        <v>107522297.84328499</v>
      </c>
      <c r="G85" s="160">
        <f t="shared" si="54"/>
        <v>999826683.52523613</v>
      </c>
      <c r="H85" s="159">
        <f t="shared" si="59"/>
        <v>4378101.4281645864</v>
      </c>
      <c r="I85" s="160">
        <f>E85-G85</f>
        <v>-40116747.450038433</v>
      </c>
      <c r="J85" s="159">
        <v>-1554.2260069986805</v>
      </c>
      <c r="K85" s="160">
        <f t="shared" si="55"/>
        <v>14709.080034577841</v>
      </c>
      <c r="L85" s="159">
        <f t="shared" si="60"/>
        <v>4376547.2021575877</v>
      </c>
      <c r="M85" s="161">
        <f>M84+L85</f>
        <v>-40102039.370004006</v>
      </c>
      <c r="N85" s="160"/>
      <c r="O85" s="159">
        <v>437654.72021576017</v>
      </c>
      <c r="P85" s="160">
        <f t="shared" si="61"/>
        <v>-30010203.3370004</v>
      </c>
      <c r="Q85" s="174"/>
      <c r="R85" s="159">
        <v>3938892.4819418266</v>
      </c>
      <c r="S85" s="160">
        <f t="shared" si="56"/>
        <v>-10091835.533003606</v>
      </c>
      <c r="T85" s="159">
        <f>O85+R85</f>
        <v>4376547.2021575868</v>
      </c>
      <c r="U85" s="193">
        <f t="shared" si="62"/>
        <v>-40102038.870004006</v>
      </c>
      <c r="V85" s="159">
        <v>-63958.559999999998</v>
      </c>
      <c r="W85" s="160">
        <f t="shared" si="57"/>
        <v>817.5400000000227</v>
      </c>
      <c r="X85" s="159">
        <f t="shared" si="63"/>
        <v>3874933.9219418266</v>
      </c>
      <c r="Y85" s="160">
        <f t="shared" si="58"/>
        <v>-10091016.993003607</v>
      </c>
      <c r="Z85" s="302"/>
      <c r="AA85" s="161"/>
      <c r="AB85" s="161"/>
      <c r="AC85" s="189"/>
    </row>
    <row r="86" spans="1:29" ht="13.25" hidden="1" customHeight="1">
      <c r="A86" s="148">
        <v>6</v>
      </c>
      <c r="B86" s="153">
        <v>39387</v>
      </c>
      <c r="C86" s="207"/>
      <c r="D86" s="159">
        <v>121527866.27144958</v>
      </c>
      <c r="E86" s="160">
        <f>E85+D86</f>
        <v>1081237802.3466473</v>
      </c>
      <c r="F86" s="159">
        <v>117673983.186149</v>
      </c>
      <c r="G86" s="160">
        <f t="shared" si="54"/>
        <v>1117500666.7113853</v>
      </c>
      <c r="H86" s="159">
        <f t="shared" si="59"/>
        <v>3853883.0853005797</v>
      </c>
      <c r="I86" s="160">
        <f>E86-G86</f>
        <v>-36262864.364737988</v>
      </c>
      <c r="J86" s="159">
        <v>-1368.1284952815622</v>
      </c>
      <c r="K86" s="160">
        <f t="shared" si="55"/>
        <v>13340.951539296278</v>
      </c>
      <c r="L86" s="159">
        <f t="shared" si="60"/>
        <v>3852514.9568052981</v>
      </c>
      <c r="M86" s="161">
        <f>M85+L86</f>
        <v>-36249524.413198709</v>
      </c>
      <c r="N86" s="160"/>
      <c r="O86" s="159">
        <v>1885442.1304010451</v>
      </c>
      <c r="P86" s="160">
        <f t="shared" si="61"/>
        <v>-28124761.206599355</v>
      </c>
      <c r="Q86" s="174"/>
      <c r="R86" s="159">
        <v>1967072.8264042512</v>
      </c>
      <c r="S86" s="160">
        <f t="shared" si="56"/>
        <v>-8124762.7065993547</v>
      </c>
      <c r="T86" s="159">
        <f>O86+R86</f>
        <v>3852514.9568052962</v>
      </c>
      <c r="U86" s="193">
        <f t="shared" si="62"/>
        <v>-36249523.913198709</v>
      </c>
      <c r="V86" s="159">
        <v>-35603.42</v>
      </c>
      <c r="W86" s="160">
        <f t="shared" si="57"/>
        <v>-34785.879999999976</v>
      </c>
      <c r="X86" s="159">
        <f t="shared" si="63"/>
        <v>1931469.4064042512</v>
      </c>
      <c r="Y86" s="160">
        <f t="shared" si="58"/>
        <v>-8159547.5865993556</v>
      </c>
      <c r="Z86" s="302"/>
      <c r="AA86" s="161"/>
      <c r="AB86" s="161"/>
      <c r="AC86" s="189"/>
    </row>
    <row r="87" spans="1:29" ht="13.25" hidden="1" customHeight="1">
      <c r="A87" s="148">
        <v>6</v>
      </c>
      <c r="B87" s="153">
        <v>39417</v>
      </c>
      <c r="C87" s="207"/>
      <c r="D87" s="165">
        <v>141627517.2714496</v>
      </c>
      <c r="E87" s="166">
        <f>E86+D87</f>
        <v>1222865319.6180968</v>
      </c>
      <c r="F87" s="165">
        <v>135588520.505945</v>
      </c>
      <c r="G87" s="166">
        <f t="shared" si="54"/>
        <v>1253089187.2173302</v>
      </c>
      <c r="H87" s="165">
        <f t="shared" si="59"/>
        <v>6038996.7655045986</v>
      </c>
      <c r="I87" s="166">
        <f>E87-G87</f>
        <v>-30223867.599233389</v>
      </c>
      <c r="J87" s="165">
        <v>-2143.8438517544419</v>
      </c>
      <c r="K87" s="166">
        <f t="shared" si="55"/>
        <v>11197.107687541837</v>
      </c>
      <c r="L87" s="165">
        <f t="shared" si="60"/>
        <v>6036852.9216528442</v>
      </c>
      <c r="M87" s="167">
        <f>M86+L87</f>
        <v>-30212671.491545863</v>
      </c>
      <c r="N87" s="166"/>
      <c r="O87" s="165">
        <v>3018426.460826423</v>
      </c>
      <c r="P87" s="166">
        <f t="shared" si="61"/>
        <v>-25106334.745772932</v>
      </c>
      <c r="Q87" s="168"/>
      <c r="R87" s="165">
        <v>3018426.460826423</v>
      </c>
      <c r="S87" s="166">
        <f t="shared" si="56"/>
        <v>-5106336.2457729317</v>
      </c>
      <c r="T87" s="165">
        <f>O87+R87</f>
        <v>6036852.921652846</v>
      </c>
      <c r="U87" s="195">
        <f t="shared" si="62"/>
        <v>-30212670.991545863</v>
      </c>
      <c r="V87" s="165">
        <v>-22784.400000000001</v>
      </c>
      <c r="W87" s="166">
        <f t="shared" si="57"/>
        <v>-57570.279999999977</v>
      </c>
      <c r="X87" s="165">
        <f t="shared" si="63"/>
        <v>2995642.0608264231</v>
      </c>
      <c r="Y87" s="166">
        <f t="shared" si="58"/>
        <v>-5163905.5257729329</v>
      </c>
      <c r="Z87" s="302"/>
      <c r="AA87" s="161"/>
      <c r="AB87" s="161"/>
      <c r="AC87" s="189"/>
    </row>
    <row r="88" spans="1:29" ht="13.25" hidden="1" customHeight="1">
      <c r="A88" s="148"/>
      <c r="B88" s="153"/>
      <c r="C88" s="207"/>
      <c r="D88" s="161"/>
      <c r="E88" s="161"/>
      <c r="F88" s="161"/>
      <c r="G88" s="161"/>
      <c r="H88" s="161"/>
      <c r="I88" s="161"/>
      <c r="J88" s="161"/>
      <c r="K88" s="161"/>
      <c r="L88" s="161"/>
      <c r="M88" s="161"/>
      <c r="N88" s="161"/>
      <c r="O88" s="161"/>
      <c r="P88" s="198">
        <v>-25106334.745772932</v>
      </c>
      <c r="Q88" s="174"/>
      <c r="R88" s="161"/>
      <c r="S88" s="161"/>
      <c r="T88" s="161"/>
      <c r="U88" s="194"/>
      <c r="V88" s="161"/>
      <c r="W88" s="161"/>
      <c r="X88" s="161"/>
      <c r="Y88" s="161"/>
      <c r="Z88" s="302"/>
      <c r="AA88" s="161"/>
      <c r="AB88" s="161"/>
      <c r="AC88" s="189"/>
    </row>
    <row r="89" spans="1:29" ht="15.75" hidden="1" customHeight="1">
      <c r="A89" s="199" t="s">
        <v>251</v>
      </c>
      <c r="B89" s="361"/>
      <c r="C89" s="207"/>
      <c r="D89" s="161"/>
      <c r="E89" s="161">
        <f>E61+E70+E87</f>
        <v>5588819592.5683823</v>
      </c>
      <c r="F89" s="161"/>
      <c r="G89" s="161">
        <f>G61+G70+G87</f>
        <v>5590731290.4537678</v>
      </c>
      <c r="H89" s="161"/>
      <c r="I89" s="161">
        <f>I61+I70+I87</f>
        <v>-1911697.8853867874</v>
      </c>
      <c r="J89" s="161"/>
      <c r="K89" s="161">
        <f>K61+K70+K87</f>
        <v>-10311.070577282691</v>
      </c>
      <c r="L89" s="161"/>
      <c r="M89" s="161"/>
      <c r="N89" s="161">
        <f>N61+M70+M87</f>
        <v>-1922009.9559630752</v>
      </c>
      <c r="O89" s="161"/>
      <c r="P89" s="161">
        <f>P61+P70+P87</f>
        <v>-1591335.6161173768</v>
      </c>
      <c r="Q89" s="174"/>
      <c r="R89" s="161"/>
      <c r="S89" s="161">
        <f>S61+S70+S87</f>
        <v>-330674.33984573372</v>
      </c>
      <c r="T89" s="161"/>
      <c r="U89" s="161">
        <f>U61+U70+U87</f>
        <v>-1922009.9559631124</v>
      </c>
      <c r="V89" s="161"/>
      <c r="W89" s="161">
        <f>W61+W70+W87</f>
        <v>1051313.3100000003</v>
      </c>
      <c r="X89" s="161"/>
      <c r="Y89" s="161">
        <f>Y61+Y70+Y87</f>
        <v>720639.97015426308</v>
      </c>
      <c r="Z89" s="302"/>
      <c r="AA89" s="161"/>
      <c r="AB89" s="161"/>
    </row>
    <row r="90" spans="1:29" ht="13.25" hidden="1" customHeight="1">
      <c r="A90" s="148"/>
      <c r="B90" s="361"/>
      <c r="C90" s="207"/>
      <c r="D90" s="167"/>
      <c r="E90" s="167"/>
      <c r="F90" s="167"/>
      <c r="G90" s="167"/>
      <c r="H90" s="167"/>
      <c r="I90" s="167"/>
      <c r="J90" s="167"/>
      <c r="K90" s="167"/>
      <c r="L90" s="167"/>
      <c r="M90" s="167"/>
      <c r="N90" s="167"/>
      <c r="O90" s="167"/>
      <c r="P90" s="167"/>
      <c r="Q90" s="168"/>
      <c r="R90" s="167"/>
      <c r="S90" s="167"/>
      <c r="T90" s="167"/>
      <c r="U90" s="200"/>
      <c r="V90" s="167"/>
      <c r="W90" s="167"/>
      <c r="X90" s="167"/>
      <c r="Y90" s="167"/>
      <c r="Z90" s="302"/>
      <c r="AA90" s="161"/>
      <c r="AB90" s="161"/>
      <c r="AC90" s="189"/>
    </row>
    <row r="91" spans="1:29" ht="13.25" hidden="1" customHeight="1">
      <c r="A91" s="148">
        <v>7</v>
      </c>
      <c r="B91" s="361">
        <v>39448</v>
      </c>
      <c r="C91" s="207"/>
      <c r="D91" s="159">
        <v>135571915.43811625</v>
      </c>
      <c r="E91" s="160">
        <f>D91</f>
        <v>135571915.43811625</v>
      </c>
      <c r="F91" s="159">
        <v>137848115.50408599</v>
      </c>
      <c r="G91" s="160">
        <f>F91</f>
        <v>137848115.50408599</v>
      </c>
      <c r="H91" s="159">
        <f t="shared" ref="H91:I102" si="64">D91-F91</f>
        <v>-2276200.0659697354</v>
      </c>
      <c r="I91" s="160">
        <f t="shared" si="64"/>
        <v>-2276200.0659697354</v>
      </c>
      <c r="J91" s="159">
        <v>808.05102341901511</v>
      </c>
      <c r="K91" s="160">
        <f>J91</f>
        <v>808.05102341901511</v>
      </c>
      <c r="L91" s="159">
        <f t="shared" ref="L91:L102" si="65">H91+J91</f>
        <v>-2275392.0149463164</v>
      </c>
      <c r="M91" s="161">
        <f>L91</f>
        <v>-2275392.0149463164</v>
      </c>
      <c r="N91" s="161"/>
      <c r="O91" s="159">
        <v>-2275392.0149463164</v>
      </c>
      <c r="P91" s="160">
        <f>O91</f>
        <v>-2275392.0149463164</v>
      </c>
      <c r="Q91" s="174"/>
      <c r="R91" s="159">
        <v>0</v>
      </c>
      <c r="S91" s="160">
        <f>R91</f>
        <v>0</v>
      </c>
      <c r="T91" s="159">
        <f t="shared" ref="T91:U102" si="66">O91+R91</f>
        <v>-2275392.0149463164</v>
      </c>
      <c r="U91" s="193">
        <f t="shared" si="66"/>
        <v>-2275392.0149463164</v>
      </c>
      <c r="V91" s="159">
        <v>-2179.3700000000003</v>
      </c>
      <c r="W91" s="160">
        <f>V91</f>
        <v>-2179.3700000000003</v>
      </c>
      <c r="X91" s="159">
        <f t="shared" ref="X91:X102" si="67">R91+V91</f>
        <v>-2179.3700000000003</v>
      </c>
      <c r="Y91" s="160">
        <f>X91</f>
        <v>-2179.3700000000003</v>
      </c>
      <c r="Z91" s="302"/>
      <c r="AA91" s="161"/>
      <c r="AB91" s="161"/>
      <c r="AC91" s="189"/>
    </row>
    <row r="92" spans="1:29" ht="13.25" hidden="1" customHeight="1">
      <c r="A92" s="148">
        <v>7</v>
      </c>
      <c r="B92" s="361">
        <v>39479</v>
      </c>
      <c r="C92" s="207"/>
      <c r="D92" s="159">
        <v>120260949.43811625</v>
      </c>
      <c r="E92" s="160">
        <f t="shared" ref="E92:E102" si="68">E91+D92</f>
        <v>255832864.8762325</v>
      </c>
      <c r="F92" s="159">
        <v>117800650.31269599</v>
      </c>
      <c r="G92" s="160">
        <f t="shared" ref="G92:G102" si="69">G91+F92</f>
        <v>255648765.816782</v>
      </c>
      <c r="H92" s="159">
        <f t="shared" si="64"/>
        <v>2460299.1254202574</v>
      </c>
      <c r="I92" s="160">
        <f t="shared" si="64"/>
        <v>184099.05945050716</v>
      </c>
      <c r="J92" s="159">
        <v>-873.40618952410296</v>
      </c>
      <c r="K92" s="160">
        <f t="shared" ref="K92:K102" si="70">K91+J92</f>
        <v>-65.355166105087847</v>
      </c>
      <c r="L92" s="159">
        <f t="shared" si="65"/>
        <v>2459425.7192307333</v>
      </c>
      <c r="M92" s="161">
        <f t="shared" ref="M92:M102" si="71">M91+L92</f>
        <v>184033.70428441698</v>
      </c>
      <c r="N92" s="161"/>
      <c r="O92" s="159">
        <v>2459425.7192307333</v>
      </c>
      <c r="P92" s="160">
        <f t="shared" ref="P92:P102" si="72">P91+O92</f>
        <v>184033.70428441698</v>
      </c>
      <c r="Q92" s="174"/>
      <c r="R92" s="159">
        <v>0</v>
      </c>
      <c r="S92" s="160">
        <f t="shared" ref="S92:S102" si="73">R92+S91</f>
        <v>0</v>
      </c>
      <c r="T92" s="159">
        <f t="shared" si="66"/>
        <v>2459425.7192307333</v>
      </c>
      <c r="U92" s="193">
        <f t="shared" si="66"/>
        <v>184033.70428441698</v>
      </c>
      <c r="V92" s="159">
        <v>-2038.76</v>
      </c>
      <c r="W92" s="160">
        <f t="shared" ref="W92:W102" si="74">W91+V92</f>
        <v>-4218.13</v>
      </c>
      <c r="X92" s="159">
        <f t="shared" si="67"/>
        <v>-2038.76</v>
      </c>
      <c r="Y92" s="160">
        <f t="shared" ref="Y92:Y102" si="75">X92+Y91</f>
        <v>-4218.13</v>
      </c>
      <c r="Z92" s="302"/>
      <c r="AA92" s="161"/>
      <c r="AB92" s="161"/>
      <c r="AC92" s="189"/>
    </row>
    <row r="93" spans="1:29" ht="13.25" hidden="1" customHeight="1">
      <c r="A93" s="148">
        <v>7</v>
      </c>
      <c r="B93" s="361">
        <v>39508</v>
      </c>
      <c r="C93" s="207"/>
      <c r="D93" s="159">
        <v>122262804.43811625</v>
      </c>
      <c r="E93" s="160">
        <f t="shared" si="68"/>
        <v>378095669.31434876</v>
      </c>
      <c r="F93" s="159">
        <v>120889465.707361</v>
      </c>
      <c r="G93" s="160">
        <f t="shared" si="69"/>
        <v>376538231.52414298</v>
      </c>
      <c r="H93" s="159">
        <f t="shared" si="64"/>
        <v>1373338.7307552546</v>
      </c>
      <c r="I93" s="160">
        <f t="shared" si="64"/>
        <v>1557437.7902057767</v>
      </c>
      <c r="J93" s="159">
        <v>-487.53524941811338</v>
      </c>
      <c r="K93" s="160">
        <f t="shared" si="70"/>
        <v>-552.89041552320123</v>
      </c>
      <c r="L93" s="159">
        <f t="shared" si="65"/>
        <v>1372851.1955058365</v>
      </c>
      <c r="M93" s="161">
        <f t="shared" si="71"/>
        <v>1556884.8997902535</v>
      </c>
      <c r="N93" s="161"/>
      <c r="O93" s="159">
        <v>1372851.1955058365</v>
      </c>
      <c r="P93" s="160">
        <f t="shared" si="72"/>
        <v>1556884.8997902535</v>
      </c>
      <c r="Q93" s="174"/>
      <c r="R93" s="159">
        <v>0</v>
      </c>
      <c r="S93" s="160">
        <f t="shared" si="73"/>
        <v>0</v>
      </c>
      <c r="T93" s="159">
        <f t="shared" si="66"/>
        <v>1372851.1955058365</v>
      </c>
      <c r="U93" s="193">
        <f t="shared" si="66"/>
        <v>1556884.8997902535</v>
      </c>
      <c r="V93" s="159">
        <v>-2179.3700000000003</v>
      </c>
      <c r="W93" s="160">
        <f t="shared" si="74"/>
        <v>-6397.5</v>
      </c>
      <c r="X93" s="159">
        <f t="shared" si="67"/>
        <v>-2179.3700000000003</v>
      </c>
      <c r="Y93" s="160">
        <f t="shared" si="75"/>
        <v>-6397.5</v>
      </c>
      <c r="Z93" s="302"/>
      <c r="AA93" s="161"/>
      <c r="AB93" s="161"/>
      <c r="AC93" s="189"/>
    </row>
    <row r="94" spans="1:29" ht="13.25" hidden="1" customHeight="1">
      <c r="A94" s="148">
        <v>7</v>
      </c>
      <c r="B94" s="361">
        <v>39539</v>
      </c>
      <c r="C94" s="207"/>
      <c r="D94" s="159">
        <v>106748926.43811625</v>
      </c>
      <c r="E94" s="160">
        <f t="shared" si="68"/>
        <v>484844595.75246501</v>
      </c>
      <c r="F94" s="159">
        <v>109488535.736203</v>
      </c>
      <c r="G94" s="160">
        <f t="shared" si="69"/>
        <v>486026767.260346</v>
      </c>
      <c r="H94" s="159">
        <f t="shared" si="64"/>
        <v>-2739609.2980867475</v>
      </c>
      <c r="I94" s="160">
        <f t="shared" si="64"/>
        <v>-1182171.5078809857</v>
      </c>
      <c r="J94" s="159">
        <v>972.56130082067102</v>
      </c>
      <c r="K94" s="160">
        <f t="shared" si="70"/>
        <v>419.67088529746979</v>
      </c>
      <c r="L94" s="159">
        <f t="shared" si="65"/>
        <v>-2738636.7367859269</v>
      </c>
      <c r="M94" s="161">
        <f t="shared" si="71"/>
        <v>-1181751.8369956734</v>
      </c>
      <c r="N94" s="161"/>
      <c r="O94" s="159">
        <v>-2738636.7367859269</v>
      </c>
      <c r="P94" s="160">
        <f t="shared" si="72"/>
        <v>-1181751.8369956734</v>
      </c>
      <c r="Q94" s="174"/>
      <c r="R94" s="159">
        <v>0</v>
      </c>
      <c r="S94" s="160">
        <f t="shared" si="73"/>
        <v>0</v>
      </c>
      <c r="T94" s="159">
        <f t="shared" si="66"/>
        <v>-2738636.7367859269</v>
      </c>
      <c r="U94" s="193">
        <f t="shared" si="66"/>
        <v>-1181751.8369956734</v>
      </c>
      <c r="V94" s="159">
        <v>-1840</v>
      </c>
      <c r="W94" s="160">
        <f t="shared" si="74"/>
        <v>-8237.5</v>
      </c>
      <c r="X94" s="159">
        <f t="shared" si="67"/>
        <v>-1840</v>
      </c>
      <c r="Y94" s="160">
        <f t="shared" si="75"/>
        <v>-8237.5</v>
      </c>
      <c r="Z94" s="302"/>
      <c r="AA94" s="161"/>
      <c r="AB94" s="161"/>
      <c r="AC94" s="189"/>
    </row>
    <row r="95" spans="1:29" ht="13.25" hidden="1" customHeight="1">
      <c r="A95" s="148">
        <v>7</v>
      </c>
      <c r="B95" s="361">
        <v>39569</v>
      </c>
      <c r="C95" s="207"/>
      <c r="D95" s="159">
        <v>78026834.438116252</v>
      </c>
      <c r="E95" s="160">
        <f t="shared" si="68"/>
        <v>562871430.19058132</v>
      </c>
      <c r="F95" s="159">
        <v>99047042.830788001</v>
      </c>
      <c r="G95" s="160">
        <f t="shared" si="69"/>
        <v>585073810.09113395</v>
      </c>
      <c r="H95" s="159">
        <f t="shared" si="64"/>
        <v>-21020208.392671749</v>
      </c>
      <c r="I95" s="160">
        <f t="shared" si="64"/>
        <v>-22202379.90055263</v>
      </c>
      <c r="J95" s="159">
        <v>7462.1739793978631</v>
      </c>
      <c r="K95" s="160">
        <f t="shared" si="70"/>
        <v>7881.8448646953329</v>
      </c>
      <c r="L95" s="159">
        <f t="shared" si="65"/>
        <v>-21012746.218692351</v>
      </c>
      <c r="M95" s="161">
        <f t="shared" si="71"/>
        <v>-22194498.055688024</v>
      </c>
      <c r="N95" s="161"/>
      <c r="O95" s="159">
        <v>-19915497.190848339</v>
      </c>
      <c r="P95" s="160">
        <f t="shared" si="72"/>
        <v>-21097249.027844012</v>
      </c>
      <c r="Q95" s="174"/>
      <c r="R95" s="159">
        <v>-1097249.0278440118</v>
      </c>
      <c r="S95" s="160">
        <f t="shared" si="73"/>
        <v>-1097249.0278440118</v>
      </c>
      <c r="T95" s="159">
        <f t="shared" si="66"/>
        <v>-21012746.218692351</v>
      </c>
      <c r="U95" s="193">
        <f t="shared" si="66"/>
        <v>-22194498.055688024</v>
      </c>
      <c r="V95" s="159">
        <v>-2104.85</v>
      </c>
      <c r="W95" s="160">
        <f t="shared" si="74"/>
        <v>-10342.35</v>
      </c>
      <c r="X95" s="159">
        <f t="shared" si="67"/>
        <v>-1099353.8778440119</v>
      </c>
      <c r="Y95" s="160">
        <f t="shared" si="75"/>
        <v>-1107591.3778440119</v>
      </c>
      <c r="Z95" s="302"/>
      <c r="AA95" s="161"/>
      <c r="AB95" s="161"/>
      <c r="AC95" s="189"/>
    </row>
    <row r="96" spans="1:29" ht="13.25" hidden="1" customHeight="1">
      <c r="A96" s="148">
        <v>7</v>
      </c>
      <c r="B96" s="361">
        <v>39600</v>
      </c>
      <c r="C96" s="207"/>
      <c r="D96" s="159">
        <v>85268061.438116252</v>
      </c>
      <c r="E96" s="160">
        <f t="shared" si="68"/>
        <v>648139491.62869763</v>
      </c>
      <c r="F96" s="159">
        <v>93626853.907144994</v>
      </c>
      <c r="G96" s="160">
        <f t="shared" si="69"/>
        <v>678700663.99827898</v>
      </c>
      <c r="H96" s="159">
        <f t="shared" si="64"/>
        <v>-8358792.4690287411</v>
      </c>
      <c r="I96" s="160">
        <f t="shared" si="64"/>
        <v>-30561172.369581342</v>
      </c>
      <c r="J96" s="159">
        <v>2967.3713265052065</v>
      </c>
      <c r="K96" s="160">
        <f t="shared" si="70"/>
        <v>10849.216191200539</v>
      </c>
      <c r="L96" s="159">
        <f t="shared" si="65"/>
        <v>-8355825.0977022359</v>
      </c>
      <c r="M96" s="161">
        <f t="shared" si="71"/>
        <v>-30550323.153390259</v>
      </c>
      <c r="N96" s="161"/>
      <c r="O96" s="159">
        <v>-4177912.5488511175</v>
      </c>
      <c r="P96" s="160">
        <f t="shared" si="72"/>
        <v>-25275161.576695129</v>
      </c>
      <c r="Q96" s="174"/>
      <c r="R96" s="159">
        <v>-4177912.5488511175</v>
      </c>
      <c r="S96" s="160">
        <f t="shared" si="73"/>
        <v>-5275161.5766951293</v>
      </c>
      <c r="T96" s="159">
        <f t="shared" si="66"/>
        <v>-8355825.097702235</v>
      </c>
      <c r="U96" s="193">
        <f t="shared" si="66"/>
        <v>-30550323.153390259</v>
      </c>
      <c r="V96" s="159">
        <v>-8720.43</v>
      </c>
      <c r="W96" s="160">
        <f t="shared" si="74"/>
        <v>-19062.78</v>
      </c>
      <c r="X96" s="159">
        <f t="shared" si="67"/>
        <v>-4186632.9788511177</v>
      </c>
      <c r="Y96" s="160">
        <f t="shared" si="75"/>
        <v>-5294224.3566951295</v>
      </c>
      <c r="Z96" s="302"/>
      <c r="AA96" s="161"/>
      <c r="AB96" s="161"/>
      <c r="AC96" s="189"/>
    </row>
    <row r="97" spans="1:29" ht="13.25" hidden="1" customHeight="1">
      <c r="A97" s="148">
        <v>7</v>
      </c>
      <c r="B97" s="361">
        <v>39630</v>
      </c>
      <c r="C97" s="207"/>
      <c r="D97" s="159">
        <v>84378310.438116252</v>
      </c>
      <c r="E97" s="160">
        <f t="shared" si="68"/>
        <v>732517802.06681395</v>
      </c>
      <c r="F97" s="159">
        <v>93609618.492129996</v>
      </c>
      <c r="G97" s="160">
        <f t="shared" si="69"/>
        <v>772310282.49040902</v>
      </c>
      <c r="H97" s="159">
        <f t="shared" si="64"/>
        <v>-9231308.054013744</v>
      </c>
      <c r="I97" s="160">
        <f t="shared" si="64"/>
        <v>-39792480.423595071</v>
      </c>
      <c r="J97" s="159">
        <v>3277.1143591739237</v>
      </c>
      <c r="K97" s="160">
        <f t="shared" si="70"/>
        <v>14126.330550374463</v>
      </c>
      <c r="L97" s="159">
        <f t="shared" si="65"/>
        <v>-9228030.9396545701</v>
      </c>
      <c r="M97" s="161">
        <f t="shared" si="71"/>
        <v>-39778354.093044832</v>
      </c>
      <c r="N97" s="161"/>
      <c r="O97" s="159">
        <v>-4614015.4698272869</v>
      </c>
      <c r="P97" s="160">
        <f t="shared" si="72"/>
        <v>-29889177.046522416</v>
      </c>
      <c r="Q97" s="174"/>
      <c r="R97" s="159">
        <v>-4614015.4698272869</v>
      </c>
      <c r="S97" s="160">
        <f t="shared" si="73"/>
        <v>-9889177.0465224162</v>
      </c>
      <c r="T97" s="159">
        <f t="shared" si="66"/>
        <v>-9228030.9396545738</v>
      </c>
      <c r="U97" s="193">
        <f t="shared" si="66"/>
        <v>-39778354.093044832</v>
      </c>
      <c r="V97" s="159">
        <v>-25903.919999999998</v>
      </c>
      <c r="W97" s="160">
        <f t="shared" si="74"/>
        <v>-44966.7</v>
      </c>
      <c r="X97" s="159">
        <f t="shared" si="67"/>
        <v>-4639919.3898272868</v>
      </c>
      <c r="Y97" s="160">
        <f t="shared" si="75"/>
        <v>-9934143.7465224154</v>
      </c>
      <c r="Z97" s="302"/>
      <c r="AA97" s="161"/>
      <c r="AB97" s="161"/>
      <c r="AC97" s="189"/>
    </row>
    <row r="98" spans="1:29" ht="13.25" hidden="1" customHeight="1">
      <c r="A98" s="148">
        <v>7</v>
      </c>
      <c r="B98" s="361">
        <v>39661</v>
      </c>
      <c r="C98" s="207"/>
      <c r="D98" s="159">
        <v>97932557.438116252</v>
      </c>
      <c r="E98" s="160">
        <f t="shared" si="68"/>
        <v>830450359.50493026</v>
      </c>
      <c r="F98" s="159">
        <v>95078751.259803995</v>
      </c>
      <c r="G98" s="160">
        <f t="shared" si="69"/>
        <v>867389033.75021303</v>
      </c>
      <c r="H98" s="159">
        <f t="shared" si="64"/>
        <v>2853806.1783122569</v>
      </c>
      <c r="I98" s="160">
        <f t="shared" si="64"/>
        <v>-36938674.245282769</v>
      </c>
      <c r="J98" s="159">
        <v>-1013.101193300914</v>
      </c>
      <c r="K98" s="160">
        <f t="shared" si="70"/>
        <v>13113.229357073549</v>
      </c>
      <c r="L98" s="159">
        <f t="shared" si="65"/>
        <v>2852793.077118956</v>
      </c>
      <c r="M98" s="161">
        <f t="shared" si="71"/>
        <v>-36925561.015925877</v>
      </c>
      <c r="N98" s="161"/>
      <c r="O98" s="159">
        <v>1426396.5385594778</v>
      </c>
      <c r="P98" s="160">
        <f t="shared" si="72"/>
        <v>-28462780.507962938</v>
      </c>
      <c r="Q98" s="174"/>
      <c r="R98" s="159">
        <v>1426396.5385594778</v>
      </c>
      <c r="S98" s="160">
        <f t="shared" si="73"/>
        <v>-8462780.5079629384</v>
      </c>
      <c r="T98" s="159">
        <f t="shared" si="66"/>
        <v>2852793.0771189556</v>
      </c>
      <c r="U98" s="193">
        <f t="shared" si="66"/>
        <v>-36925561.015925877</v>
      </c>
      <c r="V98" s="159">
        <v>-45796.21</v>
      </c>
      <c r="W98" s="160">
        <f t="shared" si="74"/>
        <v>-90762.91</v>
      </c>
      <c r="X98" s="159">
        <f t="shared" si="67"/>
        <v>1380600.3285594778</v>
      </c>
      <c r="Y98" s="160">
        <f t="shared" si="75"/>
        <v>-8553543.4179629385</v>
      </c>
      <c r="Z98" s="302"/>
      <c r="AA98" s="161"/>
      <c r="AB98" s="161"/>
      <c r="AC98" s="189"/>
    </row>
    <row r="99" spans="1:29" ht="13.25" hidden="1" customHeight="1">
      <c r="A99" s="148">
        <v>7</v>
      </c>
      <c r="B99" s="361">
        <v>39692</v>
      </c>
      <c r="C99" s="207"/>
      <c r="D99" s="159">
        <v>104739444.43811625</v>
      </c>
      <c r="E99" s="160">
        <f t="shared" si="68"/>
        <v>935189803.94304657</v>
      </c>
      <c r="F99" s="159">
        <v>91978344.344990999</v>
      </c>
      <c r="G99" s="160">
        <f t="shared" si="69"/>
        <v>959367378.095204</v>
      </c>
      <c r="H99" s="159">
        <f t="shared" si="64"/>
        <v>12761100.093125254</v>
      </c>
      <c r="I99" s="160">
        <f t="shared" si="64"/>
        <v>-24177574.152157426</v>
      </c>
      <c r="J99" s="159">
        <v>-4530.1905330587178</v>
      </c>
      <c r="K99" s="160">
        <f t="shared" si="70"/>
        <v>8583.0388240148313</v>
      </c>
      <c r="L99" s="159">
        <f t="shared" si="65"/>
        <v>12756569.902592195</v>
      </c>
      <c r="M99" s="161">
        <f t="shared" si="71"/>
        <v>-24168991.11333368</v>
      </c>
      <c r="N99" s="161"/>
      <c r="O99" s="159">
        <v>6378284.9512960985</v>
      </c>
      <c r="P99" s="160">
        <f t="shared" si="72"/>
        <v>-22084495.55666684</v>
      </c>
      <c r="Q99" s="174"/>
      <c r="R99" s="159">
        <v>6378284.9512960985</v>
      </c>
      <c r="S99" s="160">
        <f t="shared" si="73"/>
        <v>-2084495.5566668399</v>
      </c>
      <c r="T99" s="159">
        <f t="shared" si="66"/>
        <v>12756569.902592197</v>
      </c>
      <c r="U99" s="193">
        <f t="shared" si="66"/>
        <v>-24168991.11333368</v>
      </c>
      <c r="V99" s="159">
        <v>-37379.579999999994</v>
      </c>
      <c r="W99" s="160">
        <f t="shared" si="74"/>
        <v>-128142.48999999999</v>
      </c>
      <c r="X99" s="159">
        <f t="shared" si="67"/>
        <v>6340905.3712960985</v>
      </c>
      <c r="Y99" s="160">
        <f t="shared" si="75"/>
        <v>-2212638.0466668401</v>
      </c>
      <c r="Z99" s="302"/>
      <c r="AA99" s="161"/>
      <c r="AB99" s="161"/>
      <c r="AC99" s="189"/>
    </row>
    <row r="100" spans="1:29" ht="13.25" hidden="1" customHeight="1">
      <c r="A100" s="148">
        <v>7</v>
      </c>
      <c r="B100" s="361">
        <v>39722</v>
      </c>
      <c r="C100" s="207"/>
      <c r="D100" s="159">
        <v>115174515.43811625</v>
      </c>
      <c r="E100" s="160">
        <f t="shared" si="68"/>
        <v>1050364319.3811629</v>
      </c>
      <c r="F100" s="159">
        <v>108124950.304215</v>
      </c>
      <c r="G100" s="160">
        <f t="shared" si="69"/>
        <v>1067492328.399419</v>
      </c>
      <c r="H100" s="159">
        <f t="shared" si="64"/>
        <v>7049565.1339012533</v>
      </c>
      <c r="I100" s="160">
        <f t="shared" si="64"/>
        <v>-17128009.018256068</v>
      </c>
      <c r="J100" s="159">
        <v>-2502.5956225348637</v>
      </c>
      <c r="K100" s="160">
        <f t="shared" si="70"/>
        <v>6080.4432014799677</v>
      </c>
      <c r="L100" s="159">
        <f t="shared" si="65"/>
        <v>7047062.5382787185</v>
      </c>
      <c r="M100" s="161">
        <f t="shared" si="71"/>
        <v>-17121928.575054962</v>
      </c>
      <c r="N100" s="161"/>
      <c r="O100" s="159">
        <v>4962566.9816118777</v>
      </c>
      <c r="P100" s="160">
        <f t="shared" si="72"/>
        <v>-17121928.575054962</v>
      </c>
      <c r="Q100" s="174"/>
      <c r="R100" s="159">
        <v>2084495.5566668399</v>
      </c>
      <c r="S100" s="160">
        <f t="shared" si="73"/>
        <v>0</v>
      </c>
      <c r="T100" s="159">
        <f t="shared" si="66"/>
        <v>7047062.5382787175</v>
      </c>
      <c r="U100" s="193">
        <f t="shared" si="66"/>
        <v>-17121928.575054962</v>
      </c>
      <c r="V100" s="159">
        <v>-9970.66</v>
      </c>
      <c r="W100" s="160">
        <f t="shared" si="74"/>
        <v>-138113.15</v>
      </c>
      <c r="X100" s="159">
        <f t="shared" si="67"/>
        <v>2074524.89666684</v>
      </c>
      <c r="Y100" s="160">
        <f t="shared" si="75"/>
        <v>-138113.15000000014</v>
      </c>
      <c r="Z100" s="302"/>
      <c r="AA100" s="161"/>
      <c r="AB100" s="161"/>
      <c r="AC100" s="189"/>
    </row>
    <row r="101" spans="1:29" ht="13.25" hidden="1" customHeight="1">
      <c r="A101" s="148">
        <v>7</v>
      </c>
      <c r="B101" s="361">
        <v>39753</v>
      </c>
      <c r="C101" s="207"/>
      <c r="D101" s="159">
        <v>117564742.31798133</v>
      </c>
      <c r="E101" s="160">
        <f t="shared" si="68"/>
        <v>1167929061.6991441</v>
      </c>
      <c r="F101" s="159">
        <v>114664738.56560099</v>
      </c>
      <c r="G101" s="160">
        <f t="shared" si="69"/>
        <v>1182157066.9650199</v>
      </c>
      <c r="H101" s="159">
        <f t="shared" si="64"/>
        <v>2900003.7523803413</v>
      </c>
      <c r="I101" s="160">
        <f t="shared" si="64"/>
        <v>-14228005.265875816</v>
      </c>
      <c r="J101" s="159">
        <v>-1042.8703493932262</v>
      </c>
      <c r="K101" s="160">
        <f t="shared" si="70"/>
        <v>5037.5728520867415</v>
      </c>
      <c r="L101" s="159">
        <f t="shared" si="65"/>
        <v>2898960.8820309481</v>
      </c>
      <c r="M101" s="161">
        <f t="shared" si="71"/>
        <v>-14222967.693024013</v>
      </c>
      <c r="N101" s="161"/>
      <c r="O101" s="159">
        <v>2898960.882030949</v>
      </c>
      <c r="P101" s="160">
        <f t="shared" si="72"/>
        <v>-14222967.693024013</v>
      </c>
      <c r="Q101" s="174"/>
      <c r="R101" s="159">
        <v>0</v>
      </c>
      <c r="S101" s="160">
        <f t="shared" si="73"/>
        <v>0</v>
      </c>
      <c r="T101" s="159">
        <f t="shared" si="66"/>
        <v>2898960.882030949</v>
      </c>
      <c r="U101" s="193">
        <f t="shared" si="66"/>
        <v>-14222967.693024013</v>
      </c>
      <c r="V101" s="159">
        <v>-1358.94</v>
      </c>
      <c r="W101" s="160">
        <f t="shared" si="74"/>
        <v>-139472.09</v>
      </c>
      <c r="X101" s="159">
        <f t="shared" si="67"/>
        <v>-1358.94</v>
      </c>
      <c r="Y101" s="160">
        <f t="shared" si="75"/>
        <v>-139472.09000000014</v>
      </c>
      <c r="Z101" s="302"/>
      <c r="AA101" s="161"/>
      <c r="AB101" s="161"/>
      <c r="AC101" s="189"/>
    </row>
    <row r="102" spans="1:29" ht="13.25" hidden="1" customHeight="1">
      <c r="A102" s="148">
        <v>7</v>
      </c>
      <c r="B102" s="361">
        <v>39783</v>
      </c>
      <c r="C102" s="207"/>
      <c r="D102" s="165">
        <v>160186129.31798133</v>
      </c>
      <c r="E102" s="166">
        <f t="shared" si="68"/>
        <v>1328115191.0171254</v>
      </c>
      <c r="F102" s="165">
        <v>147723604.35824698</v>
      </c>
      <c r="G102" s="166">
        <f t="shared" si="69"/>
        <v>1329880671.323267</v>
      </c>
      <c r="H102" s="165">
        <f t="shared" si="64"/>
        <v>12462524.95973435</v>
      </c>
      <c r="I102" s="166">
        <f t="shared" si="64"/>
        <v>-1765480.3061416149</v>
      </c>
      <c r="J102" s="165">
        <v>-4481.6486007701606</v>
      </c>
      <c r="K102" s="166">
        <f t="shared" si="70"/>
        <v>555.92425131658092</v>
      </c>
      <c r="L102" s="165">
        <f t="shared" si="65"/>
        <v>12458043.31113358</v>
      </c>
      <c r="M102" s="167">
        <f t="shared" si="71"/>
        <v>-1764924.3818904329</v>
      </c>
      <c r="N102" s="167"/>
      <c r="O102" s="165">
        <v>12458043.31113358</v>
      </c>
      <c r="P102" s="166">
        <f t="shared" si="72"/>
        <v>-1764924.3818904329</v>
      </c>
      <c r="Q102" s="168"/>
      <c r="R102" s="165">
        <v>0</v>
      </c>
      <c r="S102" s="166">
        <f t="shared" si="73"/>
        <v>0</v>
      </c>
      <c r="T102" s="165">
        <f t="shared" si="66"/>
        <v>12458043.31113358</v>
      </c>
      <c r="U102" s="195">
        <f t="shared" si="66"/>
        <v>-1764924.3818904329</v>
      </c>
      <c r="V102" s="165">
        <v>-1404.24</v>
      </c>
      <c r="W102" s="166">
        <f t="shared" si="74"/>
        <v>-140876.32999999999</v>
      </c>
      <c r="X102" s="165">
        <f t="shared" si="67"/>
        <v>-1404.24</v>
      </c>
      <c r="Y102" s="166">
        <f t="shared" si="75"/>
        <v>-140876.33000000013</v>
      </c>
      <c r="Z102" s="302"/>
      <c r="AA102" s="161"/>
      <c r="AB102" s="161"/>
      <c r="AC102" s="189"/>
    </row>
    <row r="103" spans="1:29" ht="12.45" hidden="1" customHeight="1">
      <c r="A103" s="148"/>
      <c r="B103" s="361"/>
      <c r="C103" s="207"/>
      <c r="D103" s="161"/>
      <c r="E103" s="161"/>
      <c r="F103" s="161"/>
      <c r="G103" s="161"/>
      <c r="H103" s="161"/>
      <c r="I103" s="161"/>
      <c r="J103" s="161"/>
      <c r="K103" s="161"/>
      <c r="L103" s="161"/>
      <c r="M103" s="161"/>
      <c r="N103" s="161"/>
      <c r="O103" s="161"/>
      <c r="P103" s="161"/>
      <c r="Q103" s="174"/>
      <c r="R103" s="161"/>
      <c r="S103" s="161"/>
      <c r="T103" s="161"/>
      <c r="U103" s="194"/>
      <c r="V103" s="161"/>
      <c r="W103" s="161"/>
      <c r="X103" s="161"/>
      <c r="Y103" s="161"/>
      <c r="Z103" s="302"/>
      <c r="AA103" s="161"/>
      <c r="AB103" s="161"/>
      <c r="AC103" s="189"/>
    </row>
    <row r="104" spans="1:29" ht="15.75" hidden="1" customHeight="1">
      <c r="A104" s="199" t="s">
        <v>250</v>
      </c>
      <c r="B104" s="361"/>
      <c r="C104" s="207"/>
      <c r="D104" s="161"/>
      <c r="E104" s="161">
        <f>E71+E87+E102</f>
        <v>6916934783.6352224</v>
      </c>
      <c r="F104" s="161"/>
      <c r="G104" s="161">
        <f>G71+G87+G102</f>
        <v>6920611961.540597</v>
      </c>
      <c r="H104" s="161"/>
      <c r="I104" s="161">
        <f>I71+I87+I102</f>
        <v>-3677177.9053750038</v>
      </c>
      <c r="J104" s="161"/>
      <c r="K104" s="161">
        <f>K71+K87+K102</f>
        <v>-9754.9680611415824</v>
      </c>
      <c r="L104" s="161"/>
      <c r="M104" s="161"/>
      <c r="N104" s="161">
        <f>N61+M70+M87+M102</f>
        <v>-3686934.3378535081</v>
      </c>
      <c r="O104" s="161"/>
      <c r="P104" s="161">
        <f>P71+P87+P102</f>
        <v>-3356260.1276633646</v>
      </c>
      <c r="Q104" s="174"/>
      <c r="R104" s="161"/>
      <c r="S104" s="161">
        <f>S71+S87+S102</f>
        <v>-330674.24577293172</v>
      </c>
      <c r="T104" s="161"/>
      <c r="U104" s="161">
        <f>U71+U87+U102</f>
        <v>-3686934.3734362964</v>
      </c>
      <c r="V104" s="161"/>
      <c r="W104" s="161">
        <f>W71+W87+W102</f>
        <v>910437.39</v>
      </c>
      <c r="X104" s="161"/>
      <c r="Y104" s="161">
        <f>Y71+Y87+Y102+1</f>
        <v>579764.14422706701</v>
      </c>
      <c r="Z104" s="302"/>
      <c r="AA104" s="161"/>
      <c r="AB104" s="161"/>
    </row>
    <row r="105" spans="1:29" ht="12.8" hidden="1" customHeight="1">
      <c r="A105" s="148"/>
      <c r="B105" s="361"/>
      <c r="C105" s="207"/>
      <c r="D105" s="161"/>
      <c r="E105" s="161"/>
      <c r="F105" s="161"/>
      <c r="G105" s="161"/>
      <c r="H105" s="161"/>
      <c r="I105" s="161"/>
      <c r="J105" s="161"/>
      <c r="K105" s="161"/>
      <c r="L105" s="161"/>
      <c r="M105" s="161"/>
      <c r="N105" s="161"/>
      <c r="O105" s="167"/>
      <c r="P105" s="161"/>
      <c r="Q105" s="174"/>
      <c r="R105" s="167"/>
      <c r="S105" s="161"/>
      <c r="T105" s="161"/>
      <c r="U105" s="194"/>
      <c r="V105" s="167"/>
      <c r="W105" s="161"/>
      <c r="X105" s="161"/>
      <c r="Y105" s="161"/>
      <c r="Z105" s="302"/>
      <c r="AA105" s="161"/>
      <c r="AB105" s="161"/>
      <c r="AC105" s="189"/>
    </row>
    <row r="106" spans="1:29" ht="13.25" hidden="1" customHeight="1">
      <c r="A106" s="148">
        <v>8</v>
      </c>
      <c r="B106" s="361">
        <v>39814</v>
      </c>
      <c r="C106" s="207"/>
      <c r="D106" s="197">
        <v>132102143.31798133</v>
      </c>
      <c r="E106" s="177">
        <f>D106</f>
        <v>132102143.31798133</v>
      </c>
      <c r="F106" s="197">
        <v>142357342.28308499</v>
      </c>
      <c r="G106" s="177">
        <f>F106</f>
        <v>142357342.28308499</v>
      </c>
      <c r="H106" s="197">
        <f t="shared" ref="H106:I117" si="76">D106-F106</f>
        <v>-10255198.965103656</v>
      </c>
      <c r="I106" s="177">
        <f t="shared" si="76"/>
        <v>-10255198.965103656</v>
      </c>
      <c r="J106" s="197">
        <v>3687.8720998410136</v>
      </c>
      <c r="K106" s="177">
        <f>J106</f>
        <v>3687.8720998410136</v>
      </c>
      <c r="L106" s="197">
        <f t="shared" ref="L106:L117" si="77">H106+J106</f>
        <v>-10251511.093003815</v>
      </c>
      <c r="M106" s="187">
        <f>L106</f>
        <v>-10251511.093003815</v>
      </c>
      <c r="N106" s="177"/>
      <c r="O106" s="197">
        <v>-10251511.093003815</v>
      </c>
      <c r="P106" s="177">
        <f>O106</f>
        <v>-10251511.093003815</v>
      </c>
      <c r="Q106" s="174"/>
      <c r="R106" s="197">
        <v>0</v>
      </c>
      <c r="S106" s="177">
        <f>R106</f>
        <v>0</v>
      </c>
      <c r="T106" s="197">
        <f t="shared" ref="T106:U117" si="78">O106+R106</f>
        <v>-10251511.093003815</v>
      </c>
      <c r="U106" s="192">
        <f t="shared" si="78"/>
        <v>-10251511.093003815</v>
      </c>
      <c r="V106" s="197">
        <v>-1269.43</v>
      </c>
      <c r="W106" s="177">
        <f>V106</f>
        <v>-1269.43</v>
      </c>
      <c r="X106" s="197">
        <f t="shared" ref="X106:X117" si="79">R106+V106</f>
        <v>-1269.43</v>
      </c>
      <c r="Y106" s="177">
        <f>X106</f>
        <v>-1269.43</v>
      </c>
      <c r="Z106" s="302"/>
      <c r="AA106" s="161"/>
      <c r="AB106" s="161"/>
      <c r="AC106" s="189"/>
    </row>
    <row r="107" spans="1:29" ht="13.25" hidden="1" customHeight="1">
      <c r="A107" s="148">
        <v>8</v>
      </c>
      <c r="B107" s="361">
        <v>39845</v>
      </c>
      <c r="C107" s="207"/>
      <c r="D107" s="159">
        <v>126942999.31798133</v>
      </c>
      <c r="E107" s="160">
        <f t="shared" ref="E107:E117" si="80">E106+D107</f>
        <v>259045142.63596267</v>
      </c>
      <c r="F107" s="159">
        <v>121748942.62011899</v>
      </c>
      <c r="G107" s="160">
        <f t="shared" ref="G107:G117" si="81">G106+F107</f>
        <v>264106284.90320396</v>
      </c>
      <c r="H107" s="159">
        <f t="shared" si="76"/>
        <v>5194056.697862342</v>
      </c>
      <c r="I107" s="160">
        <f t="shared" si="76"/>
        <v>-5061142.2672412992</v>
      </c>
      <c r="J107" s="159">
        <v>-1867.8347291182727</v>
      </c>
      <c r="K107" s="160">
        <f t="shared" ref="K107:K117" si="82">K106+J107</f>
        <v>1820.0373707227409</v>
      </c>
      <c r="L107" s="159">
        <f t="shared" si="77"/>
        <v>5192188.8631332237</v>
      </c>
      <c r="M107" s="161">
        <f t="shared" ref="M107:M117" si="83">M106+L107</f>
        <v>-5059322.2298705913</v>
      </c>
      <c r="N107" s="160"/>
      <c r="O107" s="159">
        <v>5192188.8631332237</v>
      </c>
      <c r="P107" s="160">
        <f t="shared" ref="P107:P117" si="84">P106+O107</f>
        <v>-5059322.2298705913</v>
      </c>
      <c r="Q107" s="174"/>
      <c r="R107" s="159">
        <v>0</v>
      </c>
      <c r="S107" s="160">
        <f t="shared" ref="S107:S117" si="85">R107+S106</f>
        <v>0</v>
      </c>
      <c r="T107" s="159">
        <f t="shared" si="78"/>
        <v>5192188.8631332237</v>
      </c>
      <c r="U107" s="193">
        <f t="shared" si="78"/>
        <v>-5059322.2298705913</v>
      </c>
      <c r="V107" s="159">
        <v>-1146.5800000000002</v>
      </c>
      <c r="W107" s="160">
        <f t="shared" ref="W107:W117" si="86">W106+V107</f>
        <v>-2416.0100000000002</v>
      </c>
      <c r="X107" s="159">
        <f t="shared" si="79"/>
        <v>-1146.5800000000002</v>
      </c>
      <c r="Y107" s="160">
        <f t="shared" ref="Y107:Y117" si="87">X107+Y106</f>
        <v>-2416.0100000000002</v>
      </c>
      <c r="Z107" s="302"/>
      <c r="AA107" s="161"/>
      <c r="AB107" s="161"/>
      <c r="AC107" s="189"/>
    </row>
    <row r="108" spans="1:29" ht="13.25" hidden="1" customHeight="1">
      <c r="A108" s="148">
        <v>8</v>
      </c>
      <c r="B108" s="361">
        <v>39873</v>
      </c>
      <c r="C108" s="207"/>
      <c r="D108" s="159">
        <v>129596033.31798133</v>
      </c>
      <c r="E108" s="160">
        <f t="shared" si="80"/>
        <v>388641175.95394397</v>
      </c>
      <c r="F108" s="161">
        <v>129587004.96895799</v>
      </c>
      <c r="G108" s="160">
        <f t="shared" si="81"/>
        <v>393693289.87216198</v>
      </c>
      <c r="H108" s="161">
        <f t="shared" si="76"/>
        <v>9028.3490233421326</v>
      </c>
      <c r="I108" s="160">
        <f t="shared" si="76"/>
        <v>-5052113.9182180166</v>
      </c>
      <c r="J108" s="159">
        <v>-3.2466845922845096</v>
      </c>
      <c r="K108" s="160">
        <f t="shared" si="82"/>
        <v>1816.7906861304564</v>
      </c>
      <c r="L108" s="161">
        <f t="shared" si="77"/>
        <v>9025.1023387498481</v>
      </c>
      <c r="M108" s="161">
        <f t="shared" si="83"/>
        <v>-5050297.1275318414</v>
      </c>
      <c r="N108" s="160"/>
      <c r="O108" s="159">
        <v>9025.1023387499154</v>
      </c>
      <c r="P108" s="161">
        <f t="shared" si="84"/>
        <v>-5050297.1275318414</v>
      </c>
      <c r="Q108" s="174"/>
      <c r="R108" s="159">
        <v>0</v>
      </c>
      <c r="S108" s="160">
        <f t="shared" si="85"/>
        <v>0</v>
      </c>
      <c r="T108" s="159">
        <f t="shared" si="78"/>
        <v>9025.1023387499154</v>
      </c>
      <c r="U108" s="193">
        <f t="shared" si="78"/>
        <v>-5050297.1275318414</v>
      </c>
      <c r="V108" s="159">
        <v>-1269.43</v>
      </c>
      <c r="W108" s="160">
        <f t="shared" si="86"/>
        <v>-3685.4400000000005</v>
      </c>
      <c r="X108" s="161">
        <f t="shared" si="79"/>
        <v>-1269.43</v>
      </c>
      <c r="Y108" s="160">
        <f t="shared" si="87"/>
        <v>-3685.4400000000005</v>
      </c>
      <c r="Z108" s="302"/>
      <c r="AA108" s="161"/>
      <c r="AB108" s="161"/>
      <c r="AC108" s="189"/>
    </row>
    <row r="109" spans="1:29" ht="13.25" hidden="1" customHeight="1">
      <c r="A109" s="148">
        <v>8</v>
      </c>
      <c r="B109" s="361">
        <v>39904</v>
      </c>
      <c r="C109" s="207"/>
      <c r="D109" s="159">
        <v>103945338.31798133</v>
      </c>
      <c r="E109" s="160">
        <f t="shared" si="80"/>
        <v>492586514.27192533</v>
      </c>
      <c r="F109" s="159">
        <v>107439486.44123998</v>
      </c>
      <c r="G109" s="160">
        <f t="shared" si="81"/>
        <v>501132776.31340194</v>
      </c>
      <c r="H109" s="159">
        <f t="shared" si="76"/>
        <v>-3494148.1232586503</v>
      </c>
      <c r="I109" s="160">
        <f t="shared" si="76"/>
        <v>-8546262.0414766073</v>
      </c>
      <c r="J109" s="159">
        <v>1256.5306066051126</v>
      </c>
      <c r="K109" s="160">
        <f t="shared" si="82"/>
        <v>3073.3212927355689</v>
      </c>
      <c r="L109" s="159">
        <f t="shared" si="77"/>
        <v>-3492891.5926520452</v>
      </c>
      <c r="M109" s="161">
        <f t="shared" si="83"/>
        <v>-8543188.7201838866</v>
      </c>
      <c r="N109" s="161"/>
      <c r="O109" s="159">
        <v>-3492891.5926520452</v>
      </c>
      <c r="P109" s="160">
        <f t="shared" si="84"/>
        <v>-8543188.7201838866</v>
      </c>
      <c r="Q109" s="174"/>
      <c r="R109" s="159">
        <v>0</v>
      </c>
      <c r="S109" s="160">
        <f t="shared" si="85"/>
        <v>0</v>
      </c>
      <c r="T109" s="159">
        <f t="shared" si="78"/>
        <v>-3492891.5926520452</v>
      </c>
      <c r="U109" s="193">
        <f t="shared" si="78"/>
        <v>-8543188.7201838866</v>
      </c>
      <c r="V109" s="159">
        <v>-915.92</v>
      </c>
      <c r="W109" s="160">
        <f t="shared" si="86"/>
        <v>-4601.3600000000006</v>
      </c>
      <c r="X109" s="159">
        <f t="shared" si="79"/>
        <v>-915.92</v>
      </c>
      <c r="Y109" s="160">
        <f t="shared" si="87"/>
        <v>-4601.3600000000006</v>
      </c>
      <c r="Z109" s="302"/>
      <c r="AA109" s="161"/>
      <c r="AB109" s="161"/>
      <c r="AC109" s="189"/>
    </row>
    <row r="110" spans="1:29" ht="13.25" hidden="1" customHeight="1">
      <c r="A110" s="148">
        <v>8</v>
      </c>
      <c r="B110" s="361">
        <v>39934</v>
      </c>
      <c r="C110" s="207"/>
      <c r="D110" s="159">
        <v>87289510.317981333</v>
      </c>
      <c r="E110" s="160">
        <f t="shared" si="80"/>
        <v>579876024.58990669</v>
      </c>
      <c r="F110" s="159">
        <v>100022768.78705399</v>
      </c>
      <c r="G110" s="160">
        <f t="shared" si="81"/>
        <v>601155545.10045588</v>
      </c>
      <c r="H110" s="159">
        <f t="shared" si="76"/>
        <v>-12733258.469072655</v>
      </c>
      <c r="I110" s="160">
        <f t="shared" si="76"/>
        <v>-21279520.510549188</v>
      </c>
      <c r="J110" s="159">
        <v>4579.0070780627429</v>
      </c>
      <c r="K110" s="160">
        <f t="shared" si="82"/>
        <v>7652.3283707983119</v>
      </c>
      <c r="L110" s="159">
        <f t="shared" si="77"/>
        <v>-12728679.461994592</v>
      </c>
      <c r="M110" s="161">
        <f t="shared" si="83"/>
        <v>-21271868.182178479</v>
      </c>
      <c r="N110" s="161"/>
      <c r="O110" s="159">
        <v>-12092745.370905356</v>
      </c>
      <c r="P110" s="160">
        <f t="shared" si="84"/>
        <v>-20635934.091089241</v>
      </c>
      <c r="Q110" s="174"/>
      <c r="R110" s="159">
        <v>-635934.09108923934</v>
      </c>
      <c r="S110" s="160">
        <f t="shared" si="85"/>
        <v>-635934.09108923934</v>
      </c>
      <c r="T110" s="159">
        <f t="shared" si="78"/>
        <v>-12728679.461994596</v>
      </c>
      <c r="U110" s="193">
        <f t="shared" si="78"/>
        <v>-21271868.182178482</v>
      </c>
      <c r="V110" s="159">
        <v>-1005.17</v>
      </c>
      <c r="W110" s="160">
        <f t="shared" si="86"/>
        <v>-5606.5300000000007</v>
      </c>
      <c r="X110" s="159">
        <f t="shared" si="79"/>
        <v>-636939.26108923939</v>
      </c>
      <c r="Y110" s="160">
        <f t="shared" si="87"/>
        <v>-641540.62108923937</v>
      </c>
      <c r="Z110" s="302"/>
      <c r="AA110" s="161"/>
      <c r="AB110" s="161"/>
      <c r="AC110" s="189"/>
    </row>
    <row r="111" spans="1:29" ht="13.25" hidden="1" customHeight="1">
      <c r="A111" s="148">
        <v>8</v>
      </c>
      <c r="B111" s="361">
        <v>39965</v>
      </c>
      <c r="C111" s="207"/>
      <c r="D111" s="159">
        <v>93572695.317981333</v>
      </c>
      <c r="E111" s="160">
        <f t="shared" si="80"/>
        <v>673448719.90788805</v>
      </c>
      <c r="F111" s="159">
        <v>94670137.364678994</v>
      </c>
      <c r="G111" s="160">
        <f t="shared" si="81"/>
        <v>695825682.46513486</v>
      </c>
      <c r="H111" s="159">
        <f t="shared" si="76"/>
        <v>-1097442.0466976613</v>
      </c>
      <c r="I111" s="160">
        <f t="shared" si="76"/>
        <v>-22376962.557246804</v>
      </c>
      <c r="J111" s="159">
        <v>394.65113441296853</v>
      </c>
      <c r="K111" s="160">
        <f t="shared" si="82"/>
        <v>8046.9795052112804</v>
      </c>
      <c r="L111" s="159">
        <f t="shared" si="77"/>
        <v>-1097047.3955632483</v>
      </c>
      <c r="M111" s="161">
        <f t="shared" si="83"/>
        <v>-22368915.577741727</v>
      </c>
      <c r="N111" s="161"/>
      <c r="O111" s="159">
        <v>-548523.69778162241</v>
      </c>
      <c r="P111" s="160">
        <f t="shared" si="84"/>
        <v>-21184457.788870864</v>
      </c>
      <c r="Q111" s="174"/>
      <c r="R111" s="159">
        <v>-548523.69778162427</v>
      </c>
      <c r="S111" s="160">
        <f t="shared" si="85"/>
        <v>-1184457.7888708636</v>
      </c>
      <c r="T111" s="159">
        <f t="shared" si="78"/>
        <v>-1097047.3955632467</v>
      </c>
      <c r="U111" s="193">
        <f t="shared" si="78"/>
        <v>-22368915.577741727</v>
      </c>
      <c r="V111" s="159">
        <v>-2728.02</v>
      </c>
      <c r="W111" s="160">
        <f t="shared" si="86"/>
        <v>-8334.5500000000011</v>
      </c>
      <c r="X111" s="159">
        <f t="shared" si="79"/>
        <v>-551251.71778162429</v>
      </c>
      <c r="Y111" s="160">
        <f t="shared" si="87"/>
        <v>-1192792.3388708637</v>
      </c>
      <c r="Z111" s="302"/>
      <c r="AA111" s="161"/>
      <c r="AB111" s="161"/>
      <c r="AC111" s="189"/>
    </row>
    <row r="112" spans="1:29" ht="13.25" hidden="1" customHeight="1">
      <c r="A112" s="148">
        <v>8</v>
      </c>
      <c r="B112" s="361">
        <v>39995</v>
      </c>
      <c r="C112" s="207"/>
      <c r="D112" s="159">
        <v>101039840.31798133</v>
      </c>
      <c r="E112" s="160">
        <f t="shared" si="80"/>
        <v>774488560.22586942</v>
      </c>
      <c r="F112" s="159">
        <v>103847341.92624599</v>
      </c>
      <c r="G112" s="160">
        <f t="shared" si="81"/>
        <v>799673024.39138079</v>
      </c>
      <c r="H112" s="159">
        <f t="shared" si="76"/>
        <v>-2807501.6082646549</v>
      </c>
      <c r="I112" s="160">
        <f t="shared" si="76"/>
        <v>-25184464.16551137</v>
      </c>
      <c r="J112" s="159">
        <v>1009.6056533479132</v>
      </c>
      <c r="K112" s="160">
        <f t="shared" si="82"/>
        <v>9056.5851585591936</v>
      </c>
      <c r="L112" s="159">
        <f t="shared" si="77"/>
        <v>-2806492.002611307</v>
      </c>
      <c r="M112" s="161">
        <f t="shared" si="83"/>
        <v>-25175407.580353033</v>
      </c>
      <c r="N112" s="161"/>
      <c r="O112" s="159">
        <v>-1403246.0013056546</v>
      </c>
      <c r="P112" s="160">
        <f t="shared" si="84"/>
        <v>-22587703.790176518</v>
      </c>
      <c r="Q112" s="174"/>
      <c r="R112" s="159">
        <v>-1403246.0013056528</v>
      </c>
      <c r="S112" s="160">
        <f t="shared" si="85"/>
        <v>-2587703.7901765164</v>
      </c>
      <c r="T112" s="159">
        <f t="shared" si="78"/>
        <v>-2806492.0026113074</v>
      </c>
      <c r="U112" s="193">
        <f t="shared" si="78"/>
        <v>-25175407.580353037</v>
      </c>
      <c r="V112" s="159">
        <v>-4307.13</v>
      </c>
      <c r="W112" s="160">
        <f t="shared" si="86"/>
        <v>-12641.68</v>
      </c>
      <c r="X112" s="159">
        <f t="shared" si="79"/>
        <v>-1407553.1313056527</v>
      </c>
      <c r="Y112" s="160">
        <f t="shared" si="87"/>
        <v>-2600345.4701765161</v>
      </c>
      <c r="Z112" s="302"/>
      <c r="AA112" s="161"/>
      <c r="AB112" s="161"/>
      <c r="AC112" s="189"/>
    </row>
    <row r="113" spans="1:29" ht="13.25" hidden="1" customHeight="1">
      <c r="A113" s="148">
        <v>8</v>
      </c>
      <c r="B113" s="361">
        <v>40026</v>
      </c>
      <c r="C113" s="207"/>
      <c r="D113" s="159">
        <v>100784418.31798133</v>
      </c>
      <c r="E113" s="160">
        <f t="shared" si="80"/>
        <v>875272978.54385078</v>
      </c>
      <c r="F113" s="159">
        <v>99566731.398689985</v>
      </c>
      <c r="G113" s="160">
        <f t="shared" si="81"/>
        <v>899239755.79007077</v>
      </c>
      <c r="H113" s="159">
        <f t="shared" si="76"/>
        <v>1217686.9192913473</v>
      </c>
      <c r="I113" s="160">
        <f t="shared" si="76"/>
        <v>-23966777.246219993</v>
      </c>
      <c r="J113" s="159">
        <v>-437.89239304629155</v>
      </c>
      <c r="K113" s="160">
        <f t="shared" si="82"/>
        <v>8618.692765512902</v>
      </c>
      <c r="L113" s="159">
        <f t="shared" si="77"/>
        <v>1217249.026898301</v>
      </c>
      <c r="M113" s="161">
        <f t="shared" si="83"/>
        <v>-23958158.553454731</v>
      </c>
      <c r="N113" s="161"/>
      <c r="O113" s="159">
        <v>608624.51344915479</v>
      </c>
      <c r="P113" s="160">
        <f t="shared" si="84"/>
        <v>-21979079.276727363</v>
      </c>
      <c r="Q113" s="174"/>
      <c r="R113" s="159">
        <v>608624.51344915107</v>
      </c>
      <c r="S113" s="160">
        <f t="shared" si="85"/>
        <v>-1979079.2767273653</v>
      </c>
      <c r="T113" s="159">
        <f t="shared" si="78"/>
        <v>1217249.0268983059</v>
      </c>
      <c r="U113" s="193">
        <f t="shared" si="78"/>
        <v>-23958158.553454727</v>
      </c>
      <c r="V113" s="159">
        <v>-8001.33</v>
      </c>
      <c r="W113" s="160">
        <f t="shared" si="86"/>
        <v>-20643.010000000002</v>
      </c>
      <c r="X113" s="159">
        <f t="shared" si="79"/>
        <v>600623.18344915111</v>
      </c>
      <c r="Y113" s="160">
        <f t="shared" si="87"/>
        <v>-1999722.2867273651</v>
      </c>
      <c r="Z113" s="302"/>
      <c r="AA113" s="161"/>
      <c r="AB113" s="161"/>
      <c r="AC113" s="189"/>
    </row>
    <row r="114" spans="1:29" ht="13.25" hidden="1" customHeight="1">
      <c r="A114" s="148">
        <v>8</v>
      </c>
      <c r="B114" s="361">
        <v>40057</v>
      </c>
      <c r="C114" s="207"/>
      <c r="D114" s="159">
        <v>109406019.31798133</v>
      </c>
      <c r="E114" s="160">
        <f t="shared" si="80"/>
        <v>984678997.86183214</v>
      </c>
      <c r="F114" s="159">
        <v>96914436.125603989</v>
      </c>
      <c r="G114" s="160">
        <f t="shared" si="81"/>
        <v>996154191.91567481</v>
      </c>
      <c r="H114" s="159">
        <f t="shared" si="76"/>
        <v>12491583.192377344</v>
      </c>
      <c r="I114" s="160">
        <f t="shared" si="76"/>
        <v>-11475194.053842664</v>
      </c>
      <c r="J114" s="159">
        <v>-4492.0982318110764</v>
      </c>
      <c r="K114" s="160">
        <f t="shared" si="82"/>
        <v>4126.5945337018256</v>
      </c>
      <c r="L114" s="159">
        <f t="shared" si="77"/>
        <v>12487091.094145533</v>
      </c>
      <c r="M114" s="161">
        <f t="shared" si="83"/>
        <v>-11471067.459309198</v>
      </c>
      <c r="N114" s="161"/>
      <c r="O114" s="159">
        <v>10508011.817418167</v>
      </c>
      <c r="P114" s="160">
        <f t="shared" si="84"/>
        <v>-11471067.459309196</v>
      </c>
      <c r="Q114" s="174"/>
      <c r="R114" s="159">
        <v>1979079.2767273653</v>
      </c>
      <c r="S114" s="160">
        <f t="shared" si="85"/>
        <v>0</v>
      </c>
      <c r="T114" s="159">
        <f t="shared" si="78"/>
        <v>12487091.094145533</v>
      </c>
      <c r="U114" s="193">
        <f t="shared" si="78"/>
        <v>-11471067.459309196</v>
      </c>
      <c r="V114" s="159">
        <v>-5993.6699999999992</v>
      </c>
      <c r="W114" s="160">
        <f t="shared" si="86"/>
        <v>-26636.68</v>
      </c>
      <c r="X114" s="159">
        <f t="shared" si="79"/>
        <v>1973085.6067273654</v>
      </c>
      <c r="Y114" s="160">
        <f t="shared" si="87"/>
        <v>-26636.679999999702</v>
      </c>
      <c r="Z114" s="302"/>
      <c r="AA114" s="161"/>
      <c r="AB114" s="161"/>
      <c r="AC114" s="189"/>
    </row>
    <row r="115" spans="1:29" ht="13.25" hidden="1" customHeight="1">
      <c r="A115" s="148">
        <v>8</v>
      </c>
      <c r="B115" s="361">
        <v>40087</v>
      </c>
      <c r="C115" s="207"/>
      <c r="D115" s="159">
        <v>128413053.31798133</v>
      </c>
      <c r="E115" s="160">
        <f t="shared" si="80"/>
        <v>1113092051.1798134</v>
      </c>
      <c r="F115" s="159">
        <v>109843919.71757399</v>
      </c>
      <c r="G115" s="160">
        <f t="shared" si="81"/>
        <v>1105998111.6332488</v>
      </c>
      <c r="H115" s="159">
        <f t="shared" si="76"/>
        <v>18569133.600407347</v>
      </c>
      <c r="I115" s="160">
        <f t="shared" si="76"/>
        <v>7093939.546564579</v>
      </c>
      <c r="J115" s="159">
        <v>-6677.6461340412498</v>
      </c>
      <c r="K115" s="160">
        <f t="shared" si="82"/>
        <v>-2551.0516003394241</v>
      </c>
      <c r="L115" s="159">
        <f t="shared" si="77"/>
        <v>18562455.954273306</v>
      </c>
      <c r="M115" s="161">
        <f t="shared" si="83"/>
        <v>7091388.4949641079</v>
      </c>
      <c r="N115" s="161"/>
      <c r="O115" s="159">
        <v>18562455.954273306</v>
      </c>
      <c r="P115" s="160">
        <f t="shared" si="84"/>
        <v>7091388.4949641097</v>
      </c>
      <c r="Q115" s="174"/>
      <c r="R115" s="159">
        <v>0</v>
      </c>
      <c r="S115" s="160">
        <f t="shared" si="85"/>
        <v>0</v>
      </c>
      <c r="T115" s="159">
        <f t="shared" si="78"/>
        <v>18562455.954273306</v>
      </c>
      <c r="U115" s="193">
        <f t="shared" si="78"/>
        <v>7091388.4949641097</v>
      </c>
      <c r="V115" s="159">
        <v>-912.75</v>
      </c>
      <c r="W115" s="160">
        <f t="shared" si="86"/>
        <v>-27549.43</v>
      </c>
      <c r="X115" s="159">
        <f t="shared" si="79"/>
        <v>-912.75</v>
      </c>
      <c r="Y115" s="160">
        <f t="shared" si="87"/>
        <v>-27549.429999999702</v>
      </c>
      <c r="Z115" s="302"/>
      <c r="AA115" s="161"/>
      <c r="AB115" s="161"/>
      <c r="AC115" s="189"/>
    </row>
    <row r="116" spans="1:29" ht="13.25" hidden="1" customHeight="1">
      <c r="A116" s="148">
        <v>8</v>
      </c>
      <c r="B116" s="361">
        <v>40118</v>
      </c>
      <c r="C116" s="207"/>
      <c r="D116" s="159">
        <v>127377633.31798133</v>
      </c>
      <c r="E116" s="160">
        <f t="shared" si="80"/>
        <v>1240469684.4977946</v>
      </c>
      <c r="F116" s="159">
        <v>119041969.20440999</v>
      </c>
      <c r="G116" s="160">
        <f t="shared" si="81"/>
        <v>1225040080.8376589</v>
      </c>
      <c r="H116" s="159">
        <f t="shared" si="76"/>
        <v>8335664.1135713458</v>
      </c>
      <c r="I116" s="160">
        <f t="shared" si="76"/>
        <v>15429603.660135746</v>
      </c>
      <c r="J116" s="159">
        <v>-2997.5881718806922</v>
      </c>
      <c r="K116" s="160">
        <f t="shared" si="82"/>
        <v>-5548.6397722201164</v>
      </c>
      <c r="L116" s="159">
        <f t="shared" si="77"/>
        <v>8332666.5253994651</v>
      </c>
      <c r="M116" s="161">
        <f t="shared" si="83"/>
        <v>15424055.020363573</v>
      </c>
      <c r="N116" s="161"/>
      <c r="O116" s="159">
        <v>8332666.5253994651</v>
      </c>
      <c r="P116" s="160">
        <f t="shared" si="84"/>
        <v>15424055.020363575</v>
      </c>
      <c r="Q116" s="174"/>
      <c r="R116" s="159">
        <v>0</v>
      </c>
      <c r="S116" s="160">
        <f t="shared" si="85"/>
        <v>0</v>
      </c>
      <c r="T116" s="159">
        <f t="shared" si="78"/>
        <v>8332666.5253994651</v>
      </c>
      <c r="U116" s="193">
        <f t="shared" si="78"/>
        <v>15424055.020363575</v>
      </c>
      <c r="V116" s="159">
        <v>-883.30000000000007</v>
      </c>
      <c r="W116" s="160">
        <f t="shared" si="86"/>
        <v>-28432.73</v>
      </c>
      <c r="X116" s="159">
        <f t="shared" si="79"/>
        <v>-883.30000000000007</v>
      </c>
      <c r="Y116" s="160">
        <f t="shared" si="87"/>
        <v>-28432.729999999701</v>
      </c>
      <c r="Z116" s="302"/>
      <c r="AA116" s="161"/>
      <c r="AB116" s="161"/>
      <c r="AC116" s="189"/>
    </row>
    <row r="117" spans="1:29" ht="12.8" hidden="1" customHeight="1">
      <c r="A117" s="148">
        <v>8</v>
      </c>
      <c r="B117" s="361">
        <v>40148</v>
      </c>
      <c r="C117" s="207"/>
      <c r="D117" s="165">
        <v>164400268.31798133</v>
      </c>
      <c r="E117" s="166">
        <f t="shared" si="80"/>
        <v>1404869952.8157759</v>
      </c>
      <c r="F117" s="165">
        <v>149548885.175385</v>
      </c>
      <c r="G117" s="166">
        <f t="shared" si="81"/>
        <v>1374588966.0130439</v>
      </c>
      <c r="H117" s="165">
        <f t="shared" si="76"/>
        <v>14851383.142596334</v>
      </c>
      <c r="I117" s="166">
        <f t="shared" si="76"/>
        <v>30280986.802731991</v>
      </c>
      <c r="J117" s="165">
        <v>-5340.7058919090778</v>
      </c>
      <c r="K117" s="166">
        <f t="shared" si="82"/>
        <v>-10889.345664129194</v>
      </c>
      <c r="L117" s="165">
        <f t="shared" si="77"/>
        <v>14846042.436704425</v>
      </c>
      <c r="M117" s="167">
        <f t="shared" si="83"/>
        <v>30270097.457067996</v>
      </c>
      <c r="N117" s="167"/>
      <c r="O117" s="159">
        <v>9710993.7081704233</v>
      </c>
      <c r="P117" s="166">
        <f t="shared" si="84"/>
        <v>25135048.728533998</v>
      </c>
      <c r="Q117" s="168"/>
      <c r="R117" s="159">
        <v>5135048.7285339981</v>
      </c>
      <c r="S117" s="166">
        <f t="shared" si="85"/>
        <v>5135048.7285339981</v>
      </c>
      <c r="T117" s="165">
        <f t="shared" si="78"/>
        <v>14846042.436704421</v>
      </c>
      <c r="U117" s="195">
        <f t="shared" si="78"/>
        <v>30270097.457067996</v>
      </c>
      <c r="V117" s="165">
        <v>-455.51999999999992</v>
      </c>
      <c r="W117" s="166">
        <f t="shared" si="86"/>
        <v>-28888.25</v>
      </c>
      <c r="X117" s="165">
        <f t="shared" si="79"/>
        <v>5134593.2085339986</v>
      </c>
      <c r="Y117" s="166">
        <f t="shared" si="87"/>
        <v>5106160.4785339991</v>
      </c>
      <c r="Z117" s="302"/>
      <c r="AA117" s="161"/>
      <c r="AB117" s="161"/>
      <c r="AC117" s="189"/>
    </row>
    <row r="118" spans="1:29" ht="12.8" hidden="1" customHeight="1">
      <c r="A118" s="148"/>
      <c r="B118" s="361"/>
      <c r="C118" s="207"/>
      <c r="D118" s="187"/>
      <c r="E118" s="187"/>
      <c r="F118" s="187"/>
      <c r="G118" s="187"/>
      <c r="H118" s="187"/>
      <c r="I118" s="187"/>
      <c r="J118" s="187"/>
      <c r="K118" s="187"/>
      <c r="L118" s="187"/>
      <c r="M118" s="187"/>
      <c r="N118" s="187"/>
      <c r="O118" s="187"/>
      <c r="P118" s="187"/>
      <c r="Q118" s="201"/>
      <c r="R118" s="187"/>
      <c r="S118" s="187"/>
      <c r="T118" s="187"/>
      <c r="U118" s="202"/>
      <c r="V118" s="187"/>
      <c r="W118" s="187"/>
      <c r="X118" s="187"/>
      <c r="Y118" s="187"/>
      <c r="Z118" s="302"/>
      <c r="AA118" s="161"/>
      <c r="AB118" s="161"/>
      <c r="AC118" s="189"/>
    </row>
    <row r="119" spans="1:29" ht="12.8" hidden="1" customHeight="1">
      <c r="A119" s="188" t="s">
        <v>249</v>
      </c>
      <c r="B119" s="153"/>
      <c r="C119" s="207"/>
      <c r="D119" s="161"/>
      <c r="E119" s="161">
        <f>E104+E117</f>
        <v>8321804736.4509983</v>
      </c>
      <c r="F119" s="161"/>
      <c r="G119" s="161">
        <f>G104+G117</f>
        <v>8295200927.5536404</v>
      </c>
      <c r="H119" s="161"/>
      <c r="I119" s="161">
        <f>I104+I117</f>
        <v>26603808.897356987</v>
      </c>
      <c r="J119" s="161"/>
      <c r="K119" s="161">
        <f>K104+K117</f>
        <v>-20644.313725270775</v>
      </c>
      <c r="L119" s="161"/>
      <c r="M119" s="161"/>
      <c r="N119" s="161">
        <f>N104+M117</f>
        <v>26583163.11921449</v>
      </c>
      <c r="O119" s="161"/>
      <c r="P119" s="161">
        <f>P104+P117</f>
        <v>21778788.600870632</v>
      </c>
      <c r="Q119" s="174"/>
      <c r="R119" s="161"/>
      <c r="S119" s="161">
        <f>S104+S117</f>
        <v>4804374.4827610664</v>
      </c>
      <c r="T119" s="161"/>
      <c r="U119" s="194">
        <f>U104+U117</f>
        <v>26583163.083631702</v>
      </c>
      <c r="V119" s="161"/>
      <c r="W119" s="161">
        <f>W104+W117</f>
        <v>881549.14</v>
      </c>
      <c r="X119" s="161"/>
      <c r="Y119" s="161">
        <f>Y104+Y117</f>
        <v>5685924.6227610661</v>
      </c>
      <c r="Z119" s="302"/>
      <c r="AA119" s="161"/>
      <c r="AB119" s="161"/>
      <c r="AC119" s="189"/>
    </row>
    <row r="120" spans="1:29" ht="12.8" hidden="1" customHeight="1" thickBot="1">
      <c r="A120" s="199"/>
      <c r="B120" s="153"/>
      <c r="C120" s="207"/>
      <c r="D120" s="161"/>
      <c r="E120" s="161"/>
      <c r="F120" s="161"/>
      <c r="G120" s="161"/>
      <c r="H120" s="161"/>
      <c r="I120" s="161"/>
      <c r="J120" s="161"/>
      <c r="K120" s="161"/>
      <c r="L120" s="161"/>
      <c r="M120" s="161"/>
      <c r="N120" s="161"/>
      <c r="O120" s="161"/>
      <c r="P120" s="161"/>
      <c r="Q120" s="174"/>
      <c r="R120" s="161"/>
      <c r="S120" s="161"/>
      <c r="T120" s="161"/>
      <c r="U120" s="194"/>
      <c r="V120" s="161"/>
      <c r="W120" s="161"/>
      <c r="X120" s="161"/>
      <c r="Y120" s="161"/>
      <c r="Z120" s="302"/>
      <c r="AA120" s="161"/>
      <c r="AB120" s="161"/>
      <c r="AC120" s="189"/>
    </row>
    <row r="121" spans="1:29" ht="15.75" hidden="1" customHeight="1">
      <c r="A121" s="148"/>
      <c r="B121" s="153"/>
      <c r="C121" s="207"/>
      <c r="D121" s="501" t="s">
        <v>248</v>
      </c>
      <c r="E121" s="502"/>
      <c r="F121" s="501" t="s">
        <v>239</v>
      </c>
      <c r="G121" s="502"/>
      <c r="H121" s="501" t="s">
        <v>247</v>
      </c>
      <c r="I121" s="502"/>
      <c r="J121" s="501" t="s">
        <v>246</v>
      </c>
      <c r="K121" s="502"/>
      <c r="L121" s="501" t="s">
        <v>245</v>
      </c>
      <c r="M121" s="503"/>
      <c r="N121" s="502"/>
      <c r="O121" s="501" t="s">
        <v>244</v>
      </c>
      <c r="P121" s="502"/>
      <c r="Q121" s="303"/>
      <c r="R121" s="501" t="s">
        <v>243</v>
      </c>
      <c r="S121" s="502"/>
      <c r="T121" s="501" t="s">
        <v>10</v>
      </c>
      <c r="U121" s="502"/>
      <c r="V121" s="501" t="s">
        <v>242</v>
      </c>
      <c r="W121" s="502"/>
      <c r="X121" s="501" t="s">
        <v>241</v>
      </c>
      <c r="Y121" s="502"/>
      <c r="Z121" s="207"/>
      <c r="AA121" s="161"/>
      <c r="AB121" s="161"/>
      <c r="AC121" s="189"/>
    </row>
    <row r="122" spans="1:29" ht="33.049999999999997" hidden="1" customHeight="1" thickBot="1">
      <c r="A122" s="196"/>
      <c r="B122" s="153"/>
      <c r="C122" s="207"/>
      <c r="D122" s="146" t="s">
        <v>240</v>
      </c>
      <c r="E122" s="143" t="s">
        <v>236</v>
      </c>
      <c r="F122" s="146" t="s">
        <v>239</v>
      </c>
      <c r="G122" s="143" t="s">
        <v>236</v>
      </c>
      <c r="H122" s="141" t="s">
        <v>238</v>
      </c>
      <c r="I122" s="140" t="s">
        <v>236</v>
      </c>
      <c r="J122" s="190" t="s">
        <v>237</v>
      </c>
      <c r="K122" s="143" t="s">
        <v>236</v>
      </c>
      <c r="L122" s="141" t="s">
        <v>237</v>
      </c>
      <c r="M122" s="143" t="s">
        <v>236</v>
      </c>
      <c r="N122" s="142"/>
      <c r="O122" s="141" t="s">
        <v>237</v>
      </c>
      <c r="P122" s="142" t="s">
        <v>236</v>
      </c>
      <c r="Q122" s="304"/>
      <c r="R122" s="141" t="s">
        <v>237</v>
      </c>
      <c r="S122" s="140" t="s">
        <v>236</v>
      </c>
      <c r="T122" s="141" t="s">
        <v>238</v>
      </c>
      <c r="U122" s="140" t="s">
        <v>236</v>
      </c>
      <c r="V122" s="141" t="s">
        <v>237</v>
      </c>
      <c r="W122" s="140" t="s">
        <v>236</v>
      </c>
      <c r="X122" s="141" t="s">
        <v>237</v>
      </c>
      <c r="Y122" s="140" t="s">
        <v>236</v>
      </c>
      <c r="Z122" s="302"/>
      <c r="AA122" s="161"/>
      <c r="AB122" s="161"/>
      <c r="AC122" s="189"/>
    </row>
    <row r="123" spans="1:29" ht="12.8" hidden="1" customHeight="1">
      <c r="A123" s="148"/>
      <c r="B123" s="153"/>
      <c r="C123" s="207"/>
      <c r="D123" s="161"/>
      <c r="E123" s="161"/>
      <c r="F123" s="161"/>
      <c r="G123" s="161"/>
      <c r="H123" s="161"/>
      <c r="I123" s="161"/>
      <c r="J123" s="161"/>
      <c r="K123" s="161"/>
      <c r="L123" s="161"/>
      <c r="M123" s="161"/>
      <c r="N123" s="161"/>
      <c r="O123" s="161"/>
      <c r="P123" s="161"/>
      <c r="Q123" s="174"/>
      <c r="R123" s="161"/>
      <c r="S123" s="161"/>
      <c r="T123" s="161"/>
      <c r="U123" s="194"/>
      <c r="V123" s="161"/>
      <c r="W123" s="161"/>
      <c r="X123" s="161"/>
      <c r="Y123" s="161"/>
      <c r="Z123" s="302"/>
      <c r="AA123" s="161"/>
      <c r="AB123" s="161"/>
      <c r="AC123" s="189"/>
    </row>
    <row r="124" spans="1:29" ht="12.8" hidden="1" customHeight="1">
      <c r="A124" s="148">
        <v>9</v>
      </c>
      <c r="B124" s="153">
        <v>40179</v>
      </c>
      <c r="C124" s="207"/>
      <c r="D124" s="197">
        <v>134953506.31798133</v>
      </c>
      <c r="E124" s="177">
        <f>D124</f>
        <v>134953506.31798133</v>
      </c>
      <c r="F124" s="197">
        <v>126298040.12619598</v>
      </c>
      <c r="G124" s="177">
        <f>F124</f>
        <v>126298040.12619598</v>
      </c>
      <c r="H124" s="197">
        <f t="shared" ref="H124:I135" si="88">D124-F124</f>
        <v>8655466.1917853504</v>
      </c>
      <c r="I124" s="177">
        <f t="shared" si="88"/>
        <v>8655466.1917853504</v>
      </c>
      <c r="J124" s="197">
        <v>-3112.5921972282231</v>
      </c>
      <c r="K124" s="177">
        <f>J124</f>
        <v>-3112.5921972282231</v>
      </c>
      <c r="L124" s="197">
        <f t="shared" ref="L124:L135" si="89">H124+J124</f>
        <v>8652353.5995881222</v>
      </c>
      <c r="M124" s="187">
        <f>L124</f>
        <v>8652353.5995881222</v>
      </c>
      <c r="N124" s="177"/>
      <c r="O124" s="197">
        <v>8652353.5995881222</v>
      </c>
      <c r="P124" s="177">
        <f>O124</f>
        <v>8652353.5995881222</v>
      </c>
      <c r="Q124" s="174"/>
      <c r="R124" s="197">
        <v>0</v>
      </c>
      <c r="S124" s="177">
        <f>R124</f>
        <v>0</v>
      </c>
      <c r="T124" s="197">
        <f t="shared" ref="T124:U135" si="90">O124+R124</f>
        <v>8652353.5995881222</v>
      </c>
      <c r="U124" s="192">
        <f t="shared" si="90"/>
        <v>8652353.5995881222</v>
      </c>
      <c r="V124" s="197">
        <v>13261.390000000001</v>
      </c>
      <c r="W124" s="177">
        <f>V124</f>
        <v>13261.390000000001</v>
      </c>
      <c r="X124" s="197">
        <f t="shared" ref="X124:X135" si="91">R124+V124</f>
        <v>13261.390000000001</v>
      </c>
      <c r="Y124" s="177">
        <f>X124</f>
        <v>13261.390000000001</v>
      </c>
      <c r="Z124" s="302"/>
      <c r="AA124" s="161"/>
      <c r="AB124" s="161"/>
      <c r="AC124" s="189"/>
    </row>
    <row r="125" spans="1:29" ht="13.25" hidden="1" customHeight="1">
      <c r="A125" s="148">
        <v>9</v>
      </c>
      <c r="B125" s="153">
        <v>40210</v>
      </c>
      <c r="C125" s="207"/>
      <c r="D125" s="159">
        <v>127311731.31798133</v>
      </c>
      <c r="E125" s="160">
        <f t="shared" ref="E125:E135" si="92">E124+D125</f>
        <v>262265237.63596267</v>
      </c>
      <c r="F125" s="159">
        <v>111110995.368774</v>
      </c>
      <c r="G125" s="160">
        <f t="shared" ref="G125:G135" si="93">G124+F125</f>
        <v>237409035.49496996</v>
      </c>
      <c r="H125" s="159">
        <f t="shared" si="88"/>
        <v>16200735.949207336</v>
      </c>
      <c r="I125" s="160">
        <f t="shared" si="88"/>
        <v>24856202.140992701</v>
      </c>
      <c r="J125" s="159">
        <v>-5825.9466546941549</v>
      </c>
      <c r="K125" s="160">
        <f t="shared" ref="K125:K135" si="94">K124+J125</f>
        <v>-8938.5388519223779</v>
      </c>
      <c r="L125" s="159">
        <f t="shared" si="89"/>
        <v>16194910.002552642</v>
      </c>
      <c r="M125" s="161">
        <f t="shared" ref="M125:M135" si="95">M124+L125</f>
        <v>24847263.602140762</v>
      </c>
      <c r="N125" s="160"/>
      <c r="O125" s="159">
        <v>13771278.201482262</v>
      </c>
      <c r="P125" s="160">
        <f t="shared" ref="P125:P135" si="96">P124+O125</f>
        <v>22423631.801070385</v>
      </c>
      <c r="Q125" s="174"/>
      <c r="R125" s="159">
        <v>2423631.801070381</v>
      </c>
      <c r="S125" s="160">
        <f t="shared" ref="S125:S135" si="97">R125+S124</f>
        <v>2423631.801070381</v>
      </c>
      <c r="T125" s="159">
        <f t="shared" si="90"/>
        <v>16194910.002552643</v>
      </c>
      <c r="U125" s="193">
        <f t="shared" si="90"/>
        <v>24847263.602140766</v>
      </c>
      <c r="V125" s="159">
        <v>12193.83</v>
      </c>
      <c r="W125" s="160">
        <f>W124+V125</f>
        <v>25455.22</v>
      </c>
      <c r="X125" s="159">
        <f t="shared" si="91"/>
        <v>2435825.631070381</v>
      </c>
      <c r="Y125" s="160">
        <f t="shared" ref="Y125:Y135" si="98">X125+Y124</f>
        <v>2449087.0210703812</v>
      </c>
      <c r="Z125" s="302"/>
      <c r="AA125" s="161"/>
      <c r="AB125" s="161"/>
      <c r="AC125" s="189"/>
    </row>
    <row r="126" spans="1:29" ht="13.25" hidden="1" customHeight="1">
      <c r="A126" s="148">
        <v>9</v>
      </c>
      <c r="B126" s="153">
        <v>40238</v>
      </c>
      <c r="C126" s="207"/>
      <c r="D126" s="159">
        <v>129436684.31798133</v>
      </c>
      <c r="E126" s="160">
        <f t="shared" si="92"/>
        <v>391701921.95394397</v>
      </c>
      <c r="F126" s="161">
        <v>118436669.29636499</v>
      </c>
      <c r="G126" s="160">
        <f t="shared" si="93"/>
        <v>355845704.79133499</v>
      </c>
      <c r="H126" s="161">
        <f t="shared" si="88"/>
        <v>11000015.02161634</v>
      </c>
      <c r="I126" s="161">
        <f t="shared" si="88"/>
        <v>35856217.162608981</v>
      </c>
      <c r="J126" s="159">
        <v>-3955.7154019232839</v>
      </c>
      <c r="K126" s="161">
        <f t="shared" si="94"/>
        <v>-12894.254253845662</v>
      </c>
      <c r="L126" s="159">
        <f t="shared" si="89"/>
        <v>10996059.306214416</v>
      </c>
      <c r="M126" s="161">
        <f t="shared" si="95"/>
        <v>35843322.908355176</v>
      </c>
      <c r="N126" s="161"/>
      <c r="O126" s="159">
        <v>5498029.6531072035</v>
      </c>
      <c r="P126" s="161">
        <f t="shared" si="96"/>
        <v>27921661.454177588</v>
      </c>
      <c r="Q126" s="174"/>
      <c r="R126" s="159">
        <v>5498029.6531072073</v>
      </c>
      <c r="S126" s="161">
        <f t="shared" si="97"/>
        <v>7921661.4541775882</v>
      </c>
      <c r="T126" s="159">
        <f t="shared" si="90"/>
        <v>10996059.306214411</v>
      </c>
      <c r="U126" s="194">
        <f t="shared" si="90"/>
        <v>35843322.908355176</v>
      </c>
      <c r="V126" s="159">
        <v>20440.829999999998</v>
      </c>
      <c r="W126" s="161">
        <f t="shared" ref="W126:W135" si="99">W125+V126</f>
        <v>45896.05</v>
      </c>
      <c r="X126" s="159">
        <f t="shared" si="91"/>
        <v>5518470.4831072073</v>
      </c>
      <c r="Y126" s="160">
        <f t="shared" si="98"/>
        <v>7967557.504177589</v>
      </c>
      <c r="Z126" s="302"/>
      <c r="AA126" s="161"/>
      <c r="AB126" s="161"/>
      <c r="AC126" s="189"/>
    </row>
    <row r="127" spans="1:29" ht="13.25" hidden="1" customHeight="1">
      <c r="A127" s="148">
        <v>9</v>
      </c>
      <c r="B127" s="153">
        <v>40269</v>
      </c>
      <c r="C127" s="207"/>
      <c r="D127" s="159">
        <v>104419583.30431288</v>
      </c>
      <c r="E127" s="160">
        <f t="shared" si="92"/>
        <v>496121505.25825685</v>
      </c>
      <c r="F127" s="161">
        <v>110235654.19706452</v>
      </c>
      <c r="G127" s="160">
        <f t="shared" si="93"/>
        <v>466081358.98839951</v>
      </c>
      <c r="H127" s="159">
        <f t="shared" si="88"/>
        <v>-5816070.8927516341</v>
      </c>
      <c r="I127" s="160">
        <f t="shared" si="88"/>
        <v>30040146.269857347</v>
      </c>
      <c r="J127" s="159">
        <v>2044.6532931793481</v>
      </c>
      <c r="K127" s="160">
        <f t="shared" si="94"/>
        <v>-10849.600960666314</v>
      </c>
      <c r="L127" s="159">
        <f t="shared" si="89"/>
        <v>-5814026.2394584548</v>
      </c>
      <c r="M127" s="161">
        <f t="shared" si="95"/>
        <v>30029296.66889672</v>
      </c>
      <c r="N127" s="161"/>
      <c r="O127" s="159">
        <v>-2907013.1197292283</v>
      </c>
      <c r="P127" s="160">
        <f t="shared" si="96"/>
        <v>25014648.33444836</v>
      </c>
      <c r="Q127" s="174"/>
      <c r="R127" s="159">
        <v>-2907013.1197292283</v>
      </c>
      <c r="S127" s="160">
        <f t="shared" si="97"/>
        <v>5014648.3344483599</v>
      </c>
      <c r="T127" s="159">
        <f t="shared" si="90"/>
        <v>-5814026.2394584566</v>
      </c>
      <c r="U127" s="193">
        <f t="shared" si="90"/>
        <v>30029296.66889672</v>
      </c>
      <c r="V127" s="159">
        <v>33735.370000000003</v>
      </c>
      <c r="W127" s="160">
        <f t="shared" si="99"/>
        <v>79631.420000000013</v>
      </c>
      <c r="X127" s="159">
        <f t="shared" si="91"/>
        <v>-2873277.7497292282</v>
      </c>
      <c r="Y127" s="160">
        <f t="shared" si="98"/>
        <v>5094279.7544483608</v>
      </c>
      <c r="Z127" s="302"/>
      <c r="AA127" s="161"/>
      <c r="AB127" s="161"/>
      <c r="AC127" s="189"/>
    </row>
    <row r="128" spans="1:29" ht="13.25" hidden="1" customHeight="1">
      <c r="A128" s="148">
        <v>9</v>
      </c>
      <c r="B128" s="153">
        <v>40299</v>
      </c>
      <c r="C128" s="207"/>
      <c r="D128" s="159">
        <v>90656776.734935537</v>
      </c>
      <c r="E128" s="160">
        <f t="shared" si="92"/>
        <v>586778281.99319243</v>
      </c>
      <c r="F128" s="159">
        <v>104215280.79157101</v>
      </c>
      <c r="G128" s="160">
        <f t="shared" si="93"/>
        <v>570296639.77997053</v>
      </c>
      <c r="H128" s="159">
        <f t="shared" si="88"/>
        <v>-13558504.056635469</v>
      </c>
      <c r="I128" s="160">
        <f t="shared" si="88"/>
        <v>16481642.213221908</v>
      </c>
      <c r="J128" s="159">
        <v>4733.2737661711872</v>
      </c>
      <c r="K128" s="160">
        <f t="shared" si="94"/>
        <v>-6116.3271944951266</v>
      </c>
      <c r="L128" s="159">
        <f t="shared" si="89"/>
        <v>-13553770.782869298</v>
      </c>
      <c r="M128" s="161">
        <f t="shared" si="95"/>
        <v>16475525.886027422</v>
      </c>
      <c r="N128" s="161"/>
      <c r="O128" s="159">
        <v>-8539122.4484209418</v>
      </c>
      <c r="P128" s="160">
        <f t="shared" si="96"/>
        <v>16475525.886027418</v>
      </c>
      <c r="Q128" s="174"/>
      <c r="R128" s="159">
        <v>-5014648.3344483599</v>
      </c>
      <c r="S128" s="160">
        <f t="shared" si="97"/>
        <v>0</v>
      </c>
      <c r="T128" s="159">
        <f t="shared" si="90"/>
        <v>-13553770.782869302</v>
      </c>
      <c r="U128" s="193">
        <f t="shared" si="90"/>
        <v>16475525.886027418</v>
      </c>
      <c r="V128" s="159">
        <v>26656.690000000002</v>
      </c>
      <c r="W128" s="160">
        <f t="shared" si="99"/>
        <v>106288.11000000002</v>
      </c>
      <c r="X128" s="159">
        <f t="shared" si="91"/>
        <v>-4987991.6444483595</v>
      </c>
      <c r="Y128" s="160">
        <f t="shared" si="98"/>
        <v>106288.11000000127</v>
      </c>
      <c r="Z128" s="302"/>
      <c r="AA128" s="161"/>
      <c r="AB128" s="161"/>
      <c r="AC128" s="189"/>
    </row>
    <row r="129" spans="1:29" ht="13.25" hidden="1" customHeight="1">
      <c r="A129" s="148">
        <v>9</v>
      </c>
      <c r="B129" s="153">
        <v>40330</v>
      </c>
      <c r="C129" s="189" t="s">
        <v>228</v>
      </c>
      <c r="D129" s="159">
        <v>99678045.734935537</v>
      </c>
      <c r="E129" s="160">
        <f t="shared" si="92"/>
        <v>686456327.72812796</v>
      </c>
      <c r="F129" s="159">
        <v>90335556.644136995</v>
      </c>
      <c r="G129" s="160">
        <f t="shared" si="93"/>
        <v>660632196.42410755</v>
      </c>
      <c r="H129" s="159">
        <f t="shared" si="88"/>
        <v>9342489.0907985419</v>
      </c>
      <c r="I129" s="160">
        <f t="shared" si="88"/>
        <v>25824131.304020405</v>
      </c>
      <c r="J129" s="159">
        <v>-3261.4629415981472</v>
      </c>
      <c r="K129" s="160">
        <f t="shared" si="94"/>
        <v>-9377.7901360932738</v>
      </c>
      <c r="L129" s="159">
        <f t="shared" si="89"/>
        <v>9339227.6278569438</v>
      </c>
      <c r="M129" s="161">
        <f t="shared" si="95"/>
        <v>25814753.513884366</v>
      </c>
      <c r="N129" s="161"/>
      <c r="O129" s="159">
        <v>6431850.8709147647</v>
      </c>
      <c r="P129" s="160">
        <f t="shared" si="96"/>
        <v>22907376.756942183</v>
      </c>
      <c r="Q129" s="174"/>
      <c r="R129" s="159">
        <v>2907376.7569421828</v>
      </c>
      <c r="S129" s="160">
        <f t="shared" si="97"/>
        <v>2907376.7569421828</v>
      </c>
      <c r="T129" s="159">
        <f t="shared" si="90"/>
        <v>9339227.6278569475</v>
      </c>
      <c r="U129" s="193">
        <f t="shared" si="90"/>
        <v>25814753.513884366</v>
      </c>
      <c r="V129" s="159">
        <v>13092.48</v>
      </c>
      <c r="W129" s="160">
        <f t="shared" si="99"/>
        <v>119380.59000000001</v>
      </c>
      <c r="X129" s="159">
        <f t="shared" si="91"/>
        <v>2920469.2369421828</v>
      </c>
      <c r="Y129" s="160">
        <f t="shared" si="98"/>
        <v>3026757.346942184</v>
      </c>
      <c r="Z129" s="302"/>
      <c r="AA129" s="161"/>
      <c r="AB129" s="161"/>
      <c r="AC129" s="189"/>
    </row>
    <row r="130" spans="1:29" ht="12.8" hidden="1" customHeight="1">
      <c r="A130" s="148">
        <v>9</v>
      </c>
      <c r="B130" s="153">
        <v>40360</v>
      </c>
      <c r="C130" s="207"/>
      <c r="D130" s="159">
        <v>93519760.734935537</v>
      </c>
      <c r="E130" s="160">
        <f t="shared" si="92"/>
        <v>779976088.46306348</v>
      </c>
      <c r="F130" s="159">
        <v>101296002.28430299</v>
      </c>
      <c r="G130" s="160">
        <f t="shared" si="93"/>
        <v>761928198.7084105</v>
      </c>
      <c r="H130" s="159">
        <f t="shared" si="88"/>
        <v>-7776241.5493674576</v>
      </c>
      <c r="I130" s="160">
        <f t="shared" si="88"/>
        <v>18047889.754652977</v>
      </c>
      <c r="J130" s="159">
        <v>2714.6859248839319</v>
      </c>
      <c r="K130" s="160">
        <f t="shared" si="94"/>
        <v>-6663.1042112093419</v>
      </c>
      <c r="L130" s="159">
        <f t="shared" si="89"/>
        <v>-7773526.8634425737</v>
      </c>
      <c r="M130" s="161">
        <f t="shared" si="95"/>
        <v>18041226.650441792</v>
      </c>
      <c r="N130" s="161"/>
      <c r="O130" s="159">
        <v>-4866150.1065003946</v>
      </c>
      <c r="P130" s="160">
        <f t="shared" si="96"/>
        <v>18041226.650441788</v>
      </c>
      <c r="Q130" s="174"/>
      <c r="R130" s="159">
        <v>-2907376.7569421828</v>
      </c>
      <c r="S130" s="160">
        <f t="shared" si="97"/>
        <v>0</v>
      </c>
      <c r="T130" s="159">
        <f t="shared" si="90"/>
        <v>-7773526.8634425774</v>
      </c>
      <c r="U130" s="193">
        <f t="shared" si="90"/>
        <v>18041226.650441788</v>
      </c>
      <c r="V130" s="159">
        <v>21027.670000000002</v>
      </c>
      <c r="W130" s="160">
        <f t="shared" si="99"/>
        <v>140408.26</v>
      </c>
      <c r="X130" s="159">
        <f t="shared" si="91"/>
        <v>-2886349.0869421829</v>
      </c>
      <c r="Y130" s="160">
        <f t="shared" si="98"/>
        <v>140408.26000000117</v>
      </c>
      <c r="Z130" s="302"/>
      <c r="AA130" s="161"/>
      <c r="AB130" s="161"/>
      <c r="AC130" s="189"/>
    </row>
    <row r="131" spans="1:29" ht="12.8" hidden="1" customHeight="1">
      <c r="A131" s="148">
        <v>9</v>
      </c>
      <c r="B131" s="153">
        <v>40391</v>
      </c>
      <c r="C131" s="207"/>
      <c r="D131" s="159">
        <v>97662227.734935537</v>
      </c>
      <c r="E131" s="160">
        <f t="shared" si="92"/>
        <v>877638316.197999</v>
      </c>
      <c r="F131" s="159">
        <v>101910767.75062799</v>
      </c>
      <c r="G131" s="160">
        <f t="shared" si="93"/>
        <v>863838966.4590385</v>
      </c>
      <c r="H131" s="159">
        <f t="shared" si="88"/>
        <v>-4248540.0156924576</v>
      </c>
      <c r="I131" s="160">
        <f t="shared" si="88"/>
        <v>13799349.738960505</v>
      </c>
      <c r="J131" s="159">
        <v>1483.1653194781393</v>
      </c>
      <c r="K131" s="160">
        <f t="shared" si="94"/>
        <v>-5179.9388917312026</v>
      </c>
      <c r="L131" s="159">
        <f t="shared" si="89"/>
        <v>-4247056.8503729794</v>
      </c>
      <c r="M131" s="161">
        <f t="shared" si="95"/>
        <v>13794169.800068812</v>
      </c>
      <c r="N131" s="161"/>
      <c r="O131" s="159">
        <v>-4247056.8503729776</v>
      </c>
      <c r="P131" s="160">
        <f t="shared" si="96"/>
        <v>13794169.800068811</v>
      </c>
      <c r="Q131" s="174"/>
      <c r="R131" s="159">
        <v>0</v>
      </c>
      <c r="S131" s="160">
        <f t="shared" si="97"/>
        <v>0</v>
      </c>
      <c r="T131" s="159">
        <f t="shared" si="90"/>
        <v>-4247056.8503729776</v>
      </c>
      <c r="U131" s="193">
        <f t="shared" si="90"/>
        <v>13794169.800068811</v>
      </c>
      <c r="V131" s="159">
        <v>13261.390000000001</v>
      </c>
      <c r="W131" s="160">
        <f t="shared" si="99"/>
        <v>153669.65000000002</v>
      </c>
      <c r="X131" s="159">
        <f t="shared" si="91"/>
        <v>13261.390000000001</v>
      </c>
      <c r="Y131" s="160">
        <f t="shared" si="98"/>
        <v>153669.65000000119</v>
      </c>
      <c r="Z131" s="302"/>
      <c r="AA131" s="161"/>
      <c r="AB131" s="161"/>
      <c r="AC131" s="189"/>
    </row>
    <row r="132" spans="1:29" ht="12.8" hidden="1" customHeight="1">
      <c r="A132" s="148">
        <v>9</v>
      </c>
      <c r="B132" s="153">
        <v>40422</v>
      </c>
      <c r="C132" s="207"/>
      <c r="D132" s="159">
        <v>105254060.73493554</v>
      </c>
      <c r="E132" s="160">
        <f t="shared" si="92"/>
        <v>982892376.93293452</v>
      </c>
      <c r="F132" s="159">
        <v>97163878.735434994</v>
      </c>
      <c r="G132" s="160">
        <f t="shared" si="93"/>
        <v>961002845.19447351</v>
      </c>
      <c r="H132" s="159">
        <f t="shared" si="88"/>
        <v>8090181.9995005429</v>
      </c>
      <c r="I132" s="160">
        <f t="shared" si="88"/>
        <v>21889531.738461018</v>
      </c>
      <c r="J132" s="159">
        <v>-2824.2825360251591</v>
      </c>
      <c r="K132" s="160">
        <f t="shared" si="94"/>
        <v>-8004.2214277563617</v>
      </c>
      <c r="L132" s="159">
        <f t="shared" si="89"/>
        <v>8087357.7169645177</v>
      </c>
      <c r="M132" s="161">
        <f t="shared" si="95"/>
        <v>21881527.517033331</v>
      </c>
      <c r="N132" s="161"/>
      <c r="O132" s="159">
        <v>7146593.9584478512</v>
      </c>
      <c r="P132" s="160">
        <f t="shared" si="96"/>
        <v>20940763.758516662</v>
      </c>
      <c r="Q132" s="174"/>
      <c r="R132" s="159">
        <v>940763.75851666555</v>
      </c>
      <c r="S132" s="160">
        <f t="shared" si="97"/>
        <v>940763.75851666555</v>
      </c>
      <c r="T132" s="159">
        <f t="shared" si="90"/>
        <v>8087357.7169645168</v>
      </c>
      <c r="U132" s="193">
        <f t="shared" si="90"/>
        <v>21881527.517033327</v>
      </c>
      <c r="V132" s="159">
        <v>12917.369999999999</v>
      </c>
      <c r="W132" s="160">
        <f t="shared" si="99"/>
        <v>166587.02000000002</v>
      </c>
      <c r="X132" s="159">
        <f t="shared" si="91"/>
        <v>953681.12851666554</v>
      </c>
      <c r="Y132" s="160">
        <f t="shared" si="98"/>
        <v>1107350.7785166667</v>
      </c>
      <c r="Z132" s="302"/>
      <c r="AA132" s="161"/>
      <c r="AB132" s="161"/>
      <c r="AC132" s="189"/>
    </row>
    <row r="133" spans="1:29" ht="13.25" hidden="1" customHeight="1">
      <c r="A133" s="148">
        <v>9</v>
      </c>
      <c r="B133" s="153">
        <v>40452</v>
      </c>
      <c r="C133" s="207"/>
      <c r="D133" s="159">
        <v>113891198.73493554</v>
      </c>
      <c r="E133" s="160">
        <f t="shared" si="92"/>
        <v>1096783575.66787</v>
      </c>
      <c r="F133" s="159">
        <v>108947212.12718099</v>
      </c>
      <c r="G133" s="160">
        <f t="shared" si="93"/>
        <v>1069950057.3216546</v>
      </c>
      <c r="H133" s="159">
        <f t="shared" si="88"/>
        <v>4943986.6077545434</v>
      </c>
      <c r="I133" s="160">
        <f t="shared" si="88"/>
        <v>26833518.346215487</v>
      </c>
      <c r="J133" s="159">
        <v>-1725.9457247667015</v>
      </c>
      <c r="K133" s="160">
        <f t="shared" si="94"/>
        <v>-9730.1671525230631</v>
      </c>
      <c r="L133" s="159">
        <f t="shared" si="89"/>
        <v>4942260.6620297767</v>
      </c>
      <c r="M133" s="161">
        <f t="shared" si="95"/>
        <v>26823788.179063108</v>
      </c>
      <c r="N133" s="161"/>
      <c r="O133" s="159">
        <v>2471130.3310148939</v>
      </c>
      <c r="P133" s="160">
        <f t="shared" si="96"/>
        <v>23411894.089531556</v>
      </c>
      <c r="Q133" s="174"/>
      <c r="R133" s="159">
        <v>2471130.3310148884</v>
      </c>
      <c r="S133" s="160">
        <f t="shared" si="97"/>
        <v>3411894.0895315539</v>
      </c>
      <c r="T133" s="159">
        <f t="shared" si="90"/>
        <v>4942260.6620297823</v>
      </c>
      <c r="U133" s="193">
        <f t="shared" si="90"/>
        <v>26823788.179063112</v>
      </c>
      <c r="V133" s="159">
        <v>16078.19</v>
      </c>
      <c r="W133" s="160">
        <f t="shared" si="99"/>
        <v>182665.21000000002</v>
      </c>
      <c r="X133" s="159">
        <f t="shared" si="91"/>
        <v>2487208.5210148883</v>
      </c>
      <c r="Y133" s="160">
        <f t="shared" si="98"/>
        <v>3594559.2995315548</v>
      </c>
      <c r="Z133" s="302"/>
      <c r="AA133" s="161"/>
      <c r="AB133" s="161"/>
      <c r="AC133" s="189"/>
    </row>
    <row r="134" spans="1:29" ht="12.8" hidden="1" customHeight="1">
      <c r="A134" s="148">
        <v>9</v>
      </c>
      <c r="B134" s="153">
        <v>40483</v>
      </c>
      <c r="C134" s="207"/>
      <c r="D134" s="159">
        <v>127729035.37493554</v>
      </c>
      <c r="E134" s="160">
        <f t="shared" si="92"/>
        <v>1224512611.0428057</v>
      </c>
      <c r="F134" s="159">
        <v>127209680.876862</v>
      </c>
      <c r="G134" s="160">
        <f t="shared" si="93"/>
        <v>1197159738.1985166</v>
      </c>
      <c r="H134" s="159">
        <f t="shared" si="88"/>
        <v>519354.49807353318</v>
      </c>
      <c r="I134" s="160">
        <f t="shared" si="88"/>
        <v>27352872.844289064</v>
      </c>
      <c r="J134" s="159">
        <v>-181.30665527743986</v>
      </c>
      <c r="K134" s="160">
        <f t="shared" si="94"/>
        <v>-9911.473807800503</v>
      </c>
      <c r="L134" s="159">
        <f t="shared" si="89"/>
        <v>519173.19141825574</v>
      </c>
      <c r="M134" s="161">
        <f t="shared" si="95"/>
        <v>27342961.370481364</v>
      </c>
      <c r="N134" s="161"/>
      <c r="O134" s="159">
        <v>259586.59570912272</v>
      </c>
      <c r="P134" s="160">
        <f t="shared" si="96"/>
        <v>23671480.685240678</v>
      </c>
      <c r="Q134" s="174"/>
      <c r="R134" s="159">
        <v>259586.59570912831</v>
      </c>
      <c r="S134" s="160">
        <f t="shared" si="97"/>
        <v>3671480.6852406822</v>
      </c>
      <c r="T134" s="159">
        <f t="shared" si="90"/>
        <v>519173.19141825102</v>
      </c>
      <c r="U134" s="193">
        <f t="shared" si="90"/>
        <v>27342961.370481361</v>
      </c>
      <c r="V134" s="159">
        <v>21970.68</v>
      </c>
      <c r="W134" s="160">
        <f t="shared" si="99"/>
        <v>204635.89</v>
      </c>
      <c r="X134" s="159">
        <f t="shared" si="91"/>
        <v>281557.2757091283</v>
      </c>
      <c r="Y134" s="160">
        <f t="shared" si="98"/>
        <v>3876116.5752406833</v>
      </c>
      <c r="Z134" s="302"/>
      <c r="AA134" s="161"/>
      <c r="AB134" s="161"/>
      <c r="AC134" s="189"/>
    </row>
    <row r="135" spans="1:29" ht="13.25" hidden="1" customHeight="1">
      <c r="A135" s="148">
        <v>9</v>
      </c>
      <c r="B135" s="153">
        <v>40513</v>
      </c>
      <c r="C135" s="207"/>
      <c r="D135" s="165">
        <v>148516484.73493555</v>
      </c>
      <c r="E135" s="166">
        <f t="shared" si="92"/>
        <v>1373029095.7777412</v>
      </c>
      <c r="F135" s="165">
        <v>139692837.537413</v>
      </c>
      <c r="G135" s="166">
        <f t="shared" si="93"/>
        <v>1336852575.7359295</v>
      </c>
      <c r="H135" s="165">
        <f t="shared" si="88"/>
        <v>8823647.1975225508</v>
      </c>
      <c r="I135" s="166">
        <f t="shared" si="88"/>
        <v>36176520.041811705</v>
      </c>
      <c r="J135" s="165">
        <v>-3080.3352366555482</v>
      </c>
      <c r="K135" s="166">
        <f t="shared" si="94"/>
        <v>-12991.809044456051</v>
      </c>
      <c r="L135" s="165">
        <f t="shared" si="89"/>
        <v>8820566.8622858953</v>
      </c>
      <c r="M135" s="167">
        <f t="shared" si="95"/>
        <v>36163528.232767262</v>
      </c>
      <c r="N135" s="167"/>
      <c r="O135" s="165">
        <v>4410283.431142956</v>
      </c>
      <c r="P135" s="166">
        <f t="shared" si="96"/>
        <v>28081764.116383635</v>
      </c>
      <c r="Q135" s="168"/>
      <c r="R135" s="165">
        <v>4410283.4311429486</v>
      </c>
      <c r="S135" s="166">
        <f t="shared" si="97"/>
        <v>8081764.1163836308</v>
      </c>
      <c r="T135" s="165">
        <f t="shared" si="90"/>
        <v>8820566.8622859046</v>
      </c>
      <c r="U135" s="195">
        <f t="shared" si="90"/>
        <v>36163528.232767269</v>
      </c>
      <c r="V135" s="165">
        <v>23788.38</v>
      </c>
      <c r="W135" s="166">
        <f t="shared" si="99"/>
        <v>228424.27000000002</v>
      </c>
      <c r="X135" s="165">
        <f t="shared" si="91"/>
        <v>4434071.8111429485</v>
      </c>
      <c r="Y135" s="166">
        <f t="shared" si="98"/>
        <v>8310188.3863836322</v>
      </c>
      <c r="Z135" s="302"/>
      <c r="AA135" s="161"/>
      <c r="AB135" s="161"/>
      <c r="AC135" s="189"/>
    </row>
    <row r="136" spans="1:29" ht="13.25" hidden="1" customHeight="1">
      <c r="A136" s="148"/>
      <c r="B136" s="153"/>
      <c r="C136" s="207"/>
      <c r="D136" s="161"/>
      <c r="E136" s="161"/>
      <c r="F136" s="161"/>
      <c r="G136" s="161"/>
      <c r="H136" s="161"/>
      <c r="I136" s="161"/>
      <c r="J136" s="161"/>
      <c r="K136" s="161"/>
      <c r="L136" s="161"/>
      <c r="M136" s="161"/>
      <c r="N136" s="161"/>
      <c r="O136" s="161"/>
      <c r="P136" s="161"/>
      <c r="Q136" s="174"/>
      <c r="R136" s="161"/>
      <c r="S136" s="161"/>
      <c r="T136" s="161"/>
      <c r="U136" s="194"/>
      <c r="V136" s="161"/>
      <c r="W136" s="161"/>
      <c r="X136" s="161"/>
      <c r="Y136" s="161"/>
      <c r="Z136" s="302"/>
      <c r="AA136" s="161"/>
      <c r="AB136" s="161"/>
      <c r="AC136" s="189"/>
    </row>
    <row r="137" spans="1:29" ht="13.25" hidden="1" customHeight="1">
      <c r="A137" s="188" t="s">
        <v>235</v>
      </c>
      <c r="B137" s="153"/>
      <c r="C137" s="207"/>
      <c r="D137" s="161"/>
      <c r="E137" s="161">
        <f>E119+E135</f>
        <v>9694833832.2287388</v>
      </c>
      <c r="F137" s="161"/>
      <c r="G137" s="161">
        <f>G119+G135</f>
        <v>9632053503.2895699</v>
      </c>
      <c r="H137" s="161"/>
      <c r="I137" s="161">
        <f>I119+I135</f>
        <v>62780328.939168692</v>
      </c>
      <c r="J137" s="161"/>
      <c r="K137" s="161">
        <f>K119+K135</f>
        <v>-33636.122769726826</v>
      </c>
      <c r="L137" s="161"/>
      <c r="M137" s="161"/>
      <c r="N137" s="161">
        <f>N119+M135</f>
        <v>62746691.351981752</v>
      </c>
      <c r="O137" s="161"/>
      <c r="P137" s="161">
        <f>P119+P135</f>
        <v>49860552.717254266</v>
      </c>
      <c r="Q137" s="174"/>
      <c r="R137" s="161"/>
      <c r="S137" s="161">
        <f>S119+S135</f>
        <v>12886138.599144697</v>
      </c>
      <c r="T137" s="161"/>
      <c r="U137" s="194">
        <f>U119+U135</f>
        <v>62746691.316398971</v>
      </c>
      <c r="V137" s="161"/>
      <c r="W137" s="161">
        <f>W119+W135</f>
        <v>1109973.4100000001</v>
      </c>
      <c r="X137" s="161"/>
      <c r="Y137" s="161">
        <f>Y119+Y135</f>
        <v>13996113.009144697</v>
      </c>
      <c r="Z137" s="302"/>
      <c r="AA137" s="161"/>
      <c r="AB137" s="161"/>
      <c r="AC137" s="189"/>
    </row>
    <row r="138" spans="1:29" ht="15.05" hidden="1" customHeight="1">
      <c r="A138" s="148"/>
      <c r="B138" s="153"/>
      <c r="C138" s="207"/>
      <c r="D138" s="161"/>
      <c r="E138" s="161"/>
      <c r="F138" s="161"/>
      <c r="G138" s="161"/>
      <c r="H138" s="161"/>
      <c r="I138" s="161"/>
      <c r="J138" s="161"/>
      <c r="K138" s="161"/>
      <c r="L138" s="161"/>
      <c r="M138" s="161"/>
      <c r="N138" s="161"/>
      <c r="O138" s="161"/>
      <c r="P138" s="161"/>
      <c r="Q138" s="174"/>
      <c r="R138" s="161"/>
      <c r="S138" s="161"/>
      <c r="T138" s="161"/>
      <c r="U138" s="194"/>
      <c r="V138" s="161"/>
      <c r="W138" s="161"/>
      <c r="X138" s="161"/>
      <c r="Y138" s="161"/>
      <c r="Z138" s="302"/>
      <c r="AA138" s="161"/>
      <c r="AB138" s="161"/>
      <c r="AC138" s="189"/>
    </row>
    <row r="139" spans="1:29" ht="12.8" hidden="1" customHeight="1">
      <c r="A139" s="148">
        <v>10</v>
      </c>
      <c r="B139" s="153">
        <v>40544</v>
      </c>
      <c r="C139" s="207"/>
      <c r="D139" s="197">
        <v>136860616.73493555</v>
      </c>
      <c r="E139" s="177">
        <f>D139</f>
        <v>136860616.73493555</v>
      </c>
      <c r="F139" s="197">
        <v>140508765.95571101</v>
      </c>
      <c r="G139" s="177">
        <f>F139</f>
        <v>140508765.95571101</v>
      </c>
      <c r="H139" s="197">
        <f t="shared" ref="H139:I150" si="100">D139-F139</f>
        <v>-3648149.2207754552</v>
      </c>
      <c r="I139" s="177">
        <f t="shared" si="100"/>
        <v>-3648149.2207754552</v>
      </c>
      <c r="J139" s="197">
        <v>1273.5688929725438</v>
      </c>
      <c r="K139" s="177">
        <f>J139</f>
        <v>1273.5688929725438</v>
      </c>
      <c r="L139" s="197">
        <f t="shared" ref="L139:L150" si="101">H139+J139</f>
        <v>-3646875.6518824827</v>
      </c>
      <c r="M139" s="187">
        <f>L139</f>
        <v>-3646875.6518824827</v>
      </c>
      <c r="N139" s="177"/>
      <c r="O139" s="197">
        <v>-3646875.6518824846</v>
      </c>
      <c r="P139" s="177">
        <f>O139</f>
        <v>-3646875.6518824846</v>
      </c>
      <c r="Q139" s="174"/>
      <c r="R139" s="197">
        <v>0</v>
      </c>
      <c r="S139" s="177">
        <f>R139</f>
        <v>0</v>
      </c>
      <c r="T139" s="197">
        <f t="shared" ref="T139:U150" si="102">O139+R139</f>
        <v>-3646875.6518824846</v>
      </c>
      <c r="U139" s="192">
        <f t="shared" si="102"/>
        <v>-3646875.6518824846</v>
      </c>
      <c r="V139" s="197">
        <v>35569.279999999999</v>
      </c>
      <c r="W139" s="177">
        <f>V139</f>
        <v>35569.279999999999</v>
      </c>
      <c r="X139" s="197">
        <f t="shared" ref="X139:X150" si="103">R139+V139</f>
        <v>35569.279999999999</v>
      </c>
      <c r="Y139" s="177">
        <f>X139</f>
        <v>35569.279999999999</v>
      </c>
      <c r="Z139" s="302"/>
      <c r="AA139" s="161"/>
      <c r="AB139" s="161"/>
      <c r="AC139" s="189"/>
    </row>
    <row r="140" spans="1:29" ht="13.25" hidden="1" customHeight="1">
      <c r="A140" s="148">
        <v>10</v>
      </c>
      <c r="B140" s="153">
        <v>40575</v>
      </c>
      <c r="C140" s="207"/>
      <c r="D140" s="159">
        <v>130443863.73493554</v>
      </c>
      <c r="E140" s="160">
        <f t="shared" ref="E140:E150" si="104">E139+D140</f>
        <v>267304480.4698711</v>
      </c>
      <c r="F140" s="159">
        <v>127314917.37198099</v>
      </c>
      <c r="G140" s="160">
        <f t="shared" ref="G140:G150" si="105">G139+F140</f>
        <v>267823683.327692</v>
      </c>
      <c r="H140" s="159">
        <f t="shared" si="100"/>
        <v>3128946.362954542</v>
      </c>
      <c r="I140" s="160">
        <f t="shared" si="100"/>
        <v>-519202.85782089829</v>
      </c>
      <c r="J140" s="159">
        <v>-1092.315175307449</v>
      </c>
      <c r="K140" s="160">
        <f t="shared" ref="K140:K150" si="106">K139+J140</f>
        <v>181.25371766509488</v>
      </c>
      <c r="L140" s="159">
        <f t="shared" si="101"/>
        <v>3127854.0477792346</v>
      </c>
      <c r="M140" s="161">
        <f t="shared" ref="M140:M150" si="107">M139+L140</f>
        <v>-519021.6041032481</v>
      </c>
      <c r="N140" s="160"/>
      <c r="O140" s="159">
        <v>3127854.0477792397</v>
      </c>
      <c r="P140" s="160">
        <f t="shared" ref="P140:P150" si="108">P139+O140</f>
        <v>-519021.60410324484</v>
      </c>
      <c r="Q140" s="174"/>
      <c r="R140" s="159">
        <v>0</v>
      </c>
      <c r="S140" s="160">
        <f t="shared" ref="S140:S150" si="109">R140+S139</f>
        <v>0</v>
      </c>
      <c r="T140" s="159">
        <f t="shared" si="102"/>
        <v>3127854.0477792397</v>
      </c>
      <c r="U140" s="193">
        <f t="shared" si="102"/>
        <v>-519021.60410324484</v>
      </c>
      <c r="V140" s="159">
        <v>32127.09</v>
      </c>
      <c r="W140" s="160">
        <f t="shared" ref="W140:W150" si="110">W139+V140</f>
        <v>67696.37</v>
      </c>
      <c r="X140" s="159">
        <f t="shared" si="103"/>
        <v>32127.09</v>
      </c>
      <c r="Y140" s="160">
        <f t="shared" ref="Y140:Y150" si="111">X140+Y139</f>
        <v>67696.37</v>
      </c>
      <c r="Z140" s="302"/>
      <c r="AA140" s="161"/>
      <c r="AB140" s="161"/>
      <c r="AC140" s="189"/>
    </row>
    <row r="141" spans="1:29" ht="12.8" hidden="1" customHeight="1">
      <c r="A141" s="148">
        <v>10</v>
      </c>
      <c r="B141" s="153">
        <v>40603</v>
      </c>
      <c r="C141" s="207"/>
      <c r="D141" s="159">
        <v>122241271.73493554</v>
      </c>
      <c r="E141" s="160">
        <f t="shared" si="104"/>
        <v>389545752.20480663</v>
      </c>
      <c r="F141" s="161">
        <v>126505123.36072101</v>
      </c>
      <c r="G141" s="160">
        <f t="shared" si="105"/>
        <v>394328806.68841302</v>
      </c>
      <c r="H141" s="161">
        <f t="shared" si="100"/>
        <v>-4263851.62578547</v>
      </c>
      <c r="I141" s="161">
        <f t="shared" si="100"/>
        <v>-4783054.4836063981</v>
      </c>
      <c r="J141" s="159">
        <v>1488.510602561757</v>
      </c>
      <c r="K141" s="161">
        <f t="shared" si="106"/>
        <v>1669.7643202268519</v>
      </c>
      <c r="L141" s="159">
        <f t="shared" si="101"/>
        <v>-4262363.1151829083</v>
      </c>
      <c r="M141" s="161">
        <f t="shared" si="107"/>
        <v>-4781384.7192861568</v>
      </c>
      <c r="N141" s="161"/>
      <c r="O141" s="159">
        <v>-4262363.1151829138</v>
      </c>
      <c r="P141" s="161">
        <f t="shared" si="108"/>
        <v>-4781384.7192861587</v>
      </c>
      <c r="Q141" s="174"/>
      <c r="R141" s="159">
        <v>0</v>
      </c>
      <c r="S141" s="161">
        <f t="shared" si="109"/>
        <v>0</v>
      </c>
      <c r="T141" s="159">
        <f t="shared" si="102"/>
        <v>-4262363.1151829138</v>
      </c>
      <c r="U141" s="194">
        <f t="shared" si="102"/>
        <v>-4781384.7192861587</v>
      </c>
      <c r="V141" s="159">
        <v>35569.279999999999</v>
      </c>
      <c r="W141" s="161">
        <f t="shared" si="110"/>
        <v>103265.65</v>
      </c>
      <c r="X141" s="159">
        <f t="shared" si="103"/>
        <v>35569.279999999999</v>
      </c>
      <c r="Y141" s="160">
        <f t="shared" si="111"/>
        <v>103265.65</v>
      </c>
      <c r="Z141" s="302"/>
      <c r="AA141" s="161"/>
      <c r="AB141" s="161"/>
      <c r="AC141" s="189"/>
    </row>
    <row r="142" spans="1:29" ht="13.25" hidden="1" customHeight="1">
      <c r="A142" s="148">
        <v>10</v>
      </c>
      <c r="B142" s="153">
        <v>40634</v>
      </c>
      <c r="C142" s="207"/>
      <c r="D142" s="159">
        <v>104683647.73493554</v>
      </c>
      <c r="E142" s="160">
        <f t="shared" si="104"/>
        <v>494229399.93974215</v>
      </c>
      <c r="F142" s="161">
        <v>116015164.410971</v>
      </c>
      <c r="G142" s="160">
        <f t="shared" si="105"/>
        <v>510343971.09938401</v>
      </c>
      <c r="H142" s="159">
        <f t="shared" si="100"/>
        <v>-11331516.676035464</v>
      </c>
      <c r="I142" s="160">
        <f t="shared" si="100"/>
        <v>-16114571.159641862</v>
      </c>
      <c r="J142" s="159">
        <v>3955.8324716035277</v>
      </c>
      <c r="K142" s="160">
        <f t="shared" si="106"/>
        <v>5625.5967918303795</v>
      </c>
      <c r="L142" s="159">
        <f t="shared" si="101"/>
        <v>-11327560.84356386</v>
      </c>
      <c r="M142" s="161">
        <f t="shared" si="107"/>
        <v>-16108945.562850017</v>
      </c>
      <c r="N142" s="161"/>
      <c r="O142" s="159">
        <v>-11327560.843563855</v>
      </c>
      <c r="P142" s="160">
        <f t="shared" si="108"/>
        <v>-16108945.562850013</v>
      </c>
      <c r="Q142" s="174"/>
      <c r="R142" s="159">
        <v>0</v>
      </c>
      <c r="S142" s="160">
        <f t="shared" si="109"/>
        <v>0</v>
      </c>
      <c r="T142" s="159">
        <f t="shared" si="102"/>
        <v>-11327560.843563855</v>
      </c>
      <c r="U142" s="193">
        <f t="shared" si="102"/>
        <v>-16108945.562850013</v>
      </c>
      <c r="V142" s="159">
        <v>34421.880000000005</v>
      </c>
      <c r="W142" s="160">
        <f t="shared" si="110"/>
        <v>137687.53</v>
      </c>
      <c r="X142" s="159">
        <f t="shared" si="103"/>
        <v>34421.880000000005</v>
      </c>
      <c r="Y142" s="160">
        <f t="shared" si="111"/>
        <v>137687.53</v>
      </c>
      <c r="Z142" s="302"/>
      <c r="AA142" s="161"/>
      <c r="AB142" s="161"/>
      <c r="AC142" s="189"/>
    </row>
    <row r="143" spans="1:29" ht="13.25" hidden="1" customHeight="1">
      <c r="A143" s="148">
        <v>10</v>
      </c>
      <c r="B143" s="153">
        <v>40664</v>
      </c>
      <c r="C143" s="207"/>
      <c r="D143" s="159">
        <v>89900086.734935537</v>
      </c>
      <c r="E143" s="160">
        <f t="shared" si="104"/>
        <v>584129486.67467773</v>
      </c>
      <c r="F143" s="159">
        <v>105909373.017239</v>
      </c>
      <c r="G143" s="160">
        <f t="shared" si="105"/>
        <v>616253344.11662304</v>
      </c>
      <c r="H143" s="159">
        <f t="shared" si="100"/>
        <v>-16009286.282303467</v>
      </c>
      <c r="I143" s="160">
        <f t="shared" si="100"/>
        <v>-32123857.441945314</v>
      </c>
      <c r="J143" s="159">
        <v>5588.8418411519378</v>
      </c>
      <c r="K143" s="160">
        <f t="shared" si="106"/>
        <v>11214.438632982317</v>
      </c>
      <c r="L143" s="159">
        <f t="shared" si="101"/>
        <v>-16003697.440462315</v>
      </c>
      <c r="M143" s="161">
        <f t="shared" si="107"/>
        <v>-32112643.003312334</v>
      </c>
      <c r="N143" s="161"/>
      <c r="O143" s="159">
        <v>-9947375.9388061538</v>
      </c>
      <c r="P143" s="160">
        <f t="shared" si="108"/>
        <v>-26056321.501656167</v>
      </c>
      <c r="Q143" s="174"/>
      <c r="R143" s="159">
        <v>-6056321.5016561672</v>
      </c>
      <c r="S143" s="160">
        <f t="shared" si="109"/>
        <v>-6056321.5016561672</v>
      </c>
      <c r="T143" s="159">
        <f t="shared" si="102"/>
        <v>-16003697.440462321</v>
      </c>
      <c r="U143" s="193">
        <f t="shared" si="102"/>
        <v>-32112643.003312334</v>
      </c>
      <c r="V143" s="159">
        <v>35030.009999999995</v>
      </c>
      <c r="W143" s="160">
        <f t="shared" si="110"/>
        <v>172717.53999999998</v>
      </c>
      <c r="X143" s="159">
        <f t="shared" si="103"/>
        <v>-6021291.4916561674</v>
      </c>
      <c r="Y143" s="160">
        <f t="shared" si="111"/>
        <v>-5883603.9616561672</v>
      </c>
      <c r="Z143" s="302"/>
      <c r="AA143" s="161"/>
      <c r="AB143" s="161"/>
      <c r="AC143" s="189"/>
    </row>
    <row r="144" spans="1:29" ht="12.8" hidden="1" customHeight="1">
      <c r="A144" s="148">
        <v>10</v>
      </c>
      <c r="B144" s="153">
        <v>40695</v>
      </c>
      <c r="C144" s="189"/>
      <c r="D144" s="159">
        <v>99731062.734935537</v>
      </c>
      <c r="E144" s="160">
        <f t="shared" si="104"/>
        <v>683860549.40961325</v>
      </c>
      <c r="F144" s="159">
        <v>96350816.242631003</v>
      </c>
      <c r="G144" s="160">
        <f t="shared" si="105"/>
        <v>712604160.359254</v>
      </c>
      <c r="H144" s="159">
        <f t="shared" si="100"/>
        <v>3380246.4923045337</v>
      </c>
      <c r="I144" s="160">
        <f t="shared" si="100"/>
        <v>-28743610.949640751</v>
      </c>
      <c r="J144" s="159">
        <v>-1180.0440504634753</v>
      </c>
      <c r="K144" s="160">
        <f t="shared" si="106"/>
        <v>10034.394582518842</v>
      </c>
      <c r="L144" s="159">
        <f t="shared" si="101"/>
        <v>3379066.4482540702</v>
      </c>
      <c r="M144" s="161">
        <f t="shared" si="107"/>
        <v>-28733576.555058263</v>
      </c>
      <c r="N144" s="161"/>
      <c r="O144" s="159">
        <v>1689533.2241270356</v>
      </c>
      <c r="P144" s="160">
        <f t="shared" si="108"/>
        <v>-24366788.277529132</v>
      </c>
      <c r="Q144" s="174"/>
      <c r="R144" s="159">
        <v>1689533.2241270356</v>
      </c>
      <c r="S144" s="160">
        <f t="shared" si="109"/>
        <v>-4366788.2775291316</v>
      </c>
      <c r="T144" s="159">
        <f t="shared" si="102"/>
        <v>3379066.4482540712</v>
      </c>
      <c r="U144" s="193">
        <f t="shared" si="102"/>
        <v>-28733576.555058263</v>
      </c>
      <c r="V144" s="159">
        <v>18394.47</v>
      </c>
      <c r="W144" s="160">
        <f t="shared" si="110"/>
        <v>191112.00999999998</v>
      </c>
      <c r="X144" s="159">
        <f t="shared" si="103"/>
        <v>1707927.6941270356</v>
      </c>
      <c r="Y144" s="160">
        <f t="shared" si="111"/>
        <v>-4175676.2675291318</v>
      </c>
      <c r="Z144" s="302"/>
      <c r="AA144" s="161"/>
      <c r="AB144" s="161"/>
      <c r="AC144" s="189"/>
    </row>
    <row r="145" spans="1:29" ht="12.8" hidden="1" customHeight="1">
      <c r="A145" s="148">
        <v>10</v>
      </c>
      <c r="B145" s="153">
        <v>40725</v>
      </c>
      <c r="C145" s="207"/>
      <c r="D145" s="159">
        <v>88229727.734935537</v>
      </c>
      <c r="E145" s="160">
        <f t="shared" si="104"/>
        <v>772090277.14454877</v>
      </c>
      <c r="F145" s="159">
        <v>98167272.011221007</v>
      </c>
      <c r="G145" s="160">
        <f t="shared" si="105"/>
        <v>810771432.37047505</v>
      </c>
      <c r="H145" s="159">
        <f t="shared" si="100"/>
        <v>-9937544.2762854695</v>
      </c>
      <c r="I145" s="160">
        <f t="shared" si="100"/>
        <v>-38681155.22592628</v>
      </c>
      <c r="J145" s="159">
        <v>3469.1967068519443</v>
      </c>
      <c r="K145" s="160">
        <f t="shared" si="106"/>
        <v>13503.591289370786</v>
      </c>
      <c r="L145" s="159">
        <f t="shared" si="101"/>
        <v>-9934075.0795786176</v>
      </c>
      <c r="M145" s="161">
        <f t="shared" si="107"/>
        <v>-38667651.634636879</v>
      </c>
      <c r="N145" s="161"/>
      <c r="O145" s="159">
        <v>-4967037.5397893079</v>
      </c>
      <c r="P145" s="160">
        <f t="shared" si="108"/>
        <v>-29333825.817318439</v>
      </c>
      <c r="Q145" s="174"/>
      <c r="R145" s="159">
        <v>-4967037.5397893079</v>
      </c>
      <c r="S145" s="160">
        <f t="shared" si="109"/>
        <v>-9333825.8173184395</v>
      </c>
      <c r="T145" s="159">
        <f t="shared" si="102"/>
        <v>-9934075.0795786157</v>
      </c>
      <c r="U145" s="193">
        <f t="shared" si="102"/>
        <v>-38667651.634636879</v>
      </c>
      <c r="V145" s="159">
        <v>23073.469999999998</v>
      </c>
      <c r="W145" s="160">
        <f t="shared" si="110"/>
        <v>214185.47999999998</v>
      </c>
      <c r="X145" s="159">
        <f t="shared" si="103"/>
        <v>-4943964.0697893081</v>
      </c>
      <c r="Y145" s="160">
        <f t="shared" si="111"/>
        <v>-9119640.337318439</v>
      </c>
      <c r="Z145" s="302"/>
      <c r="AA145" s="161"/>
      <c r="AB145" s="161"/>
      <c r="AC145" s="189"/>
    </row>
    <row r="146" spans="1:29" ht="12.8" hidden="1" customHeight="1">
      <c r="A146" s="148">
        <v>10</v>
      </c>
      <c r="B146" s="153">
        <v>40756</v>
      </c>
      <c r="C146" s="207"/>
      <c r="D146" s="159">
        <v>89101046.734935537</v>
      </c>
      <c r="E146" s="160">
        <f t="shared" si="104"/>
        <v>861191323.8794843</v>
      </c>
      <c r="F146" s="159">
        <v>96828232.377148002</v>
      </c>
      <c r="G146" s="160">
        <f t="shared" si="105"/>
        <v>907599664.74762309</v>
      </c>
      <c r="H146" s="159">
        <f t="shared" si="100"/>
        <v>-7727185.6422124654</v>
      </c>
      <c r="I146" s="160">
        <f t="shared" si="100"/>
        <v>-46408340.86813879</v>
      </c>
      <c r="J146" s="159">
        <v>2697.5605076961219</v>
      </c>
      <c r="K146" s="160">
        <f t="shared" si="106"/>
        <v>16201.151797066908</v>
      </c>
      <c r="L146" s="159">
        <f t="shared" si="101"/>
        <v>-7724488.0817047693</v>
      </c>
      <c r="M146" s="161">
        <f t="shared" si="107"/>
        <v>-46392139.716341645</v>
      </c>
      <c r="N146" s="161"/>
      <c r="O146" s="159">
        <v>-1305388.154315725</v>
      </c>
      <c r="P146" s="160">
        <f t="shared" si="108"/>
        <v>-30639213.971634164</v>
      </c>
      <c r="Q146" s="174"/>
      <c r="R146" s="159">
        <v>-6419099.9273890406</v>
      </c>
      <c r="S146" s="160">
        <f t="shared" si="109"/>
        <v>-15752925.74470748</v>
      </c>
      <c r="T146" s="159">
        <f t="shared" si="102"/>
        <v>-7724488.0817047656</v>
      </c>
      <c r="U146" s="193">
        <f t="shared" si="102"/>
        <v>-46392139.716341645</v>
      </c>
      <c r="V146" s="159">
        <v>9233.7899999999991</v>
      </c>
      <c r="W146" s="160">
        <f t="shared" si="110"/>
        <v>223419.27</v>
      </c>
      <c r="X146" s="159">
        <f t="shared" si="103"/>
        <v>-6409866.1373890406</v>
      </c>
      <c r="Y146" s="160">
        <f t="shared" si="111"/>
        <v>-15529506.474707481</v>
      </c>
      <c r="Z146" s="302"/>
      <c r="AA146" s="161"/>
      <c r="AB146" s="161"/>
      <c r="AC146" s="189"/>
    </row>
    <row r="147" spans="1:29" ht="12.8" hidden="1" customHeight="1">
      <c r="A147" s="148">
        <v>10</v>
      </c>
      <c r="B147" s="153">
        <v>40787</v>
      </c>
      <c r="C147" s="207"/>
      <c r="D147" s="159">
        <v>101359869.73493554</v>
      </c>
      <c r="E147" s="160">
        <f t="shared" si="104"/>
        <v>962551193.61441982</v>
      </c>
      <c r="F147" s="159">
        <v>98417999.463253006</v>
      </c>
      <c r="G147" s="160">
        <f t="shared" si="105"/>
        <v>1006017664.2108761</v>
      </c>
      <c r="H147" s="159">
        <f t="shared" si="100"/>
        <v>2941870.2716825306</v>
      </c>
      <c r="I147" s="160">
        <f t="shared" si="100"/>
        <v>-43466470.596456289</v>
      </c>
      <c r="J147" s="159">
        <v>-1027.0069118444808</v>
      </c>
      <c r="K147" s="160">
        <f t="shared" si="106"/>
        <v>15174.144885222428</v>
      </c>
      <c r="L147" s="159">
        <f t="shared" si="101"/>
        <v>2940843.2647706862</v>
      </c>
      <c r="M147" s="161">
        <f t="shared" si="107"/>
        <v>-43451296.451570958</v>
      </c>
      <c r="N147" s="161"/>
      <c r="O147" s="159">
        <v>294084.32647706941</v>
      </c>
      <c r="P147" s="160">
        <f t="shared" si="108"/>
        <v>-30345129.645157095</v>
      </c>
      <c r="Q147" s="174"/>
      <c r="R147" s="159">
        <v>2646758.9382936172</v>
      </c>
      <c r="S147" s="160">
        <f t="shared" si="109"/>
        <v>-13106166.806413863</v>
      </c>
      <c r="T147" s="159">
        <f t="shared" si="102"/>
        <v>2940843.2647706866</v>
      </c>
      <c r="U147" s="193">
        <f t="shared" si="102"/>
        <v>-43451296.451570958</v>
      </c>
      <c r="V147" s="159">
        <v>-7422.18</v>
      </c>
      <c r="W147" s="160">
        <f t="shared" si="110"/>
        <v>215997.09</v>
      </c>
      <c r="X147" s="159">
        <f t="shared" si="103"/>
        <v>2639336.7582936171</v>
      </c>
      <c r="Y147" s="160">
        <f t="shared" si="111"/>
        <v>-12890169.716413863</v>
      </c>
      <c r="Z147" s="302"/>
      <c r="AA147" s="161"/>
      <c r="AB147" s="161"/>
      <c r="AC147" s="189"/>
    </row>
    <row r="148" spans="1:29" ht="12.8" hidden="1" customHeight="1">
      <c r="A148" s="148">
        <v>10</v>
      </c>
      <c r="B148" s="153">
        <v>40817</v>
      </c>
      <c r="C148" s="207"/>
      <c r="D148" s="159">
        <v>112528515.73493554</v>
      </c>
      <c r="E148" s="160">
        <f t="shared" si="104"/>
        <v>1075079709.3493555</v>
      </c>
      <c r="F148" s="159">
        <v>108689088.710618</v>
      </c>
      <c r="G148" s="160">
        <f t="shared" si="105"/>
        <v>1114706752.921494</v>
      </c>
      <c r="H148" s="159">
        <f t="shared" si="100"/>
        <v>3839427.0243175328</v>
      </c>
      <c r="I148" s="160">
        <f t="shared" si="100"/>
        <v>-39627043.572138548</v>
      </c>
      <c r="J148" s="159">
        <v>-1340.3439741893671</v>
      </c>
      <c r="K148" s="160">
        <f t="shared" si="106"/>
        <v>13833.80091103306</v>
      </c>
      <c r="L148" s="159">
        <f t="shared" si="101"/>
        <v>3838086.6803433434</v>
      </c>
      <c r="M148" s="161">
        <f t="shared" si="107"/>
        <v>-39613209.771227613</v>
      </c>
      <c r="N148" s="161"/>
      <c r="O148" s="159">
        <v>538524.7595432885</v>
      </c>
      <c r="P148" s="160">
        <f t="shared" si="108"/>
        <v>-29806604.885613807</v>
      </c>
      <c r="Q148" s="174"/>
      <c r="R148" s="159">
        <v>3299561.9208000563</v>
      </c>
      <c r="S148" s="160">
        <f t="shared" si="109"/>
        <v>-9806604.8856138065</v>
      </c>
      <c r="T148" s="159">
        <f t="shared" si="102"/>
        <v>3838086.6803433448</v>
      </c>
      <c r="U148" s="193">
        <f t="shared" si="102"/>
        <v>-39613209.771227613</v>
      </c>
      <c r="V148" s="159">
        <v>-313.54000000000002</v>
      </c>
      <c r="W148" s="160">
        <f t="shared" si="110"/>
        <v>215683.55</v>
      </c>
      <c r="X148" s="159">
        <f t="shared" si="103"/>
        <v>3299248.3808000563</v>
      </c>
      <c r="Y148" s="160">
        <f t="shared" si="111"/>
        <v>-9590921.3356138058</v>
      </c>
      <c r="Z148" s="302"/>
      <c r="AA148" s="161"/>
      <c r="AB148" s="161"/>
      <c r="AC148" s="189"/>
    </row>
    <row r="149" spans="1:29" ht="12.8" hidden="1" customHeight="1">
      <c r="A149" s="148">
        <v>10</v>
      </c>
      <c r="B149" s="153">
        <v>40848</v>
      </c>
      <c r="C149" s="207"/>
      <c r="D149" s="159">
        <v>130621832.73493554</v>
      </c>
      <c r="E149" s="160">
        <f t="shared" si="104"/>
        <v>1205701542.084291</v>
      </c>
      <c r="F149" s="159">
        <v>128294165.56020801</v>
      </c>
      <c r="G149" s="160">
        <f t="shared" si="105"/>
        <v>1243000918.4817021</v>
      </c>
      <c r="H149" s="159">
        <f t="shared" si="100"/>
        <v>2327667.1747275293</v>
      </c>
      <c r="I149" s="160">
        <f t="shared" si="100"/>
        <v>-37299376.397411108</v>
      </c>
      <c r="J149" s="159">
        <v>-812.58861069753766</v>
      </c>
      <c r="K149" s="160">
        <f t="shared" si="106"/>
        <v>13021.212300335523</v>
      </c>
      <c r="L149" s="159">
        <f t="shared" si="101"/>
        <v>2326854.5861168317</v>
      </c>
      <c r="M149" s="161">
        <f t="shared" si="107"/>
        <v>-37286355.185110778</v>
      </c>
      <c r="N149" s="161"/>
      <c r="O149" s="159">
        <v>1163427.2930584177</v>
      </c>
      <c r="P149" s="160">
        <f t="shared" si="108"/>
        <v>-28643177.592555389</v>
      </c>
      <c r="Q149" s="174"/>
      <c r="R149" s="159">
        <v>1163427.2930584177</v>
      </c>
      <c r="S149" s="160">
        <f t="shared" si="109"/>
        <v>-8643177.5925553888</v>
      </c>
      <c r="T149" s="159">
        <f t="shared" si="102"/>
        <v>2326854.5861168355</v>
      </c>
      <c r="U149" s="193">
        <f t="shared" si="102"/>
        <v>-37286355.185110778</v>
      </c>
      <c r="V149" s="159">
        <v>8329.75</v>
      </c>
      <c r="W149" s="160">
        <f t="shared" si="110"/>
        <v>224013.3</v>
      </c>
      <c r="X149" s="159">
        <f t="shared" si="103"/>
        <v>1171757.0430584177</v>
      </c>
      <c r="Y149" s="160">
        <f t="shared" si="111"/>
        <v>-8419164.2925553881</v>
      </c>
      <c r="Z149" s="302"/>
      <c r="AA149" s="161"/>
      <c r="AB149" s="161"/>
      <c r="AC149" s="189"/>
    </row>
    <row r="150" spans="1:29" ht="13.25" hidden="1" customHeight="1">
      <c r="A150" s="148">
        <v>10</v>
      </c>
      <c r="B150" s="153">
        <v>40878</v>
      </c>
      <c r="C150" s="207"/>
      <c r="D150" s="165">
        <v>145965984.73493555</v>
      </c>
      <c r="E150" s="166">
        <f t="shared" si="104"/>
        <v>1351667526.8192265</v>
      </c>
      <c r="F150" s="165">
        <v>143506588.496104</v>
      </c>
      <c r="G150" s="166">
        <f t="shared" si="105"/>
        <v>1386507506.9778061</v>
      </c>
      <c r="H150" s="165">
        <f t="shared" si="100"/>
        <v>2459396.2388315499</v>
      </c>
      <c r="I150" s="166">
        <f t="shared" si="100"/>
        <v>-34839980.158579588</v>
      </c>
      <c r="J150" s="165">
        <v>-858.57522697607055</v>
      </c>
      <c r="K150" s="166">
        <f t="shared" si="106"/>
        <v>12162.637073359452</v>
      </c>
      <c r="L150" s="165">
        <f t="shared" si="101"/>
        <v>2458537.6636045738</v>
      </c>
      <c r="M150" s="167">
        <f t="shared" si="107"/>
        <v>-34827817.521506205</v>
      </c>
      <c r="N150" s="167"/>
      <c r="O150" s="165">
        <v>1229268.8318022862</v>
      </c>
      <c r="P150" s="166">
        <f t="shared" si="108"/>
        <v>-27413908.760753103</v>
      </c>
      <c r="Q150" s="168"/>
      <c r="R150" s="165">
        <v>1229268.8318022862</v>
      </c>
      <c r="S150" s="166">
        <f t="shared" si="109"/>
        <v>-7413908.7607531026</v>
      </c>
      <c r="T150" s="165">
        <f t="shared" si="102"/>
        <v>2458537.6636045724</v>
      </c>
      <c r="U150" s="195">
        <f t="shared" si="102"/>
        <v>-34827817.521506205</v>
      </c>
      <c r="V150" s="165">
        <v>11821.19</v>
      </c>
      <c r="W150" s="166">
        <f t="shared" si="110"/>
        <v>235834.49</v>
      </c>
      <c r="X150" s="165">
        <f t="shared" si="103"/>
        <v>1241090.0218022862</v>
      </c>
      <c r="Y150" s="166">
        <f t="shared" si="111"/>
        <v>-7178074.2707531024</v>
      </c>
      <c r="Z150" s="302"/>
      <c r="AA150" s="161"/>
      <c r="AB150" s="161"/>
      <c r="AC150" s="189"/>
    </row>
    <row r="151" spans="1:29" ht="13.25" hidden="1" customHeight="1">
      <c r="A151" s="148"/>
      <c r="B151" s="153"/>
      <c r="C151" s="207"/>
      <c r="D151" s="161"/>
      <c r="E151" s="161"/>
      <c r="F151" s="161"/>
      <c r="G151" s="161"/>
      <c r="H151" s="161"/>
      <c r="I151" s="161"/>
      <c r="J151" s="161"/>
      <c r="K151" s="161"/>
      <c r="L151" s="161"/>
      <c r="M151" s="161"/>
      <c r="N151" s="161"/>
      <c r="O151" s="161"/>
      <c r="P151" s="161"/>
      <c r="Q151" s="174"/>
      <c r="R151" s="161"/>
      <c r="S151" s="161"/>
      <c r="T151" s="161"/>
      <c r="U151" s="194"/>
      <c r="V151" s="161"/>
      <c r="W151" s="161"/>
      <c r="X151" s="161"/>
      <c r="Y151" s="161"/>
      <c r="Z151" s="302"/>
      <c r="AA151" s="161"/>
      <c r="AB151" s="161"/>
      <c r="AC151" s="189"/>
    </row>
    <row r="152" spans="1:29" ht="13.25" hidden="1" customHeight="1">
      <c r="A152" s="188" t="s">
        <v>234</v>
      </c>
      <c r="B152" s="153"/>
      <c r="C152" s="207"/>
      <c r="D152" s="161"/>
      <c r="E152" s="161">
        <f>E137+E150</f>
        <v>11046501359.047966</v>
      </c>
      <c r="F152" s="161"/>
      <c r="G152" s="161">
        <f>G137+G150</f>
        <v>11018561010.267376</v>
      </c>
      <c r="H152" s="161"/>
      <c r="I152" s="161">
        <f>I137+I150</f>
        <v>27940348.780589104</v>
      </c>
      <c r="J152" s="161"/>
      <c r="K152" s="161">
        <f>K137+K150</f>
        <v>-21473.485696367374</v>
      </c>
      <c r="L152" s="161"/>
      <c r="M152" s="161"/>
      <c r="N152" s="161">
        <f>N137+M150</f>
        <v>27918873.830475546</v>
      </c>
      <c r="O152" s="161"/>
      <c r="P152" s="161">
        <f>P137+P150</f>
        <v>22446643.956501164</v>
      </c>
      <c r="Q152" s="174"/>
      <c r="R152" s="161"/>
      <c r="S152" s="161">
        <f>S137+S150</f>
        <v>5472229.8383915946</v>
      </c>
      <c r="T152" s="161"/>
      <c r="U152" s="161">
        <f>U137+U150</f>
        <v>27918873.794892766</v>
      </c>
      <c r="V152" s="161"/>
      <c r="W152" s="161">
        <f>W137+W150</f>
        <v>1345807.9000000001</v>
      </c>
      <c r="X152" s="161"/>
      <c r="Y152" s="161">
        <f>Y137+Y150</f>
        <v>6818038.738391595</v>
      </c>
      <c r="Z152" s="302"/>
      <c r="AA152" s="161"/>
      <c r="AB152" s="161"/>
      <c r="AC152" s="189"/>
    </row>
    <row r="153" spans="1:29" ht="13.25" hidden="1" customHeight="1">
      <c r="A153" s="148"/>
      <c r="B153" s="153"/>
      <c r="C153" s="207"/>
      <c r="D153" s="161"/>
      <c r="E153" s="161"/>
      <c r="F153" s="161"/>
      <c r="G153" s="161"/>
      <c r="H153" s="161"/>
      <c r="I153" s="161"/>
      <c r="J153" s="161"/>
      <c r="K153" s="161"/>
      <c r="L153" s="161"/>
      <c r="M153" s="161"/>
      <c r="N153" s="161"/>
      <c r="O153" s="161"/>
      <c r="P153" s="161"/>
      <c r="Q153" s="174"/>
      <c r="R153" s="161"/>
      <c r="S153" s="161"/>
      <c r="T153" s="161"/>
      <c r="U153" s="194"/>
      <c r="V153" s="161"/>
      <c r="W153" s="161"/>
      <c r="X153" s="161"/>
      <c r="Y153" s="161"/>
      <c r="Z153" s="302"/>
      <c r="AA153" s="161"/>
      <c r="AB153" s="161"/>
      <c r="AC153" s="189"/>
    </row>
    <row r="154" spans="1:29" ht="12.8" hidden="1" customHeight="1">
      <c r="A154" s="148">
        <v>11</v>
      </c>
      <c r="B154" s="153">
        <v>40909</v>
      </c>
      <c r="C154" s="207"/>
      <c r="D154" s="197">
        <v>123262720.53493553</v>
      </c>
      <c r="E154" s="177">
        <f>D154</f>
        <v>123262720.53493553</v>
      </c>
      <c r="F154" s="197">
        <v>135790972.17931199</v>
      </c>
      <c r="G154" s="177">
        <f>F154</f>
        <v>135790972.17931199</v>
      </c>
      <c r="H154" s="197">
        <f t="shared" ref="H154:I165" si="112">D154-F154</f>
        <v>-12528251.644376457</v>
      </c>
      <c r="I154" s="177">
        <f t="shared" si="112"/>
        <v>-12528251.644376457</v>
      </c>
      <c r="J154" s="197">
        <v>4373.6126490514725</v>
      </c>
      <c r="K154" s="177">
        <f>J154</f>
        <v>4373.6126490514725</v>
      </c>
      <c r="L154" s="197">
        <f t="shared" ref="L154:L165" si="113">H154+J154</f>
        <v>-12523878.031727405</v>
      </c>
      <c r="M154" s="187">
        <f>L154</f>
        <v>-12523878.031727405</v>
      </c>
      <c r="N154" s="177"/>
      <c r="O154" s="197">
        <v>-12523878.031727405</v>
      </c>
      <c r="P154" s="177">
        <f>O154</f>
        <v>-12523878.031727405</v>
      </c>
      <c r="Q154" s="174"/>
      <c r="R154" s="197">
        <v>0</v>
      </c>
      <c r="S154" s="177">
        <f>R154</f>
        <v>0</v>
      </c>
      <c r="T154" s="197">
        <f t="shared" ref="T154:U165" si="114">O154+R154</f>
        <v>-12523878.031727405</v>
      </c>
      <c r="U154" s="192">
        <f t="shared" si="114"/>
        <v>-12523878.031727405</v>
      </c>
      <c r="V154" s="197">
        <v>15104.85</v>
      </c>
      <c r="W154" s="177">
        <f>V154</f>
        <v>15104.85</v>
      </c>
      <c r="X154" s="197">
        <f t="shared" ref="X154:X165" si="115">R154+V154</f>
        <v>15104.85</v>
      </c>
      <c r="Y154" s="177">
        <f>X154</f>
        <v>15104.85</v>
      </c>
      <c r="Z154" s="302"/>
      <c r="AA154" s="161"/>
      <c r="AB154" s="161"/>
      <c r="AC154" s="189"/>
    </row>
    <row r="155" spans="1:29" ht="12.8" hidden="1" customHeight="1">
      <c r="A155" s="148">
        <v>11</v>
      </c>
      <c r="B155" s="153">
        <v>40940</v>
      </c>
      <c r="C155" s="207"/>
      <c r="D155" s="159">
        <v>118235954.73493554</v>
      </c>
      <c r="E155" s="160">
        <f t="shared" ref="E155:E165" si="116">E154+D155</f>
        <v>241498675.26987106</v>
      </c>
      <c r="F155" s="159">
        <v>120665672.35500899</v>
      </c>
      <c r="G155" s="160">
        <f t="shared" ref="G155:G165" si="117">G154+F155</f>
        <v>256456644.53432098</v>
      </c>
      <c r="H155" s="159">
        <f t="shared" si="112"/>
        <v>-2429717.6200734526</v>
      </c>
      <c r="I155" s="160">
        <f t="shared" si="112"/>
        <v>-14957969.264449924</v>
      </c>
      <c r="J155" s="159">
        <v>848.21442116750404</v>
      </c>
      <c r="K155" s="160">
        <f t="shared" ref="K155:K165" si="118">K154+J155</f>
        <v>5221.8270702189766</v>
      </c>
      <c r="L155" s="159">
        <f t="shared" si="113"/>
        <v>-2428869.4056522851</v>
      </c>
      <c r="M155" s="161">
        <f t="shared" ref="M155:M165" si="119">M154+L155</f>
        <v>-14952747.43737969</v>
      </c>
      <c r="N155" s="160"/>
      <c r="O155" s="159">
        <v>-2428869.4056522846</v>
      </c>
      <c r="P155" s="160">
        <f t="shared" ref="P155:P165" si="120">P154+O155</f>
        <v>-14952747.43737969</v>
      </c>
      <c r="Q155" s="174"/>
      <c r="R155" s="159">
        <v>0</v>
      </c>
      <c r="S155" s="160">
        <f t="shared" ref="S155:S165" si="121">R155+S154</f>
        <v>0</v>
      </c>
      <c r="T155" s="159">
        <f t="shared" si="114"/>
        <v>-2428869.4056522846</v>
      </c>
      <c r="U155" s="193">
        <f t="shared" si="114"/>
        <v>-14952747.43737969</v>
      </c>
      <c r="V155" s="161">
        <v>14130.34</v>
      </c>
      <c r="W155" s="160">
        <f t="shared" ref="W155:W165" si="122">W154+V155</f>
        <v>29235.190000000002</v>
      </c>
      <c r="X155" s="159">
        <f t="shared" si="115"/>
        <v>14130.34</v>
      </c>
      <c r="Y155" s="160">
        <f t="shared" ref="Y155:Y165" si="123">X155+Y154</f>
        <v>29235.190000000002</v>
      </c>
      <c r="Z155" s="302"/>
      <c r="AA155" s="161"/>
      <c r="AB155" s="161"/>
      <c r="AC155" s="189"/>
    </row>
    <row r="156" spans="1:29" ht="12.8" hidden="1" customHeight="1">
      <c r="A156" s="148">
        <v>11</v>
      </c>
      <c r="B156" s="153">
        <v>40969</v>
      </c>
      <c r="C156" s="207"/>
      <c r="D156" s="159">
        <v>111205982.73493554</v>
      </c>
      <c r="E156" s="160">
        <f t="shared" si="116"/>
        <v>352704658.00480658</v>
      </c>
      <c r="F156" s="161">
        <v>127836729.50910899</v>
      </c>
      <c r="G156" s="160">
        <f t="shared" si="117"/>
        <v>384293374.04342997</v>
      </c>
      <c r="H156" s="161">
        <f t="shared" si="112"/>
        <v>-16630746.774173453</v>
      </c>
      <c r="I156" s="161">
        <f t="shared" si="112"/>
        <v>-31588716.038623393</v>
      </c>
      <c r="J156" s="159">
        <v>5805.7936988640577</v>
      </c>
      <c r="K156" s="161">
        <f t="shared" si="118"/>
        <v>11027.620769083034</v>
      </c>
      <c r="L156" s="159">
        <f t="shared" si="113"/>
        <v>-16624940.980474589</v>
      </c>
      <c r="M156" s="161">
        <f t="shared" si="119"/>
        <v>-31577688.417854279</v>
      </c>
      <c r="N156" s="161"/>
      <c r="O156" s="159">
        <v>-10836096.77154745</v>
      </c>
      <c r="P156" s="161">
        <f t="shared" si="120"/>
        <v>-25788844.20892714</v>
      </c>
      <c r="Q156" s="174"/>
      <c r="R156" s="159">
        <v>-5788844.2089271396</v>
      </c>
      <c r="S156" s="161">
        <f t="shared" si="121"/>
        <v>-5788844.2089271396</v>
      </c>
      <c r="T156" s="159">
        <f t="shared" si="114"/>
        <v>-16624940.980474589</v>
      </c>
      <c r="U156" s="194">
        <f t="shared" si="114"/>
        <v>-31577688.417854279</v>
      </c>
      <c r="V156" s="159">
        <v>14589.41</v>
      </c>
      <c r="W156" s="161">
        <f t="shared" si="122"/>
        <v>43824.600000000006</v>
      </c>
      <c r="X156" s="159">
        <f t="shared" si="115"/>
        <v>-5774254.7989271395</v>
      </c>
      <c r="Y156" s="160">
        <f t="shared" si="123"/>
        <v>-5745019.6089271391</v>
      </c>
      <c r="Z156" s="302"/>
      <c r="AA156" s="161"/>
      <c r="AB156" s="161"/>
      <c r="AC156" s="189"/>
    </row>
    <row r="157" spans="1:29" ht="13.25" hidden="1" customHeight="1">
      <c r="A157" s="148">
        <v>11</v>
      </c>
      <c r="B157" s="153">
        <v>41000</v>
      </c>
      <c r="C157" s="207"/>
      <c r="D157" s="159">
        <v>85619305.734935537</v>
      </c>
      <c r="E157" s="160">
        <f t="shared" si="116"/>
        <v>438323963.7397421</v>
      </c>
      <c r="F157" s="161">
        <v>104780583.90085199</v>
      </c>
      <c r="G157" s="160">
        <f t="shared" si="117"/>
        <v>489073957.94428194</v>
      </c>
      <c r="H157" s="159">
        <f t="shared" si="112"/>
        <v>-19161278.165916458</v>
      </c>
      <c r="I157" s="160">
        <f t="shared" si="112"/>
        <v>-50749994.204539835</v>
      </c>
      <c r="J157" s="159">
        <v>6689.2022077217698</v>
      </c>
      <c r="K157" s="160">
        <f t="shared" si="118"/>
        <v>17716.822976804804</v>
      </c>
      <c r="L157" s="159">
        <f t="shared" si="113"/>
        <v>-19154588.963708736</v>
      </c>
      <c r="M157" s="161">
        <f t="shared" si="119"/>
        <v>-50732277.381563015</v>
      </c>
      <c r="N157" s="161"/>
      <c r="O157" s="159">
        <v>-5284383.5292291641</v>
      </c>
      <c r="P157" s="160">
        <f t="shared" si="120"/>
        <v>-31073227.738156304</v>
      </c>
      <c r="Q157" s="174"/>
      <c r="R157" s="159">
        <v>-13870205.434479572</v>
      </c>
      <c r="S157" s="160">
        <f t="shared" si="121"/>
        <v>-19659049.643406712</v>
      </c>
      <c r="T157" s="159">
        <f t="shared" si="114"/>
        <v>-19154588.963708736</v>
      </c>
      <c r="U157" s="193">
        <f t="shared" si="114"/>
        <v>-50732277.381563015</v>
      </c>
      <c r="V157" s="161">
        <v>-2080.77</v>
      </c>
      <c r="W157" s="160">
        <f t="shared" si="122"/>
        <v>41743.830000000009</v>
      </c>
      <c r="X157" s="159">
        <f t="shared" si="115"/>
        <v>-13872286.204479571</v>
      </c>
      <c r="Y157" s="160">
        <f t="shared" si="123"/>
        <v>-19617305.81340671</v>
      </c>
      <c r="Z157" s="302"/>
      <c r="AA157" s="161"/>
      <c r="AB157" s="161"/>
      <c r="AC157" s="189"/>
    </row>
    <row r="158" spans="1:29" ht="15.05" hidden="1" customHeight="1">
      <c r="A158" s="148">
        <v>11</v>
      </c>
      <c r="B158" s="153">
        <v>41030</v>
      </c>
      <c r="C158" s="207"/>
      <c r="D158" s="159">
        <v>88333769.565757453</v>
      </c>
      <c r="E158" s="160">
        <f t="shared" si="116"/>
        <v>526657733.30549955</v>
      </c>
      <c r="F158" s="159">
        <v>97916638.550060034</v>
      </c>
      <c r="G158" s="160">
        <f t="shared" si="117"/>
        <v>586990596.49434197</v>
      </c>
      <c r="H158" s="159">
        <f t="shared" si="112"/>
        <v>-9582868.9843025804</v>
      </c>
      <c r="I158" s="160">
        <f t="shared" si="112"/>
        <v>-60332863.188842416</v>
      </c>
      <c r="J158" s="159">
        <v>3332.5817954540253</v>
      </c>
      <c r="K158" s="160">
        <f t="shared" si="118"/>
        <v>21049.404772258829</v>
      </c>
      <c r="L158" s="159">
        <f t="shared" si="113"/>
        <v>-9579536.4025071263</v>
      </c>
      <c r="M158" s="161">
        <f t="shared" si="119"/>
        <v>-60311813.784070142</v>
      </c>
      <c r="N158" s="161"/>
      <c r="O158" s="159">
        <v>-957953.64025070891</v>
      </c>
      <c r="P158" s="160">
        <f t="shared" si="120"/>
        <v>-32031181.378407013</v>
      </c>
      <c r="Q158" s="174"/>
      <c r="R158" s="159">
        <v>-8621582.7622564156</v>
      </c>
      <c r="S158" s="160">
        <f t="shared" si="121"/>
        <v>-28280632.405663125</v>
      </c>
      <c r="T158" s="159">
        <f t="shared" si="114"/>
        <v>-9579536.4025071245</v>
      </c>
      <c r="U158" s="193">
        <f t="shared" si="114"/>
        <v>-60311813.784070134</v>
      </c>
      <c r="V158" s="161">
        <v>-39927.19</v>
      </c>
      <c r="W158" s="160">
        <f t="shared" si="122"/>
        <v>1816.6400000000067</v>
      </c>
      <c r="X158" s="159">
        <f t="shared" si="115"/>
        <v>-8661509.952256415</v>
      </c>
      <c r="Y158" s="160">
        <f t="shared" si="123"/>
        <v>-28278815.765663125</v>
      </c>
      <c r="Z158" s="302"/>
      <c r="AA158" s="161"/>
      <c r="AB158" s="161"/>
      <c r="AC158" s="189"/>
    </row>
    <row r="159" spans="1:29" ht="12.8" hidden="1" customHeight="1">
      <c r="A159" s="148">
        <v>11</v>
      </c>
      <c r="B159" s="153">
        <v>41061</v>
      </c>
      <c r="C159" s="189"/>
      <c r="D159" s="159">
        <v>93099490.721351057</v>
      </c>
      <c r="E159" s="160">
        <f t="shared" si="116"/>
        <v>619757224.02685058</v>
      </c>
      <c r="F159" s="159">
        <v>90778201.359846011</v>
      </c>
      <c r="G159" s="160">
        <f t="shared" si="117"/>
        <v>677768797.85418797</v>
      </c>
      <c r="H159" s="159">
        <f t="shared" si="112"/>
        <v>2321289.3615050465</v>
      </c>
      <c r="I159" s="160">
        <f t="shared" si="112"/>
        <v>-58011573.827337384</v>
      </c>
      <c r="J159" s="159">
        <v>-805.02315056975931</v>
      </c>
      <c r="K159" s="160">
        <f t="shared" si="118"/>
        <v>20244.38162168907</v>
      </c>
      <c r="L159" s="159">
        <f t="shared" si="113"/>
        <v>2320484.3383544767</v>
      </c>
      <c r="M159" s="161">
        <f t="shared" si="119"/>
        <v>-57991329.445715666</v>
      </c>
      <c r="N159" s="161"/>
      <c r="O159" s="159">
        <v>232048.43383544683</v>
      </c>
      <c r="P159" s="160">
        <f t="shared" si="120"/>
        <v>-31799132.944571566</v>
      </c>
      <c r="Q159" s="174"/>
      <c r="R159" s="159">
        <v>2088435.904519029</v>
      </c>
      <c r="S159" s="160">
        <f t="shared" si="121"/>
        <v>-26192196.501144096</v>
      </c>
      <c r="T159" s="159">
        <f t="shared" si="114"/>
        <v>2320484.3383544758</v>
      </c>
      <c r="U159" s="193">
        <f t="shared" si="114"/>
        <v>-57991329.445715666</v>
      </c>
      <c r="V159" s="161">
        <v>-60740.6</v>
      </c>
      <c r="W159" s="160">
        <f t="shared" si="122"/>
        <v>-58923.959999999992</v>
      </c>
      <c r="X159" s="159">
        <f t="shared" si="115"/>
        <v>2027695.3045190289</v>
      </c>
      <c r="Y159" s="160">
        <f t="shared" si="123"/>
        <v>-26251120.461144097</v>
      </c>
      <c r="Z159" s="302"/>
      <c r="AA159" s="161"/>
      <c r="AB159" s="161"/>
      <c r="AC159" s="189"/>
    </row>
    <row r="160" spans="1:29" ht="12.8" hidden="1" customHeight="1">
      <c r="A160" s="148">
        <v>11</v>
      </c>
      <c r="B160" s="153">
        <v>41091</v>
      </c>
      <c r="C160" s="207"/>
      <c r="D160" s="159">
        <v>98008706.721351057</v>
      </c>
      <c r="E160" s="160">
        <f t="shared" si="116"/>
        <v>717765930.74820161</v>
      </c>
      <c r="F160" s="159">
        <v>95873017.639555007</v>
      </c>
      <c r="G160" s="160">
        <f t="shared" si="117"/>
        <v>773641815.49374294</v>
      </c>
      <c r="H160" s="159">
        <f t="shared" si="112"/>
        <v>2135689.0817960501</v>
      </c>
      <c r="I160" s="160">
        <f t="shared" si="112"/>
        <v>-55875884.745541334</v>
      </c>
      <c r="J160" s="159">
        <v>-740.65697356685996</v>
      </c>
      <c r="K160" s="160">
        <f t="shared" si="118"/>
        <v>19503.72464812221</v>
      </c>
      <c r="L160" s="159">
        <f t="shared" si="113"/>
        <v>2134948.4248224832</v>
      </c>
      <c r="M160" s="161">
        <f t="shared" si="119"/>
        <v>-55856381.020893186</v>
      </c>
      <c r="N160" s="161"/>
      <c r="O160" s="159">
        <v>213494.84248225018</v>
      </c>
      <c r="P160" s="160">
        <f t="shared" si="120"/>
        <v>-31585638.102089316</v>
      </c>
      <c r="Q160" s="174"/>
      <c r="R160" s="159">
        <v>1921453.5823402256</v>
      </c>
      <c r="S160" s="160">
        <f t="shared" si="121"/>
        <v>-24270742.918803871</v>
      </c>
      <c r="T160" s="159">
        <f t="shared" si="114"/>
        <v>2134948.4248224758</v>
      </c>
      <c r="U160" s="193">
        <f t="shared" si="114"/>
        <v>-55856381.020893186</v>
      </c>
      <c r="V160" s="161">
        <v>-57021.7</v>
      </c>
      <c r="W160" s="160">
        <f t="shared" si="122"/>
        <v>-115945.65999999999</v>
      </c>
      <c r="X160" s="159">
        <f t="shared" si="115"/>
        <v>1864431.8823402256</v>
      </c>
      <c r="Y160" s="160">
        <f t="shared" si="123"/>
        <v>-24386688.578803871</v>
      </c>
      <c r="Z160" s="302"/>
      <c r="AA160" s="161"/>
      <c r="AB160" s="161"/>
      <c r="AC160" s="189"/>
    </row>
    <row r="161" spans="1:29" ht="12.8" hidden="1" customHeight="1">
      <c r="A161" s="148">
        <v>11</v>
      </c>
      <c r="B161" s="153">
        <v>41122</v>
      </c>
      <c r="C161" s="207"/>
      <c r="D161" s="159">
        <v>100026521.72135106</v>
      </c>
      <c r="E161" s="160">
        <f t="shared" si="116"/>
        <v>817792452.46955264</v>
      </c>
      <c r="F161" s="159">
        <v>97925915.485358998</v>
      </c>
      <c r="G161" s="160">
        <f t="shared" si="117"/>
        <v>871567730.9791019</v>
      </c>
      <c r="H161" s="159">
        <f t="shared" si="112"/>
        <v>2100606.2359920591</v>
      </c>
      <c r="I161" s="160">
        <f t="shared" si="112"/>
        <v>-53775278.50954926</v>
      </c>
      <c r="J161" s="159">
        <v>-728.49024264188483</v>
      </c>
      <c r="K161" s="160">
        <f t="shared" si="118"/>
        <v>18775.234405480325</v>
      </c>
      <c r="L161" s="159">
        <f t="shared" si="113"/>
        <v>2099877.7457494172</v>
      </c>
      <c r="M161" s="161">
        <f t="shared" si="119"/>
        <v>-53756503.275143772</v>
      </c>
      <c r="N161" s="161"/>
      <c r="O161" s="159">
        <v>209987.77457493916</v>
      </c>
      <c r="P161" s="160">
        <f t="shared" si="120"/>
        <v>-31375650.327514376</v>
      </c>
      <c r="Q161" s="174"/>
      <c r="R161" s="159">
        <v>1889889.9711744785</v>
      </c>
      <c r="S161" s="160">
        <f t="shared" si="121"/>
        <v>-22380852.947629392</v>
      </c>
      <c r="T161" s="159">
        <f t="shared" si="114"/>
        <v>2099877.7457494177</v>
      </c>
      <c r="U161" s="193">
        <f t="shared" si="114"/>
        <v>-53756503.275143772</v>
      </c>
      <c r="V161" s="161">
        <v>-51720.77</v>
      </c>
      <c r="W161" s="160">
        <f t="shared" si="122"/>
        <v>-167666.43</v>
      </c>
      <c r="X161" s="159">
        <f t="shared" si="115"/>
        <v>1838169.2011744785</v>
      </c>
      <c r="Y161" s="160">
        <f>X161+Y160</f>
        <v>-22548519.377629392</v>
      </c>
      <c r="Z161" s="302"/>
      <c r="AA161" s="161"/>
      <c r="AB161" s="161"/>
      <c r="AC161" s="189"/>
    </row>
    <row r="162" spans="1:29" ht="12.8" hidden="1" customHeight="1">
      <c r="A162" s="148">
        <v>11</v>
      </c>
      <c r="B162" s="153">
        <v>41153</v>
      </c>
      <c r="C162" s="207"/>
      <c r="D162" s="159">
        <v>103971056.72135106</v>
      </c>
      <c r="E162" s="160">
        <f t="shared" si="116"/>
        <v>921763509.19090366</v>
      </c>
      <c r="F162" s="159">
        <v>90086183.275517002</v>
      </c>
      <c r="G162" s="160">
        <f t="shared" si="117"/>
        <v>961653914.25461888</v>
      </c>
      <c r="H162" s="159">
        <f t="shared" si="112"/>
        <v>13884873.445834056</v>
      </c>
      <c r="I162" s="160">
        <f t="shared" si="112"/>
        <v>-39890405.063715219</v>
      </c>
      <c r="J162" s="159">
        <v>-4815.2741110157222</v>
      </c>
      <c r="K162" s="160">
        <f t="shared" si="118"/>
        <v>13959.960294464603</v>
      </c>
      <c r="L162" s="159">
        <f t="shared" si="113"/>
        <v>13880058.17172304</v>
      </c>
      <c r="M162" s="161">
        <f t="shared" si="119"/>
        <v>-39876445.103420734</v>
      </c>
      <c r="N162" s="161"/>
      <c r="O162" s="159">
        <v>1437427.7758040093</v>
      </c>
      <c r="P162" s="160">
        <f t="shared" si="120"/>
        <v>-29938222.551710367</v>
      </c>
      <c r="Q162" s="174"/>
      <c r="R162" s="159">
        <v>12442630.395919027</v>
      </c>
      <c r="S162" s="160">
        <f t="shared" si="121"/>
        <v>-9938222.5517103653</v>
      </c>
      <c r="T162" s="159">
        <f t="shared" si="114"/>
        <v>13880058.171723036</v>
      </c>
      <c r="U162" s="193">
        <f t="shared" si="114"/>
        <v>-39876445.103420734</v>
      </c>
      <c r="V162" s="161">
        <v>-44058.97</v>
      </c>
      <c r="W162" s="160">
        <f t="shared" si="122"/>
        <v>-211725.4</v>
      </c>
      <c r="X162" s="159">
        <f t="shared" si="115"/>
        <v>12398571.425919026</v>
      </c>
      <c r="Y162" s="160">
        <f t="shared" si="123"/>
        <v>-10149947.951710366</v>
      </c>
      <c r="Z162" s="302"/>
      <c r="AA162" s="161"/>
      <c r="AB162" s="161"/>
      <c r="AC162" s="189"/>
    </row>
    <row r="163" spans="1:29" ht="12.8" hidden="1" customHeight="1">
      <c r="A163" s="148">
        <v>11</v>
      </c>
      <c r="B163" s="153">
        <v>41183</v>
      </c>
      <c r="C163" s="207"/>
      <c r="D163" s="159">
        <v>110736944.72135106</v>
      </c>
      <c r="E163" s="160">
        <f t="shared" si="116"/>
        <v>1032500453.9122547</v>
      </c>
      <c r="F163" s="159">
        <v>105762923.324331</v>
      </c>
      <c r="G163" s="160">
        <f t="shared" si="117"/>
        <v>1067416837.5789499</v>
      </c>
      <c r="H163" s="159">
        <f t="shared" si="112"/>
        <v>4974021.3970200568</v>
      </c>
      <c r="I163" s="160">
        <f t="shared" si="112"/>
        <v>-34916383.666695237</v>
      </c>
      <c r="J163" s="159">
        <v>-1724.9906204864383</v>
      </c>
      <c r="K163" s="160">
        <f t="shared" si="118"/>
        <v>12234.969673978165</v>
      </c>
      <c r="L163" s="159">
        <f t="shared" si="113"/>
        <v>4972296.4063995704</v>
      </c>
      <c r="M163" s="161">
        <f t="shared" si="119"/>
        <v>-34904148.697021164</v>
      </c>
      <c r="N163" s="161"/>
      <c r="O163" s="159">
        <v>2486148.2031997852</v>
      </c>
      <c r="P163" s="160">
        <f t="shared" si="120"/>
        <v>-27452074.348510582</v>
      </c>
      <c r="Q163" s="174"/>
      <c r="R163" s="159">
        <v>2486148.2031997852</v>
      </c>
      <c r="S163" s="160">
        <f t="shared" si="121"/>
        <v>-7452074.3485105801</v>
      </c>
      <c r="T163" s="159">
        <f t="shared" si="114"/>
        <v>4972296.4063995704</v>
      </c>
      <c r="U163" s="193">
        <f t="shared" si="114"/>
        <v>-34904148.697021164</v>
      </c>
      <c r="V163" s="161">
        <v>-12106</v>
      </c>
      <c r="W163" s="160">
        <f t="shared" si="122"/>
        <v>-223831.4</v>
      </c>
      <c r="X163" s="159">
        <f t="shared" si="115"/>
        <v>2474042.2031997852</v>
      </c>
      <c r="Y163" s="160">
        <f t="shared" si="123"/>
        <v>-7675905.7485105805</v>
      </c>
      <c r="Z163" s="302"/>
      <c r="AA163" s="161"/>
      <c r="AB163" s="161"/>
      <c r="AC163" s="189"/>
    </row>
    <row r="164" spans="1:29" ht="12.8" hidden="1" customHeight="1">
      <c r="A164" s="148">
        <v>11</v>
      </c>
      <c r="B164" s="153">
        <v>41214</v>
      </c>
      <c r="C164" s="207"/>
      <c r="D164" s="159">
        <v>125413021.72135106</v>
      </c>
      <c r="E164" s="160">
        <f t="shared" si="116"/>
        <v>1157913475.6336057</v>
      </c>
      <c r="F164" s="159">
        <v>116823320.76680201</v>
      </c>
      <c r="G164" s="160">
        <f t="shared" si="117"/>
        <v>1184240158.345752</v>
      </c>
      <c r="H164" s="159">
        <f t="shared" si="112"/>
        <v>8589700.9545490444</v>
      </c>
      <c r="I164" s="160">
        <f t="shared" si="112"/>
        <v>-26326682.712146282</v>
      </c>
      <c r="J164" s="159">
        <v>-2978.9082910381258</v>
      </c>
      <c r="K164" s="160">
        <f t="shared" si="118"/>
        <v>9256.061382940039</v>
      </c>
      <c r="L164" s="159">
        <f t="shared" si="113"/>
        <v>8586722.0462580062</v>
      </c>
      <c r="M164" s="161">
        <f t="shared" si="119"/>
        <v>-26317426.650763158</v>
      </c>
      <c r="N164" s="161"/>
      <c r="O164" s="159">
        <v>4293361.023129005</v>
      </c>
      <c r="P164" s="160">
        <f t="shared" si="120"/>
        <v>-23158713.325381577</v>
      </c>
      <c r="Q164" s="174"/>
      <c r="R164" s="159">
        <v>4293361.0231290031</v>
      </c>
      <c r="S164" s="160">
        <f t="shared" si="121"/>
        <v>-3158713.325381577</v>
      </c>
      <c r="T164" s="159">
        <f t="shared" si="114"/>
        <v>8586722.0462580081</v>
      </c>
      <c r="U164" s="193">
        <f t="shared" si="114"/>
        <v>-26317426.650763154</v>
      </c>
      <c r="V164" s="161">
        <v>-4906.34</v>
      </c>
      <c r="W164" s="160">
        <f t="shared" si="122"/>
        <v>-228737.74</v>
      </c>
      <c r="X164" s="159">
        <f t="shared" si="115"/>
        <v>4288454.6831290033</v>
      </c>
      <c r="Y164" s="160">
        <f t="shared" si="123"/>
        <v>-3387451.0653815772</v>
      </c>
      <c r="Z164" s="302"/>
      <c r="AA164" s="161"/>
      <c r="AB164" s="161"/>
      <c r="AC164" s="189"/>
    </row>
    <row r="165" spans="1:29" ht="13.6" hidden="1" customHeight="1">
      <c r="A165" s="148">
        <v>11</v>
      </c>
      <c r="B165" s="153">
        <v>41244</v>
      </c>
      <c r="C165" s="207"/>
      <c r="D165" s="165">
        <v>133466915.72135106</v>
      </c>
      <c r="E165" s="166">
        <f t="shared" si="116"/>
        <v>1291380391.3549569</v>
      </c>
      <c r="F165" s="165">
        <v>132793819.597855</v>
      </c>
      <c r="G165" s="166">
        <f t="shared" si="117"/>
        <v>1317033977.9436071</v>
      </c>
      <c r="H165" s="165">
        <f t="shared" si="112"/>
        <v>673096.1234960556</v>
      </c>
      <c r="I165" s="166">
        <f t="shared" si="112"/>
        <v>-25653586.588650227</v>
      </c>
      <c r="J165" s="165">
        <v>-233.42973562842235</v>
      </c>
      <c r="K165" s="166">
        <f t="shared" si="118"/>
        <v>9022.6316473116167</v>
      </c>
      <c r="L165" s="165">
        <f t="shared" si="113"/>
        <v>672862.69376042718</v>
      </c>
      <c r="M165" s="167">
        <f t="shared" si="119"/>
        <v>-25644563.957002729</v>
      </c>
      <c r="N165" s="167"/>
      <c r="O165" s="165">
        <v>336431.34688021243</v>
      </c>
      <c r="P165" s="166">
        <f t="shared" si="120"/>
        <v>-22822281.978501365</v>
      </c>
      <c r="Q165" s="168"/>
      <c r="R165" s="165">
        <v>336431.34688021429</v>
      </c>
      <c r="S165" s="166">
        <f t="shared" si="121"/>
        <v>-2822281.9785013627</v>
      </c>
      <c r="T165" s="165">
        <f t="shared" si="114"/>
        <v>672862.69376042672</v>
      </c>
      <c r="U165" s="195">
        <f t="shared" si="114"/>
        <v>-25644563.957002729</v>
      </c>
      <c r="V165" s="165">
        <v>6415.8899999999994</v>
      </c>
      <c r="W165" s="166">
        <f t="shared" si="122"/>
        <v>-222321.84999999998</v>
      </c>
      <c r="X165" s="165">
        <f t="shared" si="115"/>
        <v>342847.2368802143</v>
      </c>
      <c r="Y165" s="166">
        <f t="shared" si="123"/>
        <v>-3044603.8285013628</v>
      </c>
      <c r="Z165" s="302"/>
      <c r="AA165" s="161"/>
      <c r="AB165" s="161"/>
      <c r="AC165" s="189"/>
    </row>
    <row r="166" spans="1:29" ht="13.6" hidden="1" customHeight="1">
      <c r="A166" s="148"/>
      <c r="B166" s="153"/>
      <c r="C166" s="207"/>
      <c r="D166" s="161"/>
      <c r="E166" s="161"/>
      <c r="F166" s="161"/>
      <c r="G166" s="161"/>
      <c r="H166" s="161"/>
      <c r="I166" s="161"/>
      <c r="J166" s="161"/>
      <c r="K166" s="161"/>
      <c r="L166" s="161"/>
      <c r="M166" s="161"/>
      <c r="N166" s="161"/>
      <c r="O166" s="161"/>
      <c r="P166" s="161"/>
      <c r="Q166" s="174"/>
      <c r="R166" s="161"/>
      <c r="S166" s="161"/>
      <c r="T166" s="161"/>
      <c r="U166" s="194"/>
      <c r="V166" s="161"/>
      <c r="W166" s="161"/>
      <c r="X166" s="161"/>
      <c r="Y166" s="161"/>
      <c r="Z166" s="302"/>
      <c r="AA166" s="161"/>
      <c r="AB166" s="161"/>
      <c r="AC166" s="189"/>
    </row>
    <row r="167" spans="1:29" ht="15.05" hidden="1" customHeight="1">
      <c r="A167" s="188" t="s">
        <v>233</v>
      </c>
      <c r="B167" s="153"/>
      <c r="C167" s="207"/>
      <c r="D167" s="161"/>
      <c r="E167" s="161">
        <f>E152+E165</f>
        <v>12337881750.402924</v>
      </c>
      <c r="F167" s="161"/>
      <c r="G167" s="161">
        <f>G152+G165</f>
        <v>12335594988.210983</v>
      </c>
      <c r="H167" s="161"/>
      <c r="I167" s="161">
        <f>I152+I165</f>
        <v>2286762.1919388771</v>
      </c>
      <c r="J167" s="161"/>
      <c r="K167" s="161">
        <f>K152+K165</f>
        <v>-12450.854049055757</v>
      </c>
      <c r="L167" s="161"/>
      <c r="M167" s="161"/>
      <c r="N167" s="161">
        <f>N152+M165</f>
        <v>2274309.8734728172</v>
      </c>
      <c r="O167" s="161"/>
      <c r="P167" s="161">
        <f>P152+P165</f>
        <v>-375638.02200020105</v>
      </c>
      <c r="Q167" s="174"/>
      <c r="R167" s="161"/>
      <c r="S167" s="161">
        <f>S152+S165</f>
        <v>2649947.8598902319</v>
      </c>
      <c r="T167" s="161"/>
      <c r="U167" s="161">
        <f>U152+U165</f>
        <v>2274309.8378900364</v>
      </c>
      <c r="V167" s="161"/>
      <c r="W167" s="161">
        <f>W152+W165</f>
        <v>1123486.0500000003</v>
      </c>
      <c r="X167" s="161"/>
      <c r="Y167" s="161">
        <f>Y152+Y165</f>
        <v>3773434.9098902321</v>
      </c>
      <c r="Z167" s="302"/>
      <c r="AA167" s="161"/>
      <c r="AB167" s="161"/>
      <c r="AC167" s="189"/>
    </row>
    <row r="168" spans="1:29" ht="13.6" hidden="1" customHeight="1">
      <c r="A168" s="148"/>
      <c r="B168" s="153"/>
      <c r="C168" s="207"/>
      <c r="D168" s="161"/>
      <c r="E168" s="161"/>
      <c r="F168" s="161"/>
      <c r="G168" s="161"/>
      <c r="H168" s="161"/>
      <c r="I168" s="161"/>
      <c r="J168" s="161"/>
      <c r="K168" s="161"/>
      <c r="L168" s="161"/>
      <c r="M168" s="161"/>
      <c r="N168" s="161"/>
      <c r="O168" s="161"/>
      <c r="P168" s="161"/>
      <c r="Q168" s="174"/>
      <c r="R168" s="161"/>
      <c r="S168" s="161"/>
      <c r="T168" s="161"/>
      <c r="U168" s="194"/>
      <c r="V168" s="161"/>
      <c r="W168" s="161"/>
      <c r="X168" s="161"/>
      <c r="Y168" s="161"/>
      <c r="Z168" s="302"/>
      <c r="AA168" s="161"/>
      <c r="AB168" s="161"/>
      <c r="AC168" s="189"/>
    </row>
    <row r="169" spans="1:29" ht="12.8" hidden="1" customHeight="1">
      <c r="A169" s="148">
        <v>12</v>
      </c>
      <c r="B169" s="153">
        <v>41275</v>
      </c>
      <c r="C169" s="207"/>
      <c r="D169" s="197">
        <v>129564185.85135105</v>
      </c>
      <c r="E169" s="177">
        <f>D169</f>
        <v>129564185.85135105</v>
      </c>
      <c r="F169" s="197">
        <v>141097103.54227802</v>
      </c>
      <c r="G169" s="177">
        <f>F169</f>
        <v>141097103.54227802</v>
      </c>
      <c r="H169" s="197">
        <f t="shared" ref="H169:I180" si="124">D169-F169</f>
        <v>-11532917.690926969</v>
      </c>
      <c r="I169" s="177">
        <f t="shared" si="124"/>
        <v>-11532917.690926969</v>
      </c>
      <c r="J169" s="197">
        <v>3999.6158552132547</v>
      </c>
      <c r="K169" s="177">
        <f>J169</f>
        <v>3999.6158552132547</v>
      </c>
      <c r="L169" s="197">
        <f t="shared" ref="L169:L180" si="125">H169+J169</f>
        <v>-11528918.075071756</v>
      </c>
      <c r="M169" s="187">
        <f>L169</f>
        <v>-11528918.075071756</v>
      </c>
      <c r="N169" s="177"/>
      <c r="O169" s="197">
        <v>-11528918.075071756</v>
      </c>
      <c r="P169" s="177">
        <f>O169</f>
        <v>-11528918.075071756</v>
      </c>
      <c r="Q169" s="174"/>
      <c r="R169" s="197">
        <v>0</v>
      </c>
      <c r="S169" s="177">
        <f>R169</f>
        <v>0</v>
      </c>
      <c r="T169" s="197">
        <f t="shared" ref="T169:U180" si="126">O169+R169</f>
        <v>-11528918.075071756</v>
      </c>
      <c r="U169" s="192">
        <f t="shared" si="126"/>
        <v>-11528918.075071756</v>
      </c>
      <c r="V169" s="197">
        <v>7314.58</v>
      </c>
      <c r="W169" s="177">
        <f>V169</f>
        <v>7314.58</v>
      </c>
      <c r="X169" s="197">
        <f t="shared" ref="X169:X180" si="127">R169+V169</f>
        <v>7314.58</v>
      </c>
      <c r="Y169" s="177">
        <f>X169</f>
        <v>7314.58</v>
      </c>
      <c r="Z169" s="302"/>
      <c r="AA169" s="161"/>
      <c r="AB169" s="161"/>
      <c r="AC169" s="189"/>
    </row>
    <row r="170" spans="1:29" ht="12.8" hidden="1" customHeight="1">
      <c r="A170" s="148">
        <v>12</v>
      </c>
      <c r="B170" s="153">
        <v>41306</v>
      </c>
      <c r="C170" s="207"/>
      <c r="D170" s="159">
        <v>115784534.72135106</v>
      </c>
      <c r="E170" s="160">
        <f t="shared" ref="E170:E180" si="128">E169+D170</f>
        <v>245348720.57270211</v>
      </c>
      <c r="F170" s="159">
        <v>116203010.21036501</v>
      </c>
      <c r="G170" s="160">
        <f t="shared" ref="G170:G180" si="129">G169+F170</f>
        <v>257300113.75264305</v>
      </c>
      <c r="H170" s="159">
        <f t="shared" si="124"/>
        <v>-418475.489013955</v>
      </c>
      <c r="I170" s="160">
        <f t="shared" si="124"/>
        <v>-11951393.179940939</v>
      </c>
      <c r="J170" s="159">
        <v>145.12729959003627</v>
      </c>
      <c r="K170" s="160">
        <f t="shared" ref="K170:K180" si="130">K169+J170</f>
        <v>4144.743154803291</v>
      </c>
      <c r="L170" s="159">
        <f t="shared" si="125"/>
        <v>-418330.36171436496</v>
      </c>
      <c r="M170" s="161">
        <f t="shared" ref="M170:M180" si="131">M169+L170</f>
        <v>-11947248.436786121</v>
      </c>
      <c r="N170" s="160"/>
      <c r="O170" s="159">
        <v>-418330.36171436496</v>
      </c>
      <c r="P170" s="160">
        <f t="shared" ref="P170:P180" si="132">P169+O170</f>
        <v>-11947248.436786121</v>
      </c>
      <c r="Q170" s="174"/>
      <c r="R170" s="159">
        <v>0</v>
      </c>
      <c r="S170" s="160">
        <f t="shared" ref="S170:S180" si="133">R170+S169</f>
        <v>0</v>
      </c>
      <c r="T170" s="159">
        <f t="shared" si="126"/>
        <v>-418330.36171436496</v>
      </c>
      <c r="U170" s="193">
        <f t="shared" si="126"/>
        <v>-11947248.436786121</v>
      </c>
      <c r="V170" s="159">
        <v>6606.71</v>
      </c>
      <c r="W170" s="160">
        <f t="shared" ref="W170:W180" si="134">W169+V170</f>
        <v>13921.29</v>
      </c>
      <c r="X170" s="159">
        <f t="shared" si="127"/>
        <v>6606.71</v>
      </c>
      <c r="Y170" s="160">
        <f t="shared" ref="Y170:Y175" si="135">X170+Y169</f>
        <v>13921.29</v>
      </c>
      <c r="Z170" s="302"/>
      <c r="AA170" s="161"/>
      <c r="AB170" s="161"/>
      <c r="AC170" s="189"/>
    </row>
    <row r="171" spans="1:29" ht="12.8" hidden="1" customHeight="1">
      <c r="A171" s="148">
        <v>12</v>
      </c>
      <c r="B171" s="153">
        <v>41334</v>
      </c>
      <c r="C171" s="207"/>
      <c r="D171" s="159">
        <v>113095238.72135106</v>
      </c>
      <c r="E171" s="160">
        <f t="shared" si="128"/>
        <v>358443959.2940532</v>
      </c>
      <c r="F171" s="161">
        <v>116447913.51489401</v>
      </c>
      <c r="G171" s="160">
        <f t="shared" si="129"/>
        <v>373748027.26753706</v>
      </c>
      <c r="H171" s="161">
        <f t="shared" si="124"/>
        <v>-3352674.7935429513</v>
      </c>
      <c r="I171" s="161">
        <f t="shared" si="124"/>
        <v>-15304067.97348386</v>
      </c>
      <c r="J171" s="159">
        <v>1162.7076184004545</v>
      </c>
      <c r="K171" s="161">
        <f t="shared" si="130"/>
        <v>5307.4507732037455</v>
      </c>
      <c r="L171" s="159">
        <f t="shared" si="125"/>
        <v>-3351512.0859245509</v>
      </c>
      <c r="M171" s="161">
        <f t="shared" si="131"/>
        <v>-15298760.522710672</v>
      </c>
      <c r="N171" s="161"/>
      <c r="O171" s="159">
        <v>-3351512.0859245509</v>
      </c>
      <c r="P171" s="161">
        <f t="shared" si="132"/>
        <v>-15298760.522710672</v>
      </c>
      <c r="Q171" s="174"/>
      <c r="R171" s="159">
        <v>0</v>
      </c>
      <c r="S171" s="161">
        <f t="shared" si="133"/>
        <v>0</v>
      </c>
      <c r="T171" s="159">
        <f t="shared" si="126"/>
        <v>-3351512.0859245509</v>
      </c>
      <c r="U171" s="194">
        <f t="shared" si="126"/>
        <v>-15298760.522710672</v>
      </c>
      <c r="V171" s="159">
        <v>7314.58</v>
      </c>
      <c r="W171" s="161">
        <f t="shared" si="134"/>
        <v>21235.870000000003</v>
      </c>
      <c r="X171" s="159">
        <f t="shared" si="127"/>
        <v>7314.58</v>
      </c>
      <c r="Y171" s="160">
        <f t="shared" si="135"/>
        <v>21235.870000000003</v>
      </c>
      <c r="Z171" s="302"/>
      <c r="AA171" s="161"/>
      <c r="AB171" s="161"/>
      <c r="AC171" s="189"/>
    </row>
    <row r="172" spans="1:29" ht="13.25" hidden="1" customHeight="1">
      <c r="A172" s="148">
        <v>12</v>
      </c>
      <c r="B172" s="153">
        <v>41365</v>
      </c>
      <c r="C172" s="207"/>
      <c r="D172" s="159">
        <v>90817625.721351057</v>
      </c>
      <c r="E172" s="160">
        <f t="shared" si="128"/>
        <v>449261585.01540422</v>
      </c>
      <c r="F172" s="161">
        <v>104018805.995858</v>
      </c>
      <c r="G172" s="160">
        <f>G171+F172</f>
        <v>477766833.26339507</v>
      </c>
      <c r="H172" s="159">
        <f t="shared" si="124"/>
        <v>-13201180.274506941</v>
      </c>
      <c r="I172" s="160">
        <f t="shared" si="124"/>
        <v>-28505248.247990847</v>
      </c>
      <c r="J172" s="159">
        <v>4578.1693191993982</v>
      </c>
      <c r="K172" s="160">
        <f t="shared" si="130"/>
        <v>9885.6200924031436</v>
      </c>
      <c r="L172" s="159">
        <f t="shared" si="125"/>
        <v>-13196602.105187742</v>
      </c>
      <c r="M172" s="161">
        <f t="shared" si="131"/>
        <v>-28495362.627898414</v>
      </c>
      <c r="N172" s="161"/>
      <c r="O172" s="159">
        <v>-8948920.7912385333</v>
      </c>
      <c r="P172" s="160">
        <f t="shared" si="132"/>
        <v>-24247681.313949205</v>
      </c>
      <c r="Q172" s="174"/>
      <c r="R172" s="159">
        <v>-4247681.3139492068</v>
      </c>
      <c r="S172" s="160">
        <f t="shared" si="133"/>
        <v>-4247681.3139492068</v>
      </c>
      <c r="T172" s="159">
        <f t="shared" si="126"/>
        <v>-13196602.10518774</v>
      </c>
      <c r="U172" s="193">
        <f t="shared" si="126"/>
        <v>-28495362.62789841</v>
      </c>
      <c r="V172" s="159">
        <v>6700.41</v>
      </c>
      <c r="W172" s="160">
        <f t="shared" si="134"/>
        <v>27936.280000000002</v>
      </c>
      <c r="X172" s="159">
        <f t="shared" si="127"/>
        <v>-4240980.9039492067</v>
      </c>
      <c r="Y172" s="160">
        <f t="shared" si="135"/>
        <v>-4219745.0339492066</v>
      </c>
      <c r="Z172" s="302"/>
      <c r="AA172" s="161"/>
      <c r="AB172" s="161"/>
      <c r="AC172" s="189"/>
    </row>
    <row r="173" spans="1:29" ht="15.05" hidden="1" customHeight="1">
      <c r="A173" s="148">
        <v>12</v>
      </c>
      <c r="B173" s="153">
        <v>41395</v>
      </c>
      <c r="C173" s="207"/>
      <c r="D173" s="159">
        <v>89000892.721351057</v>
      </c>
      <c r="E173" s="160">
        <f t="shared" si="128"/>
        <v>538262477.73675525</v>
      </c>
      <c r="F173" s="159">
        <v>97391969.162228003</v>
      </c>
      <c r="G173" s="160">
        <f t="shared" si="129"/>
        <v>575158802.42562306</v>
      </c>
      <c r="H173" s="159">
        <f t="shared" si="124"/>
        <v>-8391076.4408769459</v>
      </c>
      <c r="I173" s="160">
        <f t="shared" si="124"/>
        <v>-36896324.688867807</v>
      </c>
      <c r="J173" s="159">
        <v>2910.0253096958622</v>
      </c>
      <c r="K173" s="160">
        <f t="shared" si="130"/>
        <v>12795.645402099006</v>
      </c>
      <c r="L173" s="159">
        <f t="shared" si="125"/>
        <v>-8388166.41556725</v>
      </c>
      <c r="M173" s="161">
        <f t="shared" si="131"/>
        <v>-36883529.043465666</v>
      </c>
      <c r="N173" s="161"/>
      <c r="O173" s="159">
        <v>-4194083.2077836283</v>
      </c>
      <c r="P173" s="160">
        <f t="shared" si="132"/>
        <v>-28441764.521732833</v>
      </c>
      <c r="Q173" s="174"/>
      <c r="R173" s="159">
        <v>-4194083.2077836264</v>
      </c>
      <c r="S173" s="160">
        <f t="shared" si="133"/>
        <v>-8441764.5217328332</v>
      </c>
      <c r="T173" s="159">
        <f t="shared" si="126"/>
        <v>-8388166.4155672546</v>
      </c>
      <c r="U173" s="193">
        <f t="shared" si="126"/>
        <v>-36883529.043465666</v>
      </c>
      <c r="V173" s="159">
        <v>-4783.63</v>
      </c>
      <c r="W173" s="160">
        <f t="shared" si="134"/>
        <v>23152.65</v>
      </c>
      <c r="X173" s="159">
        <f t="shared" si="127"/>
        <v>-4198866.8377836263</v>
      </c>
      <c r="Y173" s="160">
        <f t="shared" si="135"/>
        <v>-8418611.8717328329</v>
      </c>
      <c r="Z173" s="302"/>
      <c r="AA173" s="161"/>
      <c r="AB173" s="161"/>
      <c r="AC173" s="189"/>
    </row>
    <row r="174" spans="1:29" ht="12.8" hidden="1" customHeight="1">
      <c r="A174" s="148">
        <v>12</v>
      </c>
      <c r="B174" s="153">
        <v>41426</v>
      </c>
      <c r="C174" s="189"/>
      <c r="D174" s="159">
        <v>85948766.721351057</v>
      </c>
      <c r="E174" s="160">
        <f t="shared" si="128"/>
        <v>624211244.45810628</v>
      </c>
      <c r="F174" s="159">
        <v>88080531.870513007</v>
      </c>
      <c r="G174" s="160">
        <f t="shared" si="129"/>
        <v>663239334.29613602</v>
      </c>
      <c r="H174" s="159">
        <f t="shared" si="124"/>
        <v>-2131765.1491619498</v>
      </c>
      <c r="I174" s="160">
        <f t="shared" si="124"/>
        <v>-39028089.838029742</v>
      </c>
      <c r="J174" s="159">
        <v>739.29615372931585</v>
      </c>
      <c r="K174" s="160">
        <f t="shared" si="130"/>
        <v>13534.941555828322</v>
      </c>
      <c r="L174" s="159">
        <f t="shared" si="125"/>
        <v>-2131025.8530082204</v>
      </c>
      <c r="M174" s="161">
        <f t="shared" si="131"/>
        <v>-39014554.896473885</v>
      </c>
      <c r="N174" s="161"/>
      <c r="O174" s="159">
        <v>-1065512.9265041091</v>
      </c>
      <c r="P174" s="160">
        <f t="shared" si="132"/>
        <v>-29507277.448236942</v>
      </c>
      <c r="Q174" s="174"/>
      <c r="R174" s="159">
        <v>-1065512.9265041091</v>
      </c>
      <c r="S174" s="160">
        <f t="shared" si="133"/>
        <v>-9507277.4482369423</v>
      </c>
      <c r="T174" s="159">
        <f t="shared" si="126"/>
        <v>-2131025.8530082181</v>
      </c>
      <c r="U174" s="193">
        <f t="shared" si="126"/>
        <v>-39014554.896473885</v>
      </c>
      <c r="V174" s="159">
        <v>-15566.16</v>
      </c>
      <c r="W174" s="160">
        <f t="shared" si="134"/>
        <v>7586.4900000000016</v>
      </c>
      <c r="X174" s="159">
        <f t="shared" si="127"/>
        <v>-1081079.086504109</v>
      </c>
      <c r="Y174" s="160">
        <f t="shared" si="135"/>
        <v>-9499690.9582369421</v>
      </c>
      <c r="Z174" s="302"/>
      <c r="AA174" s="161"/>
      <c r="AB174" s="161"/>
      <c r="AC174" s="189"/>
    </row>
    <row r="175" spans="1:29" ht="12.8" hidden="1" customHeight="1">
      <c r="A175" s="148">
        <v>12</v>
      </c>
      <c r="B175" s="153">
        <v>41456</v>
      </c>
      <c r="C175" s="207"/>
      <c r="D175" s="159">
        <v>90198447.721351057</v>
      </c>
      <c r="E175" s="160">
        <f t="shared" si="128"/>
        <v>714409692.17945731</v>
      </c>
      <c r="F175" s="159">
        <v>96675912.71231401</v>
      </c>
      <c r="G175" s="160">
        <f t="shared" si="129"/>
        <v>759915247.00845003</v>
      </c>
      <c r="H175" s="159">
        <f t="shared" si="124"/>
        <v>-6477464.9909629524</v>
      </c>
      <c r="I175" s="160">
        <f t="shared" si="124"/>
        <v>-45505554.828992724</v>
      </c>
      <c r="J175" s="159">
        <v>2246.3848588662222</v>
      </c>
      <c r="K175" s="160">
        <f t="shared" si="130"/>
        <v>15781.326414694544</v>
      </c>
      <c r="L175" s="159">
        <f t="shared" si="125"/>
        <v>-6475218.6061040862</v>
      </c>
      <c r="M175" s="161">
        <f t="shared" si="131"/>
        <v>-45489773.502577968</v>
      </c>
      <c r="N175" s="161"/>
      <c r="O175" s="159">
        <v>-1041699.902020853</v>
      </c>
      <c r="P175" s="160">
        <f t="shared" si="132"/>
        <v>-30548977.350257795</v>
      </c>
      <c r="Q175" s="174"/>
      <c r="R175" s="159">
        <v>-5433518.7040832303</v>
      </c>
      <c r="S175" s="160">
        <f t="shared" si="133"/>
        <v>-14940796.152320173</v>
      </c>
      <c r="T175" s="159">
        <f t="shared" si="126"/>
        <v>-6475218.6061040834</v>
      </c>
      <c r="U175" s="193">
        <f t="shared" si="126"/>
        <v>-45489773.502577968</v>
      </c>
      <c r="V175" s="159">
        <v>-19411.91</v>
      </c>
      <c r="W175" s="160">
        <f t="shared" si="134"/>
        <v>-11825.419999999998</v>
      </c>
      <c r="X175" s="159">
        <f t="shared" si="127"/>
        <v>-5452930.6140832305</v>
      </c>
      <c r="Y175" s="160">
        <f t="shared" si="135"/>
        <v>-14952621.572320173</v>
      </c>
      <c r="Z175" s="302"/>
      <c r="AA175" s="161"/>
      <c r="AB175" s="161"/>
      <c r="AC175" s="189"/>
    </row>
    <row r="176" spans="1:29" ht="12.8" hidden="1" customHeight="1">
      <c r="A176" s="148">
        <v>12</v>
      </c>
      <c r="B176" s="153">
        <v>41487</v>
      </c>
      <c r="C176" s="207"/>
      <c r="D176" s="159">
        <v>94750048.721351057</v>
      </c>
      <c r="E176" s="160">
        <f t="shared" si="128"/>
        <v>809159740.90080833</v>
      </c>
      <c r="F176" s="159">
        <v>98240448.542521998</v>
      </c>
      <c r="G176" s="160">
        <f t="shared" si="129"/>
        <v>858155695.55097198</v>
      </c>
      <c r="H176" s="159">
        <f t="shared" si="124"/>
        <v>-3490399.821170941</v>
      </c>
      <c r="I176" s="160">
        <f t="shared" si="124"/>
        <v>-48995954.650163651</v>
      </c>
      <c r="J176" s="159">
        <v>1210.4706579819322</v>
      </c>
      <c r="K176" s="160">
        <f t="shared" si="130"/>
        <v>16991.797072676476</v>
      </c>
      <c r="L176" s="159">
        <f t="shared" si="125"/>
        <v>-3489189.3505129591</v>
      </c>
      <c r="M176" s="161">
        <f t="shared" si="131"/>
        <v>-48978962.853090927</v>
      </c>
      <c r="N176" s="161"/>
      <c r="O176" s="159">
        <v>-348918.93505129591</v>
      </c>
      <c r="P176" s="160">
        <f t="shared" si="132"/>
        <v>-30897896.285309091</v>
      </c>
      <c r="Q176" s="174"/>
      <c r="R176" s="159">
        <v>-3140270.4154616632</v>
      </c>
      <c r="S176" s="160">
        <f t="shared" si="133"/>
        <v>-18081066.567781836</v>
      </c>
      <c r="T176" s="159">
        <f t="shared" si="126"/>
        <v>-3489189.3505129591</v>
      </c>
      <c r="U176" s="193">
        <f t="shared" si="126"/>
        <v>-48978962.853090927</v>
      </c>
      <c r="V176" s="159">
        <v>-34205.72</v>
      </c>
      <c r="W176" s="160">
        <f t="shared" si="134"/>
        <v>-46031.14</v>
      </c>
      <c r="X176" s="159">
        <f t="shared" si="127"/>
        <v>-3174476.1354616634</v>
      </c>
      <c r="Y176" s="160">
        <f>X176+Y175</f>
        <v>-18127097.707781836</v>
      </c>
      <c r="Z176" s="302"/>
      <c r="AA176" s="161"/>
      <c r="AB176" s="161"/>
      <c r="AC176" s="189"/>
    </row>
    <row r="177" spans="1:29" ht="12.8" hidden="1" customHeight="1">
      <c r="A177" s="148">
        <v>12</v>
      </c>
      <c r="B177" s="153">
        <v>41518</v>
      </c>
      <c r="C177" s="207"/>
      <c r="D177" s="159">
        <v>93586916.721351057</v>
      </c>
      <c r="E177" s="160">
        <f t="shared" si="128"/>
        <v>902746657.62215936</v>
      </c>
      <c r="F177" s="159">
        <v>96029405.966845006</v>
      </c>
      <c r="G177" s="160">
        <f t="shared" si="129"/>
        <v>954185101.51781702</v>
      </c>
      <c r="H177" s="159">
        <f t="shared" si="124"/>
        <v>-2442489.2454939485</v>
      </c>
      <c r="I177" s="160">
        <f t="shared" si="124"/>
        <v>-51438443.895657659</v>
      </c>
      <c r="J177" s="159">
        <v>847.05527033703402</v>
      </c>
      <c r="K177" s="160">
        <f t="shared" si="130"/>
        <v>17838.85234301351</v>
      </c>
      <c r="L177" s="159">
        <f t="shared" si="125"/>
        <v>-2441642.1902236114</v>
      </c>
      <c r="M177" s="161">
        <f t="shared" si="131"/>
        <v>-51420605.043314539</v>
      </c>
      <c r="N177" s="161"/>
      <c r="O177" s="159">
        <v>-244164.21902236342</v>
      </c>
      <c r="P177" s="160">
        <f t="shared" si="132"/>
        <v>-31142060.504331455</v>
      </c>
      <c r="Q177" s="174"/>
      <c r="R177" s="159">
        <v>-2197477.9712012503</v>
      </c>
      <c r="S177" s="160">
        <f t="shared" si="133"/>
        <v>-20278544.538983084</v>
      </c>
      <c r="T177" s="159">
        <f t="shared" si="126"/>
        <v>-2441642.1902236138</v>
      </c>
      <c r="U177" s="193">
        <f t="shared" si="126"/>
        <v>-51420605.043314539</v>
      </c>
      <c r="V177" s="159">
        <v>-41415.78</v>
      </c>
      <c r="W177" s="160">
        <f t="shared" si="134"/>
        <v>-87446.92</v>
      </c>
      <c r="X177" s="159">
        <f t="shared" si="127"/>
        <v>-2238893.7512012501</v>
      </c>
      <c r="Y177" s="160">
        <f>X177+Y176</f>
        <v>-20365991.458983086</v>
      </c>
      <c r="Z177" s="302"/>
      <c r="AA177" s="161"/>
      <c r="AB177" s="161"/>
      <c r="AC177" s="189"/>
    </row>
    <row r="178" spans="1:29" ht="12.8" hidden="1" customHeight="1">
      <c r="A178" s="148">
        <v>12</v>
      </c>
      <c r="B178" s="153">
        <v>41548</v>
      </c>
      <c r="C178" s="207"/>
      <c r="D178" s="159">
        <v>106266574.72135106</v>
      </c>
      <c r="E178" s="160">
        <f t="shared" si="128"/>
        <v>1009013232.3435104</v>
      </c>
      <c r="F178" s="159">
        <v>108546275.48849501</v>
      </c>
      <c r="G178" s="160">
        <f t="shared" si="129"/>
        <v>1062731377.006312</v>
      </c>
      <c r="H178" s="159">
        <f t="shared" si="124"/>
        <v>-2279700.7671439499</v>
      </c>
      <c r="I178" s="160">
        <f t="shared" si="124"/>
        <v>-53718144.662801623</v>
      </c>
      <c r="J178" s="159">
        <v>790.60022604558617</v>
      </c>
      <c r="K178" s="160">
        <f t="shared" si="130"/>
        <v>18629.452569059096</v>
      </c>
      <c r="L178" s="159">
        <f t="shared" si="125"/>
        <v>-2278910.1669179043</v>
      </c>
      <c r="M178" s="161">
        <f t="shared" si="131"/>
        <v>-53699515.210232444</v>
      </c>
      <c r="N178" s="161"/>
      <c r="O178" s="159">
        <v>-227891.01669178903</v>
      </c>
      <c r="P178" s="160">
        <f t="shared" si="132"/>
        <v>-31369951.521023244</v>
      </c>
      <c r="Q178" s="174"/>
      <c r="R178" s="159">
        <v>-2051019.1502261162</v>
      </c>
      <c r="S178" s="160">
        <f t="shared" si="133"/>
        <v>-22329563.6892092</v>
      </c>
      <c r="T178" s="159">
        <f t="shared" si="126"/>
        <v>-2278910.1669179052</v>
      </c>
      <c r="U178" s="193">
        <f t="shared" si="126"/>
        <v>-53699515.210232444</v>
      </c>
      <c r="V178" s="159">
        <v>-48842.38</v>
      </c>
      <c r="W178" s="160">
        <f t="shared" si="134"/>
        <v>-136289.29999999999</v>
      </c>
      <c r="X178" s="159">
        <f t="shared" si="127"/>
        <v>-2099861.5302261161</v>
      </c>
      <c r="Y178" s="160">
        <f>X178+Y177</f>
        <v>-22465852.989209201</v>
      </c>
      <c r="Z178" s="302"/>
      <c r="AA178" s="161"/>
      <c r="AB178" s="161"/>
      <c r="AC178" s="189"/>
    </row>
    <row r="179" spans="1:29" ht="12.8" hidden="1" customHeight="1">
      <c r="A179" s="148">
        <v>12</v>
      </c>
      <c r="B179" s="153">
        <v>41579</v>
      </c>
      <c r="C179" s="207"/>
      <c r="D179" s="159">
        <v>123727676.50200094</v>
      </c>
      <c r="E179" s="160">
        <f t="shared" si="128"/>
        <v>1132740908.8455114</v>
      </c>
      <c r="F179" s="159">
        <v>112221912.96991999</v>
      </c>
      <c r="G179" s="160">
        <f t="shared" si="129"/>
        <v>1174953289.9762321</v>
      </c>
      <c r="H179" s="159">
        <f t="shared" si="124"/>
        <v>11505763.532080948</v>
      </c>
      <c r="I179" s="160">
        <f t="shared" si="124"/>
        <v>-42212381.130720615</v>
      </c>
      <c r="J179" s="159">
        <v>-4150.1289060208946</v>
      </c>
      <c r="K179" s="160">
        <f t="shared" si="130"/>
        <v>14479.323663038202</v>
      </c>
      <c r="L179" s="159">
        <f t="shared" si="125"/>
        <v>11501613.403174927</v>
      </c>
      <c r="M179" s="161">
        <f t="shared" si="131"/>
        <v>-42197901.807057515</v>
      </c>
      <c r="N179" s="161"/>
      <c r="O179" s="159">
        <v>1150161.3403174914</v>
      </c>
      <c r="P179" s="160">
        <f t="shared" si="132"/>
        <v>-30219790.180705752</v>
      </c>
      <c r="Q179" s="174"/>
      <c r="R179" s="159">
        <v>10351452.06285744</v>
      </c>
      <c r="S179" s="160">
        <f t="shared" si="133"/>
        <v>-11978111.626351761</v>
      </c>
      <c r="T179" s="159">
        <f t="shared" si="126"/>
        <v>11501613.403174931</v>
      </c>
      <c r="U179" s="193">
        <f t="shared" si="126"/>
        <v>-42197901.807057515</v>
      </c>
      <c r="V179" s="159">
        <v>-51647.13</v>
      </c>
      <c r="W179" s="160">
        <f t="shared" si="134"/>
        <v>-187936.43</v>
      </c>
      <c r="X179" s="159">
        <f t="shared" si="127"/>
        <v>10299804.932857439</v>
      </c>
      <c r="Y179" s="160">
        <f>X179+Y178</f>
        <v>-12166048.056351762</v>
      </c>
      <c r="Z179" s="302"/>
      <c r="AA179" s="161"/>
      <c r="AB179" s="161"/>
      <c r="AC179" s="189"/>
    </row>
    <row r="180" spans="1:29" ht="13.25" hidden="1" customHeight="1">
      <c r="A180" s="148">
        <v>12</v>
      </c>
      <c r="B180" s="153">
        <v>41609</v>
      </c>
      <c r="C180" s="207"/>
      <c r="D180" s="165">
        <v>141362088.50200093</v>
      </c>
      <c r="E180" s="166">
        <f t="shared" si="128"/>
        <v>1274102997.3475122</v>
      </c>
      <c r="F180" s="165">
        <v>137201568.65126398</v>
      </c>
      <c r="G180" s="166">
        <f t="shared" si="129"/>
        <v>1312154858.627496</v>
      </c>
      <c r="H180" s="165">
        <f t="shared" si="124"/>
        <v>4160519.8507369459</v>
      </c>
      <c r="I180" s="166">
        <f t="shared" si="124"/>
        <v>-38051861.279983759</v>
      </c>
      <c r="J180" s="165">
        <v>-1500.6995101608336</v>
      </c>
      <c r="K180" s="166">
        <f t="shared" si="130"/>
        <v>12978.624152877368</v>
      </c>
      <c r="L180" s="165">
        <f t="shared" si="125"/>
        <v>4159019.151226785</v>
      </c>
      <c r="M180" s="167">
        <f t="shared" si="131"/>
        <v>-38038882.655830726</v>
      </c>
      <c r="N180" s="167"/>
      <c r="O180" s="165">
        <v>1200348.8527903892</v>
      </c>
      <c r="P180" s="166">
        <f t="shared" si="132"/>
        <v>-29019441.327915363</v>
      </c>
      <c r="Q180" s="168"/>
      <c r="R180" s="165">
        <v>2958670.2984363995</v>
      </c>
      <c r="S180" s="166">
        <f t="shared" si="133"/>
        <v>-9019441.3279153612</v>
      </c>
      <c r="T180" s="165">
        <f t="shared" si="126"/>
        <v>4159019.1512267888</v>
      </c>
      <c r="U180" s="195">
        <f t="shared" si="126"/>
        <v>-38038882.655830726</v>
      </c>
      <c r="V180" s="165">
        <v>-25484.850000000002</v>
      </c>
      <c r="W180" s="166">
        <f t="shared" si="134"/>
        <v>-213421.28</v>
      </c>
      <c r="X180" s="165">
        <f t="shared" si="127"/>
        <v>2933185.4484363995</v>
      </c>
      <c r="Y180" s="166">
        <f>X180+Y179</f>
        <v>-9232862.6079153623</v>
      </c>
      <c r="Z180" s="302"/>
      <c r="AA180" s="161"/>
      <c r="AB180" s="161"/>
      <c r="AC180" s="189"/>
    </row>
    <row r="181" spans="1:29" ht="13.25" hidden="1" customHeight="1">
      <c r="A181" s="148"/>
      <c r="B181" s="153"/>
      <c r="C181" s="207"/>
      <c r="D181" s="187"/>
      <c r="E181" s="187"/>
      <c r="F181" s="187"/>
      <c r="G181" s="187"/>
      <c r="H181" s="187"/>
      <c r="I181" s="187"/>
      <c r="J181" s="187"/>
      <c r="K181" s="187"/>
      <c r="L181" s="187"/>
      <c r="M181" s="187"/>
      <c r="N181" s="187"/>
      <c r="O181" s="187"/>
      <c r="P181" s="187"/>
      <c r="Q181" s="201"/>
      <c r="R181" s="187"/>
      <c r="S181" s="187"/>
      <c r="T181" s="187"/>
      <c r="U181" s="202"/>
      <c r="V181" s="187"/>
      <c r="W181" s="187"/>
      <c r="X181" s="187"/>
      <c r="Y181" s="187"/>
      <c r="Z181" s="302"/>
      <c r="AA181" s="161"/>
      <c r="AB181" s="161"/>
      <c r="AC181" s="189"/>
    </row>
    <row r="182" spans="1:29" ht="13.6" hidden="1" customHeight="1">
      <c r="A182" s="188" t="s">
        <v>232</v>
      </c>
      <c r="B182" s="153"/>
      <c r="C182" s="207"/>
      <c r="D182" s="161"/>
      <c r="E182" s="161">
        <f>E167+E180</f>
        <v>13611984747.750435</v>
      </c>
      <c r="F182" s="161"/>
      <c r="G182" s="161">
        <f>G167+G180</f>
        <v>13647749846.83848</v>
      </c>
      <c r="H182" s="161"/>
      <c r="I182" s="161">
        <f>I167+I180</f>
        <v>-35765099.088044882</v>
      </c>
      <c r="J182" s="161"/>
      <c r="K182" s="161">
        <f>K167+K180</f>
        <v>527.77010382161097</v>
      </c>
      <c r="L182" s="161"/>
      <c r="M182" s="161"/>
      <c r="N182" s="161">
        <f>N167+M180</f>
        <v>-35764572.782357909</v>
      </c>
      <c r="O182" s="161"/>
      <c r="P182" s="161">
        <f>P167+P180</f>
        <v>-29395079.349915564</v>
      </c>
      <c r="Q182" s="174"/>
      <c r="R182" s="161"/>
      <c r="S182" s="161">
        <f>S167+S180</f>
        <v>-6369493.4680251293</v>
      </c>
      <c r="T182" s="161"/>
      <c r="U182" s="194">
        <f>U167+U180</f>
        <v>-35764572.81794069</v>
      </c>
      <c r="V182" s="161"/>
      <c r="W182" s="161">
        <f>W167+W180</f>
        <v>910064.77000000025</v>
      </c>
      <c r="X182" s="161"/>
      <c r="Y182" s="161">
        <f>Y167+Y180</f>
        <v>-5459427.6980251297</v>
      </c>
      <c r="Z182" s="302"/>
      <c r="AA182" s="161"/>
      <c r="AB182" s="161"/>
      <c r="AC182" s="189"/>
    </row>
    <row r="183" spans="1:29" ht="13.6" hidden="1" customHeight="1">
      <c r="A183" s="148"/>
      <c r="B183" s="153"/>
      <c r="C183" s="207"/>
      <c r="D183" s="161"/>
      <c r="E183" s="161"/>
      <c r="F183" s="161"/>
      <c r="G183" s="161"/>
      <c r="H183" s="161"/>
      <c r="I183" s="161"/>
      <c r="J183" s="161"/>
      <c r="K183" s="161"/>
      <c r="L183" s="161"/>
      <c r="M183" s="161"/>
      <c r="N183" s="161"/>
      <c r="O183" s="161"/>
      <c r="P183" s="161"/>
      <c r="Q183" s="174"/>
      <c r="R183" s="161"/>
      <c r="S183" s="161"/>
      <c r="T183" s="161"/>
      <c r="U183" s="194"/>
      <c r="V183" s="161"/>
      <c r="W183" s="161"/>
      <c r="X183" s="161"/>
      <c r="Y183" s="161"/>
      <c r="Z183" s="302"/>
      <c r="AA183" s="161"/>
      <c r="AB183" s="161"/>
      <c r="AC183" s="189"/>
    </row>
    <row r="184" spans="1:29" ht="12.8" hidden="1" customHeight="1">
      <c r="A184" s="148">
        <v>13</v>
      </c>
      <c r="B184" s="153">
        <v>41640</v>
      </c>
      <c r="C184" s="207"/>
      <c r="D184" s="197">
        <v>126181085.50200094</v>
      </c>
      <c r="E184" s="177">
        <f>D184</f>
        <v>126181085.50200094</v>
      </c>
      <c r="F184" s="197">
        <v>125820649.740032</v>
      </c>
      <c r="G184" s="177">
        <f>F184</f>
        <v>125820649.740032</v>
      </c>
      <c r="H184" s="197">
        <f t="shared" ref="H184:I195" si="136">D184-F184</f>
        <v>360435.7619689405</v>
      </c>
      <c r="I184" s="177">
        <f t="shared" si="136"/>
        <v>360435.7619689405</v>
      </c>
      <c r="J184" s="197">
        <v>-130.00917934218887</v>
      </c>
      <c r="K184" s="177">
        <f>J184</f>
        <v>-130.00917934218887</v>
      </c>
      <c r="L184" s="197">
        <f t="shared" ref="L184:L195" si="137">H184+J184</f>
        <v>360305.75278959831</v>
      </c>
      <c r="M184" s="187">
        <f>L184</f>
        <v>360305.75278959831</v>
      </c>
      <c r="N184" s="177"/>
      <c r="O184" s="197">
        <v>360305.75278959796</v>
      </c>
      <c r="P184" s="177">
        <f>O184</f>
        <v>360305.75278959796</v>
      </c>
      <c r="Q184" s="174"/>
      <c r="R184" s="197">
        <v>0</v>
      </c>
      <c r="S184" s="177">
        <f>R184</f>
        <v>0</v>
      </c>
      <c r="T184" s="197">
        <f t="shared" ref="T184:U195" si="138">O184+R184</f>
        <v>360305.75278959796</v>
      </c>
      <c r="U184" s="192">
        <f t="shared" si="138"/>
        <v>360305.75278959796</v>
      </c>
      <c r="V184" s="197">
        <v>-17581.550000000003</v>
      </c>
      <c r="W184" s="177">
        <f>V184</f>
        <v>-17581.550000000003</v>
      </c>
      <c r="X184" s="197">
        <f t="shared" ref="X184:X195" si="139">R184+V184</f>
        <v>-17581.550000000003</v>
      </c>
      <c r="Y184" s="177">
        <f>X184</f>
        <v>-17581.550000000003</v>
      </c>
      <c r="Z184" s="302"/>
      <c r="AA184" s="161"/>
      <c r="AB184" s="161"/>
      <c r="AC184" s="189"/>
    </row>
    <row r="185" spans="1:29" ht="12.8" hidden="1" customHeight="1">
      <c r="A185" s="148">
        <v>13</v>
      </c>
      <c r="B185" s="153">
        <v>41671</v>
      </c>
      <c r="C185" s="207"/>
      <c r="D185" s="159">
        <v>136695674.50200093</v>
      </c>
      <c r="E185" s="160">
        <f t="shared" ref="E185:E195" si="140">E184+D185</f>
        <v>262876760.00400186</v>
      </c>
      <c r="F185" s="159">
        <v>116568822.684288</v>
      </c>
      <c r="G185" s="160">
        <f t="shared" ref="G185:G195" si="141">G184+F185</f>
        <v>242389472.42431998</v>
      </c>
      <c r="H185" s="159">
        <f t="shared" si="136"/>
        <v>20126851.817712933</v>
      </c>
      <c r="I185" s="160">
        <f t="shared" si="136"/>
        <v>20487287.579681873</v>
      </c>
      <c r="J185" s="159">
        <v>-7259.7554506473243</v>
      </c>
      <c r="K185" s="160">
        <f t="shared" ref="K185:K195" si="142">K184+J185</f>
        <v>-7389.7646299895132</v>
      </c>
      <c r="L185" s="159">
        <f t="shared" si="137"/>
        <v>20119592.062262286</v>
      </c>
      <c r="M185" s="161">
        <f t="shared" ref="M185:M195" si="143">M184+L185</f>
        <v>20479897.815051883</v>
      </c>
      <c r="N185" s="160"/>
      <c r="O185" s="159">
        <v>19879643.154736344</v>
      </c>
      <c r="P185" s="160">
        <f t="shared" ref="P185:P195" si="144">P184+O185</f>
        <v>20239948.907525942</v>
      </c>
      <c r="Q185" s="174"/>
      <c r="R185" s="159">
        <v>239948.90752594173</v>
      </c>
      <c r="S185" s="160">
        <f t="shared" ref="S185:S195" si="145">R185+S184</f>
        <v>239948.90752594173</v>
      </c>
      <c r="T185" s="159">
        <f t="shared" si="138"/>
        <v>20119592.062262286</v>
      </c>
      <c r="U185" s="193">
        <f t="shared" si="138"/>
        <v>20479897.815051883</v>
      </c>
      <c r="V185" s="159">
        <v>-15858.74</v>
      </c>
      <c r="W185" s="160">
        <f t="shared" ref="W185:W195" si="146">W184+V185</f>
        <v>-33440.29</v>
      </c>
      <c r="X185" s="159">
        <f t="shared" si="139"/>
        <v>224090.16752594174</v>
      </c>
      <c r="Y185" s="160">
        <f t="shared" ref="Y185:Y190" si="147">X185+Y184</f>
        <v>206508.61752594175</v>
      </c>
      <c r="Z185" s="302"/>
      <c r="AA185" s="161"/>
      <c r="AB185" s="161"/>
      <c r="AC185" s="189"/>
    </row>
    <row r="186" spans="1:29" ht="12.8" hidden="1" customHeight="1">
      <c r="A186" s="148">
        <v>13</v>
      </c>
      <c r="B186" s="153">
        <v>41699</v>
      </c>
      <c r="C186" s="207"/>
      <c r="D186" s="159">
        <v>111391763.50200094</v>
      </c>
      <c r="E186" s="160">
        <f t="shared" si="140"/>
        <v>374268523.50600278</v>
      </c>
      <c r="F186" s="161">
        <v>112973984.81075199</v>
      </c>
      <c r="G186" s="160">
        <f t="shared" si="141"/>
        <v>355363457.23507196</v>
      </c>
      <c r="H186" s="161">
        <f t="shared" si="136"/>
        <v>-1582221.3087510467</v>
      </c>
      <c r="I186" s="161">
        <f t="shared" si="136"/>
        <v>18905066.270930827</v>
      </c>
      <c r="J186" s="159">
        <v>570.70722606638446</v>
      </c>
      <c r="K186" s="161">
        <f t="shared" si="142"/>
        <v>-6819.0574039231287</v>
      </c>
      <c r="L186" s="159">
        <f t="shared" si="137"/>
        <v>-1581650.6015249803</v>
      </c>
      <c r="M186" s="161">
        <f t="shared" si="143"/>
        <v>18898247.213526905</v>
      </c>
      <c r="N186" s="161"/>
      <c r="O186" s="159">
        <v>-1341701.6939990371</v>
      </c>
      <c r="P186" s="161">
        <f t="shared" si="144"/>
        <v>18898247.213526905</v>
      </c>
      <c r="Q186" s="174"/>
      <c r="R186" s="159">
        <v>-239948.90752594173</v>
      </c>
      <c r="S186" s="161">
        <f t="shared" si="145"/>
        <v>0</v>
      </c>
      <c r="T186" s="159">
        <f t="shared" si="138"/>
        <v>-1581650.6015249789</v>
      </c>
      <c r="U186" s="194">
        <f t="shared" si="138"/>
        <v>18898247.213526905</v>
      </c>
      <c r="V186" s="159">
        <v>-16940.59</v>
      </c>
      <c r="W186" s="161">
        <f t="shared" si="146"/>
        <v>-50380.880000000005</v>
      </c>
      <c r="X186" s="159">
        <f t="shared" si="139"/>
        <v>-256889.49752594173</v>
      </c>
      <c r="Y186" s="160">
        <f t="shared" si="147"/>
        <v>-50380.879999999976</v>
      </c>
      <c r="Z186" s="302"/>
      <c r="AA186" s="161"/>
      <c r="AB186" s="161"/>
      <c r="AC186" s="189"/>
    </row>
    <row r="187" spans="1:29" ht="13.25" hidden="1" customHeight="1">
      <c r="A187" s="148">
        <v>13</v>
      </c>
      <c r="B187" s="153">
        <v>41730</v>
      </c>
      <c r="C187" s="207"/>
      <c r="D187" s="159">
        <v>96575171.502000943</v>
      </c>
      <c r="E187" s="160">
        <f t="shared" si="140"/>
        <v>470843695.00800371</v>
      </c>
      <c r="F187" s="161">
        <v>99028887.092096001</v>
      </c>
      <c r="G187" s="160">
        <f t="shared" si="141"/>
        <v>454392344.32716799</v>
      </c>
      <c r="H187" s="159">
        <f t="shared" si="136"/>
        <v>-2453715.5900950581</v>
      </c>
      <c r="I187" s="160">
        <f t="shared" si="136"/>
        <v>16451350.680835724</v>
      </c>
      <c r="J187" s="159">
        <v>885.05521334707737</v>
      </c>
      <c r="K187" s="160">
        <f t="shared" si="142"/>
        <v>-5934.0021905760514</v>
      </c>
      <c r="L187" s="159">
        <f t="shared" si="137"/>
        <v>-2452830.534881711</v>
      </c>
      <c r="M187" s="161">
        <f t="shared" si="143"/>
        <v>16445416.678645194</v>
      </c>
      <c r="N187" s="161"/>
      <c r="O187" s="159">
        <v>-2452830.534881711</v>
      </c>
      <c r="P187" s="160">
        <f t="shared" si="144"/>
        <v>16445416.678645194</v>
      </c>
      <c r="Q187" s="174"/>
      <c r="R187" s="159">
        <v>0</v>
      </c>
      <c r="S187" s="160">
        <f t="shared" si="145"/>
        <v>0</v>
      </c>
      <c r="T187" s="159">
        <f t="shared" si="138"/>
        <v>-2452830.534881711</v>
      </c>
      <c r="U187" s="193">
        <f t="shared" si="138"/>
        <v>16445416.678645194</v>
      </c>
      <c r="V187" s="159">
        <v>-17014.400000000001</v>
      </c>
      <c r="W187" s="160">
        <f t="shared" si="146"/>
        <v>-67395.28</v>
      </c>
      <c r="X187" s="159">
        <f t="shared" si="139"/>
        <v>-17014.400000000001</v>
      </c>
      <c r="Y187" s="160">
        <f t="shared" si="147"/>
        <v>-67395.27999999997</v>
      </c>
      <c r="Z187" s="302"/>
      <c r="AA187" s="161"/>
      <c r="AB187" s="161"/>
      <c r="AC187" s="189"/>
    </row>
    <row r="188" spans="1:29" ht="15.05" hidden="1" customHeight="1">
      <c r="A188" s="148">
        <v>13</v>
      </c>
      <c r="B188" s="153">
        <v>41760</v>
      </c>
      <c r="C188" s="207"/>
      <c r="D188" s="159">
        <v>93358976.502000943</v>
      </c>
      <c r="E188" s="160">
        <f t="shared" si="140"/>
        <v>564202671.51000464</v>
      </c>
      <c r="F188" s="159">
        <v>90267222.939712003</v>
      </c>
      <c r="G188" s="160">
        <f t="shared" si="141"/>
        <v>544659567.26688004</v>
      </c>
      <c r="H188" s="159">
        <f t="shared" si="136"/>
        <v>3091753.56228894</v>
      </c>
      <c r="I188" s="160">
        <f t="shared" si="136"/>
        <v>19543104.243124604</v>
      </c>
      <c r="J188" s="159">
        <v>-1115.1955099175684</v>
      </c>
      <c r="K188" s="160">
        <f t="shared" si="142"/>
        <v>-7049.1977004936198</v>
      </c>
      <c r="L188" s="159">
        <f t="shared" si="137"/>
        <v>3090638.3667790224</v>
      </c>
      <c r="M188" s="161">
        <f t="shared" si="143"/>
        <v>19536055.045424215</v>
      </c>
      <c r="N188" s="161"/>
      <c r="O188" s="159">
        <v>3090638.3667790219</v>
      </c>
      <c r="P188" s="160">
        <f t="shared" si="144"/>
        <v>19536055.045424215</v>
      </c>
      <c r="Q188" s="174"/>
      <c r="R188" s="159">
        <v>0</v>
      </c>
      <c r="S188" s="160">
        <f t="shared" si="145"/>
        <v>0</v>
      </c>
      <c r="T188" s="159">
        <f t="shared" si="138"/>
        <v>3090638.3667790219</v>
      </c>
      <c r="U188" s="193">
        <f t="shared" si="138"/>
        <v>19536055.045424215</v>
      </c>
      <c r="V188" s="159">
        <v>-17581.550000000003</v>
      </c>
      <c r="W188" s="160">
        <f t="shared" si="146"/>
        <v>-84976.83</v>
      </c>
      <c r="X188" s="159">
        <f t="shared" si="139"/>
        <v>-17581.550000000003</v>
      </c>
      <c r="Y188" s="160">
        <f t="shared" si="147"/>
        <v>-84976.829999999973</v>
      </c>
      <c r="Z188" s="302"/>
      <c r="AA188" s="161"/>
      <c r="AB188" s="161"/>
      <c r="AC188" s="189"/>
    </row>
    <row r="189" spans="1:29" ht="12.8" hidden="1" customHeight="1">
      <c r="A189" s="148">
        <v>13</v>
      </c>
      <c r="B189" s="153">
        <v>41791</v>
      </c>
      <c r="C189" s="189"/>
      <c r="D189" s="159">
        <v>87527239.502000943</v>
      </c>
      <c r="E189" s="160">
        <f t="shared" si="140"/>
        <v>651729911.01200557</v>
      </c>
      <c r="F189" s="159">
        <v>88851629.491456002</v>
      </c>
      <c r="G189" s="160">
        <f t="shared" si="141"/>
        <v>633511196.75833607</v>
      </c>
      <c r="H189" s="159">
        <f t="shared" si="136"/>
        <v>-1324389.9894550592</v>
      </c>
      <c r="I189" s="160">
        <f t="shared" si="136"/>
        <v>18218714.2536695</v>
      </c>
      <c r="J189" s="159">
        <v>477.70746919652447</v>
      </c>
      <c r="K189" s="160">
        <f t="shared" si="142"/>
        <v>-6571.4902312970953</v>
      </c>
      <c r="L189" s="159">
        <f t="shared" si="137"/>
        <v>-1323912.2819858626</v>
      </c>
      <c r="M189" s="161">
        <f t="shared" si="143"/>
        <v>18212142.763438351</v>
      </c>
      <c r="N189" s="161"/>
      <c r="O189" s="159">
        <v>-1323912.281985864</v>
      </c>
      <c r="P189" s="160">
        <f t="shared" si="144"/>
        <v>18212142.763438351</v>
      </c>
      <c r="Q189" s="174"/>
      <c r="R189" s="159">
        <v>0</v>
      </c>
      <c r="S189" s="160">
        <f t="shared" si="145"/>
        <v>0</v>
      </c>
      <c r="T189" s="159">
        <f t="shared" si="138"/>
        <v>-1323912.281985864</v>
      </c>
      <c r="U189" s="193">
        <f t="shared" si="138"/>
        <v>18212142.763438351</v>
      </c>
      <c r="V189" s="159">
        <v>-17014.400000000001</v>
      </c>
      <c r="W189" s="160">
        <f t="shared" si="146"/>
        <v>-101991.23000000001</v>
      </c>
      <c r="X189" s="159">
        <f t="shared" si="139"/>
        <v>-17014.400000000001</v>
      </c>
      <c r="Y189" s="160">
        <f t="shared" si="147"/>
        <v>-101991.22999999998</v>
      </c>
      <c r="Z189" s="302"/>
      <c r="AA189" s="161"/>
      <c r="AB189" s="161"/>
      <c r="AC189" s="189"/>
    </row>
    <row r="190" spans="1:29" ht="12.8" hidden="1" customHeight="1">
      <c r="A190" s="148">
        <v>13</v>
      </c>
      <c r="B190" s="153">
        <v>41821</v>
      </c>
      <c r="C190" s="207"/>
      <c r="D190" s="159">
        <v>96295495.502000943</v>
      </c>
      <c r="E190" s="160">
        <f t="shared" si="140"/>
        <v>748025406.5140065</v>
      </c>
      <c r="F190" s="159">
        <v>99420909.426175997</v>
      </c>
      <c r="G190" s="160">
        <f t="shared" si="141"/>
        <v>732932106.18451202</v>
      </c>
      <c r="H190" s="159">
        <f t="shared" si="136"/>
        <v>-3125413.9241750538</v>
      </c>
      <c r="I190" s="160">
        <f t="shared" si="136"/>
        <v>15093300.329494476</v>
      </c>
      <c r="J190" s="159">
        <v>1127.3368024500087</v>
      </c>
      <c r="K190" s="160">
        <f t="shared" si="142"/>
        <v>-5444.1534288470866</v>
      </c>
      <c r="L190" s="159">
        <f t="shared" si="137"/>
        <v>-3124286.5873726038</v>
      </c>
      <c r="M190" s="161">
        <f t="shared" si="143"/>
        <v>15087856.176065747</v>
      </c>
      <c r="N190" s="161"/>
      <c r="O190" s="159">
        <v>-3124286.5873726048</v>
      </c>
      <c r="P190" s="160">
        <f t="shared" si="144"/>
        <v>15087856.176065747</v>
      </c>
      <c r="Q190" s="174"/>
      <c r="R190" s="159">
        <v>0</v>
      </c>
      <c r="S190" s="160">
        <f t="shared" si="145"/>
        <v>0</v>
      </c>
      <c r="T190" s="159">
        <f t="shared" si="138"/>
        <v>-3124286.5873726048</v>
      </c>
      <c r="U190" s="193">
        <f t="shared" si="138"/>
        <v>15087856.176065747</v>
      </c>
      <c r="V190" s="159">
        <v>-17581.550000000003</v>
      </c>
      <c r="W190" s="160">
        <f t="shared" si="146"/>
        <v>-119572.78000000001</v>
      </c>
      <c r="X190" s="159">
        <f t="shared" si="139"/>
        <v>-17581.550000000003</v>
      </c>
      <c r="Y190" s="160">
        <f t="shared" si="147"/>
        <v>-119572.77999999998</v>
      </c>
      <c r="Z190" s="302"/>
      <c r="AA190" s="161"/>
      <c r="AB190" s="161"/>
      <c r="AC190" s="189"/>
    </row>
    <row r="191" spans="1:29" ht="12.8" hidden="1" customHeight="1">
      <c r="A191" s="148">
        <v>13</v>
      </c>
      <c r="B191" s="153">
        <v>41852</v>
      </c>
      <c r="C191" s="207"/>
      <c r="D191" s="159">
        <v>99122120.502000943</v>
      </c>
      <c r="E191" s="160">
        <f t="shared" si="140"/>
        <v>847147527.01600742</v>
      </c>
      <c r="F191" s="159">
        <v>95837690.956799999</v>
      </c>
      <c r="G191" s="160">
        <f t="shared" si="141"/>
        <v>828769797.141312</v>
      </c>
      <c r="H191" s="159">
        <f t="shared" si="136"/>
        <v>3284429.5452009439</v>
      </c>
      <c r="I191" s="160">
        <f t="shared" si="136"/>
        <v>18377729.87469542</v>
      </c>
      <c r="J191" s="159">
        <v>-1184.6937369541265</v>
      </c>
      <c r="K191" s="160">
        <f t="shared" si="142"/>
        <v>-6628.8471658012131</v>
      </c>
      <c r="L191" s="159">
        <f t="shared" si="137"/>
        <v>3283244.8514639898</v>
      </c>
      <c r="M191" s="161">
        <f t="shared" si="143"/>
        <v>18371101.027529735</v>
      </c>
      <c r="N191" s="161"/>
      <c r="O191" s="159">
        <v>3283244.8514639884</v>
      </c>
      <c r="P191" s="160">
        <f t="shared" si="144"/>
        <v>18371101.027529735</v>
      </c>
      <c r="Q191" s="174"/>
      <c r="R191" s="159">
        <v>0</v>
      </c>
      <c r="S191" s="160">
        <f t="shared" si="145"/>
        <v>0</v>
      </c>
      <c r="T191" s="159">
        <f t="shared" si="138"/>
        <v>3283244.8514639884</v>
      </c>
      <c r="U191" s="193">
        <f t="shared" si="138"/>
        <v>18371101.027529735</v>
      </c>
      <c r="V191" s="159">
        <v>-17581.550000000003</v>
      </c>
      <c r="W191" s="160">
        <f t="shared" si="146"/>
        <v>-137154.33000000002</v>
      </c>
      <c r="X191" s="159">
        <f t="shared" si="139"/>
        <v>-17581.550000000003</v>
      </c>
      <c r="Y191" s="160">
        <f>X191+Y190</f>
        <v>-137154.32999999999</v>
      </c>
      <c r="Z191" s="302"/>
      <c r="AA191" s="161"/>
      <c r="AB191" s="161"/>
      <c r="AC191" s="189"/>
    </row>
    <row r="192" spans="1:29" ht="12.8" hidden="1" customHeight="1">
      <c r="A192" s="148">
        <v>13</v>
      </c>
      <c r="B192" s="153">
        <v>41883</v>
      </c>
      <c r="C192" s="207"/>
      <c r="D192" s="159">
        <v>97295066.502000943</v>
      </c>
      <c r="E192" s="160">
        <f t="shared" si="140"/>
        <v>944442593.51800835</v>
      </c>
      <c r="F192" s="159">
        <v>87806884.410751998</v>
      </c>
      <c r="G192" s="160">
        <f t="shared" si="141"/>
        <v>916576681.55206394</v>
      </c>
      <c r="H192" s="159">
        <f t="shared" si="136"/>
        <v>9488182.0912489444</v>
      </c>
      <c r="I192" s="160">
        <f t="shared" si="136"/>
        <v>27865911.965944409</v>
      </c>
      <c r="J192" s="159">
        <v>-3422.3872803132981</v>
      </c>
      <c r="K192" s="160">
        <f t="shared" si="142"/>
        <v>-10051.234446114511</v>
      </c>
      <c r="L192" s="159">
        <f t="shared" si="137"/>
        <v>9484759.7039686311</v>
      </c>
      <c r="M192" s="161">
        <f t="shared" si="143"/>
        <v>27855860.731498368</v>
      </c>
      <c r="N192" s="161"/>
      <c r="O192" s="159">
        <v>5556829.3382194489</v>
      </c>
      <c r="P192" s="160">
        <f t="shared" si="144"/>
        <v>23927930.365749184</v>
      </c>
      <c r="Q192" s="174"/>
      <c r="R192" s="159">
        <v>3927930.365749184</v>
      </c>
      <c r="S192" s="160">
        <f t="shared" si="145"/>
        <v>3927930.365749184</v>
      </c>
      <c r="T192" s="159">
        <f t="shared" si="138"/>
        <v>9484759.703968633</v>
      </c>
      <c r="U192" s="193">
        <f t="shared" si="138"/>
        <v>27855860.731498368</v>
      </c>
      <c r="V192" s="159">
        <v>-16664.650000000001</v>
      </c>
      <c r="W192" s="160">
        <f t="shared" si="146"/>
        <v>-153818.98000000001</v>
      </c>
      <c r="X192" s="159">
        <f t="shared" si="139"/>
        <v>3911265.7157491841</v>
      </c>
      <c r="Y192" s="160">
        <f>X192+Y191</f>
        <v>3774111.3857491841</v>
      </c>
      <c r="Z192" s="302"/>
      <c r="AA192" s="161"/>
      <c r="AB192" s="161"/>
      <c r="AC192" s="189"/>
    </row>
    <row r="193" spans="1:29" ht="12.8" hidden="1" customHeight="1">
      <c r="A193" s="148">
        <v>13</v>
      </c>
      <c r="B193" s="153">
        <v>41913</v>
      </c>
      <c r="C193" s="207"/>
      <c r="D193" s="159">
        <v>102212120.50200094</v>
      </c>
      <c r="E193" s="160">
        <f t="shared" si="140"/>
        <v>1046654714.0200093</v>
      </c>
      <c r="F193" s="159">
        <v>96697040.490751997</v>
      </c>
      <c r="G193" s="160">
        <f t="shared" si="141"/>
        <v>1013273722.0428159</v>
      </c>
      <c r="H193" s="159">
        <f t="shared" si="136"/>
        <v>5515080.0112489462</v>
      </c>
      <c r="I193" s="160">
        <f t="shared" si="136"/>
        <v>33380991.977193356</v>
      </c>
      <c r="J193" s="159">
        <v>-1989.2893600575626</v>
      </c>
      <c r="K193" s="160">
        <f t="shared" si="142"/>
        <v>-12040.523806172074</v>
      </c>
      <c r="L193" s="159">
        <f t="shared" si="137"/>
        <v>5513090.7218888886</v>
      </c>
      <c r="M193" s="161">
        <f t="shared" si="143"/>
        <v>33368951.453387257</v>
      </c>
      <c r="N193" s="161"/>
      <c r="O193" s="159">
        <v>2756545.3609444462</v>
      </c>
      <c r="P193" s="160">
        <f t="shared" si="144"/>
        <v>26684475.72669363</v>
      </c>
      <c r="Q193" s="174"/>
      <c r="R193" s="159">
        <v>2756545.3609444443</v>
      </c>
      <c r="S193" s="160">
        <f t="shared" si="145"/>
        <v>6684475.7266936284</v>
      </c>
      <c r="T193" s="159">
        <f t="shared" si="138"/>
        <v>5513090.7218888905</v>
      </c>
      <c r="U193" s="193">
        <f t="shared" si="138"/>
        <v>33368951.45338726</v>
      </c>
      <c r="V193" s="159">
        <v>-6493.9299999999994</v>
      </c>
      <c r="W193" s="160">
        <f t="shared" si="146"/>
        <v>-160312.91</v>
      </c>
      <c r="X193" s="159">
        <f t="shared" si="139"/>
        <v>2750051.4309444441</v>
      </c>
      <c r="Y193" s="160">
        <f>X193+Y192</f>
        <v>6524162.8166936282</v>
      </c>
      <c r="Z193" s="302"/>
      <c r="AA193" s="161"/>
      <c r="AB193" s="161"/>
      <c r="AC193" s="189"/>
    </row>
    <row r="194" spans="1:29" ht="12.6" hidden="1" customHeight="1">
      <c r="A194" s="148">
        <v>13</v>
      </c>
      <c r="B194" s="153">
        <v>41944</v>
      </c>
      <c r="C194" s="207"/>
      <c r="D194" s="159">
        <v>117974710.50200094</v>
      </c>
      <c r="E194" s="160">
        <f t="shared" si="140"/>
        <v>1164629424.5220103</v>
      </c>
      <c r="F194" s="159">
        <v>113411893.800192</v>
      </c>
      <c r="G194" s="160">
        <f t="shared" si="141"/>
        <v>1126685615.843008</v>
      </c>
      <c r="H194" s="159">
        <f t="shared" si="136"/>
        <v>4562816.7018089443</v>
      </c>
      <c r="I194" s="160">
        <f t="shared" si="136"/>
        <v>37943808.679002285</v>
      </c>
      <c r="J194" s="159">
        <v>-1645.8079843427986</v>
      </c>
      <c r="K194" s="160">
        <f t="shared" si="142"/>
        <v>-13686.331790514872</v>
      </c>
      <c r="L194" s="159">
        <f t="shared" si="137"/>
        <v>4561170.8938246015</v>
      </c>
      <c r="M194" s="161">
        <f t="shared" si="143"/>
        <v>37930122.34721186</v>
      </c>
      <c r="N194" s="161"/>
      <c r="O194" s="159">
        <v>2280585.4469122998</v>
      </c>
      <c r="P194" s="160">
        <f t="shared" si="144"/>
        <v>28965061.17360593</v>
      </c>
      <c r="Q194" s="174"/>
      <c r="R194" s="159">
        <v>2280585.4469123017</v>
      </c>
      <c r="S194" s="160">
        <f t="shared" si="145"/>
        <v>8965061.1736059301</v>
      </c>
      <c r="T194" s="159">
        <f t="shared" si="138"/>
        <v>4561170.8938246015</v>
      </c>
      <c r="U194" s="193">
        <f t="shared" si="138"/>
        <v>37930122.34721186</v>
      </c>
      <c r="V194" s="159">
        <v>1044.45</v>
      </c>
      <c r="W194" s="160">
        <f t="shared" si="146"/>
        <v>-159268.46</v>
      </c>
      <c r="X194" s="159">
        <f t="shared" si="139"/>
        <v>2281629.8969123019</v>
      </c>
      <c r="Y194" s="160">
        <f>X194+Y193</f>
        <v>8805792.7136059292</v>
      </c>
      <c r="Z194" s="302"/>
      <c r="AA194" s="161"/>
      <c r="AB194" s="161"/>
      <c r="AC194" s="189"/>
    </row>
    <row r="195" spans="1:29" ht="13.6" hidden="1" customHeight="1">
      <c r="A195" s="148">
        <v>13</v>
      </c>
      <c r="B195" s="153">
        <v>41974</v>
      </c>
      <c r="C195" s="207"/>
      <c r="D195" s="165">
        <v>123344793.8</v>
      </c>
      <c r="E195" s="166">
        <f t="shared" si="140"/>
        <v>1287974218.3220103</v>
      </c>
      <c r="F195" s="165">
        <v>121626642.93518399</v>
      </c>
      <c r="G195" s="166">
        <f t="shared" si="141"/>
        <v>1248312258.778192</v>
      </c>
      <c r="H195" s="165">
        <f t="shared" si="136"/>
        <v>1718150.86481601</v>
      </c>
      <c r="I195" s="166">
        <f t="shared" si="136"/>
        <v>39661959.543818235</v>
      </c>
      <c r="J195" s="165">
        <v>-598.94739147485234</v>
      </c>
      <c r="K195" s="166">
        <f t="shared" si="142"/>
        <v>-14285.279181989725</v>
      </c>
      <c r="L195" s="165">
        <f t="shared" si="137"/>
        <v>1717551.9174245351</v>
      </c>
      <c r="M195" s="167">
        <f t="shared" si="143"/>
        <v>39647674.264636397</v>
      </c>
      <c r="N195" s="167"/>
      <c r="O195" s="165">
        <v>858775.95871226862</v>
      </c>
      <c r="P195" s="166">
        <f t="shared" si="144"/>
        <v>29823837.132318199</v>
      </c>
      <c r="Q195" s="168"/>
      <c r="R195" s="165">
        <v>858775.95871226862</v>
      </c>
      <c r="S195" s="166">
        <f t="shared" si="145"/>
        <v>9823837.1323181987</v>
      </c>
      <c r="T195" s="165">
        <f t="shared" si="138"/>
        <v>1717551.9174245372</v>
      </c>
      <c r="U195" s="195">
        <f t="shared" si="138"/>
        <v>39647674.264636397</v>
      </c>
      <c r="V195" s="165">
        <v>7240.95</v>
      </c>
      <c r="W195" s="166">
        <f t="shared" si="146"/>
        <v>-152027.50999999998</v>
      </c>
      <c r="X195" s="165">
        <f t="shared" si="139"/>
        <v>866016.90871226857</v>
      </c>
      <c r="Y195" s="166">
        <f>X195+Y194</f>
        <v>9671809.622318197</v>
      </c>
      <c r="Z195" s="302"/>
      <c r="AA195" s="161"/>
      <c r="AB195" s="161"/>
      <c r="AC195" s="189"/>
    </row>
    <row r="196" spans="1:29" ht="13.6" hidden="1" customHeight="1">
      <c r="A196" s="148"/>
      <c r="B196" s="153"/>
      <c r="C196" s="207"/>
      <c r="D196" s="161"/>
      <c r="E196" s="161"/>
      <c r="F196" s="161"/>
      <c r="G196" s="161"/>
      <c r="H196" s="161"/>
      <c r="I196" s="161"/>
      <c r="J196" s="161"/>
      <c r="K196" s="161"/>
      <c r="L196" s="161"/>
      <c r="M196" s="161"/>
      <c r="N196" s="161"/>
      <c r="O196" s="161"/>
      <c r="P196" s="161"/>
      <c r="Q196" s="174"/>
      <c r="R196" s="161"/>
      <c r="S196" s="161"/>
      <c r="T196" s="161"/>
      <c r="U196" s="194"/>
      <c r="V196" s="161"/>
      <c r="W196" s="161"/>
      <c r="X196" s="161"/>
      <c r="Y196" s="161"/>
      <c r="Z196" s="302"/>
      <c r="AA196" s="161"/>
      <c r="AB196" s="161"/>
      <c r="AC196" s="189"/>
    </row>
    <row r="197" spans="1:29" ht="13.6" hidden="1" customHeight="1">
      <c r="A197" s="188" t="s">
        <v>231</v>
      </c>
      <c r="B197" s="153"/>
      <c r="C197" s="207"/>
      <c r="D197" s="161"/>
      <c r="E197" s="161">
        <f>E182+E195</f>
        <v>14899958966.072445</v>
      </c>
      <c r="F197" s="161"/>
      <c r="G197" s="161">
        <f>G182+G195</f>
        <v>14896062105.616673</v>
      </c>
      <c r="H197" s="161"/>
      <c r="I197" s="161">
        <f>I182+I195</f>
        <v>3896860.4557733536</v>
      </c>
      <c r="J197" s="161"/>
      <c r="K197" s="161">
        <f>K182+K195</f>
        <v>-13757.509078168114</v>
      </c>
      <c r="L197" s="161"/>
      <c r="M197" s="161"/>
      <c r="N197" s="161">
        <f>N182+M195</f>
        <v>3883101.4822784886</v>
      </c>
      <c r="O197" s="161"/>
      <c r="P197" s="161">
        <f>P182+P195</f>
        <v>428757.78240263462</v>
      </c>
      <c r="Q197" s="174"/>
      <c r="R197" s="161"/>
      <c r="S197" s="161">
        <f>S182+S195</f>
        <v>3454343.6642930694</v>
      </c>
      <c r="T197" s="161"/>
      <c r="U197" s="194">
        <f>U182+U195</f>
        <v>3883101.4466957077</v>
      </c>
      <c r="V197" s="161"/>
      <c r="W197" s="161">
        <f>W182+W195</f>
        <v>758037.26000000024</v>
      </c>
      <c r="X197" s="161"/>
      <c r="Y197" s="161">
        <f>Y182+Y195</f>
        <v>4212381.9242930673</v>
      </c>
      <c r="Z197" s="302"/>
      <c r="AA197" s="161"/>
      <c r="AB197" s="161"/>
      <c r="AC197" s="189"/>
    </row>
    <row r="198" spans="1:29" ht="13.6" hidden="1" customHeight="1">
      <c r="A198" s="148"/>
      <c r="B198" s="153"/>
      <c r="C198" s="207"/>
      <c r="D198" s="161"/>
      <c r="E198" s="161"/>
      <c r="F198" s="161"/>
      <c r="G198" s="161"/>
      <c r="H198" s="161"/>
      <c r="I198" s="161"/>
      <c r="J198" s="161"/>
      <c r="K198" s="161"/>
      <c r="L198" s="161"/>
      <c r="M198" s="161"/>
      <c r="N198" s="161"/>
      <c r="O198" s="161"/>
      <c r="P198" s="161"/>
      <c r="Q198" s="174"/>
      <c r="R198" s="161"/>
      <c r="S198" s="161"/>
      <c r="T198" s="161"/>
      <c r="U198" s="194"/>
      <c r="V198" s="161"/>
      <c r="W198" s="161"/>
      <c r="X198" s="161"/>
      <c r="Y198" s="161"/>
      <c r="Z198" s="302"/>
      <c r="AA198" s="161"/>
      <c r="AB198" s="161"/>
      <c r="AC198" s="189"/>
    </row>
    <row r="199" spans="1:29" ht="12.8" hidden="1" customHeight="1">
      <c r="A199" s="148">
        <v>14</v>
      </c>
      <c r="B199" s="153">
        <v>42005</v>
      </c>
      <c r="C199" s="207"/>
      <c r="D199" s="197">
        <v>119235519.24753395</v>
      </c>
      <c r="E199" s="177">
        <f>D199</f>
        <v>119235519.24753395</v>
      </c>
      <c r="F199" s="197">
        <v>121481127.35542199</v>
      </c>
      <c r="G199" s="177">
        <f>F199</f>
        <v>121481127.35542199</v>
      </c>
      <c r="H199" s="197">
        <f t="shared" ref="H199:I210" si="148">D199-F199</f>
        <v>-2245608.1078880429</v>
      </c>
      <c r="I199" s="177">
        <f t="shared" si="148"/>
        <v>-2245608.1078880429</v>
      </c>
      <c r="J199" s="197">
        <v>782.81898640980944</v>
      </c>
      <c r="K199" s="177">
        <f>J199</f>
        <v>782.81898640980944</v>
      </c>
      <c r="L199" s="197">
        <f t="shared" ref="L199:L210" si="149">H199+J199</f>
        <v>-2244825.2889016331</v>
      </c>
      <c r="M199" s="187">
        <f>L199</f>
        <v>-2244825.2889016331</v>
      </c>
      <c r="N199" s="177"/>
      <c r="O199" s="197">
        <v>-2244825.2889016331</v>
      </c>
      <c r="P199" s="177">
        <f>O199</f>
        <v>-2244825.2889016331</v>
      </c>
      <c r="Q199" s="174"/>
      <c r="R199" s="197">
        <v>0</v>
      </c>
      <c r="S199" s="177">
        <f>R199</f>
        <v>0</v>
      </c>
      <c r="T199" s="197">
        <f t="shared" ref="T199:U210" si="150">O199+R199</f>
        <v>-2244825.2889016331</v>
      </c>
      <c r="U199" s="192">
        <f t="shared" si="150"/>
        <v>-2244825.2889016331</v>
      </c>
      <c r="V199" s="197">
        <v>9534.94</v>
      </c>
      <c r="W199" s="177">
        <f>V199</f>
        <v>9534.94</v>
      </c>
      <c r="X199" s="197">
        <f t="shared" ref="X199:X210" si="151">R199+V199</f>
        <v>9534.94</v>
      </c>
      <c r="Y199" s="177">
        <f>X199</f>
        <v>9534.94</v>
      </c>
      <c r="Z199" s="302"/>
      <c r="AA199" s="161"/>
      <c r="AB199" s="161"/>
      <c r="AC199" s="189"/>
    </row>
    <row r="200" spans="1:29" ht="12.8" hidden="1" customHeight="1">
      <c r="A200" s="148">
        <v>14</v>
      </c>
      <c r="B200" s="153">
        <v>42036</v>
      </c>
      <c r="C200" s="207"/>
      <c r="D200" s="159">
        <v>105377338.24753395</v>
      </c>
      <c r="E200" s="160">
        <f t="shared" ref="E200:E210" si="152">E199+D200</f>
        <v>224612857.49506789</v>
      </c>
      <c r="F200" s="159">
        <v>100844823.70908299</v>
      </c>
      <c r="G200" s="160">
        <f t="shared" ref="G200:G210" si="153">G199+F200</f>
        <v>222325951.06450498</v>
      </c>
      <c r="H200" s="159">
        <f t="shared" si="148"/>
        <v>4532514.5384509563</v>
      </c>
      <c r="I200" s="160">
        <f t="shared" si="148"/>
        <v>2286906.4305629134</v>
      </c>
      <c r="J200" s="159">
        <v>-1580.0345681039616</v>
      </c>
      <c r="K200" s="160">
        <f t="shared" ref="K200:K210" si="154">K199+J200</f>
        <v>-797.21558169415221</v>
      </c>
      <c r="L200" s="159">
        <f t="shared" si="149"/>
        <v>4530934.5038828524</v>
      </c>
      <c r="M200" s="161">
        <f t="shared" ref="M200:M210" si="155">M199+L200</f>
        <v>2286109.2149812193</v>
      </c>
      <c r="N200" s="160"/>
      <c r="O200" s="159">
        <v>4530934.5038828524</v>
      </c>
      <c r="P200" s="160">
        <f t="shared" ref="P200:P210" si="156">P199+O200</f>
        <v>2286109.2149812193</v>
      </c>
      <c r="Q200" s="174"/>
      <c r="R200" s="159">
        <v>0</v>
      </c>
      <c r="S200" s="160">
        <f t="shared" ref="S200:S210" si="157">R200+S199</f>
        <v>0</v>
      </c>
      <c r="T200" s="159">
        <f t="shared" si="150"/>
        <v>4530934.5038828524</v>
      </c>
      <c r="U200" s="193">
        <f t="shared" si="150"/>
        <v>2286109.2149812193</v>
      </c>
      <c r="V200" s="159">
        <v>8612.2000000000007</v>
      </c>
      <c r="W200" s="160">
        <f t="shared" ref="W200:W210" si="158">W199+V200</f>
        <v>18147.14</v>
      </c>
      <c r="X200" s="159">
        <f t="shared" si="151"/>
        <v>8612.2000000000007</v>
      </c>
      <c r="Y200" s="160">
        <f t="shared" ref="Y200:Y205" si="159">X200+Y199</f>
        <v>18147.14</v>
      </c>
      <c r="Z200" s="302"/>
      <c r="AA200" s="161"/>
      <c r="AB200" s="161"/>
      <c r="AC200" s="189"/>
    </row>
    <row r="201" spans="1:29" ht="12.8" hidden="1" customHeight="1">
      <c r="A201" s="148">
        <v>14</v>
      </c>
      <c r="B201" s="153">
        <v>42064</v>
      </c>
      <c r="C201" s="207"/>
      <c r="D201" s="159">
        <v>105640903.24753395</v>
      </c>
      <c r="E201" s="160">
        <f t="shared" si="152"/>
        <v>330253760.74260187</v>
      </c>
      <c r="F201" s="161">
        <v>106071722.148637</v>
      </c>
      <c r="G201" s="160">
        <f t="shared" si="153"/>
        <v>328397673.21314198</v>
      </c>
      <c r="H201" s="161">
        <f t="shared" si="148"/>
        <v>-430818.90110304952</v>
      </c>
      <c r="I201" s="161">
        <f t="shared" si="148"/>
        <v>1856087.5294598937</v>
      </c>
      <c r="J201" s="159">
        <v>150.18346892454429</v>
      </c>
      <c r="K201" s="161">
        <f t="shared" si="154"/>
        <v>-647.03211276960792</v>
      </c>
      <c r="L201" s="159">
        <f t="shared" si="149"/>
        <v>-430668.71763412497</v>
      </c>
      <c r="M201" s="161">
        <f t="shared" si="155"/>
        <v>1855440.4973470944</v>
      </c>
      <c r="N201" s="161"/>
      <c r="O201" s="159">
        <v>-430668.71763412515</v>
      </c>
      <c r="P201" s="161">
        <f t="shared" si="156"/>
        <v>1855440.4973470941</v>
      </c>
      <c r="Q201" s="174"/>
      <c r="R201" s="159">
        <v>0</v>
      </c>
      <c r="S201" s="161">
        <f t="shared" si="157"/>
        <v>0</v>
      </c>
      <c r="T201" s="159">
        <f t="shared" si="150"/>
        <v>-430668.71763412515</v>
      </c>
      <c r="U201" s="194">
        <f t="shared" si="150"/>
        <v>1855440.4973470941</v>
      </c>
      <c r="V201" s="159">
        <v>9534.94</v>
      </c>
      <c r="W201" s="161">
        <f t="shared" si="158"/>
        <v>27682.080000000002</v>
      </c>
      <c r="X201" s="159">
        <f t="shared" si="151"/>
        <v>9534.94</v>
      </c>
      <c r="Y201" s="160">
        <f t="shared" si="159"/>
        <v>27682.080000000002</v>
      </c>
      <c r="Z201" s="302"/>
      <c r="AA201" s="161"/>
      <c r="AB201" s="161"/>
      <c r="AC201" s="189"/>
    </row>
    <row r="202" spans="1:29" ht="13.25" hidden="1" customHeight="1">
      <c r="A202" s="148">
        <v>14</v>
      </c>
      <c r="B202" s="153">
        <v>42095</v>
      </c>
      <c r="C202" s="207"/>
      <c r="D202" s="159">
        <v>95557329.247533947</v>
      </c>
      <c r="E202" s="160">
        <f t="shared" si="152"/>
        <v>425811089.99013579</v>
      </c>
      <c r="F202" s="161">
        <v>99985490.993270993</v>
      </c>
      <c r="G202" s="160">
        <f t="shared" si="153"/>
        <v>428383164.20641297</v>
      </c>
      <c r="H202" s="159">
        <f t="shared" si="148"/>
        <v>-4428161.745737046</v>
      </c>
      <c r="I202" s="160">
        <f t="shared" si="148"/>
        <v>-2572074.2162771821</v>
      </c>
      <c r="J202" s="159">
        <v>1543.6571845645085</v>
      </c>
      <c r="K202" s="160">
        <f t="shared" si="154"/>
        <v>896.62507179490058</v>
      </c>
      <c r="L202" s="159">
        <f t="shared" si="149"/>
        <v>-4426618.0885524815</v>
      </c>
      <c r="M202" s="161">
        <f t="shared" si="155"/>
        <v>-2571177.5912053874</v>
      </c>
      <c r="N202" s="161"/>
      <c r="O202" s="159">
        <v>-4426618.0885524815</v>
      </c>
      <c r="P202" s="160">
        <f t="shared" si="156"/>
        <v>-2571177.5912053874</v>
      </c>
      <c r="Q202" s="174"/>
      <c r="R202" s="159">
        <v>0</v>
      </c>
      <c r="S202" s="160">
        <f t="shared" si="157"/>
        <v>0</v>
      </c>
      <c r="T202" s="159">
        <f t="shared" si="150"/>
        <v>-4426618.0885524815</v>
      </c>
      <c r="U202" s="193">
        <f t="shared" si="150"/>
        <v>-2571177.5912053874</v>
      </c>
      <c r="V202" s="159">
        <v>9227.36</v>
      </c>
      <c r="W202" s="160">
        <f t="shared" si="158"/>
        <v>36909.440000000002</v>
      </c>
      <c r="X202" s="159">
        <f t="shared" si="151"/>
        <v>9227.36</v>
      </c>
      <c r="Y202" s="160">
        <f t="shared" si="159"/>
        <v>36909.440000000002</v>
      </c>
      <c r="Z202" s="302"/>
      <c r="AA202" s="161"/>
      <c r="AB202" s="161"/>
      <c r="AC202" s="189"/>
    </row>
    <row r="203" spans="1:29" ht="15.05" hidden="1" customHeight="1">
      <c r="A203" s="148">
        <v>14</v>
      </c>
      <c r="B203" s="153">
        <v>42125</v>
      </c>
      <c r="C203" s="207"/>
      <c r="D203" s="159">
        <v>94657182.247533947</v>
      </c>
      <c r="E203" s="160">
        <f t="shared" si="152"/>
        <v>520468272.23766971</v>
      </c>
      <c r="F203" s="159">
        <v>88865117.478068992</v>
      </c>
      <c r="G203" s="160">
        <f t="shared" si="153"/>
        <v>517248281.68448198</v>
      </c>
      <c r="H203" s="159">
        <f t="shared" si="148"/>
        <v>5792064.7694649547</v>
      </c>
      <c r="I203" s="160">
        <f t="shared" si="148"/>
        <v>3219990.5531877279</v>
      </c>
      <c r="J203" s="159">
        <v>-2019.1137786358595</v>
      </c>
      <c r="K203" s="160">
        <f t="shared" si="154"/>
        <v>-1122.4887068409589</v>
      </c>
      <c r="L203" s="159">
        <f t="shared" si="149"/>
        <v>5790045.6556863189</v>
      </c>
      <c r="M203" s="161">
        <f t="shared" si="155"/>
        <v>3218868.0644809315</v>
      </c>
      <c r="N203" s="161"/>
      <c r="O203" s="159">
        <v>5790045.6556863189</v>
      </c>
      <c r="P203" s="160">
        <f t="shared" si="156"/>
        <v>3218868.0644809315</v>
      </c>
      <c r="Q203" s="174"/>
      <c r="R203" s="159">
        <v>0</v>
      </c>
      <c r="S203" s="160">
        <f t="shared" si="157"/>
        <v>0</v>
      </c>
      <c r="T203" s="159">
        <f t="shared" si="150"/>
        <v>5790045.6556863189</v>
      </c>
      <c r="U203" s="193">
        <f t="shared" si="150"/>
        <v>3218868.0644809315</v>
      </c>
      <c r="V203" s="159">
        <v>9534.94</v>
      </c>
      <c r="W203" s="160">
        <f t="shared" si="158"/>
        <v>46444.380000000005</v>
      </c>
      <c r="X203" s="159">
        <f t="shared" si="151"/>
        <v>9534.94</v>
      </c>
      <c r="Y203" s="160">
        <f t="shared" si="159"/>
        <v>46444.380000000005</v>
      </c>
      <c r="Z203" s="302"/>
      <c r="AA203" s="161"/>
      <c r="AB203" s="161"/>
      <c r="AC203" s="189"/>
    </row>
    <row r="204" spans="1:29" ht="12.8" hidden="1" customHeight="1">
      <c r="A204" s="148">
        <v>14</v>
      </c>
      <c r="B204" s="153">
        <v>42156</v>
      </c>
      <c r="C204" s="189"/>
      <c r="D204" s="159">
        <v>94331422.247533947</v>
      </c>
      <c r="E204" s="160">
        <f t="shared" si="152"/>
        <v>614799694.48520362</v>
      </c>
      <c r="F204" s="159">
        <v>92822917.967196003</v>
      </c>
      <c r="G204" s="160">
        <f t="shared" si="153"/>
        <v>610071199.65167797</v>
      </c>
      <c r="H204" s="159">
        <f t="shared" si="148"/>
        <v>1508504.2803379446</v>
      </c>
      <c r="I204" s="160">
        <f t="shared" si="148"/>
        <v>4728494.8335256577</v>
      </c>
      <c r="J204" s="159">
        <v>-525.86459212587215</v>
      </c>
      <c r="K204" s="160">
        <f t="shared" si="154"/>
        <v>-1648.3532989668311</v>
      </c>
      <c r="L204" s="159">
        <f t="shared" si="149"/>
        <v>1507978.4157458188</v>
      </c>
      <c r="M204" s="161">
        <f t="shared" si="155"/>
        <v>4726846.4802267505</v>
      </c>
      <c r="N204" s="161"/>
      <c r="O204" s="159">
        <v>1507978.415745819</v>
      </c>
      <c r="P204" s="160">
        <f t="shared" si="156"/>
        <v>4726846.4802267505</v>
      </c>
      <c r="Q204" s="174"/>
      <c r="R204" s="159">
        <v>0</v>
      </c>
      <c r="S204" s="160">
        <f t="shared" si="157"/>
        <v>0</v>
      </c>
      <c r="T204" s="159">
        <f t="shared" si="150"/>
        <v>1507978.415745819</v>
      </c>
      <c r="U204" s="193">
        <f t="shared" si="150"/>
        <v>4726846.4802267505</v>
      </c>
      <c r="V204" s="159">
        <v>9227.36</v>
      </c>
      <c r="W204" s="160">
        <f t="shared" si="158"/>
        <v>55671.740000000005</v>
      </c>
      <c r="X204" s="159">
        <f t="shared" si="151"/>
        <v>9227.36</v>
      </c>
      <c r="Y204" s="160">
        <f t="shared" si="159"/>
        <v>55671.740000000005</v>
      </c>
      <c r="Z204" s="302"/>
      <c r="AA204" s="161"/>
      <c r="AB204" s="161"/>
      <c r="AC204" s="189"/>
    </row>
    <row r="205" spans="1:29" ht="12.8" hidden="1" customHeight="1">
      <c r="A205" s="148">
        <v>14</v>
      </c>
      <c r="B205" s="153">
        <v>42186</v>
      </c>
      <c r="C205" s="207"/>
      <c r="D205" s="159">
        <v>101097386.24753395</v>
      </c>
      <c r="E205" s="160">
        <f t="shared" si="152"/>
        <v>715897080.73273754</v>
      </c>
      <c r="F205" s="159">
        <v>98037157.928702995</v>
      </c>
      <c r="G205" s="160">
        <f t="shared" si="153"/>
        <v>708108357.58038092</v>
      </c>
      <c r="H205" s="159">
        <f t="shared" si="148"/>
        <v>3060228.318830952</v>
      </c>
      <c r="I205" s="160">
        <f t="shared" si="148"/>
        <v>7788723.1523566246</v>
      </c>
      <c r="J205" s="159">
        <v>-1066.795591944363</v>
      </c>
      <c r="K205" s="160">
        <f t="shared" si="154"/>
        <v>-2715.148890911194</v>
      </c>
      <c r="L205" s="159">
        <f t="shared" si="149"/>
        <v>3059161.5232390077</v>
      </c>
      <c r="M205" s="161">
        <f t="shared" si="155"/>
        <v>7786008.0034657586</v>
      </c>
      <c r="N205" s="161"/>
      <c r="O205" s="159">
        <v>3059161.5232390082</v>
      </c>
      <c r="P205" s="160">
        <f t="shared" si="156"/>
        <v>7786008.0034657586</v>
      </c>
      <c r="Q205" s="174"/>
      <c r="R205" s="159">
        <v>0</v>
      </c>
      <c r="S205" s="160">
        <f t="shared" si="157"/>
        <v>0</v>
      </c>
      <c r="T205" s="159">
        <f t="shared" si="150"/>
        <v>3059161.5232390082</v>
      </c>
      <c r="U205" s="193">
        <f t="shared" si="150"/>
        <v>7786008.0034657586</v>
      </c>
      <c r="V205" s="159">
        <v>9534.94</v>
      </c>
      <c r="W205" s="160">
        <f t="shared" si="158"/>
        <v>65206.680000000008</v>
      </c>
      <c r="X205" s="159">
        <f t="shared" si="151"/>
        <v>9534.94</v>
      </c>
      <c r="Y205" s="160">
        <f t="shared" si="159"/>
        <v>65206.680000000008</v>
      </c>
      <c r="Z205" s="302"/>
      <c r="AA205" s="161"/>
      <c r="AB205" s="161"/>
      <c r="AC205" s="189"/>
    </row>
    <row r="206" spans="1:29" ht="12.8" hidden="1" customHeight="1">
      <c r="A206" s="148">
        <v>14</v>
      </c>
      <c r="B206" s="153">
        <v>42217</v>
      </c>
      <c r="C206" s="207"/>
      <c r="D206" s="159">
        <v>97525273.247533947</v>
      </c>
      <c r="E206" s="160">
        <f t="shared" si="152"/>
        <v>813422353.98027146</v>
      </c>
      <c r="F206" s="159">
        <v>94703196.510757998</v>
      </c>
      <c r="G206" s="160">
        <f t="shared" si="153"/>
        <v>802811554.09113896</v>
      </c>
      <c r="H206" s="159">
        <f t="shared" si="148"/>
        <v>2822076.7367759496</v>
      </c>
      <c r="I206" s="160">
        <f t="shared" si="148"/>
        <v>10610799.8891325</v>
      </c>
      <c r="J206" s="159">
        <v>-983.77595044020563</v>
      </c>
      <c r="K206" s="160">
        <f t="shared" si="154"/>
        <v>-3698.9248413513997</v>
      </c>
      <c r="L206" s="159">
        <f t="shared" si="149"/>
        <v>2821092.9608255094</v>
      </c>
      <c r="M206" s="161">
        <f t="shared" si="155"/>
        <v>10607100.964291267</v>
      </c>
      <c r="N206" s="161"/>
      <c r="O206" s="159">
        <v>2821092.9608255085</v>
      </c>
      <c r="P206" s="160">
        <f t="shared" si="156"/>
        <v>10607100.964291267</v>
      </c>
      <c r="Q206" s="174"/>
      <c r="R206" s="159">
        <v>0</v>
      </c>
      <c r="S206" s="160">
        <f t="shared" si="157"/>
        <v>0</v>
      </c>
      <c r="T206" s="159">
        <f t="shared" si="150"/>
        <v>2821092.9608255085</v>
      </c>
      <c r="U206" s="193">
        <f t="shared" si="150"/>
        <v>10607100.964291267</v>
      </c>
      <c r="V206" s="159">
        <v>9534.94</v>
      </c>
      <c r="W206" s="160">
        <f t="shared" si="158"/>
        <v>74741.62000000001</v>
      </c>
      <c r="X206" s="159">
        <f t="shared" si="151"/>
        <v>9534.94</v>
      </c>
      <c r="Y206" s="160">
        <f>X206+Y205</f>
        <v>74741.62000000001</v>
      </c>
      <c r="Z206" s="302"/>
      <c r="AA206" s="161"/>
      <c r="AB206" s="161"/>
      <c r="AC206" s="189"/>
    </row>
    <row r="207" spans="1:29" ht="12.8" hidden="1" customHeight="1">
      <c r="A207" s="148">
        <v>14</v>
      </c>
      <c r="B207" s="153">
        <v>42248</v>
      </c>
      <c r="C207" s="207"/>
      <c r="D207" s="159">
        <v>90491148.247533947</v>
      </c>
      <c r="E207" s="160">
        <f t="shared" si="152"/>
        <v>903913502.22780538</v>
      </c>
      <c r="F207" s="159">
        <v>86658978.162232995</v>
      </c>
      <c r="G207" s="160">
        <f t="shared" si="153"/>
        <v>889470532.25337195</v>
      </c>
      <c r="H207" s="159">
        <f t="shared" si="148"/>
        <v>3832170.0853009522</v>
      </c>
      <c r="I207" s="160">
        <f t="shared" si="148"/>
        <v>14442969.974433422</v>
      </c>
      <c r="J207" s="159">
        <v>-1335.8944917358458</v>
      </c>
      <c r="K207" s="160">
        <f t="shared" si="154"/>
        <v>-5034.8193330872455</v>
      </c>
      <c r="L207" s="159">
        <f t="shared" si="149"/>
        <v>3830834.1908092164</v>
      </c>
      <c r="M207" s="161">
        <f t="shared" si="155"/>
        <v>14437935.155100483</v>
      </c>
      <c r="N207" s="161"/>
      <c r="O207" s="159">
        <v>3830834.1908092164</v>
      </c>
      <c r="P207" s="160">
        <f t="shared" si="156"/>
        <v>14437935.155100483</v>
      </c>
      <c r="Q207" s="174"/>
      <c r="R207" s="159">
        <v>0</v>
      </c>
      <c r="S207" s="160">
        <f t="shared" si="157"/>
        <v>0</v>
      </c>
      <c r="T207" s="159">
        <f t="shared" si="150"/>
        <v>3830834.1908092164</v>
      </c>
      <c r="U207" s="193">
        <f t="shared" si="150"/>
        <v>14437935.155100483</v>
      </c>
      <c r="V207" s="159">
        <v>9227.36</v>
      </c>
      <c r="W207" s="160">
        <f t="shared" si="158"/>
        <v>83968.98000000001</v>
      </c>
      <c r="X207" s="159">
        <f t="shared" si="151"/>
        <v>9227.36</v>
      </c>
      <c r="Y207" s="160">
        <f>X207+Y206</f>
        <v>83968.98000000001</v>
      </c>
      <c r="Z207" s="302"/>
      <c r="AA207" s="161"/>
      <c r="AB207" s="161"/>
      <c r="AC207" s="189"/>
    </row>
    <row r="208" spans="1:29" ht="12.6" hidden="1" customHeight="1">
      <c r="A208" s="148">
        <v>14</v>
      </c>
      <c r="B208" s="153">
        <v>42278</v>
      </c>
      <c r="C208" s="207"/>
      <c r="D208" s="159">
        <v>97346832.147533953</v>
      </c>
      <c r="E208" s="160">
        <f t="shared" si="152"/>
        <v>1001260334.3753393</v>
      </c>
      <c r="F208" s="159">
        <v>94615523.571054995</v>
      </c>
      <c r="G208" s="160">
        <f t="shared" si="153"/>
        <v>984086055.82442689</v>
      </c>
      <c r="H208" s="159">
        <f t="shared" si="148"/>
        <v>2731308.5764789581</v>
      </c>
      <c r="I208" s="160">
        <f t="shared" si="148"/>
        <v>17174278.55091238</v>
      </c>
      <c r="J208" s="159">
        <v>-952.13416976062581</v>
      </c>
      <c r="K208" s="160">
        <f t="shared" si="154"/>
        <v>-5986.9535028478713</v>
      </c>
      <c r="L208" s="159">
        <f t="shared" si="149"/>
        <v>2730356.4423091975</v>
      </c>
      <c r="M208" s="161">
        <f t="shared" si="155"/>
        <v>17168291.59740968</v>
      </c>
      <c r="N208" s="161"/>
      <c r="O208" s="159">
        <v>2730356.442309197</v>
      </c>
      <c r="P208" s="160">
        <f t="shared" si="156"/>
        <v>17168291.59740968</v>
      </c>
      <c r="Q208" s="174"/>
      <c r="R208" s="159">
        <v>0</v>
      </c>
      <c r="S208" s="160">
        <f t="shared" si="157"/>
        <v>0</v>
      </c>
      <c r="T208" s="159">
        <f t="shared" si="150"/>
        <v>2730356.442309197</v>
      </c>
      <c r="U208" s="193">
        <f t="shared" si="150"/>
        <v>17168291.59740968</v>
      </c>
      <c r="V208" s="159">
        <v>9534.94</v>
      </c>
      <c r="W208" s="160">
        <f t="shared" si="158"/>
        <v>93503.920000000013</v>
      </c>
      <c r="X208" s="159">
        <f t="shared" si="151"/>
        <v>9534.94</v>
      </c>
      <c r="Y208" s="160">
        <f>X208+Y207</f>
        <v>93503.920000000013</v>
      </c>
      <c r="Z208" s="302"/>
      <c r="AA208" s="161"/>
      <c r="AB208" s="161"/>
      <c r="AC208" s="189"/>
    </row>
    <row r="209" spans="1:29" ht="12.6" hidden="1" customHeight="1">
      <c r="A209" s="148">
        <v>14</v>
      </c>
      <c r="B209" s="153">
        <v>42309</v>
      </c>
      <c r="C209" s="207"/>
      <c r="D209" s="159">
        <v>113165980.24753395</v>
      </c>
      <c r="E209" s="160">
        <f t="shared" si="152"/>
        <v>1114426314.6228733</v>
      </c>
      <c r="F209" s="159">
        <v>116681143.42031699</v>
      </c>
      <c r="G209" s="160">
        <f t="shared" si="153"/>
        <v>1100767199.2447438</v>
      </c>
      <c r="H209" s="159">
        <f t="shared" si="148"/>
        <v>-3515163.172783047</v>
      </c>
      <c r="I209" s="160">
        <f t="shared" si="148"/>
        <v>13659115.378129482</v>
      </c>
      <c r="J209" s="159">
        <v>1225.3858820321038</v>
      </c>
      <c r="K209" s="160">
        <f t="shared" si="154"/>
        <v>-4761.5676208157674</v>
      </c>
      <c r="L209" s="159">
        <f t="shared" si="149"/>
        <v>-3513937.7869010149</v>
      </c>
      <c r="M209" s="161">
        <f t="shared" si="155"/>
        <v>13654353.810508665</v>
      </c>
      <c r="N209" s="161"/>
      <c r="O209" s="159">
        <v>-3513937.7869010158</v>
      </c>
      <c r="P209" s="160">
        <f t="shared" si="156"/>
        <v>13654353.810508665</v>
      </c>
      <c r="Q209" s="174"/>
      <c r="R209" s="159">
        <v>0</v>
      </c>
      <c r="S209" s="160">
        <f t="shared" si="157"/>
        <v>0</v>
      </c>
      <c r="T209" s="159">
        <f t="shared" si="150"/>
        <v>-3513937.7869010158</v>
      </c>
      <c r="U209" s="193">
        <f t="shared" si="150"/>
        <v>13654353.810508665</v>
      </c>
      <c r="V209" s="159">
        <v>9227.36</v>
      </c>
      <c r="W209" s="160">
        <f t="shared" si="158"/>
        <v>102731.28000000001</v>
      </c>
      <c r="X209" s="159">
        <f t="shared" si="151"/>
        <v>9227.36</v>
      </c>
      <c r="Y209" s="160">
        <f>X209+Y208</f>
        <v>102731.28000000001</v>
      </c>
      <c r="Z209" s="302"/>
      <c r="AA209" s="161"/>
      <c r="AB209" s="161"/>
      <c r="AC209" s="189"/>
    </row>
    <row r="210" spans="1:29" ht="13.6" hidden="1" customHeight="1">
      <c r="A210" s="148">
        <v>14</v>
      </c>
      <c r="B210" s="153">
        <v>42339</v>
      </c>
      <c r="C210" s="207"/>
      <c r="D210" s="165">
        <v>121591637.24753395</v>
      </c>
      <c r="E210" s="166">
        <f t="shared" si="152"/>
        <v>1236017951.8704073</v>
      </c>
      <c r="F210" s="165">
        <v>127014913.35628699</v>
      </c>
      <c r="G210" s="166">
        <f t="shared" si="153"/>
        <v>1227782112.6010308</v>
      </c>
      <c r="H210" s="165">
        <f t="shared" si="148"/>
        <v>-5423276.1087530404</v>
      </c>
      <c r="I210" s="166">
        <f t="shared" si="148"/>
        <v>8235839.2693765163</v>
      </c>
      <c r="J210" s="165">
        <v>1890.554051511921</v>
      </c>
      <c r="K210" s="166">
        <f t="shared" si="154"/>
        <v>-2871.0135693038465</v>
      </c>
      <c r="L210" s="165">
        <f t="shared" si="149"/>
        <v>-5421385.5547015285</v>
      </c>
      <c r="M210" s="167">
        <f t="shared" si="155"/>
        <v>8232968.2558071362</v>
      </c>
      <c r="N210" s="167"/>
      <c r="O210" s="165">
        <v>-5421385.5547015294</v>
      </c>
      <c r="P210" s="166">
        <f t="shared" si="156"/>
        <v>8232968.2558071353</v>
      </c>
      <c r="Q210" s="168"/>
      <c r="R210" s="165">
        <v>0</v>
      </c>
      <c r="S210" s="166">
        <f t="shared" si="157"/>
        <v>0</v>
      </c>
      <c r="T210" s="165">
        <f t="shared" si="150"/>
        <v>-5421385.5547015294</v>
      </c>
      <c r="U210" s="195">
        <f t="shared" si="150"/>
        <v>8232968.2558071353</v>
      </c>
      <c r="V210" s="165">
        <v>9534.94</v>
      </c>
      <c r="W210" s="166">
        <f t="shared" si="158"/>
        <v>112266.22000000002</v>
      </c>
      <c r="X210" s="165">
        <f t="shared" si="151"/>
        <v>9534.94</v>
      </c>
      <c r="Y210" s="166">
        <f>X210+Y209</f>
        <v>112266.22000000002</v>
      </c>
      <c r="Z210" s="302"/>
      <c r="AA210" s="161"/>
      <c r="AB210" s="161"/>
      <c r="AC210" s="189"/>
    </row>
    <row r="211" spans="1:29" ht="13.25" hidden="1" customHeight="1">
      <c r="A211" s="148"/>
      <c r="B211" s="153"/>
      <c r="C211" s="207"/>
      <c r="D211" s="187"/>
      <c r="E211" s="187"/>
      <c r="F211" s="187"/>
      <c r="G211" s="187"/>
      <c r="H211" s="187"/>
      <c r="I211" s="187"/>
      <c r="J211" s="187"/>
      <c r="K211" s="187"/>
      <c r="L211" s="187"/>
      <c r="M211" s="187"/>
      <c r="N211" s="187"/>
      <c r="O211" s="187"/>
      <c r="P211" s="187"/>
      <c r="Q211" s="201"/>
      <c r="R211" s="187"/>
      <c r="S211" s="187"/>
      <c r="T211" s="187"/>
      <c r="U211" s="202"/>
      <c r="V211" s="187"/>
      <c r="W211" s="187"/>
      <c r="X211" s="187"/>
      <c r="Y211" s="187"/>
      <c r="Z211" s="302"/>
      <c r="AA211" s="161"/>
      <c r="AB211" s="161"/>
      <c r="AC211" s="189"/>
    </row>
    <row r="212" spans="1:29" ht="12.8" hidden="1" customHeight="1">
      <c r="A212" s="188" t="s">
        <v>230</v>
      </c>
      <c r="B212" s="153"/>
      <c r="C212" s="207"/>
      <c r="D212" s="161"/>
      <c r="E212" s="161">
        <f>E197+E210</f>
        <v>16135976917.942852</v>
      </c>
      <c r="F212" s="161"/>
      <c r="G212" s="161">
        <f>G197+G210</f>
        <v>16123844218.217703</v>
      </c>
      <c r="H212" s="161"/>
      <c r="I212" s="161">
        <f>I197+I210</f>
        <v>12132699.72514987</v>
      </c>
      <c r="J212" s="161"/>
      <c r="K212" s="161">
        <f>K197+K210</f>
        <v>-16628.52264747196</v>
      </c>
      <c r="L212" s="161"/>
      <c r="M212" s="161"/>
      <c r="N212" s="161">
        <f>N197+M210</f>
        <v>12116069.738085624</v>
      </c>
      <c r="O212" s="161"/>
      <c r="P212" s="161">
        <f>P197+P210</f>
        <v>8661726.0382097699</v>
      </c>
      <c r="Q212" s="174"/>
      <c r="R212" s="161"/>
      <c r="S212" s="161">
        <f>S197+S210</f>
        <v>3454343.6642930694</v>
      </c>
      <c r="T212" s="161"/>
      <c r="U212" s="161">
        <f>U197+U210</f>
        <v>12116069.702502843</v>
      </c>
      <c r="V212" s="161"/>
      <c r="W212" s="161">
        <f>W197+W210</f>
        <v>870303.48000000021</v>
      </c>
      <c r="X212" s="161"/>
      <c r="Y212" s="161">
        <f>Y197+Y210</f>
        <v>4324648.144293067</v>
      </c>
      <c r="Z212" s="302"/>
      <c r="AA212" s="161"/>
      <c r="AB212" s="161"/>
      <c r="AC212" s="189"/>
    </row>
    <row r="213" spans="1:29" ht="13.25" hidden="1" customHeight="1">
      <c r="A213" s="148"/>
      <c r="B213" s="153"/>
      <c r="C213" s="207"/>
      <c r="D213" s="161"/>
      <c r="E213" s="161"/>
      <c r="F213" s="161"/>
      <c r="G213" s="161"/>
      <c r="H213" s="161"/>
      <c r="I213" s="161"/>
      <c r="J213" s="161"/>
      <c r="K213" s="161"/>
      <c r="L213" s="161"/>
      <c r="M213" s="161"/>
      <c r="N213" s="161"/>
      <c r="O213" s="161"/>
      <c r="P213" s="161"/>
      <c r="Q213" s="174"/>
      <c r="R213" s="161"/>
      <c r="S213" s="161"/>
      <c r="T213" s="161"/>
      <c r="U213" s="194"/>
      <c r="V213" s="161"/>
      <c r="W213" s="161"/>
      <c r="X213" s="161"/>
      <c r="Y213" s="161"/>
      <c r="Z213" s="302"/>
      <c r="AA213" s="161"/>
      <c r="AB213" s="161"/>
      <c r="AC213" s="189"/>
    </row>
    <row r="214" spans="1:29" ht="12.8" hidden="1" customHeight="1">
      <c r="A214" s="148">
        <v>15</v>
      </c>
      <c r="B214" s="153">
        <v>42370</v>
      </c>
      <c r="C214" s="207"/>
      <c r="D214" s="197">
        <v>118037710.24753395</v>
      </c>
      <c r="E214" s="177">
        <f>D214</f>
        <v>118037710.24753395</v>
      </c>
      <c r="F214" s="197">
        <v>126240913.10198399</v>
      </c>
      <c r="G214" s="177">
        <f>F214</f>
        <v>126240913.10198399</v>
      </c>
      <c r="H214" s="197">
        <f t="shared" ref="H214:I225" si="160">D214-F214</f>
        <v>-8203202.854450047</v>
      </c>
      <c r="I214" s="177">
        <f t="shared" si="160"/>
        <v>-8203202.854450047</v>
      </c>
      <c r="J214" s="197">
        <v>2859.636515061371</v>
      </c>
      <c r="K214" s="177">
        <f>J214</f>
        <v>2859.636515061371</v>
      </c>
      <c r="L214" s="197">
        <f t="shared" ref="L214:L225" si="161">H214+J214</f>
        <v>-8200343.2179349856</v>
      </c>
      <c r="M214" s="187">
        <f>L214</f>
        <v>-8200343.2179349856</v>
      </c>
      <c r="N214" s="177"/>
      <c r="O214" s="197">
        <v>-8200343.2179349856</v>
      </c>
      <c r="P214" s="177">
        <f>O214</f>
        <v>-8200343.2179349856</v>
      </c>
      <c r="Q214" s="174"/>
      <c r="R214" s="197">
        <v>0</v>
      </c>
      <c r="S214" s="177">
        <f>R214</f>
        <v>0</v>
      </c>
      <c r="T214" s="197">
        <f t="shared" ref="T214:U225" si="162">O214+R214</f>
        <v>-8200343.2179349856</v>
      </c>
      <c r="U214" s="192">
        <f t="shared" si="162"/>
        <v>-8200343.2179349856</v>
      </c>
      <c r="V214" s="197">
        <v>9534.94</v>
      </c>
      <c r="W214" s="177">
        <f>V214</f>
        <v>9534.94</v>
      </c>
      <c r="X214" s="197">
        <f t="shared" ref="X214:X225" si="163">R214+V214</f>
        <v>9534.94</v>
      </c>
      <c r="Y214" s="177">
        <f>X214</f>
        <v>9534.94</v>
      </c>
      <c r="Z214" s="302"/>
      <c r="AA214" s="161"/>
      <c r="AB214" s="161"/>
      <c r="AC214" s="189"/>
    </row>
    <row r="215" spans="1:29" ht="12.8" hidden="1" customHeight="1">
      <c r="A215" s="148">
        <v>15</v>
      </c>
      <c r="B215" s="153">
        <v>42401</v>
      </c>
      <c r="C215" s="207"/>
      <c r="D215" s="159">
        <v>106321602.24753395</v>
      </c>
      <c r="E215" s="160">
        <f t="shared" ref="E215:E225" si="164">E214+D215</f>
        <v>224359312.49506789</v>
      </c>
      <c r="F215" s="159">
        <v>109499535.330433</v>
      </c>
      <c r="G215" s="160">
        <f t="shared" ref="G215:G225" si="165">G214+F215</f>
        <v>235740448.43241698</v>
      </c>
      <c r="H215" s="159">
        <f t="shared" si="160"/>
        <v>-3177933.0828990489</v>
      </c>
      <c r="I215" s="160">
        <f t="shared" si="160"/>
        <v>-11381135.937349081</v>
      </c>
      <c r="J215" s="159">
        <v>1107.8274726988748</v>
      </c>
      <c r="K215" s="160">
        <f t="shared" ref="K215:K225" si="166">K214+J215</f>
        <v>3967.4639877602458</v>
      </c>
      <c r="L215" s="159">
        <f t="shared" si="161"/>
        <v>-3176825.25542635</v>
      </c>
      <c r="M215" s="161">
        <f t="shared" ref="M215:M225" si="167">M214+L215</f>
        <v>-11377168.473361336</v>
      </c>
      <c r="N215" s="160"/>
      <c r="O215" s="159">
        <v>-3176825.25542635</v>
      </c>
      <c r="P215" s="160">
        <f t="shared" ref="P215:P225" si="168">P214+O215</f>
        <v>-11377168.473361336</v>
      </c>
      <c r="Q215" s="174"/>
      <c r="R215" s="159">
        <v>0</v>
      </c>
      <c r="S215" s="160">
        <f t="shared" ref="S215:S225" si="169">R215+S214</f>
        <v>0</v>
      </c>
      <c r="T215" s="159">
        <f t="shared" si="162"/>
        <v>-3176825.25542635</v>
      </c>
      <c r="U215" s="193">
        <f t="shared" si="162"/>
        <v>-11377168.473361336</v>
      </c>
      <c r="V215" s="159">
        <v>8919.7800000000007</v>
      </c>
      <c r="W215" s="160">
        <f t="shared" ref="W215:W225" si="170">W214+V215</f>
        <v>18454.72</v>
      </c>
      <c r="X215" s="159">
        <f t="shared" si="163"/>
        <v>8919.7800000000007</v>
      </c>
      <c r="Y215" s="160">
        <f t="shared" ref="Y215:Y220" si="171">X215+Y214</f>
        <v>18454.72</v>
      </c>
      <c r="Z215" s="302"/>
      <c r="AA215" s="161"/>
      <c r="AB215" s="161"/>
      <c r="AC215" s="189"/>
    </row>
    <row r="216" spans="1:29" ht="12.8" hidden="1" customHeight="1">
      <c r="A216" s="148">
        <v>15</v>
      </c>
      <c r="B216" s="153">
        <v>42430</v>
      </c>
      <c r="C216" s="207"/>
      <c r="D216" s="159">
        <v>106720850.24753395</v>
      </c>
      <c r="E216" s="160">
        <f t="shared" si="164"/>
        <v>331080162.74260187</v>
      </c>
      <c r="F216" s="161">
        <v>107261355.46272199</v>
      </c>
      <c r="G216" s="160">
        <f t="shared" si="165"/>
        <v>343001803.89513898</v>
      </c>
      <c r="H216" s="161">
        <f t="shared" si="160"/>
        <v>-540505.21518804133</v>
      </c>
      <c r="I216" s="161">
        <f t="shared" si="160"/>
        <v>-11921641.152537107</v>
      </c>
      <c r="J216" s="159">
        <v>188.42011801456101</v>
      </c>
      <c r="K216" s="161">
        <f t="shared" si="166"/>
        <v>4155.8841057748068</v>
      </c>
      <c r="L216" s="159">
        <f t="shared" si="161"/>
        <v>-540316.79507002677</v>
      </c>
      <c r="M216" s="161">
        <f t="shared" si="167"/>
        <v>-11917485.268431362</v>
      </c>
      <c r="N216" s="161"/>
      <c r="O216" s="159">
        <v>-540316.79507002607</v>
      </c>
      <c r="P216" s="161">
        <f t="shared" si="168"/>
        <v>-11917485.268431362</v>
      </c>
      <c r="Q216" s="174"/>
      <c r="R216" s="159">
        <v>0</v>
      </c>
      <c r="S216" s="161">
        <f t="shared" si="169"/>
        <v>0</v>
      </c>
      <c r="T216" s="159">
        <f t="shared" si="162"/>
        <v>-540316.79507002607</v>
      </c>
      <c r="U216" s="194">
        <f t="shared" si="162"/>
        <v>-11917485.268431362</v>
      </c>
      <c r="V216" s="159">
        <v>9534.94</v>
      </c>
      <c r="W216" s="161">
        <f t="shared" si="170"/>
        <v>27989.660000000003</v>
      </c>
      <c r="X216" s="159">
        <f t="shared" si="163"/>
        <v>9534.94</v>
      </c>
      <c r="Y216" s="160">
        <f t="shared" si="171"/>
        <v>27989.660000000003</v>
      </c>
      <c r="Z216" s="302"/>
      <c r="AA216" s="161"/>
      <c r="AB216" s="161"/>
      <c r="AC216" s="189"/>
    </row>
    <row r="217" spans="1:29" ht="13.25" hidden="1" customHeight="1">
      <c r="A217" s="148">
        <v>15</v>
      </c>
      <c r="B217" s="153">
        <v>42461</v>
      </c>
      <c r="C217" s="207"/>
      <c r="D217" s="159">
        <v>96267837.247533947</v>
      </c>
      <c r="E217" s="160">
        <f t="shared" si="164"/>
        <v>427347999.99013579</v>
      </c>
      <c r="F217" s="161">
        <v>89055250.016084999</v>
      </c>
      <c r="G217" s="160">
        <f t="shared" si="165"/>
        <v>432057053.91122401</v>
      </c>
      <c r="H217" s="159">
        <f t="shared" si="160"/>
        <v>7212587.2314489484</v>
      </c>
      <c r="I217" s="160">
        <f t="shared" si="160"/>
        <v>-4709053.9210882187</v>
      </c>
      <c r="J217" s="159">
        <v>-2514.3079088833183</v>
      </c>
      <c r="K217" s="160">
        <f t="shared" si="166"/>
        <v>1641.5761968914885</v>
      </c>
      <c r="L217" s="159">
        <f t="shared" si="161"/>
        <v>7210072.9235400651</v>
      </c>
      <c r="M217" s="161">
        <f t="shared" si="167"/>
        <v>-4707412.3448912967</v>
      </c>
      <c r="N217" s="161"/>
      <c r="O217" s="159">
        <v>7210072.9235400651</v>
      </c>
      <c r="P217" s="160">
        <f t="shared" si="168"/>
        <v>-4707412.3448912967</v>
      </c>
      <c r="Q217" s="174"/>
      <c r="R217" s="159">
        <v>0</v>
      </c>
      <c r="S217" s="160">
        <f t="shared" si="169"/>
        <v>0</v>
      </c>
      <c r="T217" s="159">
        <f t="shared" si="162"/>
        <v>7210072.9235400651</v>
      </c>
      <c r="U217" s="193">
        <f t="shared" si="162"/>
        <v>-4707412.3448912967</v>
      </c>
      <c r="V217" s="159">
        <v>9823.58</v>
      </c>
      <c r="W217" s="160">
        <f t="shared" si="170"/>
        <v>37813.240000000005</v>
      </c>
      <c r="X217" s="159">
        <f t="shared" si="163"/>
        <v>9823.58</v>
      </c>
      <c r="Y217" s="160">
        <f t="shared" si="171"/>
        <v>37813.240000000005</v>
      </c>
      <c r="Z217" s="302"/>
      <c r="AA217" s="161"/>
      <c r="AB217" s="161"/>
      <c r="AC217" s="189"/>
    </row>
    <row r="218" spans="1:29" ht="15.05" hidden="1" customHeight="1">
      <c r="A218" s="148">
        <v>15</v>
      </c>
      <c r="B218" s="153">
        <v>42491</v>
      </c>
      <c r="C218" s="207"/>
      <c r="D218" s="159">
        <v>92858077.247533947</v>
      </c>
      <c r="E218" s="160">
        <f t="shared" si="164"/>
        <v>520206077.23766971</v>
      </c>
      <c r="F218" s="159">
        <v>89327891.498990998</v>
      </c>
      <c r="G218" s="160">
        <f t="shared" si="165"/>
        <v>521384945.41021502</v>
      </c>
      <c r="H218" s="159">
        <f t="shared" si="160"/>
        <v>3530185.7485429496</v>
      </c>
      <c r="I218" s="160">
        <f t="shared" si="160"/>
        <v>-1178868.1725453138</v>
      </c>
      <c r="J218" s="159">
        <v>-1230.6227519423701</v>
      </c>
      <c r="K218" s="160">
        <f t="shared" si="166"/>
        <v>410.95344494911842</v>
      </c>
      <c r="L218" s="159">
        <f t="shared" si="161"/>
        <v>3528955.1257910072</v>
      </c>
      <c r="M218" s="161">
        <f t="shared" si="167"/>
        <v>-1178457.2191002895</v>
      </c>
      <c r="N218" s="161"/>
      <c r="O218" s="159">
        <v>3528955.1257910077</v>
      </c>
      <c r="P218" s="160">
        <f t="shared" si="168"/>
        <v>-1178457.219100289</v>
      </c>
      <c r="Q218" s="174"/>
      <c r="R218" s="159">
        <v>0</v>
      </c>
      <c r="S218" s="160">
        <f t="shared" si="169"/>
        <v>0</v>
      </c>
      <c r="T218" s="159">
        <f t="shared" si="162"/>
        <v>3528955.1257910077</v>
      </c>
      <c r="U218" s="193">
        <f t="shared" si="162"/>
        <v>-1178457.219100289</v>
      </c>
      <c r="V218" s="159">
        <v>10151.040000000001</v>
      </c>
      <c r="W218" s="160">
        <f t="shared" si="170"/>
        <v>47964.280000000006</v>
      </c>
      <c r="X218" s="159">
        <f t="shared" si="163"/>
        <v>10151.040000000001</v>
      </c>
      <c r="Y218" s="160">
        <f t="shared" si="171"/>
        <v>47964.280000000006</v>
      </c>
      <c r="Z218" s="302"/>
      <c r="AA218" s="161"/>
      <c r="AB218" s="161"/>
      <c r="AC218" s="189"/>
    </row>
    <row r="219" spans="1:29" ht="12.8" hidden="1" customHeight="1">
      <c r="A219" s="148">
        <v>15</v>
      </c>
      <c r="B219" s="153">
        <v>42522</v>
      </c>
      <c r="C219" s="189"/>
      <c r="D219" s="159">
        <v>92032727.247533947</v>
      </c>
      <c r="E219" s="160">
        <f t="shared" si="164"/>
        <v>612238804.48520362</v>
      </c>
      <c r="F219" s="159">
        <v>88009809.504215002</v>
      </c>
      <c r="G219" s="160">
        <f t="shared" si="165"/>
        <v>609394754.91443002</v>
      </c>
      <c r="H219" s="159">
        <f t="shared" si="160"/>
        <v>4022917.7433189452</v>
      </c>
      <c r="I219" s="160">
        <f t="shared" si="160"/>
        <v>2844049.5707736015</v>
      </c>
      <c r="J219" s="159">
        <v>-1402.3891253210604</v>
      </c>
      <c r="K219" s="160">
        <f t="shared" si="166"/>
        <v>-991.435680371942</v>
      </c>
      <c r="L219" s="159">
        <f t="shared" si="161"/>
        <v>4021515.3541936241</v>
      </c>
      <c r="M219" s="161">
        <f t="shared" si="167"/>
        <v>2843058.1350933346</v>
      </c>
      <c r="N219" s="161"/>
      <c r="O219" s="159">
        <v>4021515.3541936241</v>
      </c>
      <c r="P219" s="160">
        <f t="shared" si="168"/>
        <v>2843058.1350933351</v>
      </c>
      <c r="Q219" s="174"/>
      <c r="R219" s="159">
        <v>0</v>
      </c>
      <c r="S219" s="160">
        <f t="shared" si="169"/>
        <v>0</v>
      </c>
      <c r="T219" s="159">
        <f t="shared" si="162"/>
        <v>4021515.3541936241</v>
      </c>
      <c r="U219" s="193">
        <f t="shared" si="162"/>
        <v>2843058.1350933351</v>
      </c>
      <c r="V219" s="159">
        <v>9823.58</v>
      </c>
      <c r="W219" s="160">
        <f t="shared" si="170"/>
        <v>57787.860000000008</v>
      </c>
      <c r="X219" s="159">
        <f t="shared" si="163"/>
        <v>9823.58</v>
      </c>
      <c r="Y219" s="160">
        <f t="shared" si="171"/>
        <v>57787.860000000008</v>
      </c>
      <c r="Z219" s="302"/>
      <c r="AA219" s="161"/>
      <c r="AB219" s="161"/>
      <c r="AC219" s="189"/>
    </row>
    <row r="220" spans="1:29" ht="12.8" hidden="1" customHeight="1">
      <c r="A220" s="148">
        <v>15</v>
      </c>
      <c r="B220" s="153">
        <v>42552</v>
      </c>
      <c r="C220" s="207"/>
      <c r="D220" s="159">
        <v>88635581.247533947</v>
      </c>
      <c r="E220" s="160">
        <f t="shared" si="164"/>
        <v>700874385.73273754</v>
      </c>
      <c r="F220" s="159">
        <v>93360634.90625</v>
      </c>
      <c r="G220" s="160">
        <f t="shared" si="165"/>
        <v>702755389.82068002</v>
      </c>
      <c r="H220" s="159">
        <f t="shared" si="160"/>
        <v>-4725053.6587160528</v>
      </c>
      <c r="I220" s="160">
        <f t="shared" si="160"/>
        <v>-1881004.087942481</v>
      </c>
      <c r="J220" s="159">
        <v>1647.1537054283544</v>
      </c>
      <c r="K220" s="160">
        <f t="shared" si="166"/>
        <v>655.71802505641244</v>
      </c>
      <c r="L220" s="159">
        <f t="shared" si="161"/>
        <v>-4723406.5050106244</v>
      </c>
      <c r="M220" s="161">
        <f t="shared" si="167"/>
        <v>-1880348.3699172898</v>
      </c>
      <c r="N220" s="161"/>
      <c r="O220" s="159">
        <v>-4723406.5050106253</v>
      </c>
      <c r="P220" s="160">
        <f t="shared" si="168"/>
        <v>-1880348.3699172903</v>
      </c>
      <c r="Q220" s="174"/>
      <c r="R220" s="159">
        <v>0</v>
      </c>
      <c r="S220" s="160">
        <f t="shared" si="169"/>
        <v>0</v>
      </c>
      <c r="T220" s="159">
        <f t="shared" si="162"/>
        <v>-4723406.5050106253</v>
      </c>
      <c r="U220" s="193">
        <f t="shared" si="162"/>
        <v>-1880348.3699172903</v>
      </c>
      <c r="V220" s="159">
        <v>10268.39</v>
      </c>
      <c r="W220" s="160">
        <f t="shared" si="170"/>
        <v>68056.25</v>
      </c>
      <c r="X220" s="159">
        <f t="shared" si="163"/>
        <v>10268.39</v>
      </c>
      <c r="Y220" s="160">
        <f t="shared" si="171"/>
        <v>68056.25</v>
      </c>
      <c r="Z220" s="302"/>
      <c r="AA220" s="161"/>
      <c r="AB220" s="161"/>
      <c r="AC220" s="189"/>
    </row>
    <row r="221" spans="1:29" ht="12.8" hidden="1" customHeight="1">
      <c r="A221" s="148">
        <v>15</v>
      </c>
      <c r="B221" s="153">
        <v>42583</v>
      </c>
      <c r="C221" s="207"/>
      <c r="D221" s="159">
        <v>92024442.247533947</v>
      </c>
      <c r="E221" s="160">
        <f t="shared" si="164"/>
        <v>792898827.98027146</v>
      </c>
      <c r="F221" s="159">
        <v>93864367.235747993</v>
      </c>
      <c r="G221" s="160">
        <f t="shared" si="165"/>
        <v>796619757.05642796</v>
      </c>
      <c r="H221" s="159">
        <f t="shared" si="160"/>
        <v>-1839924.9882140458</v>
      </c>
      <c r="I221" s="160">
        <f t="shared" si="160"/>
        <v>-3720929.076156497</v>
      </c>
      <c r="J221" s="159">
        <v>641.39785089157522</v>
      </c>
      <c r="K221" s="160">
        <f t="shared" si="166"/>
        <v>1297.1158759479877</v>
      </c>
      <c r="L221" s="159">
        <f t="shared" si="161"/>
        <v>-1839283.5903631542</v>
      </c>
      <c r="M221" s="161">
        <f t="shared" si="167"/>
        <v>-3719631.960280444</v>
      </c>
      <c r="N221" s="161"/>
      <c r="O221" s="159">
        <v>-1839283.5903631542</v>
      </c>
      <c r="P221" s="160">
        <f t="shared" si="168"/>
        <v>-3719631.9602804445</v>
      </c>
      <c r="Q221" s="174"/>
      <c r="R221" s="159">
        <v>0</v>
      </c>
      <c r="S221" s="160">
        <f t="shared" si="169"/>
        <v>0</v>
      </c>
      <c r="T221" s="159">
        <f t="shared" si="162"/>
        <v>-1839283.5903631542</v>
      </c>
      <c r="U221" s="193">
        <f t="shared" si="162"/>
        <v>-3719631.9602804445</v>
      </c>
      <c r="V221" s="159">
        <v>10268.39</v>
      </c>
      <c r="W221" s="160">
        <f t="shared" si="170"/>
        <v>78324.639999999999</v>
      </c>
      <c r="X221" s="159">
        <f t="shared" si="163"/>
        <v>10268.39</v>
      </c>
      <c r="Y221" s="160">
        <f>X221+Y220</f>
        <v>78324.639999999999</v>
      </c>
      <c r="Z221" s="302"/>
      <c r="AA221" s="161"/>
      <c r="AB221" s="161"/>
      <c r="AC221" s="189"/>
    </row>
    <row r="222" spans="1:29" ht="13.6" hidden="1" customHeight="1">
      <c r="A222" s="148">
        <v>15</v>
      </c>
      <c r="B222" s="153">
        <v>42614</v>
      </c>
      <c r="C222" s="207"/>
      <c r="D222" s="159">
        <v>91175073.247533947</v>
      </c>
      <c r="E222" s="160">
        <f t="shared" si="164"/>
        <v>884073901.22780538</v>
      </c>
      <c r="F222" s="159">
        <v>87819421.120335996</v>
      </c>
      <c r="G222" s="160">
        <f t="shared" si="165"/>
        <v>884439178.17676401</v>
      </c>
      <c r="H222" s="159">
        <f t="shared" si="160"/>
        <v>3355652.1271979511</v>
      </c>
      <c r="I222" s="160">
        <f t="shared" si="160"/>
        <v>-365276.94895863533</v>
      </c>
      <c r="J222" s="159">
        <v>-1169.7803315413184</v>
      </c>
      <c r="K222" s="160">
        <f t="shared" si="166"/>
        <v>127.33554440666921</v>
      </c>
      <c r="L222" s="159">
        <f t="shared" si="161"/>
        <v>3354482.3468664098</v>
      </c>
      <c r="M222" s="161">
        <f t="shared" si="167"/>
        <v>-365149.61341403425</v>
      </c>
      <c r="N222" s="161"/>
      <c r="O222" s="159">
        <v>3354482.3468664102</v>
      </c>
      <c r="P222" s="160">
        <f t="shared" si="168"/>
        <v>-365149.61341403425</v>
      </c>
      <c r="Q222" s="174"/>
      <c r="R222" s="159">
        <v>0</v>
      </c>
      <c r="S222" s="160">
        <f t="shared" si="169"/>
        <v>0</v>
      </c>
      <c r="T222" s="159">
        <f t="shared" si="162"/>
        <v>3354482.3468664102</v>
      </c>
      <c r="U222" s="193">
        <f t="shared" si="162"/>
        <v>-365149.61341403425</v>
      </c>
      <c r="V222" s="159">
        <v>9937.15</v>
      </c>
      <c r="W222" s="160">
        <f t="shared" si="170"/>
        <v>88261.79</v>
      </c>
      <c r="X222" s="159">
        <f t="shared" si="163"/>
        <v>9937.15</v>
      </c>
      <c r="Y222" s="160">
        <f>X222+Y221</f>
        <v>88261.79</v>
      </c>
      <c r="Z222" s="302"/>
      <c r="AA222" s="161"/>
      <c r="AB222" s="161"/>
      <c r="AC222" s="189"/>
    </row>
    <row r="223" spans="1:29" ht="12.6" hidden="1" customHeight="1">
      <c r="A223" s="148">
        <v>15</v>
      </c>
      <c r="B223" s="153">
        <v>42644</v>
      </c>
      <c r="C223" s="207"/>
      <c r="D223" s="159">
        <v>99767106.247533947</v>
      </c>
      <c r="E223" s="160">
        <f t="shared" si="164"/>
        <v>983841007.47533929</v>
      </c>
      <c r="F223" s="159">
        <v>98497101.194906995</v>
      </c>
      <c r="G223" s="160">
        <f t="shared" si="165"/>
        <v>982936279.37167096</v>
      </c>
      <c r="H223" s="159">
        <f t="shared" si="160"/>
        <v>1270005.0526269525</v>
      </c>
      <c r="I223" s="160">
        <f t="shared" si="160"/>
        <v>904728.1036683321</v>
      </c>
      <c r="J223" s="159">
        <v>-442.72376134572551</v>
      </c>
      <c r="K223" s="160">
        <f t="shared" si="166"/>
        <v>-315.38821693905629</v>
      </c>
      <c r="L223" s="159">
        <f t="shared" si="161"/>
        <v>1269562.3288656068</v>
      </c>
      <c r="M223" s="161">
        <f t="shared" si="167"/>
        <v>904412.71545157256</v>
      </c>
      <c r="N223" s="161"/>
      <c r="O223" s="159">
        <v>1269562.3288656063</v>
      </c>
      <c r="P223" s="160">
        <f t="shared" si="168"/>
        <v>904412.71545157209</v>
      </c>
      <c r="Q223" s="174"/>
      <c r="R223" s="159">
        <v>0</v>
      </c>
      <c r="S223" s="160">
        <f t="shared" si="169"/>
        <v>0</v>
      </c>
      <c r="T223" s="159">
        <f t="shared" si="162"/>
        <v>1269562.3288656063</v>
      </c>
      <c r="U223" s="193">
        <f t="shared" si="162"/>
        <v>904412.71545157209</v>
      </c>
      <c r="V223" s="159">
        <v>10268.39</v>
      </c>
      <c r="W223" s="160">
        <f t="shared" si="170"/>
        <v>98530.18</v>
      </c>
      <c r="X223" s="159">
        <f t="shared" si="163"/>
        <v>10268.39</v>
      </c>
      <c r="Y223" s="160">
        <f>X223+Y222</f>
        <v>98530.18</v>
      </c>
      <c r="Z223" s="302"/>
      <c r="AA223" s="161"/>
      <c r="AB223" s="161"/>
      <c r="AC223" s="189"/>
    </row>
    <row r="224" spans="1:29" ht="12.6" hidden="1" customHeight="1">
      <c r="A224" s="148">
        <v>15</v>
      </c>
      <c r="B224" s="153">
        <v>42675</v>
      </c>
      <c r="C224" s="207"/>
      <c r="D224" s="159">
        <v>108304361.24753395</v>
      </c>
      <c r="E224" s="160">
        <f t="shared" si="164"/>
        <v>1092145368.7228732</v>
      </c>
      <c r="F224" s="159">
        <v>100898060.82451299</v>
      </c>
      <c r="G224" s="160">
        <f t="shared" si="165"/>
        <v>1083834340.1961839</v>
      </c>
      <c r="H224" s="159">
        <f t="shared" si="160"/>
        <v>7406300.4230209589</v>
      </c>
      <c r="I224" s="160">
        <f t="shared" si="160"/>
        <v>8311028.526689291</v>
      </c>
      <c r="J224" s="159">
        <v>-2581.8363274652511</v>
      </c>
      <c r="K224" s="160">
        <f t="shared" si="166"/>
        <v>-2897.2245444043074</v>
      </c>
      <c r="L224" s="159">
        <f t="shared" si="161"/>
        <v>7403718.5866934936</v>
      </c>
      <c r="M224" s="161">
        <f t="shared" si="167"/>
        <v>8308131.3021450657</v>
      </c>
      <c r="N224" s="161"/>
      <c r="O224" s="159">
        <v>7403718.5866934955</v>
      </c>
      <c r="P224" s="160">
        <f t="shared" si="168"/>
        <v>8308131.3021450676</v>
      </c>
      <c r="Q224" s="174"/>
      <c r="R224" s="159">
        <v>0</v>
      </c>
      <c r="S224" s="160">
        <f t="shared" si="169"/>
        <v>0</v>
      </c>
      <c r="T224" s="159">
        <f t="shared" si="162"/>
        <v>7403718.5866934955</v>
      </c>
      <c r="U224" s="193">
        <f t="shared" si="162"/>
        <v>8308131.3021450676</v>
      </c>
      <c r="V224" s="159">
        <v>9937.15</v>
      </c>
      <c r="W224" s="160">
        <f t="shared" si="170"/>
        <v>108467.32999999999</v>
      </c>
      <c r="X224" s="159">
        <f t="shared" si="163"/>
        <v>9937.15</v>
      </c>
      <c r="Y224" s="160">
        <f>X224+Y223</f>
        <v>108467.32999999999</v>
      </c>
      <c r="Z224" s="302"/>
      <c r="AA224" s="161"/>
      <c r="AB224" s="161"/>
      <c r="AC224" s="189"/>
    </row>
    <row r="225" spans="1:29" ht="13.6" hidden="1" customHeight="1">
      <c r="A225" s="148">
        <v>15</v>
      </c>
      <c r="B225" s="153">
        <v>42705</v>
      </c>
      <c r="C225" s="207"/>
      <c r="D225" s="165">
        <v>128451174.24753395</v>
      </c>
      <c r="E225" s="166">
        <f t="shared" si="164"/>
        <v>1220596542.9704072</v>
      </c>
      <c r="F225" s="165">
        <v>134703102.95036802</v>
      </c>
      <c r="G225" s="166">
        <f t="shared" si="165"/>
        <v>1218537443.1465518</v>
      </c>
      <c r="H225" s="165">
        <f t="shared" si="160"/>
        <v>-6251928.7028340697</v>
      </c>
      <c r="I225" s="166">
        <f t="shared" si="160"/>
        <v>2059099.8238554001</v>
      </c>
      <c r="J225" s="165">
        <v>2179.4223458077759</v>
      </c>
      <c r="K225" s="166">
        <f t="shared" si="166"/>
        <v>-717.80219859653153</v>
      </c>
      <c r="L225" s="165">
        <f t="shared" si="161"/>
        <v>-6249749.280488262</v>
      </c>
      <c r="M225" s="167">
        <f t="shared" si="167"/>
        <v>2058382.0216568038</v>
      </c>
      <c r="N225" s="167"/>
      <c r="O225" s="165">
        <v>-6249749.2804882638</v>
      </c>
      <c r="P225" s="166">
        <f t="shared" si="168"/>
        <v>2058382.0216568038</v>
      </c>
      <c r="Q225" s="168"/>
      <c r="R225" s="165">
        <v>0</v>
      </c>
      <c r="S225" s="166">
        <f t="shared" si="169"/>
        <v>0</v>
      </c>
      <c r="T225" s="165">
        <f t="shared" si="162"/>
        <v>-6249749.2804882638</v>
      </c>
      <c r="U225" s="195">
        <f t="shared" si="162"/>
        <v>2058382.0216568038</v>
      </c>
      <c r="V225" s="165">
        <v>10268.39</v>
      </c>
      <c r="W225" s="166">
        <f t="shared" si="170"/>
        <v>118735.71999999999</v>
      </c>
      <c r="X225" s="165">
        <f t="shared" si="163"/>
        <v>10268.39</v>
      </c>
      <c r="Y225" s="166">
        <f>X225+Y224</f>
        <v>118735.71999999999</v>
      </c>
      <c r="Z225" s="302"/>
      <c r="AA225" s="161"/>
      <c r="AB225" s="161"/>
      <c r="AC225" s="189"/>
    </row>
    <row r="226" spans="1:29" ht="13.6" hidden="1" customHeight="1">
      <c r="A226" s="148"/>
      <c r="B226" s="153"/>
      <c r="C226" s="207"/>
      <c r="D226" s="161"/>
      <c r="E226" s="161"/>
      <c r="F226" s="161"/>
      <c r="G226" s="161"/>
      <c r="H226" s="161"/>
      <c r="I226" s="161"/>
      <c r="J226" s="161"/>
      <c r="K226" s="161"/>
      <c r="L226" s="161"/>
      <c r="M226" s="161"/>
      <c r="N226" s="161"/>
      <c r="O226" s="161"/>
      <c r="P226" s="161"/>
      <c r="Q226" s="174"/>
      <c r="R226" s="161"/>
      <c r="S226" s="161"/>
      <c r="T226" s="161"/>
      <c r="U226" s="194"/>
      <c r="V226" s="161"/>
      <c r="W226" s="161"/>
      <c r="X226" s="161"/>
      <c r="Y226" s="161"/>
      <c r="Z226" s="302"/>
      <c r="AA226" s="161"/>
      <c r="AB226" s="161"/>
      <c r="AC226" s="189"/>
    </row>
    <row r="227" spans="1:29" ht="13.6" hidden="1" customHeight="1">
      <c r="A227" s="188" t="s">
        <v>229</v>
      </c>
      <c r="B227" s="153"/>
      <c r="C227" s="207"/>
      <c r="D227" s="161"/>
      <c r="E227" s="161">
        <f>E212+E225</f>
        <v>17356573460.913258</v>
      </c>
      <c r="F227" s="161"/>
      <c r="G227" s="161">
        <f>G212+G225</f>
        <v>17342381661.364254</v>
      </c>
      <c r="H227" s="161"/>
      <c r="I227" s="161">
        <f>I212+I225</f>
        <v>14191799.54900527</v>
      </c>
      <c r="J227" s="161"/>
      <c r="K227" s="161">
        <f>K212+K225</f>
        <v>-17346.324846068492</v>
      </c>
      <c r="L227" s="161"/>
      <c r="M227" s="161"/>
      <c r="N227" s="161">
        <f>N212+M225</f>
        <v>14174451.759742428</v>
      </c>
      <c r="O227" s="161"/>
      <c r="P227" s="161">
        <f>P212+P225</f>
        <v>10720108.059866574</v>
      </c>
      <c r="Q227" s="174"/>
      <c r="R227" s="161"/>
      <c r="S227" s="161">
        <f>S212+S225</f>
        <v>3454343.6642930694</v>
      </c>
      <c r="T227" s="161"/>
      <c r="U227" s="194">
        <f>U212+U225</f>
        <v>14174451.724159647</v>
      </c>
      <c r="V227" s="161"/>
      <c r="W227" s="161">
        <f>W212+W225</f>
        <v>989039.20000000019</v>
      </c>
      <c r="X227" s="161"/>
      <c r="Y227" s="161">
        <f>Y212+Y225</f>
        <v>4443383.8642930668</v>
      </c>
      <c r="Z227" s="302"/>
      <c r="AA227" s="161"/>
      <c r="AB227" s="161"/>
      <c r="AC227" s="189"/>
    </row>
    <row r="228" spans="1:29" ht="13.6" hidden="1" customHeight="1">
      <c r="A228" s="148"/>
      <c r="B228" s="153"/>
      <c r="C228" s="207"/>
      <c r="D228" s="161"/>
      <c r="E228" s="161"/>
      <c r="F228" s="161"/>
      <c r="G228" s="161"/>
      <c r="H228" s="161"/>
      <c r="I228" s="161"/>
      <c r="J228" s="161"/>
      <c r="K228" s="161"/>
      <c r="L228" s="161"/>
      <c r="M228" s="161"/>
      <c r="N228" s="161"/>
      <c r="O228" s="161"/>
      <c r="P228" s="161"/>
      <c r="Q228" s="174"/>
      <c r="R228" s="161"/>
      <c r="S228" s="161"/>
      <c r="T228" s="161"/>
      <c r="U228" s="194"/>
      <c r="V228" s="161"/>
      <c r="W228" s="161"/>
      <c r="X228" s="161"/>
      <c r="Y228" s="161"/>
      <c r="Z228" s="302"/>
      <c r="AA228" s="161"/>
      <c r="AB228" s="161"/>
      <c r="AC228" s="189"/>
    </row>
    <row r="229" spans="1:29" ht="12.8" hidden="1" customHeight="1">
      <c r="A229" s="148">
        <v>16</v>
      </c>
      <c r="B229" s="153">
        <v>42736</v>
      </c>
      <c r="C229" s="207" t="s">
        <v>228</v>
      </c>
      <c r="D229" s="197">
        <v>87428880</v>
      </c>
      <c r="E229" s="177">
        <f>D229</f>
        <v>87428880</v>
      </c>
      <c r="F229" s="197">
        <v>77313609.731105998</v>
      </c>
      <c r="G229" s="177">
        <f>F229</f>
        <v>77313609.731105998</v>
      </c>
      <c r="H229" s="197">
        <f t="shared" ref="H229:I240" si="172">D229-F229</f>
        <v>10115270.268894002</v>
      </c>
      <c r="I229" s="177">
        <f t="shared" si="172"/>
        <v>10115270.268894002</v>
      </c>
      <c r="J229" s="197">
        <v>-3526.1832157373428</v>
      </c>
      <c r="K229" s="177">
        <f>J229</f>
        <v>-3526.1832157373428</v>
      </c>
      <c r="L229" s="197">
        <f t="shared" ref="L229:L240" si="173">H229+J229</f>
        <v>10111744.085678264</v>
      </c>
      <c r="M229" s="187">
        <f>L229</f>
        <v>10111744.085678264</v>
      </c>
      <c r="N229" s="177"/>
      <c r="O229" s="197">
        <v>10111744.085678264</v>
      </c>
      <c r="P229" s="177">
        <f>O229</f>
        <v>10111744.085678264</v>
      </c>
      <c r="Q229" s="174"/>
      <c r="R229" s="197">
        <v>0</v>
      </c>
      <c r="S229" s="177">
        <f>R229</f>
        <v>0</v>
      </c>
      <c r="T229" s="197">
        <f t="shared" ref="T229:U240" si="174">O229+R229</f>
        <v>10111744.085678264</v>
      </c>
      <c r="U229" s="192">
        <f t="shared" si="174"/>
        <v>10111744.085678264</v>
      </c>
      <c r="V229" s="197">
        <v>10268.39</v>
      </c>
      <c r="W229" s="177">
        <f>V229</f>
        <v>10268.39</v>
      </c>
      <c r="X229" s="197">
        <f t="shared" ref="X229:X240" si="175">R229+V229</f>
        <v>10268.39</v>
      </c>
      <c r="Y229" s="177">
        <f>X229</f>
        <v>10268.39</v>
      </c>
      <c r="Z229" s="302"/>
      <c r="AA229" s="161"/>
      <c r="AB229" s="161"/>
      <c r="AC229" s="189"/>
    </row>
    <row r="230" spans="1:29" ht="12.8" hidden="1" customHeight="1">
      <c r="A230" s="148">
        <v>16</v>
      </c>
      <c r="B230" s="153">
        <v>42767</v>
      </c>
      <c r="C230" s="207"/>
      <c r="D230" s="159">
        <v>65492956</v>
      </c>
      <c r="E230" s="160">
        <f t="shared" ref="E230:E240" si="176">E229+D230</f>
        <v>152921836</v>
      </c>
      <c r="F230" s="159">
        <v>64896142.455332994</v>
      </c>
      <c r="G230" s="160">
        <f t="shared" ref="G230:G240" si="177">G229+F230</f>
        <v>142209752.18643898</v>
      </c>
      <c r="H230" s="159">
        <f t="shared" si="172"/>
        <v>596813.54466700554</v>
      </c>
      <c r="I230" s="160">
        <f t="shared" si="172"/>
        <v>10712083.813561022</v>
      </c>
      <c r="J230" s="159">
        <v>-208.04920167091768</v>
      </c>
      <c r="K230" s="160">
        <f t="shared" ref="K230:K240" si="178">K229+J230</f>
        <v>-3734.2324174082605</v>
      </c>
      <c r="L230" s="159">
        <f t="shared" si="173"/>
        <v>596605.49546533462</v>
      </c>
      <c r="M230" s="161">
        <f t="shared" ref="M230:M240" si="179">M229+L230</f>
        <v>10708349.581143599</v>
      </c>
      <c r="N230" s="160"/>
      <c r="O230" s="159">
        <v>596605.4954653345</v>
      </c>
      <c r="P230" s="160">
        <f t="shared" ref="P230:P240" si="180">P229+O230</f>
        <v>10708349.581143599</v>
      </c>
      <c r="Q230" s="174"/>
      <c r="R230" s="159">
        <v>0</v>
      </c>
      <c r="S230" s="160">
        <f t="shared" ref="S230:S240" si="181">R230+S229</f>
        <v>0</v>
      </c>
      <c r="T230" s="159">
        <f t="shared" si="174"/>
        <v>596605.4954653345</v>
      </c>
      <c r="U230" s="193">
        <f t="shared" si="174"/>
        <v>10708349.581143599</v>
      </c>
      <c r="V230" s="159">
        <v>9274.68</v>
      </c>
      <c r="W230" s="160">
        <f t="shared" ref="W230:W240" si="182">W229+V230</f>
        <v>19543.07</v>
      </c>
      <c r="X230" s="159">
        <f t="shared" si="175"/>
        <v>9274.68</v>
      </c>
      <c r="Y230" s="160">
        <f t="shared" ref="Y230:Y235" si="183">X230+Y229</f>
        <v>19543.07</v>
      </c>
      <c r="Z230" s="302"/>
      <c r="AA230" s="161"/>
      <c r="AB230" s="161"/>
      <c r="AC230" s="189"/>
    </row>
    <row r="231" spans="1:29" ht="12.8" hidden="1" customHeight="1">
      <c r="A231" s="148">
        <v>16</v>
      </c>
      <c r="B231" s="153">
        <v>42795</v>
      </c>
      <c r="C231" s="207"/>
      <c r="D231" s="159">
        <v>64182639</v>
      </c>
      <c r="E231" s="160">
        <f t="shared" si="176"/>
        <v>217104475</v>
      </c>
      <c r="F231" s="161">
        <v>64917278.194544993</v>
      </c>
      <c r="G231" s="160">
        <f t="shared" si="177"/>
        <v>207127030.38098398</v>
      </c>
      <c r="H231" s="161">
        <f t="shared" si="172"/>
        <v>-734639.19454499334</v>
      </c>
      <c r="I231" s="161">
        <f t="shared" si="172"/>
        <v>9977444.6190160215</v>
      </c>
      <c r="J231" s="159">
        <v>256.09522321843542</v>
      </c>
      <c r="K231" s="161">
        <f t="shared" si="178"/>
        <v>-3478.1371941898251</v>
      </c>
      <c r="L231" s="159">
        <f t="shared" si="173"/>
        <v>-734383.09932177491</v>
      </c>
      <c r="M231" s="161">
        <f t="shared" si="179"/>
        <v>9973966.4818218239</v>
      </c>
      <c r="N231" s="161"/>
      <c r="O231" s="159">
        <v>-734383.09932177514</v>
      </c>
      <c r="P231" s="161">
        <f t="shared" si="180"/>
        <v>9973966.4818218239</v>
      </c>
      <c r="Q231" s="174"/>
      <c r="R231" s="159">
        <v>0</v>
      </c>
      <c r="S231" s="161">
        <f t="shared" si="181"/>
        <v>0</v>
      </c>
      <c r="T231" s="159">
        <f t="shared" si="174"/>
        <v>-734383.09932177514</v>
      </c>
      <c r="U231" s="194">
        <f t="shared" si="174"/>
        <v>9973966.4818218239</v>
      </c>
      <c r="V231" s="159">
        <v>10268.39</v>
      </c>
      <c r="W231" s="161">
        <f t="shared" si="182"/>
        <v>29811.46</v>
      </c>
      <c r="X231" s="159">
        <f t="shared" si="175"/>
        <v>10268.39</v>
      </c>
      <c r="Y231" s="160">
        <f t="shared" si="183"/>
        <v>29811.46</v>
      </c>
      <c r="Z231" s="302"/>
      <c r="AA231" s="161"/>
      <c r="AB231" s="161"/>
      <c r="AC231" s="189"/>
    </row>
    <row r="232" spans="1:29" ht="12.8" hidden="1" customHeight="1">
      <c r="A232" s="148">
        <v>16</v>
      </c>
      <c r="B232" s="153">
        <v>42826</v>
      </c>
      <c r="C232" s="207"/>
      <c r="D232" s="159">
        <v>53202466</v>
      </c>
      <c r="E232" s="160">
        <f t="shared" si="176"/>
        <v>270306941</v>
      </c>
      <c r="F232" s="161">
        <v>55114449.427169994</v>
      </c>
      <c r="G232" s="160">
        <f t="shared" si="177"/>
        <v>262241479.80815399</v>
      </c>
      <c r="H232" s="159">
        <f t="shared" si="172"/>
        <v>-1911983.4271699935</v>
      </c>
      <c r="I232" s="160">
        <f t="shared" si="172"/>
        <v>8065461.1918460131</v>
      </c>
      <c r="J232" s="159">
        <v>666.51742271147668</v>
      </c>
      <c r="K232" s="160">
        <f t="shared" si="178"/>
        <v>-2811.6197714783484</v>
      </c>
      <c r="L232" s="159">
        <f t="shared" si="173"/>
        <v>-1911316.909747282</v>
      </c>
      <c r="M232" s="161">
        <f t="shared" si="179"/>
        <v>8062649.5720745418</v>
      </c>
      <c r="N232" s="161"/>
      <c r="O232" s="159">
        <v>-1911316.9097472802</v>
      </c>
      <c r="P232" s="160">
        <f t="shared" si="180"/>
        <v>8062649.5720745437</v>
      </c>
      <c r="Q232" s="174"/>
      <c r="R232" s="159">
        <v>0</v>
      </c>
      <c r="S232" s="160">
        <f t="shared" si="181"/>
        <v>0</v>
      </c>
      <c r="T232" s="159">
        <f t="shared" si="174"/>
        <v>-1911316.9097472802</v>
      </c>
      <c r="U232" s="193">
        <f t="shared" si="174"/>
        <v>8062649.5720745437</v>
      </c>
      <c r="V232" s="159">
        <v>10533.380000000001</v>
      </c>
      <c r="W232" s="160">
        <f t="shared" si="182"/>
        <v>40344.839999999997</v>
      </c>
      <c r="X232" s="159">
        <f t="shared" si="175"/>
        <v>10533.380000000001</v>
      </c>
      <c r="Y232" s="160">
        <f t="shared" si="183"/>
        <v>40344.839999999997</v>
      </c>
      <c r="Z232" s="302"/>
      <c r="AA232" s="161"/>
      <c r="AB232" s="161"/>
      <c r="AC232" s="189"/>
    </row>
    <row r="233" spans="1:29" ht="15.05" hidden="1" customHeight="1">
      <c r="A233" s="148">
        <v>16</v>
      </c>
      <c r="B233" s="153">
        <v>42856</v>
      </c>
      <c r="C233" s="207"/>
      <c r="D233" s="159">
        <v>53375282</v>
      </c>
      <c r="E233" s="160">
        <f t="shared" si="176"/>
        <v>323682223</v>
      </c>
      <c r="F233" s="159">
        <v>51642022.473971993</v>
      </c>
      <c r="G233" s="160">
        <f t="shared" si="177"/>
        <v>313883502.28212595</v>
      </c>
      <c r="H233" s="159">
        <f t="shared" si="172"/>
        <v>1733259.5260280073</v>
      </c>
      <c r="I233" s="160">
        <f t="shared" si="172"/>
        <v>9798720.7178740501</v>
      </c>
      <c r="J233" s="159">
        <v>-604.21427077334374</v>
      </c>
      <c r="K233" s="160">
        <f t="shared" si="178"/>
        <v>-3415.8340422516922</v>
      </c>
      <c r="L233" s="159">
        <f t="shared" si="173"/>
        <v>1732655.3117572339</v>
      </c>
      <c r="M233" s="161">
        <f t="shared" si="179"/>
        <v>9795304.8838317767</v>
      </c>
      <c r="N233" s="161"/>
      <c r="O233" s="159">
        <v>1732655.311757233</v>
      </c>
      <c r="P233" s="160">
        <f t="shared" si="180"/>
        <v>9795304.8838317767</v>
      </c>
      <c r="Q233" s="174"/>
      <c r="R233" s="159">
        <v>0</v>
      </c>
      <c r="S233" s="160">
        <f t="shared" si="181"/>
        <v>0</v>
      </c>
      <c r="T233" s="159">
        <f t="shared" si="174"/>
        <v>1732655.311757233</v>
      </c>
      <c r="U233" s="193">
        <f t="shared" si="174"/>
        <v>9795304.8838317767</v>
      </c>
      <c r="V233" s="159">
        <v>10884.49</v>
      </c>
      <c r="W233" s="160">
        <f t="shared" si="182"/>
        <v>51229.329999999994</v>
      </c>
      <c r="X233" s="159">
        <f t="shared" si="175"/>
        <v>10884.49</v>
      </c>
      <c r="Y233" s="160">
        <f t="shared" si="183"/>
        <v>51229.329999999994</v>
      </c>
      <c r="Z233" s="302"/>
      <c r="AA233" s="161"/>
      <c r="AB233" s="161"/>
      <c r="AC233" s="189"/>
    </row>
    <row r="234" spans="1:29" ht="12.8" hidden="1" customHeight="1">
      <c r="A234" s="148">
        <v>16</v>
      </c>
      <c r="B234" s="153">
        <v>42887</v>
      </c>
      <c r="C234" s="189"/>
      <c r="D234" s="159">
        <v>48255405</v>
      </c>
      <c r="E234" s="160">
        <f t="shared" si="176"/>
        <v>371937628</v>
      </c>
      <c r="F234" s="159">
        <v>49381093.139174998</v>
      </c>
      <c r="G234" s="160">
        <f t="shared" si="177"/>
        <v>363264595.42130095</v>
      </c>
      <c r="H234" s="159">
        <f t="shared" si="172"/>
        <v>-1125688.1391749978</v>
      </c>
      <c r="I234" s="160">
        <f t="shared" si="172"/>
        <v>8673032.5786990523</v>
      </c>
      <c r="J234" s="159">
        <v>392.41488531650975</v>
      </c>
      <c r="K234" s="160">
        <f t="shared" si="178"/>
        <v>-3023.4191569351824</v>
      </c>
      <c r="L234" s="159">
        <f t="shared" si="173"/>
        <v>-1125295.7242896813</v>
      </c>
      <c r="M234" s="161">
        <f t="shared" si="179"/>
        <v>8670009.1595420949</v>
      </c>
      <c r="N234" s="161"/>
      <c r="O234" s="159">
        <v>-1125295.7242896818</v>
      </c>
      <c r="P234" s="160">
        <f t="shared" si="180"/>
        <v>8670009.1595420949</v>
      </c>
      <c r="Q234" s="174"/>
      <c r="R234" s="159">
        <v>0</v>
      </c>
      <c r="S234" s="160">
        <f t="shared" si="181"/>
        <v>0</v>
      </c>
      <c r="T234" s="159">
        <f t="shared" si="174"/>
        <v>-1125295.7242896818</v>
      </c>
      <c r="U234" s="193">
        <f t="shared" si="174"/>
        <v>8670009.1595420949</v>
      </c>
      <c r="V234" s="159">
        <v>10533.380000000001</v>
      </c>
      <c r="W234" s="160">
        <f t="shared" si="182"/>
        <v>61762.709999999992</v>
      </c>
      <c r="X234" s="159">
        <f t="shared" si="175"/>
        <v>10533.380000000001</v>
      </c>
      <c r="Y234" s="160">
        <f t="shared" si="183"/>
        <v>61762.709999999992</v>
      </c>
      <c r="Z234" s="302"/>
      <c r="AA234" s="161"/>
      <c r="AB234" s="161"/>
      <c r="AC234" s="189"/>
    </row>
    <row r="235" spans="1:29" ht="12.8" hidden="1" customHeight="1">
      <c r="A235" s="148">
        <v>16</v>
      </c>
      <c r="B235" s="153">
        <v>42917</v>
      </c>
      <c r="C235" s="207"/>
      <c r="D235" s="159">
        <v>49053010</v>
      </c>
      <c r="E235" s="160">
        <f t="shared" si="176"/>
        <v>420990638</v>
      </c>
      <c r="F235" s="159">
        <v>52040713.688774996</v>
      </c>
      <c r="G235" s="160">
        <f t="shared" si="177"/>
        <v>415305309.11007595</v>
      </c>
      <c r="H235" s="159">
        <f t="shared" si="172"/>
        <v>-2987703.6887749955</v>
      </c>
      <c r="I235" s="160">
        <f t="shared" si="172"/>
        <v>5685328.8899240494</v>
      </c>
      <c r="J235" s="159">
        <v>1041.5135059072636</v>
      </c>
      <c r="K235" s="160">
        <f t="shared" si="178"/>
        <v>-1981.9056510279188</v>
      </c>
      <c r="L235" s="159">
        <f t="shared" si="173"/>
        <v>-2986662.1752690882</v>
      </c>
      <c r="M235" s="161">
        <f t="shared" si="179"/>
        <v>5683346.9842730071</v>
      </c>
      <c r="N235" s="161"/>
      <c r="O235" s="159">
        <v>-2986662.1752690878</v>
      </c>
      <c r="P235" s="160">
        <f t="shared" si="180"/>
        <v>5683346.9842730071</v>
      </c>
      <c r="Q235" s="174"/>
      <c r="R235" s="159">
        <v>0</v>
      </c>
      <c r="S235" s="160">
        <f t="shared" si="181"/>
        <v>0</v>
      </c>
      <c r="T235" s="159">
        <f t="shared" si="174"/>
        <v>-2986662.1752690878</v>
      </c>
      <c r="U235" s="193">
        <f t="shared" si="174"/>
        <v>5683346.9842730071</v>
      </c>
      <c r="V235" s="159">
        <v>11617.95</v>
      </c>
      <c r="W235" s="160">
        <f t="shared" si="182"/>
        <v>73380.659999999989</v>
      </c>
      <c r="X235" s="159">
        <f t="shared" si="175"/>
        <v>11617.95</v>
      </c>
      <c r="Y235" s="160">
        <f t="shared" si="183"/>
        <v>73380.659999999989</v>
      </c>
      <c r="Z235" s="302"/>
      <c r="AA235" s="161"/>
      <c r="AB235" s="161"/>
      <c r="AC235" s="189"/>
    </row>
    <row r="236" spans="1:29" ht="12.8" hidden="1" customHeight="1">
      <c r="A236" s="148">
        <v>16</v>
      </c>
      <c r="B236" s="153">
        <v>42948</v>
      </c>
      <c r="C236" s="207"/>
      <c r="D236" s="159">
        <v>57348734</v>
      </c>
      <c r="E236" s="160">
        <f t="shared" si="176"/>
        <v>478339372</v>
      </c>
      <c r="F236" s="159">
        <v>55131845.321699992</v>
      </c>
      <c r="G236" s="160">
        <f t="shared" si="177"/>
        <v>470437154.43177593</v>
      </c>
      <c r="H236" s="159">
        <f t="shared" si="172"/>
        <v>2216888.6783000082</v>
      </c>
      <c r="I236" s="160">
        <f t="shared" si="172"/>
        <v>7902217.5682240725</v>
      </c>
      <c r="J236" s="159">
        <v>-772.80739325564355</v>
      </c>
      <c r="K236" s="160">
        <f t="shared" si="178"/>
        <v>-2754.7130442835623</v>
      </c>
      <c r="L236" s="159">
        <f t="shared" si="173"/>
        <v>2216115.8709067525</v>
      </c>
      <c r="M236" s="161">
        <f t="shared" si="179"/>
        <v>7899462.8551797597</v>
      </c>
      <c r="N236" s="161"/>
      <c r="O236" s="159">
        <v>2216115.8709067535</v>
      </c>
      <c r="P236" s="160">
        <f t="shared" si="180"/>
        <v>7899462.8551797606</v>
      </c>
      <c r="Q236" s="174"/>
      <c r="R236" s="159">
        <v>0</v>
      </c>
      <c r="S236" s="160">
        <f t="shared" si="181"/>
        <v>0</v>
      </c>
      <c r="T236" s="159">
        <f t="shared" si="174"/>
        <v>2216115.8709067535</v>
      </c>
      <c r="U236" s="193">
        <f t="shared" si="174"/>
        <v>7899462.8551797606</v>
      </c>
      <c r="V236" s="159">
        <v>11617.95</v>
      </c>
      <c r="W236" s="160">
        <f t="shared" si="182"/>
        <v>84998.609999999986</v>
      </c>
      <c r="X236" s="159">
        <f t="shared" si="175"/>
        <v>11617.95</v>
      </c>
      <c r="Y236" s="160">
        <f>X236+Y235</f>
        <v>84998.609999999986</v>
      </c>
      <c r="Z236" s="302"/>
      <c r="AA236" s="161"/>
      <c r="AB236" s="161"/>
      <c r="AC236" s="189"/>
    </row>
    <row r="237" spans="1:29" ht="13.6" hidden="1" customHeight="1">
      <c r="A237" s="148">
        <v>16</v>
      </c>
      <c r="B237" s="153">
        <v>42979</v>
      </c>
      <c r="C237" s="207"/>
      <c r="D237" s="159">
        <v>50863097</v>
      </c>
      <c r="E237" s="160">
        <f t="shared" si="176"/>
        <v>529202469</v>
      </c>
      <c r="F237" s="159">
        <v>49699859.751044996</v>
      </c>
      <c r="G237" s="160">
        <f t="shared" si="177"/>
        <v>520137014.18282092</v>
      </c>
      <c r="H237" s="159">
        <f t="shared" si="172"/>
        <v>1163237.2489550039</v>
      </c>
      <c r="I237" s="160">
        <f t="shared" si="172"/>
        <v>9065454.8171790838</v>
      </c>
      <c r="J237" s="159">
        <v>-405.50450498564169</v>
      </c>
      <c r="K237" s="160">
        <f t="shared" si="178"/>
        <v>-3160.217549269204</v>
      </c>
      <c r="L237" s="159">
        <f t="shared" si="173"/>
        <v>1162831.7444500183</v>
      </c>
      <c r="M237" s="161">
        <f t="shared" si="179"/>
        <v>9062294.5996297784</v>
      </c>
      <c r="N237" s="161"/>
      <c r="O237" s="159">
        <v>1162831.7444500178</v>
      </c>
      <c r="P237" s="160">
        <f t="shared" si="180"/>
        <v>9062294.5996297784</v>
      </c>
      <c r="Q237" s="174"/>
      <c r="R237" s="159">
        <v>0</v>
      </c>
      <c r="S237" s="160">
        <f t="shared" si="181"/>
        <v>0</v>
      </c>
      <c r="T237" s="159">
        <f t="shared" si="174"/>
        <v>1162831.7444500178</v>
      </c>
      <c r="U237" s="193">
        <f t="shared" si="174"/>
        <v>9062294.5996297784</v>
      </c>
      <c r="V237" s="159">
        <v>11243.18</v>
      </c>
      <c r="W237" s="160">
        <f t="shared" si="182"/>
        <v>96241.789999999979</v>
      </c>
      <c r="X237" s="159">
        <f t="shared" si="175"/>
        <v>11243.18</v>
      </c>
      <c r="Y237" s="160">
        <f>X237+Y236</f>
        <v>96241.789999999979</v>
      </c>
      <c r="Z237" s="302"/>
      <c r="AA237" s="161"/>
      <c r="AB237" s="161"/>
      <c r="AC237" s="189"/>
    </row>
    <row r="238" spans="1:29" ht="12.6" hidden="1" customHeight="1">
      <c r="A238" s="148">
        <v>16</v>
      </c>
      <c r="B238" s="153">
        <v>43009</v>
      </c>
      <c r="C238" s="207"/>
      <c r="D238" s="159">
        <v>56121223</v>
      </c>
      <c r="E238" s="160">
        <f t="shared" si="176"/>
        <v>585323692</v>
      </c>
      <c r="F238" s="159">
        <v>56427949.290383995</v>
      </c>
      <c r="G238" s="160">
        <f t="shared" si="177"/>
        <v>576564963.47320485</v>
      </c>
      <c r="H238" s="159">
        <f t="shared" si="172"/>
        <v>-306726.29038399458</v>
      </c>
      <c r="I238" s="160">
        <f t="shared" si="172"/>
        <v>8758728.5267951488</v>
      </c>
      <c r="J238" s="159">
        <v>106.924784827861</v>
      </c>
      <c r="K238" s="160">
        <f t="shared" si="178"/>
        <v>-3053.292764441343</v>
      </c>
      <c r="L238" s="159">
        <f t="shared" si="173"/>
        <v>-306619.36559916672</v>
      </c>
      <c r="M238" s="161">
        <f t="shared" si="179"/>
        <v>8755675.2340306118</v>
      </c>
      <c r="N238" s="161"/>
      <c r="O238" s="159">
        <v>-306619.3655991666</v>
      </c>
      <c r="P238" s="160">
        <f t="shared" si="180"/>
        <v>8755675.2340306118</v>
      </c>
      <c r="Q238" s="174"/>
      <c r="R238" s="159">
        <v>0</v>
      </c>
      <c r="S238" s="160">
        <f t="shared" si="181"/>
        <v>0</v>
      </c>
      <c r="T238" s="159">
        <f t="shared" si="174"/>
        <v>-306619.3655991666</v>
      </c>
      <c r="U238" s="193">
        <f t="shared" si="174"/>
        <v>8755675.2340306118</v>
      </c>
      <c r="V238" s="159">
        <v>12351.41</v>
      </c>
      <c r="W238" s="160">
        <f t="shared" si="182"/>
        <v>108593.19999999998</v>
      </c>
      <c r="X238" s="159">
        <f t="shared" si="175"/>
        <v>12351.41</v>
      </c>
      <c r="Y238" s="160">
        <f>X238+Y237</f>
        <v>108593.19999999998</v>
      </c>
      <c r="Z238" s="302"/>
      <c r="AA238" s="161"/>
      <c r="AB238" s="161"/>
      <c r="AC238" s="189"/>
    </row>
    <row r="239" spans="1:29" ht="12.6" hidden="1" customHeight="1">
      <c r="A239" s="148">
        <v>16</v>
      </c>
      <c r="B239" s="153">
        <v>43040</v>
      </c>
      <c r="C239" s="207"/>
      <c r="D239" s="159">
        <v>64871239</v>
      </c>
      <c r="E239" s="160">
        <f t="shared" si="176"/>
        <v>650194931</v>
      </c>
      <c r="F239" s="159">
        <v>62469235.759958997</v>
      </c>
      <c r="G239" s="160">
        <f t="shared" si="177"/>
        <v>639034199.23316383</v>
      </c>
      <c r="H239" s="159">
        <f t="shared" si="172"/>
        <v>2402003.2400410026</v>
      </c>
      <c r="I239" s="160">
        <f t="shared" si="172"/>
        <v>11160731.766836166</v>
      </c>
      <c r="J239" s="159">
        <v>-837.338329478167</v>
      </c>
      <c r="K239" s="160">
        <f t="shared" si="178"/>
        <v>-3890.63109391951</v>
      </c>
      <c r="L239" s="159">
        <f t="shared" si="173"/>
        <v>2401165.9017115245</v>
      </c>
      <c r="M239" s="161">
        <f t="shared" si="179"/>
        <v>11156841.135742135</v>
      </c>
      <c r="N239" s="161"/>
      <c r="O239" s="159">
        <v>2401165.9017115235</v>
      </c>
      <c r="P239" s="160">
        <f t="shared" si="180"/>
        <v>11156841.135742135</v>
      </c>
      <c r="Q239" s="174"/>
      <c r="R239" s="159">
        <v>0</v>
      </c>
      <c r="S239" s="160">
        <f t="shared" si="181"/>
        <v>0</v>
      </c>
      <c r="T239" s="159">
        <f t="shared" si="174"/>
        <v>2401165.9017115235</v>
      </c>
      <c r="U239" s="193">
        <f t="shared" si="174"/>
        <v>11156841.135742135</v>
      </c>
      <c r="V239" s="159">
        <v>11952.970000000001</v>
      </c>
      <c r="W239" s="160">
        <f t="shared" si="182"/>
        <v>120546.16999999998</v>
      </c>
      <c r="X239" s="159">
        <f t="shared" si="175"/>
        <v>11952.970000000001</v>
      </c>
      <c r="Y239" s="160">
        <f>X239+Y238</f>
        <v>120546.16999999998</v>
      </c>
      <c r="Z239" s="302"/>
      <c r="AA239" s="161"/>
      <c r="AB239" s="161"/>
      <c r="AC239" s="189"/>
    </row>
    <row r="240" spans="1:29" ht="13.6" hidden="1" customHeight="1">
      <c r="A240" s="148">
        <v>16</v>
      </c>
      <c r="B240" s="153">
        <v>43070</v>
      </c>
      <c r="C240" s="207" t="s">
        <v>227</v>
      </c>
      <c r="D240" s="159">
        <v>74309863.36064516</v>
      </c>
      <c r="E240" s="160">
        <f t="shared" si="176"/>
        <v>724504794.36064517</v>
      </c>
      <c r="F240" s="159">
        <v>73772241.496892989</v>
      </c>
      <c r="G240" s="160">
        <f t="shared" si="177"/>
        <v>712806440.73005676</v>
      </c>
      <c r="H240" s="159">
        <f t="shared" si="172"/>
        <v>537621.8637521714</v>
      </c>
      <c r="I240" s="160">
        <f t="shared" si="172"/>
        <v>11698353.630588412</v>
      </c>
      <c r="J240" s="159">
        <v>-184.21353021857794</v>
      </c>
      <c r="K240" s="160">
        <f t="shared" si="178"/>
        <v>-4074.844624138088</v>
      </c>
      <c r="L240" s="159">
        <f t="shared" si="173"/>
        <v>537437.65022195282</v>
      </c>
      <c r="M240" s="161">
        <f t="shared" si="179"/>
        <v>11694278.785964089</v>
      </c>
      <c r="N240" s="161"/>
      <c r="O240" s="159">
        <v>537437.65022195503</v>
      </c>
      <c r="P240" s="160">
        <f t="shared" si="180"/>
        <v>11694278.78596409</v>
      </c>
      <c r="Q240" s="174"/>
      <c r="R240" s="159">
        <v>0</v>
      </c>
      <c r="S240" s="160">
        <f t="shared" si="181"/>
        <v>0</v>
      </c>
      <c r="T240" s="159">
        <f t="shared" si="174"/>
        <v>537437.65022195503</v>
      </c>
      <c r="U240" s="193">
        <f t="shared" si="174"/>
        <v>11694278.78596409</v>
      </c>
      <c r="V240" s="159">
        <v>12351.41</v>
      </c>
      <c r="W240" s="160">
        <f t="shared" si="182"/>
        <v>132897.57999999999</v>
      </c>
      <c r="X240" s="159">
        <f t="shared" si="175"/>
        <v>12351.41</v>
      </c>
      <c r="Y240" s="160">
        <f>X240+Y239</f>
        <v>132897.57999999999</v>
      </c>
      <c r="Z240" s="302"/>
      <c r="AA240" s="161"/>
      <c r="AB240" s="161"/>
      <c r="AC240" s="189"/>
    </row>
    <row r="241" spans="1:29" ht="19.5" hidden="1" customHeight="1">
      <c r="A241" s="148"/>
      <c r="B241" s="153"/>
      <c r="C241" s="207"/>
      <c r="D241" s="187"/>
      <c r="E241" s="187"/>
      <c r="F241" s="187"/>
      <c r="G241" s="187"/>
      <c r="H241" s="187"/>
      <c r="I241" s="187"/>
      <c r="J241" s="187"/>
      <c r="K241" s="187"/>
      <c r="L241" s="187"/>
      <c r="M241" s="187"/>
      <c r="N241" s="187"/>
      <c r="O241" s="187"/>
      <c r="P241" s="187"/>
      <c r="Q241" s="201"/>
      <c r="R241" s="187"/>
      <c r="S241" s="187"/>
      <c r="T241" s="187"/>
      <c r="U241" s="202"/>
      <c r="V241" s="187"/>
      <c r="W241" s="187"/>
      <c r="X241" s="187"/>
      <c r="Y241" s="187"/>
      <c r="Z241" s="302"/>
      <c r="AA241" s="161"/>
      <c r="AB241" s="161"/>
      <c r="AC241" s="189"/>
    </row>
    <row r="242" spans="1:29" s="189" customFormat="1" ht="19.5" hidden="1" customHeight="1">
      <c r="A242" s="188" t="s">
        <v>226</v>
      </c>
      <c r="B242" s="362"/>
      <c r="C242" s="207"/>
      <c r="D242" s="161"/>
      <c r="E242" s="161">
        <f>E227+E240</f>
        <v>18081078255.273903</v>
      </c>
      <c r="F242" s="161"/>
      <c r="G242" s="161">
        <f>G227+G240</f>
        <v>18055188102.094311</v>
      </c>
      <c r="H242" s="161"/>
      <c r="I242" s="161">
        <f>I227+I240</f>
        <v>25890153.179593682</v>
      </c>
      <c r="J242" s="161"/>
      <c r="K242" s="161">
        <f>K227+K240</f>
        <v>-21421.16947020658</v>
      </c>
      <c r="L242" s="161"/>
      <c r="M242" s="161"/>
      <c r="N242" s="161">
        <f>N227+M240</f>
        <v>25868730.545706518</v>
      </c>
      <c r="O242" s="161"/>
      <c r="P242" s="161">
        <f>P227+P240</f>
        <v>22414386.845830664</v>
      </c>
      <c r="Q242" s="174"/>
      <c r="R242" s="161"/>
      <c r="S242" s="161">
        <f>S227+S240</f>
        <v>3454343.6642930694</v>
      </c>
      <c r="T242" s="161"/>
      <c r="U242" s="194">
        <f>P242+S242</f>
        <v>25868730.510123733</v>
      </c>
      <c r="V242" s="161"/>
      <c r="W242" s="161">
        <f>W227+W240</f>
        <v>1121936.7800000003</v>
      </c>
      <c r="X242" s="161"/>
      <c r="Y242" s="161">
        <f>Y227+Y240</f>
        <v>4576281.4442930669</v>
      </c>
      <c r="Z242" s="302"/>
      <c r="AA242" s="161"/>
      <c r="AB242" s="161"/>
    </row>
    <row r="243" spans="1:29" ht="19.5" hidden="1" customHeight="1">
      <c r="A243" s="148"/>
      <c r="B243" s="153"/>
      <c r="C243" s="207"/>
      <c r="D243" s="161"/>
      <c r="E243" s="161"/>
      <c r="F243" s="161"/>
      <c r="G243" s="161"/>
      <c r="H243" s="161"/>
      <c r="I243" s="161"/>
      <c r="J243" s="161"/>
      <c r="K243" s="161"/>
      <c r="L243" s="161"/>
      <c r="M243" s="161"/>
      <c r="N243" s="161"/>
      <c r="O243" s="161"/>
      <c r="P243" s="161"/>
      <c r="Q243" s="174"/>
      <c r="R243" s="161"/>
      <c r="S243" s="161"/>
      <c r="T243" s="161"/>
      <c r="U243" s="194"/>
      <c r="V243" s="161"/>
      <c r="W243" s="161"/>
      <c r="X243" s="161"/>
      <c r="Y243" s="161"/>
      <c r="Z243" s="302"/>
      <c r="AA243" s="161"/>
      <c r="AB243" s="161"/>
      <c r="AC243" s="189"/>
    </row>
    <row r="244" spans="1:29" ht="12.8" hidden="1" customHeight="1">
      <c r="A244" s="148">
        <v>17</v>
      </c>
      <c r="B244" s="153">
        <v>43101</v>
      </c>
      <c r="C244" s="207"/>
      <c r="D244" s="197">
        <v>66058217</v>
      </c>
      <c r="E244" s="177">
        <f>D244</f>
        <v>66058217</v>
      </c>
      <c r="F244" s="197">
        <v>67217701.355729997</v>
      </c>
      <c r="G244" s="177">
        <f>F244</f>
        <v>67217701.355729997</v>
      </c>
      <c r="H244" s="197">
        <f t="shared" ref="H244:I255" si="184">D244-F244</f>
        <v>-1159484.3557299972</v>
      </c>
      <c r="I244" s="177">
        <f t="shared" si="184"/>
        <v>-1159484.3557299972</v>
      </c>
      <c r="J244" s="197">
        <v>387.73156855604611</v>
      </c>
      <c r="K244" s="177">
        <f>J244</f>
        <v>387.73156855604611</v>
      </c>
      <c r="L244" s="197">
        <f t="shared" ref="L244:L254" si="185">H244+J244</f>
        <v>-1159096.6241614411</v>
      </c>
      <c r="M244" s="187">
        <f>L244</f>
        <v>-1159096.6241614411</v>
      </c>
      <c r="N244" s="177"/>
      <c r="O244" s="197">
        <v>-1159096.6241614409</v>
      </c>
      <c r="P244" s="177">
        <f>O244</f>
        <v>-1159096.6241614409</v>
      </c>
      <c r="Q244" s="174"/>
      <c r="R244" s="197">
        <v>0</v>
      </c>
      <c r="S244" s="177">
        <f>R244</f>
        <v>0</v>
      </c>
      <c r="T244" s="197">
        <f t="shared" ref="T244:U255" si="186">O244+R244</f>
        <v>-1159096.6241614409</v>
      </c>
      <c r="U244" s="192">
        <f t="shared" si="186"/>
        <v>-1159096.6241614409</v>
      </c>
      <c r="V244" s="197">
        <v>12468.76</v>
      </c>
      <c r="W244" s="177">
        <f>V244</f>
        <v>12468.76</v>
      </c>
      <c r="X244" s="197">
        <f t="shared" ref="X244:X255" si="187">R244+V244</f>
        <v>12468.76</v>
      </c>
      <c r="Y244" s="177">
        <f>X244</f>
        <v>12468.76</v>
      </c>
      <c r="Z244" s="302"/>
      <c r="AA244" s="161"/>
      <c r="AB244" s="161"/>
      <c r="AC244" s="189"/>
    </row>
    <row r="245" spans="1:29" ht="12.8" hidden="1" customHeight="1">
      <c r="A245" s="148">
        <v>17</v>
      </c>
      <c r="B245" s="153">
        <v>43132</v>
      </c>
      <c r="C245" s="207"/>
      <c r="D245" s="159">
        <v>60921662</v>
      </c>
      <c r="E245" s="160">
        <f t="shared" ref="E245:E255" si="188">E244+D245</f>
        <v>126979879</v>
      </c>
      <c r="F245" s="159">
        <v>65433371.456205003</v>
      </c>
      <c r="G245" s="160">
        <f t="shared" ref="G245:G255" si="189">G244+F245</f>
        <v>132651072.81193501</v>
      </c>
      <c r="H245" s="159">
        <f t="shared" si="184"/>
        <v>-4511709.456205003</v>
      </c>
      <c r="I245" s="160">
        <f t="shared" si="184"/>
        <v>-5671193.8119350076</v>
      </c>
      <c r="J245" s="159">
        <v>1508.7156421551481</v>
      </c>
      <c r="K245" s="160">
        <f t="shared" ref="K245:K255" si="190">K244+J245</f>
        <v>1896.4472107111942</v>
      </c>
      <c r="L245" s="159">
        <f t="shared" si="185"/>
        <v>-4510200.7405628478</v>
      </c>
      <c r="M245" s="161">
        <f t="shared" ref="M245:M255" si="191">M244+L245</f>
        <v>-5669297.3647242887</v>
      </c>
      <c r="N245" s="160"/>
      <c r="O245" s="159">
        <v>-4510200.7405628487</v>
      </c>
      <c r="P245" s="160">
        <f t="shared" ref="P245:P255" si="192">P244+O245</f>
        <v>-5669297.3647242896</v>
      </c>
      <c r="Q245" s="174"/>
      <c r="R245" s="159">
        <v>0</v>
      </c>
      <c r="S245" s="160">
        <f t="shared" ref="S245:S255" si="193">R245+S244</f>
        <v>0</v>
      </c>
      <c r="T245" s="159">
        <f t="shared" si="186"/>
        <v>-4510200.7405628487</v>
      </c>
      <c r="U245" s="193">
        <f t="shared" si="186"/>
        <v>-5669297.3647242896</v>
      </c>
      <c r="V245" s="159">
        <v>11262.109999999999</v>
      </c>
      <c r="W245" s="160">
        <f t="shared" ref="W245:W255" si="194">W244+V245</f>
        <v>23730.87</v>
      </c>
      <c r="X245" s="159">
        <f t="shared" si="187"/>
        <v>11262.109999999999</v>
      </c>
      <c r="Y245" s="160">
        <f t="shared" ref="Y245:Y250" si="195">X245+Y244</f>
        <v>23730.87</v>
      </c>
      <c r="Z245" s="302"/>
      <c r="AA245" s="161"/>
      <c r="AB245" s="161"/>
      <c r="AC245" s="189"/>
    </row>
    <row r="246" spans="1:29" ht="12.8" hidden="1" customHeight="1">
      <c r="A246" s="148">
        <v>17</v>
      </c>
      <c r="B246" s="153">
        <v>43160</v>
      </c>
      <c r="C246" s="207"/>
      <c r="D246" s="159">
        <v>59711450.840000004</v>
      </c>
      <c r="E246" s="160">
        <f t="shared" si="188"/>
        <v>186691329.84</v>
      </c>
      <c r="F246" s="161">
        <v>61532011.133730002</v>
      </c>
      <c r="G246" s="160">
        <f t="shared" si="189"/>
        <v>194183083.945665</v>
      </c>
      <c r="H246" s="161">
        <f t="shared" si="184"/>
        <v>-1820560.2937299982</v>
      </c>
      <c r="I246" s="161">
        <f t="shared" si="184"/>
        <v>-7491754.1056649983</v>
      </c>
      <c r="J246" s="159">
        <v>608.79536222317256</v>
      </c>
      <c r="K246" s="161">
        <f t="shared" si="190"/>
        <v>2505.2425729343668</v>
      </c>
      <c r="L246" s="159">
        <f t="shared" si="185"/>
        <v>-1819951.498367775</v>
      </c>
      <c r="M246" s="161">
        <f t="shared" si="191"/>
        <v>-7489248.8630920639</v>
      </c>
      <c r="N246" s="161"/>
      <c r="O246" s="159">
        <v>-1819951.4983677752</v>
      </c>
      <c r="P246" s="161">
        <f t="shared" si="192"/>
        <v>-7489248.8630920649</v>
      </c>
      <c r="Q246" s="174"/>
      <c r="R246" s="159">
        <v>0</v>
      </c>
      <c r="S246" s="161">
        <f t="shared" si="193"/>
        <v>0</v>
      </c>
      <c r="T246" s="159">
        <f t="shared" si="186"/>
        <v>-1819951.4983677752</v>
      </c>
      <c r="U246" s="194">
        <f t="shared" si="186"/>
        <v>-7489248.8630920649</v>
      </c>
      <c r="V246" s="159">
        <v>12468.76</v>
      </c>
      <c r="W246" s="161">
        <f t="shared" si="194"/>
        <v>36199.629999999997</v>
      </c>
      <c r="X246" s="159">
        <f t="shared" si="187"/>
        <v>12468.76</v>
      </c>
      <c r="Y246" s="160">
        <f t="shared" si="195"/>
        <v>36199.629999999997</v>
      </c>
      <c r="Z246" s="302"/>
      <c r="AA246" s="161"/>
      <c r="AB246" s="161"/>
      <c r="AC246" s="189"/>
    </row>
    <row r="247" spans="1:29" ht="12.8" hidden="1" customHeight="1">
      <c r="A247" s="148">
        <v>17</v>
      </c>
      <c r="B247" s="153">
        <v>43191</v>
      </c>
      <c r="C247" s="207"/>
      <c r="D247" s="159">
        <v>51309820</v>
      </c>
      <c r="E247" s="160">
        <f t="shared" si="188"/>
        <v>238001149.84</v>
      </c>
      <c r="F247" s="161">
        <v>54405138.527100004</v>
      </c>
      <c r="G247" s="160">
        <f t="shared" si="189"/>
        <v>248588222.472765</v>
      </c>
      <c r="H247" s="159">
        <f t="shared" si="184"/>
        <v>-3095318.5271000043</v>
      </c>
      <c r="I247" s="160">
        <f t="shared" si="184"/>
        <v>-10587072.632764995</v>
      </c>
      <c r="J247" s="159">
        <v>1035.0745154619217</v>
      </c>
      <c r="K247" s="160">
        <f t="shared" si="190"/>
        <v>3540.3170883962885</v>
      </c>
      <c r="L247" s="159">
        <f t="shared" si="185"/>
        <v>-3094283.4525845423</v>
      </c>
      <c r="M247" s="161">
        <f t="shared" si="191"/>
        <v>-10583532.315676607</v>
      </c>
      <c r="N247" s="161"/>
      <c r="O247" s="159">
        <v>-3094283.4525845423</v>
      </c>
      <c r="P247" s="160">
        <f t="shared" si="192"/>
        <v>-10583532.315676607</v>
      </c>
      <c r="Q247" s="174"/>
      <c r="R247" s="159">
        <v>0</v>
      </c>
      <c r="S247" s="160">
        <f t="shared" si="193"/>
        <v>0</v>
      </c>
      <c r="T247" s="159">
        <f t="shared" si="186"/>
        <v>-3094283.4525845423</v>
      </c>
      <c r="U247" s="193">
        <f t="shared" si="186"/>
        <v>-10583532.315676607</v>
      </c>
      <c r="V247" s="159">
        <v>12691.160000000002</v>
      </c>
      <c r="W247" s="160">
        <f t="shared" si="194"/>
        <v>48890.79</v>
      </c>
      <c r="X247" s="159">
        <f t="shared" si="187"/>
        <v>12691.160000000002</v>
      </c>
      <c r="Y247" s="160">
        <f t="shared" si="195"/>
        <v>48890.79</v>
      </c>
      <c r="Z247" s="302"/>
      <c r="AA247" s="161"/>
      <c r="AB247" s="161"/>
      <c r="AC247" s="189"/>
    </row>
    <row r="248" spans="1:29" ht="15.05" hidden="1" customHeight="1">
      <c r="A248" s="148">
        <v>17</v>
      </c>
      <c r="B248" s="153">
        <v>43221</v>
      </c>
      <c r="C248" s="207"/>
      <c r="D248" s="159">
        <v>47771688</v>
      </c>
      <c r="E248" s="160">
        <f t="shared" si="188"/>
        <v>285772837.84000003</v>
      </c>
      <c r="F248" s="159">
        <v>49486338.157274999</v>
      </c>
      <c r="G248" s="160">
        <f t="shared" si="189"/>
        <v>298074560.63003999</v>
      </c>
      <c r="H248" s="159">
        <f t="shared" si="184"/>
        <v>-1714650.1572749987</v>
      </c>
      <c r="I248" s="160">
        <f t="shared" si="184"/>
        <v>-12301722.790039957</v>
      </c>
      <c r="J248" s="159">
        <v>573.37901259260252</v>
      </c>
      <c r="K248" s="160">
        <f t="shared" si="190"/>
        <v>4113.696100988891</v>
      </c>
      <c r="L248" s="159">
        <f t="shared" si="185"/>
        <v>-1714076.7782624061</v>
      </c>
      <c r="M248" s="161">
        <f t="shared" si="191"/>
        <v>-12297609.093939014</v>
      </c>
      <c r="N248" s="161"/>
      <c r="O248" s="159">
        <v>-1714076.7782624066</v>
      </c>
      <c r="P248" s="160">
        <f t="shared" si="192"/>
        <v>-12297609.093939014</v>
      </c>
      <c r="Q248" s="174"/>
      <c r="R248" s="159">
        <v>0</v>
      </c>
      <c r="S248" s="160">
        <f t="shared" si="193"/>
        <v>0</v>
      </c>
      <c r="T248" s="159">
        <f t="shared" si="186"/>
        <v>-1714076.7782624066</v>
      </c>
      <c r="U248" s="193">
        <f t="shared" si="186"/>
        <v>-12297609.093939014</v>
      </c>
      <c r="V248" s="159">
        <v>13114.2</v>
      </c>
      <c r="W248" s="160">
        <f t="shared" si="194"/>
        <v>62004.990000000005</v>
      </c>
      <c r="X248" s="159">
        <f t="shared" si="187"/>
        <v>13114.2</v>
      </c>
      <c r="Y248" s="160">
        <f t="shared" si="195"/>
        <v>62004.990000000005</v>
      </c>
      <c r="Z248" s="302"/>
      <c r="AA248" s="161"/>
      <c r="AB248" s="161"/>
      <c r="AC248" s="189"/>
    </row>
    <row r="249" spans="1:29" ht="12.8" hidden="1" customHeight="1">
      <c r="A249" s="148">
        <v>17</v>
      </c>
      <c r="B249" s="153">
        <v>43252</v>
      </c>
      <c r="C249" s="189"/>
      <c r="D249" s="159">
        <v>45370738</v>
      </c>
      <c r="E249" s="160">
        <f t="shared" si="188"/>
        <v>331143575.84000003</v>
      </c>
      <c r="F249" s="159">
        <v>48418075.861244999</v>
      </c>
      <c r="G249" s="160">
        <f t="shared" si="189"/>
        <v>346492636.49128497</v>
      </c>
      <c r="H249" s="159">
        <f t="shared" si="184"/>
        <v>-3047337.8612449989</v>
      </c>
      <c r="I249" s="160">
        <f t="shared" si="184"/>
        <v>-15349060.651284933</v>
      </c>
      <c r="J249" s="159">
        <v>1019.0297807999887</v>
      </c>
      <c r="K249" s="160">
        <f t="shared" si="190"/>
        <v>5132.7258817888796</v>
      </c>
      <c r="L249" s="159">
        <f t="shared" si="185"/>
        <v>-3046318.8314641989</v>
      </c>
      <c r="M249" s="161">
        <f t="shared" si="191"/>
        <v>-15343927.925403213</v>
      </c>
      <c r="N249" s="161"/>
      <c r="O249" s="159">
        <v>-3046318.8314641993</v>
      </c>
      <c r="P249" s="160">
        <f t="shared" si="192"/>
        <v>-15343927.925403213</v>
      </c>
      <c r="Q249" s="174"/>
      <c r="R249" s="159">
        <v>0</v>
      </c>
      <c r="S249" s="160">
        <f t="shared" si="193"/>
        <v>0</v>
      </c>
      <c r="T249" s="159">
        <f t="shared" si="186"/>
        <v>-3046318.8314641993</v>
      </c>
      <c r="U249" s="193">
        <f t="shared" si="186"/>
        <v>-15343927.925403213</v>
      </c>
      <c r="V249" s="159">
        <v>12691.160000000002</v>
      </c>
      <c r="W249" s="160">
        <f t="shared" si="194"/>
        <v>74696.150000000009</v>
      </c>
      <c r="X249" s="159">
        <f t="shared" si="187"/>
        <v>12691.160000000002</v>
      </c>
      <c r="Y249" s="160">
        <f t="shared" si="195"/>
        <v>74696.150000000009</v>
      </c>
      <c r="Z249" s="302"/>
      <c r="AA249" s="161"/>
      <c r="AB249" s="161"/>
      <c r="AC249" s="189"/>
    </row>
    <row r="250" spans="1:29" ht="12.8" hidden="1" customHeight="1">
      <c r="A250" s="148">
        <v>17</v>
      </c>
      <c r="B250" s="153">
        <v>43282</v>
      </c>
      <c r="C250" s="207"/>
      <c r="D250" s="159">
        <v>58661751</v>
      </c>
      <c r="E250" s="160">
        <f t="shared" si="188"/>
        <v>389805326.84000003</v>
      </c>
      <c r="F250" s="159">
        <v>53868900.520125002</v>
      </c>
      <c r="G250" s="160">
        <f t="shared" si="189"/>
        <v>400361537.01141</v>
      </c>
      <c r="H250" s="159">
        <f t="shared" si="184"/>
        <v>4792850.4798749983</v>
      </c>
      <c r="I250" s="160">
        <f t="shared" si="184"/>
        <v>-10556210.171409965</v>
      </c>
      <c r="J250" s="159">
        <v>-1602.7292004702613</v>
      </c>
      <c r="K250" s="160">
        <f t="shared" si="190"/>
        <v>3529.9966813186184</v>
      </c>
      <c r="L250" s="159">
        <f t="shared" si="185"/>
        <v>4791247.7506745281</v>
      </c>
      <c r="M250" s="161">
        <f t="shared" si="191"/>
        <v>-10552680.174728684</v>
      </c>
      <c r="N250" s="161"/>
      <c r="O250" s="159">
        <v>4791247.750674529</v>
      </c>
      <c r="P250" s="160">
        <f t="shared" si="192"/>
        <v>-10552680.174728684</v>
      </c>
      <c r="Q250" s="174"/>
      <c r="R250" s="159">
        <v>0</v>
      </c>
      <c r="S250" s="160">
        <f t="shared" si="193"/>
        <v>0</v>
      </c>
      <c r="T250" s="159">
        <f t="shared" si="186"/>
        <v>4791247.750674529</v>
      </c>
      <c r="U250" s="193">
        <f t="shared" si="186"/>
        <v>-10552680.174728684</v>
      </c>
      <c r="V250" s="159">
        <v>13759.640000000001</v>
      </c>
      <c r="W250" s="160">
        <f t="shared" si="194"/>
        <v>88455.790000000008</v>
      </c>
      <c r="X250" s="159">
        <f t="shared" si="187"/>
        <v>13759.640000000001</v>
      </c>
      <c r="Y250" s="160">
        <f t="shared" si="195"/>
        <v>88455.790000000008</v>
      </c>
      <c r="Z250" s="302"/>
      <c r="AA250" s="161"/>
      <c r="AB250" s="161"/>
      <c r="AC250" s="189"/>
    </row>
    <row r="251" spans="1:29" ht="12.8" hidden="1" customHeight="1">
      <c r="A251" s="148">
        <v>17</v>
      </c>
      <c r="B251" s="153">
        <v>43313</v>
      </c>
      <c r="C251" s="207"/>
      <c r="D251" s="159">
        <v>58820049</v>
      </c>
      <c r="E251" s="160">
        <f t="shared" si="188"/>
        <v>448625375.84000003</v>
      </c>
      <c r="F251" s="159">
        <v>51354800.374590002</v>
      </c>
      <c r="G251" s="160">
        <f t="shared" si="189"/>
        <v>451716337.38599998</v>
      </c>
      <c r="H251" s="159">
        <f t="shared" si="184"/>
        <v>7465248.625409998</v>
      </c>
      <c r="I251" s="160">
        <f t="shared" si="184"/>
        <v>-3090961.5459999442</v>
      </c>
      <c r="J251" s="159">
        <v>-2496.3791403369978</v>
      </c>
      <c r="K251" s="160">
        <f t="shared" si="190"/>
        <v>1033.6175409816206</v>
      </c>
      <c r="L251" s="159">
        <f t="shared" si="185"/>
        <v>7462752.246269661</v>
      </c>
      <c r="M251" s="161">
        <f t="shared" si="191"/>
        <v>-3089927.9284590231</v>
      </c>
      <c r="N251" s="161"/>
      <c r="O251" s="159">
        <v>7462752.2462696619</v>
      </c>
      <c r="P251" s="160">
        <f t="shared" si="192"/>
        <v>-3089927.9284590222</v>
      </c>
      <c r="Q251" s="174"/>
      <c r="R251" s="159">
        <v>0</v>
      </c>
      <c r="S251" s="160">
        <f t="shared" si="193"/>
        <v>0</v>
      </c>
      <c r="T251" s="159">
        <f t="shared" si="186"/>
        <v>7462752.2462696619</v>
      </c>
      <c r="U251" s="193">
        <f t="shared" si="186"/>
        <v>-3089927.9284590222</v>
      </c>
      <c r="V251" s="159">
        <v>13759.640000000001</v>
      </c>
      <c r="W251" s="160">
        <f t="shared" si="194"/>
        <v>102215.43000000001</v>
      </c>
      <c r="X251" s="159">
        <f t="shared" si="187"/>
        <v>13759.640000000001</v>
      </c>
      <c r="Y251" s="160">
        <f>X251+Y250</f>
        <v>102215.43000000001</v>
      </c>
      <c r="Z251" s="302"/>
      <c r="AA251" s="161"/>
      <c r="AB251" s="161"/>
      <c r="AC251" s="189"/>
    </row>
    <row r="252" spans="1:29" ht="13.6" hidden="1" customHeight="1">
      <c r="A252" s="148">
        <v>17</v>
      </c>
      <c r="B252" s="153">
        <v>43344</v>
      </c>
      <c r="C252" s="207"/>
      <c r="D252" s="159">
        <v>46171152</v>
      </c>
      <c r="E252" s="160">
        <f t="shared" si="188"/>
        <v>494796527.84000003</v>
      </c>
      <c r="F252" s="159">
        <v>47098994.519205004</v>
      </c>
      <c r="G252" s="160">
        <f t="shared" si="189"/>
        <v>498815331.90520501</v>
      </c>
      <c r="H252" s="159">
        <f t="shared" si="184"/>
        <v>-927842.51920500398</v>
      </c>
      <c r="I252" s="160">
        <f t="shared" si="184"/>
        <v>-4018804.065204978</v>
      </c>
      <c r="J252" s="159">
        <v>310.27053842216264</v>
      </c>
      <c r="K252" s="160">
        <f t="shared" si="190"/>
        <v>1343.8880794037832</v>
      </c>
      <c r="L252" s="159">
        <f t="shared" si="185"/>
        <v>-927532.24866658181</v>
      </c>
      <c r="M252" s="161">
        <f t="shared" si="191"/>
        <v>-4017460.1771256048</v>
      </c>
      <c r="N252" s="161"/>
      <c r="O252" s="159">
        <v>-927532.24866658077</v>
      </c>
      <c r="P252" s="160">
        <f t="shared" si="192"/>
        <v>-4017460.177125603</v>
      </c>
      <c r="Q252" s="174"/>
      <c r="R252" s="159">
        <v>0</v>
      </c>
      <c r="S252" s="160">
        <f t="shared" si="193"/>
        <v>0</v>
      </c>
      <c r="T252" s="159">
        <f t="shared" si="186"/>
        <v>-927532.24866658077</v>
      </c>
      <c r="U252" s="193">
        <f t="shared" si="186"/>
        <v>-4017460.177125603</v>
      </c>
      <c r="V252" s="159">
        <v>13315.79</v>
      </c>
      <c r="W252" s="160">
        <f t="shared" si="194"/>
        <v>115531.22</v>
      </c>
      <c r="X252" s="159">
        <f t="shared" si="187"/>
        <v>13315.79</v>
      </c>
      <c r="Y252" s="160">
        <f>X252+Y251</f>
        <v>115531.22</v>
      </c>
      <c r="Z252" s="302"/>
      <c r="AA252" s="161"/>
      <c r="AB252" s="161"/>
      <c r="AC252" s="189"/>
    </row>
    <row r="253" spans="1:29" ht="12.6" hidden="1" customHeight="1">
      <c r="A253" s="148">
        <v>17</v>
      </c>
      <c r="B253" s="153">
        <v>43374</v>
      </c>
      <c r="C253" s="207"/>
      <c r="D253" s="159">
        <v>59238483</v>
      </c>
      <c r="E253" s="160">
        <f t="shared" si="188"/>
        <v>554035010.84000003</v>
      </c>
      <c r="F253" s="159">
        <v>54367737.109470002</v>
      </c>
      <c r="G253" s="160">
        <f t="shared" si="189"/>
        <v>553183069.01467502</v>
      </c>
      <c r="H253" s="159">
        <f t="shared" si="184"/>
        <v>4870745.8905299976</v>
      </c>
      <c r="I253" s="160">
        <f t="shared" si="184"/>
        <v>851941.82532501221</v>
      </c>
      <c r="J253" s="159">
        <v>-1628.7774257929996</v>
      </c>
      <c r="K253" s="160">
        <f t="shared" si="190"/>
        <v>-284.88934638921637</v>
      </c>
      <c r="L253" s="159">
        <f t="shared" si="185"/>
        <v>4869117.1131042046</v>
      </c>
      <c r="M253" s="161">
        <f t="shared" si="191"/>
        <v>851656.93597859982</v>
      </c>
      <c r="N253" s="161"/>
      <c r="O253" s="159">
        <v>4869117.1131042019</v>
      </c>
      <c r="P253" s="160">
        <f t="shared" si="192"/>
        <v>851656.93597859889</v>
      </c>
      <c r="Q253" s="174"/>
      <c r="R253" s="159">
        <v>0</v>
      </c>
      <c r="S253" s="160">
        <f t="shared" si="193"/>
        <v>0</v>
      </c>
      <c r="T253" s="159">
        <f t="shared" si="186"/>
        <v>4869117.1131042019</v>
      </c>
      <c r="U253" s="193">
        <f t="shared" si="186"/>
        <v>851656.93597859889</v>
      </c>
      <c r="V253" s="159">
        <v>14551.78</v>
      </c>
      <c r="W253" s="160">
        <f t="shared" si="194"/>
        <v>130083</v>
      </c>
      <c r="X253" s="159">
        <f t="shared" si="187"/>
        <v>14551.78</v>
      </c>
      <c r="Y253" s="160">
        <f>X253+Y252</f>
        <v>130083</v>
      </c>
      <c r="Z253" s="302"/>
      <c r="AA253" s="161"/>
      <c r="AB253" s="161"/>
      <c r="AC253" s="189"/>
    </row>
    <row r="254" spans="1:29" ht="12.6" hidden="1" customHeight="1">
      <c r="A254" s="148">
        <v>17</v>
      </c>
      <c r="B254" s="153">
        <v>43405</v>
      </c>
      <c r="C254" s="207"/>
      <c r="D254" s="159">
        <v>46428948</v>
      </c>
      <c r="E254" s="160">
        <f t="shared" si="188"/>
        <v>600463958.84000003</v>
      </c>
      <c r="F254" s="159">
        <v>59371624.015244998</v>
      </c>
      <c r="G254" s="160">
        <f t="shared" si="189"/>
        <v>612554693.02991998</v>
      </c>
      <c r="H254" s="159">
        <f t="shared" si="184"/>
        <v>-12942676.015244998</v>
      </c>
      <c r="I254" s="160">
        <f t="shared" si="184"/>
        <v>-12090734.189919949</v>
      </c>
      <c r="J254" s="159">
        <v>4328.0308594964445</v>
      </c>
      <c r="K254" s="160">
        <f t="shared" si="190"/>
        <v>4043.1415131072281</v>
      </c>
      <c r="L254" s="159">
        <f t="shared" si="185"/>
        <v>-12938347.984385502</v>
      </c>
      <c r="M254" s="161">
        <f t="shared" si="191"/>
        <v>-12086691.048406903</v>
      </c>
      <c r="N254" s="161"/>
      <c r="O254" s="159">
        <v>-12938347.984385502</v>
      </c>
      <c r="P254" s="160">
        <f t="shared" si="192"/>
        <v>-12086691.048406903</v>
      </c>
      <c r="Q254" s="174"/>
      <c r="R254" s="159">
        <v>0</v>
      </c>
      <c r="S254" s="160">
        <f t="shared" si="193"/>
        <v>0</v>
      </c>
      <c r="T254" s="159">
        <f t="shared" si="186"/>
        <v>-12938347.984385502</v>
      </c>
      <c r="U254" s="193">
        <f t="shared" si="186"/>
        <v>-12086691.048406903</v>
      </c>
      <c r="V254" s="159">
        <v>14082.36</v>
      </c>
      <c r="W254" s="160">
        <f t="shared" si="194"/>
        <v>144165.35999999999</v>
      </c>
      <c r="X254" s="159">
        <f t="shared" si="187"/>
        <v>14082.36</v>
      </c>
      <c r="Y254" s="160">
        <f>X254+Y253</f>
        <v>144165.35999999999</v>
      </c>
      <c r="Z254" s="302"/>
      <c r="AA254" s="161"/>
      <c r="AB254" s="161"/>
      <c r="AC254" s="189"/>
    </row>
    <row r="255" spans="1:29" ht="13.6" hidden="1" customHeight="1">
      <c r="A255" s="148">
        <v>17</v>
      </c>
      <c r="B255" s="153">
        <v>43435</v>
      </c>
      <c r="C255" s="207"/>
      <c r="D255" s="159">
        <v>72356113.799999997</v>
      </c>
      <c r="E255" s="160">
        <f t="shared" si="188"/>
        <v>672820072.63999999</v>
      </c>
      <c r="F255" s="159">
        <v>68512598.754299998</v>
      </c>
      <c r="G255" s="160">
        <f t="shared" si="189"/>
        <v>681067291.78421998</v>
      </c>
      <c r="H255" s="159">
        <f t="shared" si="184"/>
        <v>3843515.0456999987</v>
      </c>
      <c r="I255" s="160">
        <f t="shared" si="184"/>
        <v>-8247219.1442199945</v>
      </c>
      <c r="J255" s="159">
        <v>-1285.271431281697</v>
      </c>
      <c r="K255" s="160">
        <f t="shared" si="190"/>
        <v>2757.8700818255311</v>
      </c>
      <c r="L255" s="159">
        <f>H255+J255</f>
        <v>3842229.774268717</v>
      </c>
      <c r="M255" s="161">
        <f t="shared" si="191"/>
        <v>-8244461.2741381861</v>
      </c>
      <c r="N255" s="161"/>
      <c r="O255" s="159">
        <v>3842229.7742687166</v>
      </c>
      <c r="P255" s="160">
        <f t="shared" si="192"/>
        <v>-8244461.2741381861</v>
      </c>
      <c r="Q255" s="174"/>
      <c r="R255" s="159">
        <v>0</v>
      </c>
      <c r="S255" s="160">
        <f t="shared" si="193"/>
        <v>0</v>
      </c>
      <c r="T255" s="159">
        <f t="shared" si="186"/>
        <v>3842229.7742687166</v>
      </c>
      <c r="U255" s="193">
        <f t="shared" si="186"/>
        <v>-8244461.2741381861</v>
      </c>
      <c r="V255" s="159">
        <v>0</v>
      </c>
      <c r="W255" s="160">
        <f t="shared" si="194"/>
        <v>144165.35999999999</v>
      </c>
      <c r="X255" s="159">
        <f t="shared" si="187"/>
        <v>0</v>
      </c>
      <c r="Y255" s="160">
        <f>X255+Y254</f>
        <v>144165.35999999999</v>
      </c>
      <c r="Z255" s="302"/>
      <c r="AA255" s="161"/>
      <c r="AB255" s="161"/>
      <c r="AC255" s="189"/>
    </row>
    <row r="256" spans="1:29" ht="17.350000000000001" hidden="1" customHeight="1">
      <c r="A256" s="203"/>
      <c r="B256" s="153"/>
      <c r="C256" s="207"/>
      <c r="D256" s="187"/>
      <c r="E256" s="187"/>
      <c r="F256" s="187"/>
      <c r="G256" s="187"/>
      <c r="H256" s="187"/>
      <c r="I256" s="187"/>
      <c r="J256" s="187"/>
      <c r="K256" s="187"/>
      <c r="L256" s="363"/>
      <c r="M256" s="187"/>
      <c r="N256" s="187"/>
      <c r="O256" s="363"/>
      <c r="P256" s="187"/>
      <c r="Q256" s="201"/>
      <c r="R256" s="363"/>
      <c r="S256" s="187"/>
      <c r="T256" s="187"/>
      <c r="U256" s="202"/>
      <c r="V256" s="363"/>
      <c r="W256" s="187"/>
      <c r="X256" s="187"/>
      <c r="Y256" s="187"/>
      <c r="Z256" s="302"/>
      <c r="AA256" s="161"/>
      <c r="AB256" s="161"/>
      <c r="AC256" s="189"/>
    </row>
    <row r="257" spans="1:31" s="189" customFormat="1" ht="17.350000000000001" hidden="1" customHeight="1">
      <c r="A257" s="188" t="s">
        <v>225</v>
      </c>
      <c r="B257" s="362"/>
      <c r="C257" s="207"/>
      <c r="D257" s="161"/>
      <c r="E257" s="161">
        <f>E242+E255</f>
        <v>18753898327.913902</v>
      </c>
      <c r="F257" s="161"/>
      <c r="G257" s="161">
        <f>G242+G255</f>
        <v>18736255393.878532</v>
      </c>
      <c r="H257" s="161"/>
      <c r="I257" s="161">
        <f>I242+I255</f>
        <v>17642934.035373688</v>
      </c>
      <c r="J257" s="161"/>
      <c r="K257" s="161">
        <f>K242+K255</f>
        <v>-18663.299388381049</v>
      </c>
      <c r="L257" s="364"/>
      <c r="M257" s="161"/>
      <c r="N257" s="161">
        <f>N242+M255</f>
        <v>17624269.271568332</v>
      </c>
      <c r="O257" s="364"/>
      <c r="P257" s="161">
        <f>P242+P255</f>
        <v>14169925.571692478</v>
      </c>
      <c r="Q257" s="174"/>
      <c r="R257" s="364"/>
      <c r="S257" s="161">
        <f>S242+S255</f>
        <v>3454343.6642930694</v>
      </c>
      <c r="T257" s="161"/>
      <c r="U257" s="194">
        <f>U242+U255</f>
        <v>17624269.235985547</v>
      </c>
      <c r="V257" s="364"/>
      <c r="W257" s="161">
        <f>W242+W255</f>
        <v>1266102.1400000001</v>
      </c>
      <c r="X257" s="161"/>
      <c r="Y257" s="161">
        <f>Y242+Y255</f>
        <v>4720446.8042930672</v>
      </c>
      <c r="Z257" s="302"/>
      <c r="AA257" s="161"/>
      <c r="AB257" s="161"/>
    </row>
    <row r="258" spans="1:31" ht="17.350000000000001" hidden="1" customHeight="1">
      <c r="A258" s="203"/>
      <c r="B258" s="153"/>
      <c r="C258" s="207"/>
      <c r="D258" s="161"/>
      <c r="E258" s="161"/>
      <c r="F258" s="161"/>
      <c r="G258" s="161"/>
      <c r="H258" s="161"/>
      <c r="I258" s="161"/>
      <c r="J258" s="161"/>
      <c r="K258" s="161"/>
      <c r="L258" s="364"/>
      <c r="M258" s="161"/>
      <c r="N258" s="161"/>
      <c r="O258" s="364"/>
      <c r="P258" s="161"/>
      <c r="Q258" s="174"/>
      <c r="R258" s="364"/>
      <c r="S258" s="161"/>
      <c r="T258" s="161"/>
      <c r="U258" s="194"/>
      <c r="V258" s="364"/>
      <c r="W258" s="161"/>
      <c r="X258" s="161"/>
      <c r="Y258" s="161"/>
      <c r="Z258" s="302"/>
      <c r="AA258" s="161"/>
      <c r="AB258" s="161"/>
      <c r="AC258" s="189"/>
    </row>
    <row r="259" spans="1:31" ht="12.8" hidden="1" customHeight="1">
      <c r="A259" s="148">
        <v>18</v>
      </c>
      <c r="B259" s="153">
        <v>43466</v>
      </c>
      <c r="C259" s="207"/>
      <c r="D259" s="197">
        <v>71495914.980000004</v>
      </c>
      <c r="E259" s="177">
        <f>D259</f>
        <v>71495914.980000004</v>
      </c>
      <c r="F259" s="197">
        <v>67986610.993799999</v>
      </c>
      <c r="G259" s="177">
        <f>F259</f>
        <v>67986610.993799999</v>
      </c>
      <c r="H259" s="197">
        <f>D259-F259</f>
        <v>3509303.9862000048</v>
      </c>
      <c r="I259" s="177">
        <f>E259-G259</f>
        <v>3509303.9862000048</v>
      </c>
      <c r="J259" s="197">
        <v>-1173.5112529853359</v>
      </c>
      <c r="K259" s="177">
        <f>J259</f>
        <v>-1173.5112529853359</v>
      </c>
      <c r="L259" s="197">
        <f>H259+J259</f>
        <v>3508130.4749470195</v>
      </c>
      <c r="M259" s="187">
        <f>L259</f>
        <v>3508130.4749470195</v>
      </c>
      <c r="N259" s="177"/>
      <c r="O259" s="197">
        <v>3508130.4749470204</v>
      </c>
      <c r="P259" s="177">
        <f>O259</f>
        <v>3508130.4749470204</v>
      </c>
      <c r="Q259" s="174"/>
      <c r="R259" s="197">
        <v>0</v>
      </c>
      <c r="S259" s="177">
        <f>R259</f>
        <v>0</v>
      </c>
      <c r="T259" s="197">
        <f t="shared" ref="T259:U270" si="196">O259+R259</f>
        <v>3508130.4749470204</v>
      </c>
      <c r="U259" s="192">
        <f t="shared" si="196"/>
        <v>3508130.4749470204</v>
      </c>
      <c r="V259" s="197">
        <v>15197.22</v>
      </c>
      <c r="W259" s="177">
        <f>V259</f>
        <v>15197.22</v>
      </c>
      <c r="X259" s="197">
        <f t="shared" ref="X259:X270" si="197">R259+V259</f>
        <v>15197.22</v>
      </c>
      <c r="Y259" s="177">
        <f>X259</f>
        <v>15197.22</v>
      </c>
      <c r="Z259" s="302"/>
      <c r="AA259" s="161"/>
      <c r="AB259" s="161"/>
      <c r="AC259" s="189"/>
    </row>
    <row r="260" spans="1:31" hidden="1">
      <c r="A260" s="148">
        <v>18</v>
      </c>
      <c r="B260" s="153">
        <v>43497</v>
      </c>
      <c r="C260" s="207"/>
      <c r="D260" s="159">
        <v>87030444.400000006</v>
      </c>
      <c r="E260" s="160">
        <f t="shared" ref="E260:E270" si="198">E259+D260</f>
        <v>158526359.38</v>
      </c>
      <c r="F260" s="159">
        <v>69617840.260635003</v>
      </c>
      <c r="G260" s="160">
        <f t="shared" ref="G260:G270" si="199">G259+F260</f>
        <v>137604451.254435</v>
      </c>
      <c r="H260" s="159">
        <f t="shared" ref="H260:I270" si="200">D260-F260</f>
        <v>17412604.139365003</v>
      </c>
      <c r="I260" s="160">
        <f t="shared" si="200"/>
        <v>20921908.125564992</v>
      </c>
      <c r="J260" s="159">
        <v>-5822.7748242020607</v>
      </c>
      <c r="K260" s="160">
        <f t="shared" ref="K260:K270" si="201">K259+J260</f>
        <v>-6996.2860771873966</v>
      </c>
      <c r="L260" s="159">
        <f t="shared" ref="L260:L270" si="202">H260+J260</f>
        <v>17406781.3645408</v>
      </c>
      <c r="M260" s="161">
        <f t="shared" ref="M260:M270" si="203">M259+L260</f>
        <v>20914911.839487821</v>
      </c>
      <c r="N260" s="160"/>
      <c r="O260" s="159">
        <v>15449325.44479689</v>
      </c>
      <c r="P260" s="160">
        <f t="shared" ref="P260:P270" si="204">P259+O260</f>
        <v>18957455.91974391</v>
      </c>
      <c r="Q260" s="174"/>
      <c r="R260" s="159">
        <v>1957455.9197439104</v>
      </c>
      <c r="S260" s="160">
        <f t="shared" ref="S260:S270" si="205">R260+S259</f>
        <v>1957455.9197439104</v>
      </c>
      <c r="T260" s="159">
        <f t="shared" si="196"/>
        <v>17406781.3645408</v>
      </c>
      <c r="U260" s="193">
        <f t="shared" si="196"/>
        <v>20914911.839487821</v>
      </c>
      <c r="V260" s="159">
        <v>14004.320000000002</v>
      </c>
      <c r="W260" s="160">
        <f t="shared" ref="W260:W270" si="206">W259+V260</f>
        <v>29201.54</v>
      </c>
      <c r="X260" s="159">
        <f t="shared" si="197"/>
        <v>1971460.2397439105</v>
      </c>
      <c r="Y260" s="160">
        <f t="shared" ref="Y260:Y265" si="207">X260+Y259</f>
        <v>1986657.4597439105</v>
      </c>
      <c r="Z260" s="302"/>
      <c r="AA260" s="161"/>
      <c r="AB260" s="161"/>
      <c r="AC260" s="189"/>
      <c r="AD260" s="211"/>
    </row>
    <row r="261" spans="1:31" ht="12.8" hidden="1" customHeight="1">
      <c r="A261" s="148">
        <v>18</v>
      </c>
      <c r="B261" s="153">
        <v>43525</v>
      </c>
      <c r="C261" s="207"/>
      <c r="D261" s="159">
        <v>86958496.599999994</v>
      </c>
      <c r="E261" s="160">
        <f t="shared" si="198"/>
        <v>245484855.97999999</v>
      </c>
      <c r="F261" s="161">
        <v>64717359.840000004</v>
      </c>
      <c r="G261" s="160">
        <f t="shared" si="199"/>
        <v>202321811.09443501</v>
      </c>
      <c r="H261" s="161">
        <f t="shared" si="200"/>
        <v>22241136.75999999</v>
      </c>
      <c r="I261" s="161">
        <f t="shared" si="200"/>
        <v>43163044.885564983</v>
      </c>
      <c r="J261" s="159">
        <v>-7437.436132542789</v>
      </c>
      <c r="K261" s="161">
        <f t="shared" si="201"/>
        <v>-14433.722209730186</v>
      </c>
      <c r="L261" s="159">
        <f t="shared" si="202"/>
        <v>22233699.323867448</v>
      </c>
      <c r="M261" s="161">
        <f t="shared" si="203"/>
        <v>43148611.163355269</v>
      </c>
      <c r="N261" s="161"/>
      <c r="O261" s="159">
        <v>9857405.1965916194</v>
      </c>
      <c r="P261" s="161">
        <f t="shared" si="204"/>
        <v>28814861.11633553</v>
      </c>
      <c r="Q261" s="174"/>
      <c r="R261" s="159">
        <v>12376294.12727583</v>
      </c>
      <c r="S261" s="161">
        <f t="shared" si="205"/>
        <v>14333750.047019741</v>
      </c>
      <c r="T261" s="159">
        <f t="shared" si="196"/>
        <v>22233699.323867448</v>
      </c>
      <c r="U261" s="194">
        <f t="shared" si="196"/>
        <v>43148611.163355269</v>
      </c>
      <c r="V261" s="159">
        <v>25565.37</v>
      </c>
      <c r="W261" s="161">
        <f t="shared" si="206"/>
        <v>54766.91</v>
      </c>
      <c r="X261" s="159">
        <f t="shared" si="197"/>
        <v>12401859.497275829</v>
      </c>
      <c r="Y261" s="160">
        <f t="shared" si="207"/>
        <v>14388516.957019739</v>
      </c>
      <c r="Z261" s="302"/>
      <c r="AA261" s="161"/>
      <c r="AB261" s="161"/>
      <c r="AC261" s="189"/>
    </row>
    <row r="262" spans="1:31" ht="12.8" hidden="1" customHeight="1">
      <c r="A262" s="148">
        <v>18</v>
      </c>
      <c r="B262" s="153">
        <v>43556</v>
      </c>
      <c r="C262" s="207"/>
      <c r="D262" s="159">
        <v>56387717</v>
      </c>
      <c r="E262" s="160">
        <f t="shared" si="198"/>
        <v>301872572.98000002</v>
      </c>
      <c r="F262" s="161">
        <v>54418140.703485005</v>
      </c>
      <c r="G262" s="160">
        <f t="shared" si="199"/>
        <v>256739951.79792002</v>
      </c>
      <c r="H262" s="159">
        <f t="shared" si="200"/>
        <v>1969576.2965149954</v>
      </c>
      <c r="I262" s="160">
        <f t="shared" si="200"/>
        <v>45132621.182080001</v>
      </c>
      <c r="J262" s="159">
        <v>-658.62631355458871</v>
      </c>
      <c r="K262" s="160">
        <f t="shared" si="201"/>
        <v>-15092.348523284774</v>
      </c>
      <c r="L262" s="159">
        <f t="shared" si="202"/>
        <v>1968917.6702014408</v>
      </c>
      <c r="M262" s="161">
        <f t="shared" si="203"/>
        <v>45117528.833556712</v>
      </c>
      <c r="N262" s="161"/>
      <c r="O262" s="159">
        <v>196891.76702013612</v>
      </c>
      <c r="P262" s="160">
        <f t="shared" si="204"/>
        <v>29011752.883355666</v>
      </c>
      <c r="Q262" s="174"/>
      <c r="R262" s="159">
        <v>1772025.9031812996</v>
      </c>
      <c r="S262" s="160">
        <f t="shared" si="205"/>
        <v>16105775.95020104</v>
      </c>
      <c r="T262" s="159">
        <f t="shared" si="196"/>
        <v>1968917.6702014357</v>
      </c>
      <c r="U262" s="193">
        <f t="shared" si="196"/>
        <v>45117528.833556704</v>
      </c>
      <c r="V262" s="159">
        <v>79945.5</v>
      </c>
      <c r="W262" s="160">
        <f t="shared" si="206"/>
        <v>134712.41</v>
      </c>
      <c r="X262" s="159">
        <f t="shared" si="197"/>
        <v>1851971.4031812996</v>
      </c>
      <c r="Y262" s="160">
        <f t="shared" si="207"/>
        <v>16240488.360201038</v>
      </c>
      <c r="Z262" s="302"/>
      <c r="AA262" s="161"/>
      <c r="AB262" s="161"/>
      <c r="AC262" s="189"/>
    </row>
    <row r="263" spans="1:31" ht="15.05" hidden="1" customHeight="1">
      <c r="A263" s="148">
        <v>18</v>
      </c>
      <c r="B263" s="153">
        <v>43586</v>
      </c>
      <c r="C263" s="207"/>
      <c r="D263" s="159">
        <v>48962925</v>
      </c>
      <c r="E263" s="160">
        <f t="shared" si="198"/>
        <v>350835497.98000002</v>
      </c>
      <c r="F263" s="159">
        <v>48017267.188855998</v>
      </c>
      <c r="G263" s="160">
        <f t="shared" si="199"/>
        <v>304757218.98677599</v>
      </c>
      <c r="H263" s="159">
        <f t="shared" si="200"/>
        <v>945657.81114400178</v>
      </c>
      <c r="I263" s="160">
        <f t="shared" si="200"/>
        <v>46078278.993224025</v>
      </c>
      <c r="J263" s="159">
        <v>-316.22797204647213</v>
      </c>
      <c r="K263" s="160">
        <f t="shared" si="201"/>
        <v>-15408.576495331246</v>
      </c>
      <c r="L263" s="159">
        <f t="shared" si="202"/>
        <v>945341.58317195531</v>
      </c>
      <c r="M263" s="161">
        <f t="shared" si="203"/>
        <v>46062870.416728668</v>
      </c>
      <c r="N263" s="161"/>
      <c r="O263" s="159">
        <v>94534.15831720084</v>
      </c>
      <c r="P263" s="160">
        <f t="shared" si="204"/>
        <v>29106287.041672867</v>
      </c>
      <c r="Q263" s="174"/>
      <c r="R263" s="159">
        <v>850807.42485476285</v>
      </c>
      <c r="S263" s="160">
        <f t="shared" si="205"/>
        <v>16956583.375055805</v>
      </c>
      <c r="T263" s="159">
        <f t="shared" si="196"/>
        <v>945341.58317196369</v>
      </c>
      <c r="U263" s="193">
        <f t="shared" si="196"/>
        <v>46062870.416728675</v>
      </c>
      <c r="V263" s="159">
        <v>90666.28</v>
      </c>
      <c r="W263" s="160">
        <f t="shared" si="206"/>
        <v>225378.69</v>
      </c>
      <c r="X263" s="159">
        <f t="shared" si="197"/>
        <v>941473.70485476288</v>
      </c>
      <c r="Y263" s="160">
        <f t="shared" si="207"/>
        <v>17181962.065055802</v>
      </c>
      <c r="Z263" s="302"/>
      <c r="AA263" s="161"/>
      <c r="AB263" s="161"/>
      <c r="AC263" s="189"/>
    </row>
    <row r="264" spans="1:31" ht="12.8" hidden="1" customHeight="1">
      <c r="A264" s="148">
        <v>18</v>
      </c>
      <c r="B264" s="153">
        <v>43617</v>
      </c>
      <c r="C264" s="189"/>
      <c r="D264" s="159">
        <v>48249497</v>
      </c>
      <c r="E264" s="160">
        <f t="shared" si="198"/>
        <v>399084994.98000002</v>
      </c>
      <c r="F264" s="159">
        <v>47914274.64254</v>
      </c>
      <c r="G264" s="160">
        <f t="shared" si="199"/>
        <v>352671493.62931597</v>
      </c>
      <c r="H264" s="159">
        <f t="shared" si="200"/>
        <v>335222.35745999962</v>
      </c>
      <c r="I264" s="160">
        <f t="shared" si="200"/>
        <v>46413501.350684047</v>
      </c>
      <c r="J264" s="159">
        <v>-112.09835633460898</v>
      </c>
      <c r="K264" s="160">
        <f t="shared" si="201"/>
        <v>-15520.674851665855</v>
      </c>
      <c r="L264" s="159">
        <f t="shared" si="202"/>
        <v>335110.25910366501</v>
      </c>
      <c r="M264" s="161">
        <f t="shared" si="203"/>
        <v>46397980.675832331</v>
      </c>
      <c r="N264" s="161"/>
      <c r="O264" s="159">
        <v>33511.025910370052</v>
      </c>
      <c r="P264" s="160">
        <f t="shared" si="204"/>
        <v>29139798.067583237</v>
      </c>
      <c r="Q264" s="174"/>
      <c r="R264" s="159">
        <v>301599.23319329321</v>
      </c>
      <c r="S264" s="160">
        <f t="shared" si="205"/>
        <v>17258182.608249098</v>
      </c>
      <c r="T264" s="159">
        <f t="shared" si="196"/>
        <v>335110.25910366327</v>
      </c>
      <c r="U264" s="193">
        <f t="shared" si="196"/>
        <v>46397980.675832331</v>
      </c>
      <c r="V264" s="159">
        <v>91474.8</v>
      </c>
      <c r="W264" s="160">
        <f t="shared" si="206"/>
        <v>316853.49</v>
      </c>
      <c r="X264" s="159">
        <f t="shared" si="197"/>
        <v>393074.0331932932</v>
      </c>
      <c r="Y264" s="160">
        <f t="shared" si="207"/>
        <v>17575036.098249096</v>
      </c>
      <c r="Z264" s="302"/>
      <c r="AA264" s="161"/>
      <c r="AB264" s="161"/>
      <c r="AC264" s="189"/>
    </row>
    <row r="265" spans="1:31" ht="12.8" hidden="1" customHeight="1">
      <c r="A265" s="148">
        <v>18</v>
      </c>
      <c r="B265" s="153">
        <v>43647</v>
      </c>
      <c r="C265" s="207"/>
      <c r="D265" s="159">
        <v>49805684</v>
      </c>
      <c r="E265" s="160">
        <f t="shared" si="198"/>
        <v>448890678.98000002</v>
      </c>
      <c r="F265" s="159">
        <v>48918347.961571999</v>
      </c>
      <c r="G265" s="160">
        <f t="shared" si="199"/>
        <v>401589841.59088796</v>
      </c>
      <c r="H265" s="159">
        <f t="shared" si="200"/>
        <v>887336.03842800111</v>
      </c>
      <c r="I265" s="160">
        <f t="shared" si="200"/>
        <v>47300837.389112055</v>
      </c>
      <c r="J265" s="159">
        <v>-296.72517125029117</v>
      </c>
      <c r="K265" s="160">
        <f t="shared" si="201"/>
        <v>-15817.400022916147</v>
      </c>
      <c r="L265" s="159">
        <f t="shared" si="202"/>
        <v>887039.31325675081</v>
      </c>
      <c r="M265" s="161">
        <f t="shared" si="203"/>
        <v>47285019.989089079</v>
      </c>
      <c r="N265" s="161"/>
      <c r="O265" s="159">
        <v>88703.931325674057</v>
      </c>
      <c r="P265" s="160">
        <f t="shared" si="204"/>
        <v>29228501.998908911</v>
      </c>
      <c r="Q265" s="174"/>
      <c r="R265" s="159">
        <v>798335.38193107396</v>
      </c>
      <c r="S265" s="160">
        <f t="shared" si="205"/>
        <v>18056517.990180172</v>
      </c>
      <c r="T265" s="159">
        <f t="shared" si="196"/>
        <v>887039.31325674802</v>
      </c>
      <c r="U265" s="193">
        <f t="shared" si="196"/>
        <v>47285019.989089087</v>
      </c>
      <c r="V265" s="159">
        <v>96873.33</v>
      </c>
      <c r="W265" s="160">
        <f t="shared" si="206"/>
        <v>413726.82</v>
      </c>
      <c r="X265" s="159">
        <f t="shared" si="197"/>
        <v>895208.71193107392</v>
      </c>
      <c r="Y265" s="160">
        <f t="shared" si="207"/>
        <v>18470244.810180169</v>
      </c>
      <c r="Z265" s="302"/>
      <c r="AA265" s="161"/>
      <c r="AB265" s="161"/>
      <c r="AC265" s="189"/>
    </row>
    <row r="266" spans="1:31" ht="12.8" hidden="1" customHeight="1">
      <c r="A266" s="148">
        <v>18</v>
      </c>
      <c r="B266" s="153">
        <v>43678</v>
      </c>
      <c r="C266" s="207"/>
      <c r="D266" s="159">
        <v>52289476</v>
      </c>
      <c r="E266" s="160">
        <f t="shared" si="198"/>
        <v>501180154.98000002</v>
      </c>
      <c r="F266" s="159">
        <v>54061515.148332</v>
      </c>
      <c r="G266" s="160">
        <f t="shared" si="199"/>
        <v>455651356.73921996</v>
      </c>
      <c r="H266" s="159">
        <f t="shared" si="200"/>
        <v>-1772039.1483319998</v>
      </c>
      <c r="I266" s="160">
        <f t="shared" si="200"/>
        <v>45528798.240780056</v>
      </c>
      <c r="J266" s="159">
        <v>592.5698912020307</v>
      </c>
      <c r="K266" s="160">
        <f t="shared" si="201"/>
        <v>-15224.830131714116</v>
      </c>
      <c r="L266" s="159">
        <f t="shared" si="202"/>
        <v>-1771446.5784407977</v>
      </c>
      <c r="M266" s="161">
        <f t="shared" si="203"/>
        <v>45513573.410648279</v>
      </c>
      <c r="N266" s="161"/>
      <c r="O266" s="159">
        <v>-177144.65784408152</v>
      </c>
      <c r="P266" s="160">
        <f t="shared" si="204"/>
        <v>29051357.341064829</v>
      </c>
      <c r="Q266" s="174"/>
      <c r="R266" s="159">
        <v>-1594301.9205967188</v>
      </c>
      <c r="S266" s="160">
        <f t="shared" si="205"/>
        <v>16462216.069583453</v>
      </c>
      <c r="T266" s="159">
        <f t="shared" si="196"/>
        <v>-1771446.5784408003</v>
      </c>
      <c r="U266" s="193">
        <f t="shared" si="196"/>
        <v>45513573.410648286</v>
      </c>
      <c r="V266" s="159">
        <v>100242.01000000001</v>
      </c>
      <c r="W266" s="160">
        <f t="shared" si="206"/>
        <v>513968.83</v>
      </c>
      <c r="X266" s="159">
        <f t="shared" si="197"/>
        <v>-1494059.9105967188</v>
      </c>
      <c r="Y266" s="160">
        <f>X266+Y265</f>
        <v>16976184.899583451</v>
      </c>
      <c r="Z266" s="302"/>
      <c r="AA266" s="161"/>
      <c r="AB266" s="161"/>
      <c r="AC266" s="189"/>
    </row>
    <row r="267" spans="1:31" ht="13.6" hidden="1" customHeight="1">
      <c r="A267" s="148">
        <v>18</v>
      </c>
      <c r="B267" s="153">
        <v>43709</v>
      </c>
      <c r="C267" s="207"/>
      <c r="D267" s="159">
        <v>50952508.030000001</v>
      </c>
      <c r="E267" s="160">
        <f t="shared" si="198"/>
        <v>552132663.00999999</v>
      </c>
      <c r="F267" s="159">
        <v>47608643.248690002</v>
      </c>
      <c r="G267" s="160">
        <f t="shared" si="199"/>
        <v>503259999.98790997</v>
      </c>
      <c r="H267" s="159">
        <f>D267-F267</f>
        <v>3343864.7813099995</v>
      </c>
      <c r="I267" s="160">
        <f t="shared" si="200"/>
        <v>48872663.022090018</v>
      </c>
      <c r="J267" s="159">
        <v>-1118.188382870052</v>
      </c>
      <c r="K267" s="160">
        <f t="shared" si="201"/>
        <v>-16343.018514584168</v>
      </c>
      <c r="L267" s="159">
        <f>H267+J267</f>
        <v>3342746.5929271295</v>
      </c>
      <c r="M267" s="161">
        <f t="shared" si="203"/>
        <v>48856320.003575407</v>
      </c>
      <c r="N267" s="161"/>
      <c r="O267" s="159">
        <v>334274.65929271281</v>
      </c>
      <c r="P267" s="160">
        <f t="shared" si="204"/>
        <v>29385632.000357542</v>
      </c>
      <c r="Q267" s="174"/>
      <c r="R267" s="159">
        <v>3008471.9336344153</v>
      </c>
      <c r="S267" s="160">
        <f t="shared" si="205"/>
        <v>19470688.003217869</v>
      </c>
      <c r="T267" s="159">
        <f t="shared" si="196"/>
        <v>3342746.5929271281</v>
      </c>
      <c r="U267" s="193">
        <f t="shared" si="196"/>
        <v>48856320.003575414</v>
      </c>
      <c r="V267" s="159">
        <v>90487.1</v>
      </c>
      <c r="W267" s="160">
        <f t="shared" si="206"/>
        <v>604455.93000000005</v>
      </c>
      <c r="X267" s="159">
        <f t="shared" si="197"/>
        <v>3098959.0336344154</v>
      </c>
      <c r="Y267" s="160">
        <f>X267+Y266</f>
        <v>20075143.933217868</v>
      </c>
      <c r="Z267" s="302"/>
      <c r="AA267" s="161"/>
      <c r="AB267" s="161"/>
      <c r="AC267" s="189"/>
    </row>
    <row r="268" spans="1:31" ht="12.6" hidden="1" customHeight="1">
      <c r="A268" s="148">
        <v>18</v>
      </c>
      <c r="B268" s="153">
        <v>43739</v>
      </c>
      <c r="C268" s="207"/>
      <c r="D268" s="159">
        <v>63430625.479999997</v>
      </c>
      <c r="E268" s="160">
        <f t="shared" si="198"/>
        <v>615563288.49000001</v>
      </c>
      <c r="F268" s="159">
        <v>56232348.521513999</v>
      </c>
      <c r="G268" s="160">
        <f t="shared" si="199"/>
        <v>559492348.50942397</v>
      </c>
      <c r="H268" s="159">
        <f t="shared" si="200"/>
        <v>7198276.9584859982</v>
      </c>
      <c r="I268" s="160">
        <f t="shared" si="200"/>
        <v>56070939.980576038</v>
      </c>
      <c r="J268" s="159">
        <v>-2407.1038149176165</v>
      </c>
      <c r="K268" s="160">
        <f t="shared" si="201"/>
        <v>-18750.122329501784</v>
      </c>
      <c r="L268" s="159">
        <f t="shared" si="202"/>
        <v>7195869.8546710806</v>
      </c>
      <c r="M268" s="161">
        <f t="shared" si="203"/>
        <v>56052189.85824649</v>
      </c>
      <c r="N268" s="161"/>
      <c r="O268" s="159">
        <v>719586.9854671061</v>
      </c>
      <c r="P268" s="160">
        <f t="shared" si="204"/>
        <v>30105218.985824648</v>
      </c>
      <c r="Q268" s="174"/>
      <c r="R268" s="159">
        <v>6476282.8692039773</v>
      </c>
      <c r="S268" s="160">
        <f t="shared" si="205"/>
        <v>25946970.872421846</v>
      </c>
      <c r="T268" s="159">
        <f t="shared" si="196"/>
        <v>7195869.8546710834</v>
      </c>
      <c r="U268" s="193">
        <f t="shared" si="196"/>
        <v>56052189.85824649</v>
      </c>
      <c r="V268" s="159">
        <v>106492.2</v>
      </c>
      <c r="W268" s="160">
        <f t="shared" si="206"/>
        <v>710948.13</v>
      </c>
      <c r="X268" s="159">
        <f t="shared" si="197"/>
        <v>6582775.0692039775</v>
      </c>
      <c r="Y268" s="160">
        <f>X268+Y267</f>
        <v>26657919.002421845</v>
      </c>
      <c r="Z268" s="302"/>
      <c r="AA268" s="161"/>
      <c r="AB268" s="161"/>
      <c r="AC268" s="189"/>
    </row>
    <row r="269" spans="1:31" ht="12.6" hidden="1" customHeight="1">
      <c r="A269" s="148">
        <v>18</v>
      </c>
      <c r="B269" s="153">
        <v>43770</v>
      </c>
      <c r="C269" s="207"/>
      <c r="D269" s="159">
        <v>64259945.170000002</v>
      </c>
      <c r="E269" s="160">
        <f t="shared" si="198"/>
        <v>679823233.65999997</v>
      </c>
      <c r="F269" s="159">
        <v>58876401.872855999</v>
      </c>
      <c r="G269" s="160">
        <f t="shared" si="199"/>
        <v>618368750.38227999</v>
      </c>
      <c r="H269" s="159">
        <f t="shared" si="200"/>
        <v>5383543.2971440032</v>
      </c>
      <c r="I269" s="160">
        <f t="shared" si="200"/>
        <v>61454483.277719975</v>
      </c>
      <c r="J269" s="159">
        <v>-1800.2568785650656</v>
      </c>
      <c r="K269" s="160">
        <f t="shared" si="201"/>
        <v>-20550.37920806685</v>
      </c>
      <c r="L269" s="159">
        <f t="shared" si="202"/>
        <v>5381743.0402654381</v>
      </c>
      <c r="M269" s="161">
        <f t="shared" si="203"/>
        <v>61433932.898511931</v>
      </c>
      <c r="N269" s="161"/>
      <c r="O269" s="159">
        <v>538174.30402654409</v>
      </c>
      <c r="P269" s="160">
        <f t="shared" si="204"/>
        <v>30643393.289851192</v>
      </c>
      <c r="Q269" s="174"/>
      <c r="R269" s="159">
        <v>4843568.7362388968</v>
      </c>
      <c r="S269" s="160">
        <f t="shared" si="205"/>
        <v>30790539.608660743</v>
      </c>
      <c r="T269" s="159">
        <f t="shared" si="196"/>
        <v>5381743.0402654409</v>
      </c>
      <c r="U269" s="193">
        <f t="shared" si="196"/>
        <v>61433932.898511931</v>
      </c>
      <c r="V269" s="159">
        <v>131696.04999999999</v>
      </c>
      <c r="W269" s="160">
        <f t="shared" si="206"/>
        <v>842644.17999999993</v>
      </c>
      <c r="X269" s="159">
        <f t="shared" si="197"/>
        <v>4975264.7862388967</v>
      </c>
      <c r="Y269" s="160">
        <f>X269+Y268</f>
        <v>31633183.788660742</v>
      </c>
      <c r="Z269" s="302"/>
      <c r="AA269" s="161"/>
      <c r="AB269" s="161"/>
      <c r="AC269" s="189"/>
    </row>
    <row r="270" spans="1:31" ht="13.6" hidden="1" customHeight="1">
      <c r="A270" s="148">
        <v>18</v>
      </c>
      <c r="B270" s="153">
        <v>43800</v>
      </c>
      <c r="C270" s="207"/>
      <c r="D270" s="165">
        <v>76438835</v>
      </c>
      <c r="E270" s="166">
        <f t="shared" si="198"/>
        <v>756262068.65999997</v>
      </c>
      <c r="F270" s="165">
        <v>70638693.549506009</v>
      </c>
      <c r="G270" s="166">
        <f t="shared" si="199"/>
        <v>689007443.93178606</v>
      </c>
      <c r="H270" s="165">
        <f t="shared" si="200"/>
        <v>5800141.4504939914</v>
      </c>
      <c r="I270" s="166">
        <f t="shared" si="200"/>
        <v>67254624.728213906</v>
      </c>
      <c r="J270" s="165">
        <v>-1939.5673010451719</v>
      </c>
      <c r="K270" s="166">
        <f t="shared" si="201"/>
        <v>-22489.946509112022</v>
      </c>
      <c r="L270" s="165">
        <f t="shared" si="202"/>
        <v>5798201.8831929462</v>
      </c>
      <c r="M270" s="167">
        <f t="shared" si="203"/>
        <v>67232134.781704873</v>
      </c>
      <c r="N270" s="167"/>
      <c r="O270" s="165">
        <v>579820.18831929564</v>
      </c>
      <c r="P270" s="166">
        <f t="shared" si="204"/>
        <v>31223213.478170488</v>
      </c>
      <c r="Q270" s="168"/>
      <c r="R270" s="165">
        <v>5218381.6948736459</v>
      </c>
      <c r="S270" s="166">
        <f t="shared" si="205"/>
        <v>36008921.303534389</v>
      </c>
      <c r="T270" s="165">
        <f t="shared" si="196"/>
        <v>5798201.8831929415</v>
      </c>
      <c r="U270" s="195">
        <f t="shared" si="196"/>
        <v>67232134.781704873</v>
      </c>
      <c r="V270" s="165">
        <v>158413.94</v>
      </c>
      <c r="W270" s="166">
        <f t="shared" si="206"/>
        <v>1001058.1199999999</v>
      </c>
      <c r="X270" s="165">
        <f t="shared" si="197"/>
        <v>5376795.6348736463</v>
      </c>
      <c r="Y270" s="166">
        <f>X270+Y269</f>
        <v>37009979.423534386</v>
      </c>
      <c r="Z270" s="302"/>
      <c r="AA270" s="161"/>
      <c r="AB270" s="161"/>
      <c r="AC270" s="189"/>
      <c r="AE270" s="182"/>
    </row>
    <row r="271" spans="1:31" ht="13.6" customHeight="1">
      <c r="A271" s="148"/>
      <c r="B271" s="153"/>
      <c r="C271" s="207"/>
      <c r="D271" s="161"/>
      <c r="E271" s="161"/>
      <c r="F271" s="161"/>
      <c r="G271" s="161"/>
      <c r="H271" s="161"/>
      <c r="I271" s="161"/>
      <c r="J271" s="161"/>
      <c r="K271" s="161"/>
      <c r="L271" s="161"/>
      <c r="M271" s="161"/>
      <c r="N271" s="161"/>
      <c r="O271" s="161"/>
      <c r="P271" s="161"/>
      <c r="Q271" s="174"/>
      <c r="R271" s="161"/>
      <c r="S271" s="161"/>
      <c r="T271" s="161"/>
      <c r="U271" s="194"/>
      <c r="V271" s="161"/>
      <c r="W271" s="161"/>
      <c r="X271" s="161"/>
      <c r="Y271" s="161"/>
      <c r="Z271" s="302"/>
      <c r="AA271" s="161"/>
      <c r="AB271" s="161"/>
      <c r="AC271" s="189"/>
      <c r="AE271" s="182"/>
    </row>
    <row r="272" spans="1:31" ht="13.6" hidden="1" customHeight="1">
      <c r="A272" s="204" t="s">
        <v>299</v>
      </c>
      <c r="B272" s="206" t="s">
        <v>224</v>
      </c>
      <c r="C272" s="207"/>
      <c r="D272" s="161"/>
      <c r="E272" s="161"/>
      <c r="F272" s="161"/>
      <c r="G272" s="161"/>
      <c r="H272" s="161"/>
      <c r="I272" s="161"/>
      <c r="J272" s="161"/>
      <c r="K272" s="161"/>
      <c r="L272" s="161"/>
      <c r="M272" s="161"/>
      <c r="N272" s="161"/>
      <c r="O272" s="161"/>
      <c r="P272" s="161"/>
      <c r="Q272" s="174"/>
      <c r="R272" s="189"/>
      <c r="S272" s="161">
        <v>-39463265.023754649</v>
      </c>
      <c r="T272" s="161"/>
      <c r="U272" s="194">
        <v>-39463265</v>
      </c>
      <c r="V272" s="189"/>
      <c r="W272" s="161">
        <v>-2267159.8499999968</v>
      </c>
      <c r="X272" s="161"/>
      <c r="Y272" s="161">
        <f>W272+S272</f>
        <v>-41730424.873754643</v>
      </c>
      <c r="Z272" s="302"/>
      <c r="AA272" s="161"/>
      <c r="AB272" s="161"/>
      <c r="AC272" s="189"/>
      <c r="AE272" s="182"/>
    </row>
    <row r="273" spans="1:31" ht="13.6" hidden="1" customHeight="1">
      <c r="A273" s="148"/>
      <c r="B273" s="206"/>
      <c r="C273" s="207"/>
      <c r="D273" s="161"/>
      <c r="E273" s="161"/>
      <c r="F273" s="161"/>
      <c r="G273" s="161"/>
      <c r="H273" s="161"/>
      <c r="I273" s="161"/>
      <c r="J273" s="161"/>
      <c r="K273" s="161"/>
      <c r="L273" s="161"/>
      <c r="M273" s="161"/>
      <c r="N273" s="161"/>
      <c r="O273" s="161"/>
      <c r="P273" s="161"/>
      <c r="Q273" s="174"/>
      <c r="R273" s="189"/>
      <c r="S273" s="161"/>
      <c r="T273" s="161"/>
      <c r="U273" s="194"/>
      <c r="V273" s="189"/>
      <c r="W273" s="161"/>
      <c r="X273" s="161"/>
      <c r="Y273" s="161"/>
      <c r="Z273" s="302"/>
      <c r="AA273" s="161"/>
      <c r="AB273" s="161"/>
      <c r="AC273" s="189"/>
      <c r="AE273" s="182"/>
    </row>
    <row r="274" spans="1:31" ht="13.6" hidden="1" customHeight="1">
      <c r="A274" s="188" t="s">
        <v>300</v>
      </c>
      <c r="B274" s="206"/>
      <c r="C274" s="207"/>
      <c r="D274" s="161"/>
      <c r="E274" s="161">
        <f>E257+E270</f>
        <v>19510160396.573902</v>
      </c>
      <c r="F274" s="161"/>
      <c r="G274" s="161">
        <f>G257+G270</f>
        <v>19425262837.810318</v>
      </c>
      <c r="H274" s="161"/>
      <c r="I274" s="161">
        <f>I257+I270</f>
        <v>84897558.763587594</v>
      </c>
      <c r="J274" s="161"/>
      <c r="K274" s="161">
        <f>K257+K270</f>
        <v>-41153.245897493071</v>
      </c>
      <c r="L274" s="161"/>
      <c r="M274" s="161"/>
      <c r="N274" s="161">
        <f>N257+M270</f>
        <v>84856404.053273201</v>
      </c>
      <c r="O274" s="161"/>
      <c r="P274" s="161">
        <f>P257+P270</f>
        <v>45393139.049862966</v>
      </c>
      <c r="Q274" s="174"/>
      <c r="R274" s="189"/>
      <c r="S274" s="161">
        <f>S257+S270+S272</f>
        <v>-5.5927194654941559E-2</v>
      </c>
      <c r="T274" s="161"/>
      <c r="U274" s="194">
        <f>U257+U270+U272</f>
        <v>45393139.01769042</v>
      </c>
      <c r="V274" s="189"/>
      <c r="W274" s="161">
        <f>W257+W270+W272</f>
        <v>0.41000000294297934</v>
      </c>
      <c r="X274" s="161"/>
      <c r="Y274" s="161">
        <f>+Y257+Y270+Y272-1</f>
        <v>0.35407280921936035</v>
      </c>
      <c r="Z274" s="302"/>
      <c r="AA274" s="161"/>
      <c r="AB274" s="161"/>
      <c r="AC274" s="189"/>
      <c r="AE274" s="182"/>
    </row>
    <row r="275" spans="1:31" ht="15.05" hidden="1" customHeight="1">
      <c r="A275" s="203"/>
      <c r="B275" s="153"/>
      <c r="C275" s="207"/>
      <c r="D275" s="161"/>
      <c r="E275" s="161"/>
      <c r="F275" s="161"/>
      <c r="G275" s="161"/>
      <c r="H275" s="161"/>
      <c r="I275" s="161"/>
      <c r="J275" s="161"/>
      <c r="K275" s="161"/>
      <c r="L275" s="364"/>
      <c r="M275" s="161"/>
      <c r="N275" s="161"/>
      <c r="O275" s="364"/>
      <c r="P275" s="161"/>
      <c r="Q275" s="174"/>
      <c r="R275" s="364"/>
      <c r="S275" s="161"/>
      <c r="T275" s="161"/>
      <c r="U275" s="194"/>
      <c r="V275" s="364"/>
      <c r="W275" s="161"/>
      <c r="X275" s="161"/>
      <c r="Y275" s="161"/>
      <c r="Z275" s="302"/>
      <c r="AA275" s="161"/>
      <c r="AB275" s="161"/>
      <c r="AC275" s="189"/>
      <c r="AE275" s="182"/>
    </row>
    <row r="276" spans="1:31" ht="12.8" hidden="1" customHeight="1">
      <c r="A276" s="148">
        <v>19</v>
      </c>
      <c r="B276" s="153">
        <v>43831</v>
      </c>
      <c r="C276" s="207"/>
      <c r="D276" s="197">
        <v>76948267.980000004</v>
      </c>
      <c r="E276" s="177">
        <f>D276</f>
        <v>76948267.980000004</v>
      </c>
      <c r="F276" s="197">
        <v>67140273.630697995</v>
      </c>
      <c r="G276" s="177">
        <f>F276</f>
        <v>67140273.630697995</v>
      </c>
      <c r="H276" s="197">
        <f>D276-F276</f>
        <v>9807994.3493020087</v>
      </c>
      <c r="I276" s="177">
        <f>E276-G276</f>
        <v>9807994.3493020087</v>
      </c>
      <c r="J276" s="197">
        <v>-3279.7933104056865</v>
      </c>
      <c r="K276" s="177">
        <f>J276</f>
        <v>-3279.7933104056865</v>
      </c>
      <c r="L276" s="197">
        <f>H276+J276</f>
        <v>9804714.5559916031</v>
      </c>
      <c r="M276" s="187">
        <f>L276</f>
        <v>9804714.5559916031</v>
      </c>
      <c r="N276" s="177"/>
      <c r="O276" s="197">
        <v>9804714.5559916049</v>
      </c>
      <c r="P276" s="177">
        <f>O276</f>
        <v>9804714.5559916049</v>
      </c>
      <c r="Q276" s="174"/>
      <c r="R276" s="197">
        <v>0</v>
      </c>
      <c r="S276" s="177">
        <f>R276</f>
        <v>0</v>
      </c>
      <c r="T276" s="197">
        <f t="shared" ref="T276:U287" si="208">O276+R276</f>
        <v>9804714.5559916049</v>
      </c>
      <c r="U276" s="192">
        <f t="shared" si="208"/>
        <v>9804714.5559916049</v>
      </c>
      <c r="V276" s="197">
        <v>166243.06</v>
      </c>
      <c r="W276" s="177">
        <f>V276</f>
        <v>166243.06</v>
      </c>
      <c r="X276" s="197">
        <f t="shared" ref="X276:X287" si="209">R276+V276</f>
        <v>166243.06</v>
      </c>
      <c r="Y276" s="177">
        <f>X276</f>
        <v>166243.06</v>
      </c>
      <c r="Z276" s="302"/>
      <c r="AA276" s="161"/>
      <c r="AB276" s="161"/>
      <c r="AC276" s="189"/>
      <c r="AE276" s="182"/>
    </row>
    <row r="277" spans="1:31" ht="13.6" hidden="1" customHeight="1">
      <c r="A277" s="148">
        <v>19</v>
      </c>
      <c r="B277" s="153">
        <v>43862</v>
      </c>
      <c r="C277" s="207"/>
      <c r="D277" s="159">
        <v>69588115</v>
      </c>
      <c r="E277" s="160">
        <f t="shared" ref="E277:E287" si="210">E276+D277</f>
        <v>146536382.98000002</v>
      </c>
      <c r="F277" s="159">
        <v>64284325.668396004</v>
      </c>
      <c r="G277" s="160">
        <f t="shared" ref="G277:G287" si="211">G276+F277</f>
        <v>131424599.29909399</v>
      </c>
      <c r="H277" s="159">
        <f t="shared" ref="H277:I287" si="212">D277-F277</f>
        <v>5303789.3316039965</v>
      </c>
      <c r="I277" s="160">
        <f t="shared" si="212"/>
        <v>15111783.680906028</v>
      </c>
      <c r="J277" s="159">
        <v>-1773.5871524885297</v>
      </c>
      <c r="K277" s="160">
        <f t="shared" ref="K277:K286" si="213">K276+J277</f>
        <v>-5053.3804628942162</v>
      </c>
      <c r="L277" s="159">
        <f t="shared" ref="L277:L283" si="214">H277+J277</f>
        <v>5302015.7444515079</v>
      </c>
      <c r="M277" s="161">
        <f t="shared" ref="M277:M287" si="215">M276+L277</f>
        <v>15106730.300443111</v>
      </c>
      <c r="N277" s="160"/>
      <c r="O277" s="159">
        <v>5302015.7444515079</v>
      </c>
      <c r="P277" s="160">
        <f t="shared" ref="P277:P287" si="216">P276+O277</f>
        <v>15106730.300443113</v>
      </c>
      <c r="Q277" s="174"/>
      <c r="R277" s="159">
        <v>0</v>
      </c>
      <c r="S277" s="160">
        <f t="shared" ref="S277:S287" si="217">R277+S276</f>
        <v>0</v>
      </c>
      <c r="T277" s="159">
        <f t="shared" si="208"/>
        <v>5302015.7444515079</v>
      </c>
      <c r="U277" s="193">
        <f t="shared" si="208"/>
        <v>15106730.300443113</v>
      </c>
      <c r="V277" s="159">
        <v>155517.69999999998</v>
      </c>
      <c r="W277" s="160">
        <f t="shared" ref="W277:W287" si="218">W276+V277</f>
        <v>321760.76</v>
      </c>
      <c r="X277" s="159">
        <f t="shared" si="209"/>
        <v>155517.69999999998</v>
      </c>
      <c r="Y277" s="160">
        <f t="shared" ref="Y277:Y282" si="219">X277+Y276</f>
        <v>321760.76</v>
      </c>
      <c r="Z277" s="302"/>
      <c r="AA277" s="161"/>
      <c r="AB277" s="161"/>
      <c r="AC277" s="189"/>
    </row>
    <row r="278" spans="1:31" ht="13.6" hidden="1" customHeight="1">
      <c r="A278" s="148">
        <v>19</v>
      </c>
      <c r="B278" s="153">
        <v>43891</v>
      </c>
      <c r="C278" s="207"/>
      <c r="D278" s="159">
        <v>71490366</v>
      </c>
      <c r="E278" s="160">
        <f t="shared" si="210"/>
        <v>218026748.98000002</v>
      </c>
      <c r="F278" s="161">
        <v>61503810.481720001</v>
      </c>
      <c r="G278" s="160">
        <f t="shared" si="211"/>
        <v>192928409.78081399</v>
      </c>
      <c r="H278" s="161">
        <f t="shared" si="212"/>
        <v>9986555.5182799995</v>
      </c>
      <c r="I278" s="161">
        <f t="shared" si="212"/>
        <v>25098339.199186027</v>
      </c>
      <c r="J278" s="159">
        <v>-3339.5041653122753</v>
      </c>
      <c r="K278" s="161">
        <f t="shared" si="213"/>
        <v>-8392.8846282064915</v>
      </c>
      <c r="L278" s="159">
        <f t="shared" si="214"/>
        <v>9983216.0141146872</v>
      </c>
      <c r="M278" s="161">
        <f t="shared" si="215"/>
        <v>25089946.314557798</v>
      </c>
      <c r="N278" s="161"/>
      <c r="O278" s="159">
        <v>5938242.8568357825</v>
      </c>
      <c r="P278" s="161">
        <f t="shared" si="216"/>
        <v>21044973.157278895</v>
      </c>
      <c r="Q278" s="174"/>
      <c r="R278" s="159">
        <v>4044973.1572788954</v>
      </c>
      <c r="S278" s="161">
        <f t="shared" si="217"/>
        <v>4044973.1572788954</v>
      </c>
      <c r="T278" s="159">
        <f t="shared" si="208"/>
        <v>9983216.0141146779</v>
      </c>
      <c r="U278" s="194">
        <f t="shared" si="208"/>
        <v>25089946.314557791</v>
      </c>
      <c r="V278" s="159">
        <v>166792.73000000001</v>
      </c>
      <c r="W278" s="161">
        <f t="shared" si="218"/>
        <v>488553.49</v>
      </c>
      <c r="X278" s="159">
        <f t="shared" si="209"/>
        <v>4211765.8872788958</v>
      </c>
      <c r="Y278" s="160">
        <f t="shared" si="219"/>
        <v>4533526.6472788956</v>
      </c>
      <c r="Z278" s="302"/>
      <c r="AA278" s="161"/>
      <c r="AB278" s="161"/>
      <c r="AC278" s="189"/>
    </row>
    <row r="279" spans="1:31" ht="13.6" hidden="1" customHeight="1">
      <c r="A279" s="148">
        <v>19</v>
      </c>
      <c r="B279" s="153">
        <v>43922</v>
      </c>
      <c r="C279" s="207"/>
      <c r="D279" s="159">
        <v>56643627</v>
      </c>
      <c r="E279" s="160">
        <f t="shared" si="210"/>
        <v>274670375.98000002</v>
      </c>
      <c r="F279" s="161">
        <v>48393743.728547998</v>
      </c>
      <c r="G279" s="160">
        <f t="shared" si="211"/>
        <v>241322153.50936198</v>
      </c>
      <c r="H279" s="159">
        <f t="shared" si="212"/>
        <v>8249883.2714520022</v>
      </c>
      <c r="I279" s="160">
        <f t="shared" si="212"/>
        <v>33348222.470638037</v>
      </c>
      <c r="J279" s="159">
        <v>-2758.7609659731388</v>
      </c>
      <c r="K279" s="160">
        <f t="shared" si="213"/>
        <v>-11151.64559417963</v>
      </c>
      <c r="L279" s="159">
        <f t="shared" si="214"/>
        <v>8247124.5104860291</v>
      </c>
      <c r="M279" s="161">
        <f t="shared" si="215"/>
        <v>33337070.825043827</v>
      </c>
      <c r="N279" s="161"/>
      <c r="O279" s="159">
        <v>4123562.2552430183</v>
      </c>
      <c r="P279" s="160">
        <f t="shared" si="216"/>
        <v>25168535.412521914</v>
      </c>
      <c r="Q279" s="174"/>
      <c r="R279" s="159">
        <v>4123562.2552430183</v>
      </c>
      <c r="S279" s="160">
        <f t="shared" si="217"/>
        <v>8168535.4125219136</v>
      </c>
      <c r="T279" s="159">
        <f t="shared" si="208"/>
        <v>8247124.5104860365</v>
      </c>
      <c r="U279" s="193">
        <f t="shared" si="208"/>
        <v>33337070.825043827</v>
      </c>
      <c r="V279" s="159">
        <v>170397.56</v>
      </c>
      <c r="W279" s="160">
        <f t="shared" si="218"/>
        <v>658951.05000000005</v>
      </c>
      <c r="X279" s="159">
        <f t="shared" si="209"/>
        <v>4293959.8152430179</v>
      </c>
      <c r="Y279" s="160">
        <f t="shared" si="219"/>
        <v>8827486.4625219144</v>
      </c>
      <c r="Z279" s="302"/>
      <c r="AA279" s="161"/>
      <c r="AB279" s="161"/>
      <c r="AC279" s="189"/>
    </row>
    <row r="280" spans="1:31" ht="13.6" hidden="1" customHeight="1">
      <c r="A280" s="148">
        <v>19</v>
      </c>
      <c r="B280" s="153">
        <v>43952</v>
      </c>
      <c r="C280" s="207"/>
      <c r="D280" s="159">
        <v>54772332</v>
      </c>
      <c r="E280" s="160">
        <f t="shared" si="210"/>
        <v>329442707.98000002</v>
      </c>
      <c r="F280" s="159">
        <v>45781156.45143</v>
      </c>
      <c r="G280" s="160">
        <f t="shared" si="211"/>
        <v>287103309.96079201</v>
      </c>
      <c r="H280" s="159">
        <f t="shared" si="212"/>
        <v>8991175.5485699996</v>
      </c>
      <c r="I280" s="160">
        <f t="shared" si="212"/>
        <v>42339398.019208014</v>
      </c>
      <c r="J280" s="159">
        <v>-3006.649103442207</v>
      </c>
      <c r="K280" s="160">
        <f t="shared" si="213"/>
        <v>-14158.294697621837</v>
      </c>
      <c r="L280" s="159">
        <f t="shared" si="214"/>
        <v>8988168.8994665574</v>
      </c>
      <c r="M280" s="161">
        <f t="shared" si="215"/>
        <v>42325239.724510387</v>
      </c>
      <c r="N280" s="161"/>
      <c r="O280" s="159">
        <v>3563988.5599291176</v>
      </c>
      <c r="P280" s="160">
        <f t="shared" si="216"/>
        <v>28732523.972451031</v>
      </c>
      <c r="Q280" s="174"/>
      <c r="R280" s="159">
        <v>5424180.3395374343</v>
      </c>
      <c r="S280" s="160">
        <f t="shared" si="217"/>
        <v>13592715.752059348</v>
      </c>
      <c r="T280" s="159">
        <f t="shared" si="208"/>
        <v>8988168.8994665518</v>
      </c>
      <c r="U280" s="193">
        <f t="shared" si="208"/>
        <v>42325239.724510379</v>
      </c>
      <c r="V280" s="159">
        <v>192864.31999999998</v>
      </c>
      <c r="W280" s="160">
        <f t="shared" si="218"/>
        <v>851815.37</v>
      </c>
      <c r="X280" s="159">
        <f t="shared" si="209"/>
        <v>5617044.6595374346</v>
      </c>
      <c r="Y280" s="160">
        <f t="shared" si="219"/>
        <v>14444531.122059349</v>
      </c>
      <c r="Z280" s="302"/>
      <c r="AA280" s="161"/>
      <c r="AB280" s="161"/>
      <c r="AC280" s="189"/>
    </row>
    <row r="281" spans="1:31" ht="12.8" hidden="1" customHeight="1">
      <c r="A281" s="148">
        <v>19</v>
      </c>
      <c r="B281" s="153">
        <v>43983</v>
      </c>
      <c r="C281" s="189"/>
      <c r="D281" s="159">
        <v>51613420</v>
      </c>
      <c r="E281" s="160">
        <f t="shared" si="210"/>
        <v>381056127.98000002</v>
      </c>
      <c r="F281" s="159">
        <v>45086982.221742004</v>
      </c>
      <c r="G281" s="160">
        <f t="shared" si="211"/>
        <v>332190292.18253398</v>
      </c>
      <c r="H281" s="159">
        <f t="shared" si="212"/>
        <v>6526437.7782579958</v>
      </c>
      <c r="I281" s="160">
        <f t="shared" si="212"/>
        <v>48865835.79746604</v>
      </c>
      <c r="J281" s="159">
        <v>-2182.4407930495217</v>
      </c>
      <c r="K281" s="160">
        <f t="shared" si="213"/>
        <v>-16340.735490671359</v>
      </c>
      <c r="L281" s="159">
        <f t="shared" si="214"/>
        <v>6524255.3374649463</v>
      </c>
      <c r="M281" s="161">
        <f t="shared" si="215"/>
        <v>48849495.06197533</v>
      </c>
      <c r="N281" s="161"/>
      <c r="O281" s="159">
        <v>652425.53374651074</v>
      </c>
      <c r="P281" s="160">
        <f t="shared" si="216"/>
        <v>29384949.506197542</v>
      </c>
      <c r="Q281" s="174"/>
      <c r="R281" s="159">
        <v>5871829.8037184477</v>
      </c>
      <c r="S281" s="160">
        <f t="shared" si="217"/>
        <v>19464545.555777796</v>
      </c>
      <c r="T281" s="159">
        <f t="shared" si="208"/>
        <v>6524255.3374649584</v>
      </c>
      <c r="U281" s="193">
        <f t="shared" si="208"/>
        <v>48849495.061975338</v>
      </c>
      <c r="V281" s="159">
        <v>207900.51</v>
      </c>
      <c r="W281" s="160">
        <f t="shared" si="218"/>
        <v>1059715.8799999999</v>
      </c>
      <c r="X281" s="159">
        <f t="shared" si="209"/>
        <v>6079730.3137184475</v>
      </c>
      <c r="Y281" s="160">
        <f t="shared" si="219"/>
        <v>20524261.435777798</v>
      </c>
      <c r="Z281" s="302"/>
      <c r="AA281" s="161"/>
      <c r="AB281" s="161"/>
      <c r="AC281" s="189"/>
    </row>
    <row r="282" spans="1:31" ht="12.8" hidden="1" customHeight="1">
      <c r="A282" s="148">
        <v>19</v>
      </c>
      <c r="B282" s="153">
        <v>44013</v>
      </c>
      <c r="C282" s="207"/>
      <c r="D282" s="159">
        <v>50923582</v>
      </c>
      <c r="E282" s="160">
        <f t="shared" si="210"/>
        <v>431979709.98000002</v>
      </c>
      <c r="F282" s="159">
        <v>50591367.312356003</v>
      </c>
      <c r="G282" s="160">
        <f t="shared" si="211"/>
        <v>382781659.49488997</v>
      </c>
      <c r="H282" s="159">
        <f t="shared" si="212"/>
        <v>332214.68764399737</v>
      </c>
      <c r="I282" s="160">
        <f t="shared" si="212"/>
        <v>49198050.485110044</v>
      </c>
      <c r="J282" s="159">
        <v>-111.09259154816391</v>
      </c>
      <c r="K282" s="160">
        <f t="shared" si="213"/>
        <v>-16451.828082219523</v>
      </c>
      <c r="L282" s="159">
        <f t="shared" si="214"/>
        <v>332103.59505244921</v>
      </c>
      <c r="M282" s="161">
        <f t="shared" si="215"/>
        <v>49181598.657027781</v>
      </c>
      <c r="N282" s="161"/>
      <c r="O282" s="159">
        <v>33210.359505236149</v>
      </c>
      <c r="P282" s="160">
        <f t="shared" si="216"/>
        <v>29418159.865702778</v>
      </c>
      <c r="Q282" s="174"/>
      <c r="R282" s="159">
        <v>298893.2355472073</v>
      </c>
      <c r="S282" s="160">
        <f t="shared" si="217"/>
        <v>19763438.791325003</v>
      </c>
      <c r="T282" s="159">
        <f t="shared" si="208"/>
        <v>332103.59505244344</v>
      </c>
      <c r="U282" s="193">
        <f t="shared" si="208"/>
        <v>49181598.657027781</v>
      </c>
      <c r="V282" s="159">
        <v>171693.68</v>
      </c>
      <c r="W282" s="160">
        <f t="shared" si="218"/>
        <v>1231409.5599999998</v>
      </c>
      <c r="X282" s="159">
        <f t="shared" si="209"/>
        <v>470586.91554720729</v>
      </c>
      <c r="Y282" s="160">
        <f t="shared" si="219"/>
        <v>20994848.351325005</v>
      </c>
      <c r="Z282" s="302"/>
      <c r="AA282" s="161"/>
      <c r="AB282" s="161"/>
      <c r="AC282" s="189"/>
    </row>
    <row r="283" spans="1:31" ht="12.8" hidden="1" customHeight="1">
      <c r="A283" s="148">
        <v>19</v>
      </c>
      <c r="B283" s="153">
        <v>44044</v>
      </c>
      <c r="C283" s="207"/>
      <c r="D283" s="159">
        <v>50717272</v>
      </c>
      <c r="E283" s="160">
        <f t="shared" si="210"/>
        <v>482696981.98000002</v>
      </c>
      <c r="F283" s="159">
        <v>50613148.082052</v>
      </c>
      <c r="G283" s="160">
        <f t="shared" si="211"/>
        <v>433394807.57694197</v>
      </c>
      <c r="H283" s="159">
        <f t="shared" si="212"/>
        <v>104123.91794800013</v>
      </c>
      <c r="I283" s="160">
        <f t="shared" si="212"/>
        <v>49302174.403058052</v>
      </c>
      <c r="J283" s="159">
        <v>-34.819038161804201</v>
      </c>
      <c r="K283" s="160">
        <f t="shared" si="213"/>
        <v>-16486.647120381327</v>
      </c>
      <c r="L283" s="159">
        <f t="shared" si="214"/>
        <v>104089.09890983833</v>
      </c>
      <c r="M283" s="161">
        <f t="shared" si="215"/>
        <v>49285687.755937621</v>
      </c>
      <c r="N283" s="161"/>
      <c r="O283" s="159">
        <v>10408.909890979528</v>
      </c>
      <c r="P283" s="160">
        <f t="shared" si="216"/>
        <v>29428568.775593758</v>
      </c>
      <c r="Q283" s="174"/>
      <c r="R283" s="159">
        <v>93680.189018860459</v>
      </c>
      <c r="S283" s="160">
        <f t="shared" si="217"/>
        <v>19857118.980343863</v>
      </c>
      <c r="T283" s="159">
        <f t="shared" si="208"/>
        <v>104089.09890983999</v>
      </c>
      <c r="U283" s="193">
        <f t="shared" si="208"/>
        <v>49285687.755937621</v>
      </c>
      <c r="V283" s="159">
        <v>172545.11</v>
      </c>
      <c r="W283" s="160">
        <f t="shared" si="218"/>
        <v>1403954.67</v>
      </c>
      <c r="X283" s="159">
        <f t="shared" si="209"/>
        <v>266225.29901886045</v>
      </c>
      <c r="Y283" s="160">
        <f>X283+Y282</f>
        <v>21261073.650343865</v>
      </c>
      <c r="Z283" s="302"/>
      <c r="AA283" s="161"/>
      <c r="AB283" s="161"/>
      <c r="AC283" s="189"/>
    </row>
    <row r="284" spans="1:31" ht="12.8" hidden="1" customHeight="1">
      <c r="A284" s="148">
        <v>19</v>
      </c>
      <c r="B284" s="153">
        <v>44075</v>
      </c>
      <c r="C284" s="207"/>
      <c r="D284" s="159">
        <v>49058310</v>
      </c>
      <c r="E284" s="160">
        <f t="shared" si="210"/>
        <v>531755291.98000002</v>
      </c>
      <c r="F284" s="159">
        <v>46840199.403549999</v>
      </c>
      <c r="G284" s="160">
        <f t="shared" si="211"/>
        <v>480235006.980492</v>
      </c>
      <c r="H284" s="159">
        <f>D284-F284</f>
        <v>2218110.596450001</v>
      </c>
      <c r="I284" s="160">
        <f t="shared" si="212"/>
        <v>51520284.999508023</v>
      </c>
      <c r="J284" s="159">
        <v>-741.7361834528856</v>
      </c>
      <c r="K284" s="160">
        <f t="shared" si="213"/>
        <v>-17228.383303834213</v>
      </c>
      <c r="L284" s="159">
        <f>H284+J284</f>
        <v>2217368.8602665481</v>
      </c>
      <c r="M284" s="161">
        <f t="shared" si="215"/>
        <v>51503056.616204172</v>
      </c>
      <c r="N284" s="161"/>
      <c r="O284" s="159">
        <v>221736.88602665067</v>
      </c>
      <c r="P284" s="160">
        <f t="shared" si="216"/>
        <v>29650305.661620408</v>
      </c>
      <c r="Q284" s="174"/>
      <c r="R284" s="159">
        <v>1995631.9742398933</v>
      </c>
      <c r="S284" s="160">
        <f t="shared" si="217"/>
        <v>21852750.954583757</v>
      </c>
      <c r="T284" s="159">
        <f t="shared" si="208"/>
        <v>2217368.8602665439</v>
      </c>
      <c r="U284" s="193">
        <f t="shared" si="208"/>
        <v>51503056.616204165</v>
      </c>
      <c r="V284" s="159">
        <v>167422.26999999999</v>
      </c>
      <c r="W284" s="160">
        <f t="shared" si="218"/>
        <v>1571376.94</v>
      </c>
      <c r="X284" s="159">
        <f t="shared" si="209"/>
        <v>2163054.2442398933</v>
      </c>
      <c r="Y284" s="160">
        <f>X284+Y283</f>
        <v>23424127.894583758</v>
      </c>
      <c r="Z284" s="302"/>
      <c r="AA284" s="161"/>
      <c r="AB284" s="161"/>
      <c r="AC284" s="189"/>
    </row>
    <row r="285" spans="1:31" ht="12.8" hidden="1" customHeight="1">
      <c r="A285" s="148">
        <v>19</v>
      </c>
      <c r="B285" s="153">
        <v>44105</v>
      </c>
      <c r="C285" s="207"/>
      <c r="D285" s="159">
        <v>58866855.774193548</v>
      </c>
      <c r="E285" s="160">
        <f t="shared" si="210"/>
        <v>590622147.75419354</v>
      </c>
      <c r="F285" s="159">
        <v>55202268.962035</v>
      </c>
      <c r="G285" s="160">
        <f t="shared" si="211"/>
        <v>535437275.942527</v>
      </c>
      <c r="H285" s="159">
        <f>D285-F285</f>
        <v>3664586.8121585473</v>
      </c>
      <c r="I285" s="160">
        <f t="shared" si="212"/>
        <v>55184871.811666548</v>
      </c>
      <c r="J285" s="159">
        <v>-1185.0446263179183</v>
      </c>
      <c r="K285" s="160">
        <f t="shared" si="213"/>
        <v>-18413.427930152131</v>
      </c>
      <c r="L285" s="159">
        <f>H285+J285</f>
        <v>3663401.7675322294</v>
      </c>
      <c r="M285" s="161">
        <f t="shared" si="215"/>
        <v>55166458.383736402</v>
      </c>
      <c r="N285" s="161"/>
      <c r="O285" s="159">
        <v>366340.17675322294</v>
      </c>
      <c r="P285" s="160">
        <f t="shared" si="216"/>
        <v>30016645.838373631</v>
      </c>
      <c r="Q285" s="174"/>
      <c r="R285" s="159">
        <v>3297061.5907790065</v>
      </c>
      <c r="S285" s="160">
        <f t="shared" si="217"/>
        <v>25149812.545362763</v>
      </c>
      <c r="T285" s="159">
        <f t="shared" si="208"/>
        <v>3663401.7675322294</v>
      </c>
      <c r="U285" s="193">
        <f t="shared" si="208"/>
        <v>55166458.383736394</v>
      </c>
      <c r="V285" s="159">
        <v>169542.58</v>
      </c>
      <c r="W285" s="160">
        <f t="shared" si="218"/>
        <v>1740919.52</v>
      </c>
      <c r="X285" s="159">
        <f t="shared" si="209"/>
        <v>3466604.1707790066</v>
      </c>
      <c r="Y285" s="160">
        <f>X285+Y284</f>
        <v>26890732.065362766</v>
      </c>
      <c r="Z285" s="302"/>
      <c r="AA285" s="161"/>
      <c r="AB285" s="161"/>
      <c r="AC285" s="189"/>
    </row>
    <row r="286" spans="1:31" ht="12.8" hidden="1" customHeight="1">
      <c r="A286" s="148">
        <v>19</v>
      </c>
      <c r="B286" s="153">
        <v>44136</v>
      </c>
      <c r="C286" s="207"/>
      <c r="D286" s="159">
        <v>73167460</v>
      </c>
      <c r="E286" s="160">
        <f t="shared" si="210"/>
        <v>663789607.75419354</v>
      </c>
      <c r="F286" s="159">
        <v>65967928.599768832</v>
      </c>
      <c r="G286" s="160">
        <f t="shared" si="211"/>
        <v>601405204.54229581</v>
      </c>
      <c r="H286" s="159">
        <f>D286-F286</f>
        <v>7199531.4002311677</v>
      </c>
      <c r="I286" s="160">
        <f t="shared" si="212"/>
        <v>62384403.211897731</v>
      </c>
      <c r="J286" s="159">
        <v>-2262.8127190927044</v>
      </c>
      <c r="K286" s="160">
        <f t="shared" si="213"/>
        <v>-20676.240649244835</v>
      </c>
      <c r="L286" s="159">
        <f>H286+J286</f>
        <v>7197268.587512075</v>
      </c>
      <c r="M286" s="161">
        <f t="shared" si="215"/>
        <v>62363726.971248478</v>
      </c>
      <c r="N286" s="161"/>
      <c r="O286" s="159">
        <v>719726.85875120759</v>
      </c>
      <c r="P286" s="160">
        <f t="shared" si="216"/>
        <v>30736372.697124839</v>
      </c>
      <c r="Q286" s="174"/>
      <c r="R286" s="159">
        <v>6477541.7287608758</v>
      </c>
      <c r="S286" s="160">
        <f t="shared" si="217"/>
        <v>31627354.274123639</v>
      </c>
      <c r="T286" s="159">
        <f t="shared" si="208"/>
        <v>7197268.5875120834</v>
      </c>
      <c r="U286" s="193">
        <f t="shared" si="208"/>
        <v>62363726.971248478</v>
      </c>
      <c r="V286" s="159">
        <v>173173.34999999998</v>
      </c>
      <c r="W286" s="160">
        <f t="shared" si="218"/>
        <v>1914092.87</v>
      </c>
      <c r="X286" s="159">
        <f t="shared" si="209"/>
        <v>6650715.0787608754</v>
      </c>
      <c r="Y286" s="160">
        <f>X286+Y285</f>
        <v>33541447.144123644</v>
      </c>
      <c r="Z286" s="302"/>
      <c r="AA286" s="161"/>
      <c r="AB286" s="161"/>
      <c r="AC286" s="189"/>
    </row>
    <row r="287" spans="1:31" ht="12.8" hidden="1" customHeight="1">
      <c r="A287" s="148">
        <v>19</v>
      </c>
      <c r="B287" s="153">
        <v>44166</v>
      </c>
      <c r="C287" s="207"/>
      <c r="D287" s="159">
        <v>83795509</v>
      </c>
      <c r="E287" s="160">
        <f t="shared" si="210"/>
        <v>747585116.75419354</v>
      </c>
      <c r="F287" s="159">
        <v>70036252.037225813</v>
      </c>
      <c r="G287" s="160">
        <f t="shared" si="211"/>
        <v>671441456.57952166</v>
      </c>
      <c r="H287" s="159">
        <f>D287-F287</f>
        <v>13759256.962774187</v>
      </c>
      <c r="I287" s="160">
        <f t="shared" si="212"/>
        <v>76143660.174671888</v>
      </c>
      <c r="J287" s="159">
        <v>-4324.5344634000212</v>
      </c>
      <c r="K287" s="160">
        <f>K286+J287</f>
        <v>-25000.775112644857</v>
      </c>
      <c r="L287" s="159">
        <f>H287+J287</f>
        <v>13754932.428310787</v>
      </c>
      <c r="M287" s="161">
        <f t="shared" si="215"/>
        <v>76118659.399559259</v>
      </c>
      <c r="N287" s="161"/>
      <c r="O287" s="159">
        <v>1375493.2428310812</v>
      </c>
      <c r="P287" s="160">
        <f t="shared" si="216"/>
        <v>32111865.93995592</v>
      </c>
      <c r="Q287" s="174"/>
      <c r="R287" s="159">
        <v>12379439.185479701</v>
      </c>
      <c r="S287" s="160">
        <f t="shared" si="217"/>
        <v>44006793.459603339</v>
      </c>
      <c r="T287" s="159">
        <f t="shared" si="208"/>
        <v>13754932.428310782</v>
      </c>
      <c r="U287" s="193">
        <f t="shared" si="208"/>
        <v>76118659.399559259</v>
      </c>
      <c r="V287" s="159">
        <v>88402.44</v>
      </c>
      <c r="W287" s="160">
        <f t="shared" si="218"/>
        <v>2002495.31</v>
      </c>
      <c r="X287" s="159">
        <f t="shared" si="209"/>
        <v>12467841.6254797</v>
      </c>
      <c r="Y287" s="160">
        <f>X287+Y286</f>
        <v>46009288.769603342</v>
      </c>
      <c r="Z287" s="302"/>
      <c r="AA287" s="161"/>
      <c r="AB287" s="161"/>
      <c r="AC287" s="189"/>
    </row>
    <row r="288" spans="1:31" ht="14.25" hidden="1" customHeight="1">
      <c r="A288" s="203"/>
      <c r="B288" s="153"/>
      <c r="C288" s="207"/>
      <c r="D288" s="365"/>
      <c r="E288" s="187"/>
      <c r="F288" s="365"/>
      <c r="G288" s="187"/>
      <c r="H288" s="365"/>
      <c r="I288" s="187"/>
      <c r="J288" s="187"/>
      <c r="K288" s="187"/>
      <c r="L288" s="365"/>
      <c r="M288" s="365"/>
      <c r="N288" s="187"/>
      <c r="O288" s="365"/>
      <c r="P288" s="187"/>
      <c r="Q288" s="201"/>
      <c r="R288" s="365"/>
      <c r="S288" s="187"/>
      <c r="T288" s="187"/>
      <c r="U288" s="202"/>
      <c r="V288" s="365"/>
      <c r="W288" s="187"/>
      <c r="X288" s="187"/>
      <c r="Y288" s="187"/>
      <c r="Z288" s="302"/>
      <c r="AA288" s="161"/>
      <c r="AB288" s="161"/>
      <c r="AC288" s="189"/>
    </row>
    <row r="289" spans="1:16384" ht="13.6" customHeight="1">
      <c r="A289" s="188" t="s">
        <v>301</v>
      </c>
      <c r="B289" s="206"/>
      <c r="C289" s="207"/>
      <c r="D289" s="161"/>
      <c r="E289" s="161">
        <f>+E274+E287</f>
        <v>20257745513.328094</v>
      </c>
      <c r="F289" s="161"/>
      <c r="G289" s="161">
        <f t="shared" ref="G289:AB289" si="220">+G274+G287</f>
        <v>20096704294.389839</v>
      </c>
      <c r="H289" s="161"/>
      <c r="I289" s="161">
        <f t="shared" si="220"/>
        <v>161041218.93825948</v>
      </c>
      <c r="J289" s="161"/>
      <c r="K289" s="161">
        <f t="shared" si="220"/>
        <v>-66154.02101013792</v>
      </c>
      <c r="L289" s="161"/>
      <c r="M289" s="161"/>
      <c r="N289" s="161">
        <f t="shared" si="220"/>
        <v>84856404.053273201</v>
      </c>
      <c r="O289" s="161"/>
      <c r="P289" s="161">
        <f t="shared" si="220"/>
        <v>77505004.989818886</v>
      </c>
      <c r="Q289" s="161">
        <f t="shared" si="220"/>
        <v>0</v>
      </c>
      <c r="R289" s="161">
        <f t="shared" si="220"/>
        <v>12379439.185479701</v>
      </c>
      <c r="S289" s="161">
        <f>+S274+S287</f>
        <v>44006793.403676145</v>
      </c>
      <c r="T289" s="161"/>
      <c r="U289" s="161">
        <f t="shared" si="220"/>
        <v>121511798.41724968</v>
      </c>
      <c r="V289" s="161"/>
      <c r="W289" s="161">
        <f t="shared" si="220"/>
        <v>2002495.720000003</v>
      </c>
      <c r="X289" s="161"/>
      <c r="Y289" s="161">
        <f t="shared" si="220"/>
        <v>46009289.123676151</v>
      </c>
      <c r="Z289" s="161">
        <f t="shared" si="220"/>
        <v>0</v>
      </c>
      <c r="AA289" s="161">
        <f t="shared" si="220"/>
        <v>0</v>
      </c>
      <c r="AB289" s="161">
        <f t="shared" si="220"/>
        <v>0</v>
      </c>
      <c r="AC289" s="189"/>
      <c r="AE289" s="182"/>
    </row>
    <row r="290" spans="1:16384" ht="14.25" customHeigh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c r="Y290" s="206"/>
      <c r="Z290" s="206"/>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c r="FW290" s="206"/>
      <c r="FX290" s="206"/>
      <c r="FY290" s="206"/>
      <c r="FZ290" s="206"/>
      <c r="GA290" s="206"/>
      <c r="GB290" s="206"/>
      <c r="GC290" s="206"/>
      <c r="GD290" s="206"/>
      <c r="GE290" s="206"/>
      <c r="GF290" s="206"/>
      <c r="GG290" s="206"/>
      <c r="GH290" s="206"/>
      <c r="GI290" s="206"/>
      <c r="GJ290" s="206"/>
      <c r="GK290" s="206"/>
      <c r="GL290" s="206"/>
      <c r="GM290" s="206"/>
      <c r="GN290" s="206"/>
      <c r="GO290" s="206"/>
      <c r="GP290" s="206"/>
      <c r="GQ290" s="206"/>
      <c r="GR290" s="206"/>
      <c r="GS290" s="206"/>
      <c r="GT290" s="206"/>
      <c r="GU290" s="206"/>
      <c r="GV290" s="206"/>
      <c r="GW290" s="206"/>
      <c r="GX290" s="206"/>
      <c r="GY290" s="206"/>
      <c r="GZ290" s="206"/>
      <c r="HA290" s="206"/>
      <c r="HB290" s="206"/>
      <c r="HC290" s="206"/>
      <c r="HD290" s="206"/>
      <c r="HE290" s="206"/>
      <c r="HF290" s="206"/>
      <c r="HG290" s="206"/>
      <c r="HH290" s="206"/>
      <c r="HI290" s="206"/>
      <c r="HJ290" s="206"/>
      <c r="HK290" s="206"/>
      <c r="HL290" s="206"/>
      <c r="HM290" s="206"/>
      <c r="HN290" s="206"/>
      <c r="HO290" s="206"/>
      <c r="HP290" s="206"/>
      <c r="HQ290" s="206"/>
      <c r="HR290" s="206"/>
      <c r="HS290" s="206"/>
      <c r="HT290" s="206"/>
      <c r="HU290" s="206"/>
      <c r="HV290" s="206"/>
      <c r="HW290" s="206"/>
      <c r="HX290" s="206"/>
      <c r="HY290" s="206"/>
      <c r="HZ290" s="206"/>
      <c r="IA290" s="206"/>
      <c r="IB290" s="206"/>
      <c r="IC290" s="206"/>
      <c r="ID290" s="206"/>
      <c r="IE290" s="206"/>
      <c r="IF290" s="206"/>
      <c r="IG290" s="206"/>
      <c r="IH290" s="206"/>
      <c r="II290" s="206"/>
      <c r="IJ290" s="206"/>
      <c r="IK290" s="206"/>
      <c r="IL290" s="206"/>
      <c r="IM290" s="206"/>
      <c r="IN290" s="206"/>
      <c r="IO290" s="206"/>
      <c r="IP290" s="206"/>
      <c r="IQ290" s="206"/>
      <c r="IR290" s="206"/>
      <c r="IS290" s="206"/>
      <c r="IT290" s="206"/>
      <c r="IU290" s="206"/>
      <c r="IV290" s="206"/>
      <c r="IW290" s="206"/>
      <c r="IX290" s="206"/>
      <c r="IY290" s="206"/>
      <c r="IZ290" s="206"/>
      <c r="JA290" s="206"/>
      <c r="JB290" s="206"/>
      <c r="JC290" s="206"/>
      <c r="JD290" s="206"/>
      <c r="JE290" s="206"/>
      <c r="JF290" s="206"/>
      <c r="JG290" s="206"/>
      <c r="JH290" s="206"/>
      <c r="JI290" s="206"/>
      <c r="JJ290" s="206"/>
      <c r="JK290" s="206"/>
      <c r="JL290" s="206"/>
      <c r="JM290" s="206"/>
      <c r="JN290" s="206"/>
      <c r="JO290" s="206"/>
      <c r="JP290" s="206"/>
      <c r="JQ290" s="206"/>
      <c r="JR290" s="206"/>
      <c r="JS290" s="206"/>
      <c r="JT290" s="206"/>
      <c r="JU290" s="206"/>
      <c r="JV290" s="206"/>
      <c r="JW290" s="206"/>
      <c r="JX290" s="206"/>
      <c r="JY290" s="206"/>
      <c r="JZ290" s="206"/>
      <c r="KA290" s="206"/>
      <c r="KB290" s="206"/>
      <c r="KC290" s="206"/>
      <c r="KD290" s="206"/>
      <c r="KE290" s="206"/>
      <c r="KF290" s="206"/>
      <c r="KG290" s="206"/>
      <c r="KH290" s="206"/>
      <c r="KI290" s="206"/>
      <c r="KJ290" s="206"/>
      <c r="KK290" s="206"/>
      <c r="KL290" s="206"/>
      <c r="KM290" s="206"/>
      <c r="KN290" s="206"/>
      <c r="KO290" s="206"/>
      <c r="KP290" s="206"/>
      <c r="KQ290" s="206"/>
      <c r="KR290" s="206"/>
      <c r="KS290" s="206"/>
      <c r="KT290" s="206"/>
      <c r="KU290" s="206"/>
      <c r="KV290" s="206"/>
      <c r="KW290" s="206"/>
      <c r="KX290" s="206"/>
      <c r="KY290" s="206"/>
      <c r="KZ290" s="206"/>
      <c r="LA290" s="206"/>
      <c r="LB290" s="206"/>
      <c r="LC290" s="206"/>
      <c r="LD290" s="206"/>
      <c r="LE290" s="206"/>
      <c r="LF290" s="206"/>
      <c r="LG290" s="206"/>
      <c r="LH290" s="206"/>
      <c r="LI290" s="206"/>
      <c r="LJ290" s="206"/>
      <c r="LK290" s="206"/>
      <c r="LL290" s="206"/>
      <c r="LM290" s="206"/>
      <c r="LN290" s="206"/>
      <c r="LO290" s="206"/>
      <c r="LP290" s="206"/>
      <c r="LQ290" s="206"/>
      <c r="LR290" s="206"/>
      <c r="LS290" s="206"/>
      <c r="LT290" s="206"/>
      <c r="LU290" s="206"/>
      <c r="LV290" s="206"/>
      <c r="LW290" s="206"/>
      <c r="LX290" s="206"/>
      <c r="LY290" s="206"/>
      <c r="LZ290" s="206"/>
      <c r="MA290" s="206"/>
      <c r="MB290" s="206"/>
      <c r="MC290" s="206"/>
      <c r="MD290" s="206"/>
      <c r="ME290" s="206"/>
      <c r="MF290" s="206"/>
      <c r="MG290" s="206"/>
      <c r="MH290" s="206"/>
      <c r="MI290" s="206"/>
      <c r="MJ290" s="206"/>
      <c r="MK290" s="206"/>
      <c r="ML290" s="206"/>
      <c r="MM290" s="206"/>
      <c r="MN290" s="206"/>
      <c r="MO290" s="206"/>
      <c r="MP290" s="206"/>
      <c r="MQ290" s="206"/>
      <c r="MR290" s="206"/>
      <c r="MS290" s="206"/>
      <c r="MT290" s="206"/>
      <c r="MU290" s="206"/>
      <c r="MV290" s="206"/>
      <c r="MW290" s="206"/>
      <c r="MX290" s="206"/>
      <c r="MY290" s="206"/>
      <c r="MZ290" s="206"/>
      <c r="NA290" s="206"/>
      <c r="NB290" s="206"/>
      <c r="NC290" s="206"/>
      <c r="ND290" s="206"/>
      <c r="NE290" s="206"/>
      <c r="NF290" s="206"/>
      <c r="NG290" s="206"/>
      <c r="NH290" s="206"/>
      <c r="NI290" s="206"/>
      <c r="NJ290" s="206"/>
      <c r="NK290" s="206"/>
      <c r="NL290" s="206"/>
      <c r="NM290" s="206"/>
      <c r="NN290" s="206"/>
      <c r="NO290" s="206"/>
      <c r="NP290" s="206"/>
      <c r="NQ290" s="206"/>
      <c r="NR290" s="206"/>
      <c r="NS290" s="206"/>
      <c r="NT290" s="206"/>
      <c r="NU290" s="206"/>
      <c r="NV290" s="206"/>
      <c r="NW290" s="206"/>
      <c r="NX290" s="206"/>
      <c r="NY290" s="206"/>
      <c r="NZ290" s="206"/>
      <c r="OA290" s="206"/>
      <c r="OB290" s="206"/>
      <c r="OC290" s="206"/>
      <c r="OD290" s="206"/>
      <c r="OE290" s="206"/>
      <c r="OF290" s="206"/>
      <c r="OG290" s="206"/>
      <c r="OH290" s="206"/>
      <c r="OI290" s="206"/>
      <c r="OJ290" s="206"/>
      <c r="OK290" s="206"/>
      <c r="OL290" s="206"/>
      <c r="OM290" s="206"/>
      <c r="ON290" s="206"/>
      <c r="OO290" s="206"/>
      <c r="OP290" s="206"/>
      <c r="OQ290" s="206"/>
      <c r="OR290" s="206"/>
      <c r="OS290" s="206"/>
      <c r="OT290" s="206"/>
      <c r="OU290" s="206"/>
      <c r="OV290" s="206"/>
      <c r="OW290" s="206"/>
      <c r="OX290" s="206"/>
      <c r="OY290" s="206"/>
      <c r="OZ290" s="206"/>
      <c r="PA290" s="206"/>
      <c r="PB290" s="206"/>
      <c r="PC290" s="206"/>
      <c r="PD290" s="206"/>
      <c r="PE290" s="206"/>
      <c r="PF290" s="206"/>
      <c r="PG290" s="206"/>
      <c r="PH290" s="206"/>
      <c r="PI290" s="206"/>
      <c r="PJ290" s="206"/>
      <c r="PK290" s="206"/>
      <c r="PL290" s="206"/>
      <c r="PM290" s="206"/>
      <c r="PN290" s="206"/>
      <c r="PO290" s="206"/>
      <c r="PP290" s="206"/>
      <c r="PQ290" s="206"/>
      <c r="PR290" s="206"/>
      <c r="PS290" s="206"/>
      <c r="PT290" s="206"/>
      <c r="PU290" s="206"/>
      <c r="PV290" s="206"/>
      <c r="PW290" s="206"/>
      <c r="PX290" s="206"/>
      <c r="PY290" s="206"/>
      <c r="PZ290" s="206"/>
      <c r="QA290" s="206"/>
      <c r="QB290" s="206"/>
      <c r="QC290" s="206"/>
      <c r="QD290" s="206"/>
      <c r="QE290" s="206"/>
      <c r="QF290" s="206"/>
      <c r="QG290" s="206"/>
      <c r="QH290" s="206"/>
      <c r="QI290" s="206"/>
      <c r="QJ290" s="206"/>
      <c r="QK290" s="206"/>
      <c r="QL290" s="206"/>
      <c r="QM290" s="206"/>
      <c r="QN290" s="206"/>
      <c r="QO290" s="206"/>
      <c r="QP290" s="206"/>
      <c r="QQ290" s="206"/>
      <c r="QR290" s="206"/>
      <c r="QS290" s="206"/>
      <c r="QT290" s="206"/>
      <c r="QU290" s="206"/>
      <c r="QV290" s="206"/>
      <c r="QW290" s="206"/>
      <c r="QX290" s="206"/>
      <c r="QY290" s="206"/>
      <c r="QZ290" s="206"/>
      <c r="RA290" s="206"/>
      <c r="RB290" s="206"/>
      <c r="RC290" s="206"/>
      <c r="RD290" s="206"/>
      <c r="RE290" s="206"/>
      <c r="RF290" s="206"/>
      <c r="RG290" s="206"/>
      <c r="RH290" s="206"/>
      <c r="RI290" s="206"/>
      <c r="RJ290" s="206"/>
      <c r="RK290" s="206"/>
      <c r="RL290" s="206"/>
      <c r="RM290" s="206"/>
      <c r="RN290" s="206"/>
      <c r="RO290" s="206"/>
      <c r="RP290" s="206"/>
      <c r="RQ290" s="206"/>
      <c r="RR290" s="206"/>
      <c r="RS290" s="206"/>
      <c r="RT290" s="206"/>
      <c r="RU290" s="206"/>
      <c r="RV290" s="206"/>
      <c r="RW290" s="206"/>
      <c r="RX290" s="206"/>
      <c r="RY290" s="206"/>
      <c r="RZ290" s="206"/>
      <c r="SA290" s="206"/>
      <c r="SB290" s="206"/>
      <c r="SC290" s="206"/>
      <c r="SD290" s="206"/>
      <c r="SE290" s="206"/>
      <c r="SF290" s="206"/>
      <c r="SG290" s="206"/>
      <c r="SH290" s="206"/>
      <c r="SI290" s="206"/>
      <c r="SJ290" s="206"/>
      <c r="SK290" s="206"/>
      <c r="SL290" s="206"/>
      <c r="SM290" s="206"/>
      <c r="SN290" s="206"/>
      <c r="SO290" s="206"/>
      <c r="SP290" s="206"/>
      <c r="SQ290" s="206"/>
      <c r="SR290" s="206"/>
      <c r="SS290" s="206"/>
      <c r="ST290" s="206"/>
      <c r="SU290" s="206"/>
      <c r="SV290" s="206"/>
      <c r="SW290" s="206"/>
      <c r="SX290" s="206"/>
      <c r="SY290" s="206"/>
      <c r="SZ290" s="206"/>
      <c r="TA290" s="206"/>
      <c r="TB290" s="206"/>
      <c r="TC290" s="206"/>
      <c r="TD290" s="206"/>
      <c r="TE290" s="206"/>
      <c r="TF290" s="206"/>
      <c r="TG290" s="206"/>
      <c r="TH290" s="206"/>
      <c r="TI290" s="206"/>
      <c r="TJ290" s="206"/>
      <c r="TK290" s="206"/>
      <c r="TL290" s="206"/>
      <c r="TM290" s="206"/>
      <c r="TN290" s="206"/>
      <c r="TO290" s="206"/>
      <c r="TP290" s="206"/>
      <c r="TQ290" s="206"/>
      <c r="TR290" s="206"/>
      <c r="TS290" s="206"/>
      <c r="TT290" s="206"/>
      <c r="TU290" s="206"/>
      <c r="TV290" s="206"/>
      <c r="TW290" s="206"/>
      <c r="TX290" s="206"/>
      <c r="TY290" s="206"/>
      <c r="TZ290" s="206"/>
      <c r="UA290" s="206"/>
      <c r="UB290" s="206"/>
      <c r="UC290" s="206"/>
      <c r="UD290" s="206"/>
      <c r="UE290" s="206"/>
      <c r="UF290" s="206"/>
      <c r="UG290" s="206"/>
      <c r="UH290" s="206"/>
      <c r="UI290" s="206"/>
      <c r="UJ290" s="206"/>
      <c r="UK290" s="206"/>
      <c r="UL290" s="206"/>
      <c r="UM290" s="206"/>
      <c r="UN290" s="206"/>
      <c r="UO290" s="206"/>
      <c r="UP290" s="206"/>
      <c r="UQ290" s="206"/>
      <c r="UR290" s="206"/>
      <c r="US290" s="206"/>
      <c r="UT290" s="206"/>
      <c r="UU290" s="206"/>
      <c r="UV290" s="206"/>
      <c r="UW290" s="206"/>
      <c r="UX290" s="206"/>
      <c r="UY290" s="206"/>
      <c r="UZ290" s="206"/>
      <c r="VA290" s="206"/>
      <c r="VB290" s="206"/>
      <c r="VC290" s="206"/>
      <c r="VD290" s="206"/>
      <c r="VE290" s="206"/>
      <c r="VF290" s="206"/>
      <c r="VG290" s="206"/>
      <c r="VH290" s="206"/>
      <c r="VI290" s="206"/>
      <c r="VJ290" s="206"/>
      <c r="VK290" s="206"/>
      <c r="VL290" s="206"/>
      <c r="VM290" s="206"/>
      <c r="VN290" s="206"/>
      <c r="VO290" s="206"/>
      <c r="VP290" s="206"/>
      <c r="VQ290" s="206"/>
      <c r="VR290" s="206"/>
      <c r="VS290" s="206"/>
      <c r="VT290" s="206"/>
      <c r="VU290" s="206"/>
      <c r="VV290" s="206"/>
      <c r="VW290" s="206"/>
      <c r="VX290" s="206"/>
      <c r="VY290" s="206"/>
      <c r="VZ290" s="206"/>
      <c r="WA290" s="206"/>
      <c r="WB290" s="206"/>
      <c r="WC290" s="206"/>
      <c r="WD290" s="206"/>
      <c r="WE290" s="206"/>
      <c r="WF290" s="206"/>
      <c r="WG290" s="206"/>
      <c r="WH290" s="206"/>
      <c r="WI290" s="206"/>
      <c r="WJ290" s="206"/>
      <c r="WK290" s="206"/>
      <c r="WL290" s="206"/>
      <c r="WM290" s="206"/>
      <c r="WN290" s="206"/>
      <c r="WO290" s="206"/>
      <c r="WP290" s="206"/>
      <c r="WQ290" s="206"/>
      <c r="WR290" s="206"/>
      <c r="WS290" s="206"/>
      <c r="WT290" s="206"/>
      <c r="WU290" s="206"/>
      <c r="WV290" s="206"/>
      <c r="WW290" s="206"/>
      <c r="WX290" s="206"/>
      <c r="WY290" s="206"/>
      <c r="WZ290" s="206"/>
      <c r="XA290" s="206"/>
      <c r="XB290" s="206"/>
      <c r="XC290" s="206"/>
      <c r="XD290" s="206"/>
      <c r="XE290" s="206"/>
      <c r="XF290" s="206"/>
      <c r="XG290" s="206"/>
      <c r="XH290" s="206"/>
      <c r="XI290" s="206"/>
      <c r="XJ290" s="206"/>
      <c r="XK290" s="206"/>
      <c r="XL290" s="206"/>
      <c r="XM290" s="206"/>
      <c r="XN290" s="206"/>
      <c r="XO290" s="206"/>
      <c r="XP290" s="206"/>
      <c r="XQ290" s="206"/>
      <c r="XR290" s="206"/>
      <c r="XS290" s="206"/>
      <c r="XT290" s="206"/>
      <c r="XU290" s="206"/>
      <c r="XV290" s="206"/>
      <c r="XW290" s="206"/>
      <c r="XX290" s="206"/>
      <c r="XY290" s="206"/>
      <c r="XZ290" s="206"/>
      <c r="YA290" s="206"/>
      <c r="YB290" s="206"/>
      <c r="YC290" s="206"/>
      <c r="YD290" s="206"/>
      <c r="YE290" s="206"/>
      <c r="YF290" s="206"/>
      <c r="YG290" s="206"/>
      <c r="YH290" s="206"/>
      <c r="YI290" s="206"/>
      <c r="YJ290" s="206"/>
      <c r="YK290" s="206"/>
      <c r="YL290" s="206"/>
      <c r="YM290" s="206"/>
      <c r="YN290" s="206"/>
      <c r="YO290" s="206"/>
      <c r="YP290" s="206"/>
      <c r="YQ290" s="206"/>
      <c r="YR290" s="206"/>
      <c r="YS290" s="206"/>
      <c r="YT290" s="206"/>
      <c r="YU290" s="206"/>
      <c r="YV290" s="206"/>
      <c r="YW290" s="206"/>
      <c r="YX290" s="206"/>
      <c r="YY290" s="206"/>
      <c r="YZ290" s="206"/>
      <c r="ZA290" s="206"/>
      <c r="ZB290" s="206"/>
      <c r="ZC290" s="206"/>
      <c r="ZD290" s="206"/>
      <c r="ZE290" s="206"/>
      <c r="ZF290" s="206"/>
      <c r="ZG290" s="206"/>
      <c r="ZH290" s="206"/>
      <c r="ZI290" s="206"/>
      <c r="ZJ290" s="206"/>
      <c r="ZK290" s="206"/>
      <c r="ZL290" s="206"/>
      <c r="ZM290" s="206"/>
      <c r="ZN290" s="206"/>
      <c r="ZO290" s="206"/>
      <c r="ZP290" s="206"/>
      <c r="ZQ290" s="206"/>
      <c r="ZR290" s="206"/>
      <c r="ZS290" s="206"/>
      <c r="ZT290" s="206"/>
      <c r="ZU290" s="206"/>
      <c r="ZV290" s="206"/>
      <c r="ZW290" s="206"/>
      <c r="ZX290" s="206"/>
      <c r="ZY290" s="206"/>
      <c r="ZZ290" s="206"/>
      <c r="AAA290" s="206"/>
      <c r="AAB290" s="206"/>
      <c r="AAC290" s="206"/>
      <c r="AAD290" s="206"/>
      <c r="AAE290" s="206"/>
      <c r="AAF290" s="206"/>
      <c r="AAG290" s="206"/>
      <c r="AAH290" s="206"/>
      <c r="AAI290" s="206"/>
      <c r="AAJ290" s="206"/>
      <c r="AAK290" s="206"/>
      <c r="AAL290" s="206"/>
      <c r="AAM290" s="206"/>
      <c r="AAN290" s="206"/>
      <c r="AAO290" s="206"/>
      <c r="AAP290" s="206"/>
      <c r="AAQ290" s="206"/>
      <c r="AAR290" s="206"/>
      <c r="AAS290" s="206"/>
      <c r="AAT290" s="206"/>
      <c r="AAU290" s="206"/>
      <c r="AAV290" s="206"/>
      <c r="AAW290" s="206"/>
      <c r="AAX290" s="206"/>
      <c r="AAY290" s="206"/>
      <c r="AAZ290" s="206"/>
      <c r="ABA290" s="206"/>
      <c r="ABB290" s="206"/>
      <c r="ABC290" s="206"/>
      <c r="ABD290" s="206"/>
      <c r="ABE290" s="206"/>
      <c r="ABF290" s="206"/>
      <c r="ABG290" s="206"/>
      <c r="ABH290" s="206"/>
      <c r="ABI290" s="206"/>
      <c r="ABJ290" s="206"/>
      <c r="ABK290" s="206"/>
      <c r="ABL290" s="206"/>
      <c r="ABM290" s="206"/>
      <c r="ABN290" s="206"/>
      <c r="ABO290" s="206"/>
      <c r="ABP290" s="206"/>
      <c r="ABQ290" s="206"/>
      <c r="ABR290" s="206"/>
      <c r="ABS290" s="206"/>
      <c r="ABT290" s="206"/>
      <c r="ABU290" s="206"/>
      <c r="ABV290" s="206"/>
      <c r="ABW290" s="206"/>
      <c r="ABX290" s="206"/>
      <c r="ABY290" s="206"/>
      <c r="ABZ290" s="206"/>
      <c r="ACA290" s="206"/>
      <c r="ACB290" s="206"/>
      <c r="ACC290" s="206"/>
      <c r="ACD290" s="206"/>
      <c r="ACE290" s="206"/>
      <c r="ACF290" s="206"/>
      <c r="ACG290" s="206"/>
      <c r="ACH290" s="206"/>
      <c r="ACI290" s="206"/>
      <c r="ACJ290" s="206"/>
      <c r="ACK290" s="206"/>
      <c r="ACL290" s="206"/>
      <c r="ACM290" s="206"/>
      <c r="ACN290" s="206"/>
      <c r="ACO290" s="206"/>
      <c r="ACP290" s="206"/>
      <c r="ACQ290" s="206"/>
      <c r="ACR290" s="206"/>
      <c r="ACS290" s="206"/>
      <c r="ACT290" s="206"/>
      <c r="ACU290" s="206"/>
      <c r="ACV290" s="206"/>
      <c r="ACW290" s="206"/>
      <c r="ACX290" s="206"/>
      <c r="ACY290" s="206"/>
      <c r="ACZ290" s="206"/>
      <c r="ADA290" s="206"/>
      <c r="ADB290" s="206"/>
      <c r="ADC290" s="206"/>
      <c r="ADD290" s="206"/>
      <c r="ADE290" s="206"/>
      <c r="ADF290" s="206"/>
      <c r="ADG290" s="206"/>
      <c r="ADH290" s="206"/>
      <c r="ADI290" s="206"/>
      <c r="ADJ290" s="206"/>
      <c r="ADK290" s="206"/>
      <c r="ADL290" s="206"/>
      <c r="ADM290" s="206"/>
      <c r="ADN290" s="206"/>
      <c r="ADO290" s="206"/>
      <c r="ADP290" s="206"/>
      <c r="ADQ290" s="206"/>
      <c r="ADR290" s="206"/>
      <c r="ADS290" s="206"/>
      <c r="ADT290" s="206"/>
      <c r="ADU290" s="206"/>
      <c r="ADV290" s="206"/>
      <c r="ADW290" s="206"/>
      <c r="ADX290" s="206"/>
      <c r="ADY290" s="206"/>
      <c r="ADZ290" s="206"/>
      <c r="AEA290" s="206"/>
      <c r="AEB290" s="206"/>
      <c r="AEC290" s="206"/>
      <c r="AED290" s="206"/>
      <c r="AEE290" s="206"/>
      <c r="AEF290" s="206"/>
      <c r="AEG290" s="206"/>
      <c r="AEH290" s="206"/>
      <c r="AEI290" s="206"/>
      <c r="AEJ290" s="206"/>
      <c r="AEK290" s="206"/>
      <c r="AEL290" s="206"/>
      <c r="AEM290" s="206"/>
      <c r="AEN290" s="206"/>
      <c r="AEO290" s="206"/>
      <c r="AEP290" s="206"/>
      <c r="AEQ290" s="206"/>
      <c r="AER290" s="206"/>
      <c r="AES290" s="206"/>
      <c r="AET290" s="206"/>
      <c r="AEU290" s="206"/>
      <c r="AEV290" s="206"/>
      <c r="AEW290" s="206"/>
      <c r="AEX290" s="206"/>
      <c r="AEY290" s="206"/>
      <c r="AEZ290" s="206"/>
      <c r="AFA290" s="206"/>
      <c r="AFB290" s="206"/>
      <c r="AFC290" s="206"/>
      <c r="AFD290" s="206"/>
      <c r="AFE290" s="206"/>
      <c r="AFF290" s="206"/>
      <c r="AFG290" s="206"/>
      <c r="AFH290" s="206"/>
      <c r="AFI290" s="206"/>
      <c r="AFJ290" s="206"/>
      <c r="AFK290" s="206"/>
      <c r="AFL290" s="206"/>
      <c r="AFM290" s="206"/>
      <c r="AFN290" s="206"/>
      <c r="AFO290" s="206"/>
      <c r="AFP290" s="206"/>
      <c r="AFQ290" s="206"/>
      <c r="AFR290" s="206"/>
      <c r="AFS290" s="206"/>
      <c r="AFT290" s="206"/>
      <c r="AFU290" s="206"/>
      <c r="AFV290" s="206"/>
      <c r="AFW290" s="206"/>
      <c r="AFX290" s="206"/>
      <c r="AFY290" s="206"/>
      <c r="AFZ290" s="206"/>
      <c r="AGA290" s="206"/>
      <c r="AGB290" s="206"/>
      <c r="AGC290" s="206"/>
      <c r="AGD290" s="206"/>
      <c r="AGE290" s="206"/>
      <c r="AGF290" s="206"/>
      <c r="AGG290" s="206"/>
      <c r="AGH290" s="206"/>
      <c r="AGI290" s="206"/>
      <c r="AGJ290" s="206"/>
      <c r="AGK290" s="206"/>
      <c r="AGL290" s="206"/>
      <c r="AGM290" s="206"/>
      <c r="AGN290" s="206"/>
      <c r="AGO290" s="206"/>
      <c r="AGP290" s="206"/>
      <c r="AGQ290" s="206"/>
      <c r="AGR290" s="206"/>
      <c r="AGS290" s="206"/>
      <c r="AGT290" s="206"/>
      <c r="AGU290" s="206"/>
      <c r="AGV290" s="206"/>
      <c r="AGW290" s="206"/>
      <c r="AGX290" s="206"/>
      <c r="AGY290" s="206"/>
      <c r="AGZ290" s="206"/>
      <c r="AHA290" s="206"/>
      <c r="AHB290" s="206"/>
      <c r="AHC290" s="206"/>
      <c r="AHD290" s="206"/>
      <c r="AHE290" s="206"/>
      <c r="AHF290" s="206"/>
      <c r="AHG290" s="206"/>
      <c r="AHH290" s="206"/>
      <c r="AHI290" s="206"/>
      <c r="AHJ290" s="206"/>
      <c r="AHK290" s="206"/>
      <c r="AHL290" s="206"/>
      <c r="AHM290" s="206"/>
      <c r="AHN290" s="206"/>
      <c r="AHO290" s="206"/>
      <c r="AHP290" s="206"/>
      <c r="AHQ290" s="206"/>
      <c r="AHR290" s="206"/>
      <c r="AHS290" s="206"/>
      <c r="AHT290" s="206"/>
      <c r="AHU290" s="206"/>
      <c r="AHV290" s="206"/>
      <c r="AHW290" s="206"/>
      <c r="AHX290" s="206"/>
      <c r="AHY290" s="206"/>
      <c r="AHZ290" s="206"/>
      <c r="AIA290" s="206"/>
      <c r="AIB290" s="206"/>
      <c r="AIC290" s="206"/>
      <c r="AID290" s="206"/>
      <c r="AIE290" s="206"/>
      <c r="AIF290" s="206"/>
      <c r="AIG290" s="206"/>
      <c r="AIH290" s="206"/>
      <c r="AII290" s="206"/>
      <c r="AIJ290" s="206"/>
      <c r="AIK290" s="206"/>
      <c r="AIL290" s="206"/>
      <c r="AIM290" s="206"/>
      <c r="AIN290" s="206"/>
      <c r="AIO290" s="206"/>
      <c r="AIP290" s="206"/>
      <c r="AIQ290" s="206"/>
      <c r="AIR290" s="206"/>
      <c r="AIS290" s="206"/>
      <c r="AIT290" s="206"/>
      <c r="AIU290" s="206"/>
      <c r="AIV290" s="206"/>
      <c r="AIW290" s="206"/>
      <c r="AIX290" s="206"/>
      <c r="AIY290" s="206"/>
      <c r="AIZ290" s="206"/>
      <c r="AJA290" s="206"/>
      <c r="AJB290" s="206"/>
      <c r="AJC290" s="206"/>
      <c r="AJD290" s="206"/>
      <c r="AJE290" s="206"/>
      <c r="AJF290" s="206"/>
      <c r="AJG290" s="206"/>
      <c r="AJH290" s="206"/>
      <c r="AJI290" s="206"/>
      <c r="AJJ290" s="206"/>
      <c r="AJK290" s="206"/>
      <c r="AJL290" s="206"/>
      <c r="AJM290" s="206"/>
      <c r="AJN290" s="206"/>
      <c r="AJO290" s="206"/>
      <c r="AJP290" s="206"/>
      <c r="AJQ290" s="206"/>
      <c r="AJR290" s="206"/>
      <c r="AJS290" s="206"/>
      <c r="AJT290" s="206"/>
      <c r="AJU290" s="206"/>
      <c r="AJV290" s="206"/>
      <c r="AJW290" s="206"/>
      <c r="AJX290" s="206"/>
      <c r="AJY290" s="206"/>
      <c r="AJZ290" s="206"/>
      <c r="AKA290" s="206"/>
      <c r="AKB290" s="206"/>
      <c r="AKC290" s="206"/>
      <c r="AKD290" s="206"/>
      <c r="AKE290" s="206"/>
      <c r="AKF290" s="206"/>
      <c r="AKG290" s="206"/>
      <c r="AKH290" s="206"/>
      <c r="AKI290" s="206"/>
      <c r="AKJ290" s="206"/>
      <c r="AKK290" s="206"/>
      <c r="AKL290" s="206"/>
      <c r="AKM290" s="206"/>
      <c r="AKN290" s="206"/>
      <c r="AKO290" s="206"/>
      <c r="AKP290" s="206"/>
      <c r="AKQ290" s="206"/>
      <c r="AKR290" s="206"/>
      <c r="AKS290" s="206"/>
      <c r="AKT290" s="206"/>
      <c r="AKU290" s="206"/>
      <c r="AKV290" s="206"/>
      <c r="AKW290" s="206"/>
      <c r="AKX290" s="206"/>
      <c r="AKY290" s="206"/>
      <c r="AKZ290" s="206"/>
      <c r="ALA290" s="206"/>
      <c r="ALB290" s="206"/>
      <c r="ALC290" s="206"/>
      <c r="ALD290" s="206"/>
      <c r="ALE290" s="206"/>
      <c r="ALF290" s="206"/>
      <c r="ALG290" s="206"/>
      <c r="ALH290" s="206"/>
      <c r="ALI290" s="206"/>
      <c r="ALJ290" s="206"/>
      <c r="ALK290" s="206"/>
      <c r="ALL290" s="206"/>
      <c r="ALM290" s="206"/>
      <c r="ALN290" s="206"/>
      <c r="ALO290" s="206"/>
      <c r="ALP290" s="206"/>
      <c r="ALQ290" s="206"/>
      <c r="ALR290" s="206"/>
      <c r="ALS290" s="206"/>
      <c r="ALT290" s="206"/>
      <c r="ALU290" s="206"/>
      <c r="ALV290" s="206"/>
      <c r="ALW290" s="206"/>
      <c r="ALX290" s="206"/>
      <c r="ALY290" s="206"/>
      <c r="ALZ290" s="206"/>
      <c r="AMA290" s="206"/>
      <c r="AMB290" s="206"/>
      <c r="AMC290" s="206"/>
      <c r="AMD290" s="206"/>
      <c r="AME290" s="206"/>
      <c r="AMF290" s="206"/>
      <c r="AMG290" s="206"/>
      <c r="AMH290" s="206"/>
      <c r="AMI290" s="206"/>
      <c r="AMJ290" s="206"/>
      <c r="AMK290" s="206"/>
      <c r="AML290" s="206"/>
      <c r="AMM290" s="206"/>
      <c r="AMN290" s="206"/>
      <c r="AMO290" s="206"/>
      <c r="AMP290" s="206"/>
      <c r="AMQ290" s="206"/>
      <c r="AMR290" s="206"/>
      <c r="AMS290" s="206"/>
      <c r="AMT290" s="206"/>
      <c r="AMU290" s="206"/>
      <c r="AMV290" s="206"/>
      <c r="AMW290" s="206"/>
      <c r="AMX290" s="206"/>
      <c r="AMY290" s="206"/>
      <c r="AMZ290" s="206"/>
      <c r="ANA290" s="206"/>
      <c r="ANB290" s="206"/>
      <c r="ANC290" s="206"/>
      <c r="AND290" s="206"/>
      <c r="ANE290" s="206"/>
      <c r="ANF290" s="206"/>
      <c r="ANG290" s="206"/>
      <c r="ANH290" s="206"/>
      <c r="ANI290" s="206"/>
      <c r="ANJ290" s="206"/>
      <c r="ANK290" s="206"/>
      <c r="ANL290" s="206"/>
      <c r="ANM290" s="206"/>
      <c r="ANN290" s="206"/>
      <c r="ANO290" s="206"/>
      <c r="ANP290" s="206"/>
      <c r="ANQ290" s="206"/>
      <c r="ANR290" s="206"/>
      <c r="ANS290" s="206"/>
      <c r="ANT290" s="206"/>
      <c r="ANU290" s="206"/>
      <c r="ANV290" s="206"/>
      <c r="ANW290" s="206"/>
      <c r="ANX290" s="206"/>
      <c r="ANY290" s="206"/>
      <c r="ANZ290" s="206"/>
      <c r="AOA290" s="206"/>
      <c r="AOB290" s="206"/>
      <c r="AOC290" s="206"/>
      <c r="AOD290" s="206"/>
      <c r="AOE290" s="206"/>
      <c r="AOF290" s="206"/>
      <c r="AOG290" s="206"/>
      <c r="AOH290" s="206"/>
      <c r="AOI290" s="206"/>
      <c r="AOJ290" s="206"/>
      <c r="AOK290" s="206"/>
      <c r="AOL290" s="206"/>
      <c r="AOM290" s="206"/>
      <c r="AON290" s="206"/>
      <c r="AOO290" s="206"/>
      <c r="AOP290" s="206"/>
      <c r="AOQ290" s="206"/>
      <c r="AOR290" s="206"/>
      <c r="AOS290" s="206"/>
      <c r="AOT290" s="206"/>
      <c r="AOU290" s="206"/>
      <c r="AOV290" s="206"/>
      <c r="AOW290" s="206"/>
      <c r="AOX290" s="206"/>
      <c r="AOY290" s="206"/>
      <c r="AOZ290" s="206"/>
      <c r="APA290" s="206"/>
      <c r="APB290" s="206"/>
      <c r="APC290" s="206"/>
      <c r="APD290" s="206"/>
      <c r="APE290" s="206"/>
      <c r="APF290" s="206"/>
      <c r="APG290" s="206"/>
      <c r="APH290" s="206"/>
      <c r="API290" s="206"/>
      <c r="APJ290" s="206"/>
      <c r="APK290" s="206"/>
      <c r="APL290" s="206"/>
      <c r="APM290" s="206"/>
      <c r="APN290" s="206"/>
      <c r="APO290" s="206"/>
      <c r="APP290" s="206"/>
      <c r="APQ290" s="206"/>
      <c r="APR290" s="206"/>
      <c r="APS290" s="206"/>
      <c r="APT290" s="206"/>
      <c r="APU290" s="206"/>
      <c r="APV290" s="206"/>
      <c r="APW290" s="206"/>
      <c r="APX290" s="206"/>
      <c r="APY290" s="206"/>
      <c r="APZ290" s="206"/>
      <c r="AQA290" s="206"/>
      <c r="AQB290" s="206"/>
      <c r="AQC290" s="206"/>
      <c r="AQD290" s="206"/>
      <c r="AQE290" s="206"/>
      <c r="AQF290" s="206"/>
      <c r="AQG290" s="206"/>
      <c r="AQH290" s="206"/>
      <c r="AQI290" s="206"/>
      <c r="AQJ290" s="206"/>
      <c r="AQK290" s="206"/>
      <c r="AQL290" s="206"/>
      <c r="AQM290" s="206"/>
      <c r="AQN290" s="206"/>
      <c r="AQO290" s="206"/>
      <c r="AQP290" s="206"/>
      <c r="AQQ290" s="206"/>
      <c r="AQR290" s="206"/>
      <c r="AQS290" s="206"/>
      <c r="AQT290" s="206"/>
      <c r="AQU290" s="206"/>
      <c r="AQV290" s="206"/>
      <c r="AQW290" s="206"/>
      <c r="AQX290" s="206"/>
      <c r="AQY290" s="206"/>
      <c r="AQZ290" s="206"/>
      <c r="ARA290" s="206"/>
      <c r="ARB290" s="206"/>
      <c r="ARC290" s="206"/>
      <c r="ARD290" s="206"/>
      <c r="ARE290" s="206"/>
      <c r="ARF290" s="206"/>
      <c r="ARG290" s="206"/>
      <c r="ARH290" s="206"/>
      <c r="ARI290" s="206"/>
      <c r="ARJ290" s="206"/>
      <c r="ARK290" s="206"/>
      <c r="ARL290" s="206"/>
      <c r="ARM290" s="206"/>
      <c r="ARN290" s="206"/>
      <c r="ARO290" s="206"/>
      <c r="ARP290" s="206"/>
      <c r="ARQ290" s="206"/>
      <c r="ARR290" s="206"/>
      <c r="ARS290" s="206"/>
      <c r="ART290" s="206"/>
      <c r="ARU290" s="206"/>
      <c r="ARV290" s="206"/>
      <c r="ARW290" s="206"/>
      <c r="ARX290" s="206"/>
      <c r="ARY290" s="206"/>
      <c r="ARZ290" s="206"/>
      <c r="ASA290" s="206"/>
      <c r="ASB290" s="206"/>
      <c r="ASC290" s="206"/>
      <c r="ASD290" s="206"/>
      <c r="ASE290" s="206"/>
      <c r="ASF290" s="206"/>
      <c r="ASG290" s="206"/>
      <c r="ASH290" s="206"/>
      <c r="ASI290" s="206"/>
      <c r="ASJ290" s="206"/>
      <c r="ASK290" s="206"/>
      <c r="ASL290" s="206"/>
      <c r="ASM290" s="206"/>
      <c r="ASN290" s="206"/>
      <c r="ASO290" s="206"/>
      <c r="ASP290" s="206"/>
      <c r="ASQ290" s="206"/>
      <c r="ASR290" s="206"/>
      <c r="ASS290" s="206"/>
      <c r="AST290" s="206"/>
      <c r="ASU290" s="206"/>
      <c r="ASV290" s="206"/>
      <c r="ASW290" s="206"/>
      <c r="ASX290" s="206"/>
      <c r="ASY290" s="206"/>
      <c r="ASZ290" s="206"/>
      <c r="ATA290" s="206"/>
      <c r="ATB290" s="206"/>
      <c r="ATC290" s="206"/>
      <c r="ATD290" s="206"/>
      <c r="ATE290" s="206"/>
      <c r="ATF290" s="206"/>
      <c r="ATG290" s="206"/>
      <c r="ATH290" s="206"/>
      <c r="ATI290" s="206"/>
      <c r="ATJ290" s="206"/>
      <c r="ATK290" s="206"/>
      <c r="ATL290" s="206"/>
      <c r="ATM290" s="206"/>
      <c r="ATN290" s="206"/>
      <c r="ATO290" s="206"/>
      <c r="ATP290" s="206"/>
      <c r="ATQ290" s="206"/>
      <c r="ATR290" s="206"/>
      <c r="ATS290" s="206"/>
      <c r="ATT290" s="206"/>
      <c r="ATU290" s="206"/>
      <c r="ATV290" s="206"/>
      <c r="ATW290" s="206"/>
      <c r="ATX290" s="206"/>
      <c r="ATY290" s="206"/>
      <c r="ATZ290" s="206"/>
      <c r="AUA290" s="206"/>
      <c r="AUB290" s="206"/>
      <c r="AUC290" s="206"/>
      <c r="AUD290" s="206"/>
      <c r="AUE290" s="206"/>
      <c r="AUF290" s="206"/>
      <c r="AUG290" s="206"/>
      <c r="AUH290" s="206"/>
      <c r="AUI290" s="206"/>
      <c r="AUJ290" s="206"/>
      <c r="AUK290" s="206"/>
      <c r="AUL290" s="206"/>
      <c r="AUM290" s="206"/>
      <c r="AUN290" s="206"/>
      <c r="AUO290" s="206"/>
      <c r="AUP290" s="206"/>
      <c r="AUQ290" s="206"/>
      <c r="AUR290" s="206"/>
      <c r="AUS290" s="206"/>
      <c r="AUT290" s="206"/>
      <c r="AUU290" s="206"/>
      <c r="AUV290" s="206"/>
      <c r="AUW290" s="206"/>
      <c r="AUX290" s="206"/>
      <c r="AUY290" s="206"/>
      <c r="AUZ290" s="206"/>
      <c r="AVA290" s="206"/>
      <c r="AVB290" s="206"/>
      <c r="AVC290" s="206"/>
      <c r="AVD290" s="206"/>
      <c r="AVE290" s="206"/>
      <c r="AVF290" s="206"/>
      <c r="AVG290" s="206"/>
      <c r="AVH290" s="206"/>
      <c r="AVI290" s="206"/>
      <c r="AVJ290" s="206"/>
      <c r="AVK290" s="206"/>
      <c r="AVL290" s="206"/>
      <c r="AVM290" s="206"/>
      <c r="AVN290" s="206"/>
      <c r="AVO290" s="206"/>
      <c r="AVP290" s="206"/>
      <c r="AVQ290" s="206"/>
      <c r="AVR290" s="206"/>
      <c r="AVS290" s="206"/>
      <c r="AVT290" s="206"/>
      <c r="AVU290" s="206"/>
      <c r="AVV290" s="206"/>
      <c r="AVW290" s="206"/>
      <c r="AVX290" s="206"/>
      <c r="AVY290" s="206"/>
      <c r="AVZ290" s="206"/>
      <c r="AWA290" s="206"/>
      <c r="AWB290" s="206"/>
      <c r="AWC290" s="206"/>
      <c r="AWD290" s="206"/>
      <c r="AWE290" s="206"/>
      <c r="AWF290" s="206"/>
      <c r="AWG290" s="206"/>
      <c r="AWH290" s="206"/>
      <c r="AWI290" s="206"/>
      <c r="AWJ290" s="206"/>
      <c r="AWK290" s="206"/>
      <c r="AWL290" s="206"/>
      <c r="AWM290" s="206"/>
      <c r="AWN290" s="206"/>
      <c r="AWO290" s="206"/>
      <c r="AWP290" s="206"/>
      <c r="AWQ290" s="206"/>
      <c r="AWR290" s="206"/>
      <c r="AWS290" s="206"/>
      <c r="AWT290" s="206"/>
      <c r="AWU290" s="206"/>
      <c r="AWV290" s="206"/>
      <c r="AWW290" s="206"/>
      <c r="AWX290" s="206"/>
      <c r="AWY290" s="206"/>
      <c r="AWZ290" s="206"/>
      <c r="AXA290" s="206"/>
      <c r="AXB290" s="206"/>
      <c r="AXC290" s="206"/>
      <c r="AXD290" s="206"/>
      <c r="AXE290" s="206"/>
      <c r="AXF290" s="206"/>
      <c r="AXG290" s="206"/>
      <c r="AXH290" s="206"/>
      <c r="AXI290" s="206"/>
      <c r="AXJ290" s="206"/>
      <c r="AXK290" s="206"/>
      <c r="AXL290" s="206"/>
      <c r="AXM290" s="206"/>
      <c r="AXN290" s="206"/>
      <c r="AXO290" s="206"/>
      <c r="AXP290" s="206"/>
      <c r="AXQ290" s="206"/>
      <c r="AXR290" s="206"/>
      <c r="AXS290" s="206"/>
      <c r="AXT290" s="206"/>
      <c r="AXU290" s="206"/>
      <c r="AXV290" s="206"/>
      <c r="AXW290" s="206"/>
      <c r="AXX290" s="206"/>
      <c r="AXY290" s="206"/>
      <c r="AXZ290" s="206"/>
      <c r="AYA290" s="206"/>
      <c r="AYB290" s="206"/>
      <c r="AYC290" s="206"/>
      <c r="AYD290" s="206"/>
      <c r="AYE290" s="206"/>
      <c r="AYF290" s="206"/>
      <c r="AYG290" s="206"/>
      <c r="AYH290" s="206"/>
      <c r="AYI290" s="206"/>
      <c r="AYJ290" s="206"/>
      <c r="AYK290" s="206"/>
      <c r="AYL290" s="206"/>
      <c r="AYM290" s="206"/>
      <c r="AYN290" s="206"/>
      <c r="AYO290" s="206"/>
      <c r="AYP290" s="206"/>
      <c r="AYQ290" s="206"/>
      <c r="AYR290" s="206"/>
      <c r="AYS290" s="206"/>
      <c r="AYT290" s="206"/>
      <c r="AYU290" s="206"/>
      <c r="AYV290" s="206"/>
      <c r="AYW290" s="206"/>
      <c r="AYX290" s="206"/>
      <c r="AYY290" s="206"/>
      <c r="AYZ290" s="206"/>
      <c r="AZA290" s="206"/>
      <c r="AZB290" s="206"/>
      <c r="AZC290" s="206"/>
      <c r="AZD290" s="206"/>
      <c r="AZE290" s="206"/>
      <c r="AZF290" s="206"/>
      <c r="AZG290" s="206"/>
      <c r="AZH290" s="206"/>
      <c r="AZI290" s="206"/>
      <c r="AZJ290" s="206"/>
      <c r="AZK290" s="206"/>
      <c r="AZL290" s="206"/>
      <c r="AZM290" s="206"/>
      <c r="AZN290" s="206"/>
      <c r="AZO290" s="206"/>
      <c r="AZP290" s="206"/>
      <c r="AZQ290" s="206"/>
      <c r="AZR290" s="206"/>
      <c r="AZS290" s="206"/>
      <c r="AZT290" s="206"/>
      <c r="AZU290" s="206"/>
      <c r="AZV290" s="206"/>
      <c r="AZW290" s="206"/>
      <c r="AZX290" s="206"/>
      <c r="AZY290" s="206"/>
      <c r="AZZ290" s="206"/>
      <c r="BAA290" s="206"/>
      <c r="BAB290" s="206"/>
      <c r="BAC290" s="206"/>
      <c r="BAD290" s="206"/>
      <c r="BAE290" s="206"/>
      <c r="BAF290" s="206"/>
      <c r="BAG290" s="206"/>
      <c r="BAH290" s="206"/>
      <c r="BAI290" s="206"/>
      <c r="BAJ290" s="206"/>
      <c r="BAK290" s="206"/>
      <c r="BAL290" s="206"/>
      <c r="BAM290" s="206"/>
      <c r="BAN290" s="206"/>
      <c r="BAO290" s="206"/>
      <c r="BAP290" s="206"/>
      <c r="BAQ290" s="206"/>
      <c r="BAR290" s="206"/>
      <c r="BAS290" s="206"/>
      <c r="BAT290" s="206"/>
      <c r="BAU290" s="206"/>
      <c r="BAV290" s="206"/>
      <c r="BAW290" s="206"/>
      <c r="BAX290" s="206"/>
      <c r="BAY290" s="206"/>
      <c r="BAZ290" s="206"/>
      <c r="BBA290" s="206"/>
      <c r="BBB290" s="206"/>
      <c r="BBC290" s="206"/>
      <c r="BBD290" s="206"/>
      <c r="BBE290" s="206"/>
      <c r="BBF290" s="206"/>
      <c r="BBG290" s="206"/>
      <c r="BBH290" s="206"/>
      <c r="BBI290" s="206"/>
      <c r="BBJ290" s="206"/>
      <c r="BBK290" s="206"/>
      <c r="BBL290" s="206"/>
      <c r="BBM290" s="206"/>
      <c r="BBN290" s="206"/>
      <c r="BBO290" s="206"/>
      <c r="BBP290" s="206"/>
      <c r="BBQ290" s="206"/>
      <c r="BBR290" s="206"/>
      <c r="BBS290" s="206"/>
      <c r="BBT290" s="206"/>
      <c r="BBU290" s="206"/>
      <c r="BBV290" s="206"/>
      <c r="BBW290" s="206"/>
      <c r="BBX290" s="206"/>
      <c r="BBY290" s="206"/>
      <c r="BBZ290" s="206"/>
      <c r="BCA290" s="206"/>
      <c r="BCB290" s="206"/>
      <c r="BCC290" s="206"/>
      <c r="BCD290" s="206"/>
      <c r="BCE290" s="206"/>
      <c r="BCF290" s="206"/>
      <c r="BCG290" s="206"/>
      <c r="BCH290" s="206"/>
      <c r="BCI290" s="206"/>
      <c r="BCJ290" s="206"/>
      <c r="BCK290" s="206"/>
      <c r="BCL290" s="206"/>
      <c r="BCM290" s="206"/>
      <c r="BCN290" s="206"/>
      <c r="BCO290" s="206"/>
      <c r="BCP290" s="206"/>
      <c r="BCQ290" s="206"/>
      <c r="BCR290" s="206"/>
      <c r="BCS290" s="206"/>
      <c r="BCT290" s="206"/>
      <c r="BCU290" s="206"/>
      <c r="BCV290" s="206"/>
      <c r="BCW290" s="206"/>
      <c r="BCX290" s="206"/>
      <c r="BCY290" s="206"/>
      <c r="BCZ290" s="206"/>
      <c r="BDA290" s="206"/>
      <c r="BDB290" s="206"/>
      <c r="BDC290" s="206"/>
      <c r="BDD290" s="206"/>
      <c r="BDE290" s="206"/>
      <c r="BDF290" s="206"/>
      <c r="BDG290" s="206"/>
      <c r="BDH290" s="206"/>
      <c r="BDI290" s="206"/>
      <c r="BDJ290" s="206"/>
      <c r="BDK290" s="206"/>
      <c r="BDL290" s="206"/>
      <c r="BDM290" s="206"/>
      <c r="BDN290" s="206"/>
      <c r="BDO290" s="206"/>
      <c r="BDP290" s="206"/>
      <c r="BDQ290" s="206"/>
      <c r="BDR290" s="206"/>
      <c r="BDS290" s="206"/>
      <c r="BDT290" s="206"/>
      <c r="BDU290" s="206"/>
      <c r="BDV290" s="206"/>
      <c r="BDW290" s="206"/>
      <c r="BDX290" s="206"/>
      <c r="BDY290" s="206"/>
      <c r="BDZ290" s="206"/>
      <c r="BEA290" s="206"/>
      <c r="BEB290" s="206"/>
      <c r="BEC290" s="206"/>
      <c r="BED290" s="206"/>
      <c r="BEE290" s="206"/>
      <c r="BEF290" s="206"/>
      <c r="BEG290" s="206"/>
      <c r="BEH290" s="206"/>
      <c r="BEI290" s="206"/>
      <c r="BEJ290" s="206"/>
      <c r="BEK290" s="206"/>
      <c r="BEL290" s="206"/>
      <c r="BEM290" s="206"/>
      <c r="BEN290" s="206"/>
      <c r="BEO290" s="206"/>
      <c r="BEP290" s="206"/>
      <c r="BEQ290" s="206"/>
      <c r="BER290" s="206"/>
      <c r="BES290" s="206"/>
      <c r="BET290" s="206"/>
      <c r="BEU290" s="206"/>
      <c r="BEV290" s="206"/>
      <c r="BEW290" s="206"/>
      <c r="BEX290" s="206"/>
      <c r="BEY290" s="206"/>
      <c r="BEZ290" s="206"/>
      <c r="BFA290" s="206"/>
      <c r="BFB290" s="206"/>
      <c r="BFC290" s="206"/>
      <c r="BFD290" s="206"/>
      <c r="BFE290" s="206"/>
      <c r="BFF290" s="206"/>
      <c r="BFG290" s="206"/>
      <c r="BFH290" s="206"/>
      <c r="BFI290" s="206"/>
      <c r="BFJ290" s="206"/>
      <c r="BFK290" s="206"/>
      <c r="BFL290" s="206"/>
      <c r="BFM290" s="206"/>
      <c r="BFN290" s="206"/>
      <c r="BFO290" s="206"/>
      <c r="BFP290" s="206"/>
      <c r="BFQ290" s="206"/>
      <c r="BFR290" s="206"/>
      <c r="BFS290" s="206"/>
      <c r="BFT290" s="206"/>
      <c r="BFU290" s="206"/>
      <c r="BFV290" s="206"/>
      <c r="BFW290" s="206"/>
      <c r="BFX290" s="206"/>
      <c r="BFY290" s="206"/>
      <c r="BFZ290" s="206"/>
      <c r="BGA290" s="206"/>
      <c r="BGB290" s="206"/>
      <c r="BGC290" s="206"/>
      <c r="BGD290" s="206"/>
      <c r="BGE290" s="206"/>
      <c r="BGF290" s="206"/>
      <c r="BGG290" s="206"/>
      <c r="BGH290" s="206"/>
      <c r="BGI290" s="206"/>
      <c r="BGJ290" s="206"/>
      <c r="BGK290" s="206"/>
      <c r="BGL290" s="206"/>
      <c r="BGM290" s="206"/>
      <c r="BGN290" s="206"/>
      <c r="BGO290" s="206"/>
      <c r="BGP290" s="206"/>
      <c r="BGQ290" s="206"/>
      <c r="BGR290" s="206"/>
      <c r="BGS290" s="206"/>
      <c r="BGT290" s="206"/>
      <c r="BGU290" s="206"/>
      <c r="BGV290" s="206"/>
      <c r="BGW290" s="206"/>
      <c r="BGX290" s="206"/>
      <c r="BGY290" s="206"/>
      <c r="BGZ290" s="206"/>
      <c r="BHA290" s="206"/>
      <c r="BHB290" s="206"/>
      <c r="BHC290" s="206"/>
      <c r="BHD290" s="206"/>
      <c r="BHE290" s="206"/>
      <c r="BHF290" s="206"/>
      <c r="BHG290" s="206"/>
      <c r="BHH290" s="206"/>
      <c r="BHI290" s="206"/>
      <c r="BHJ290" s="206"/>
      <c r="BHK290" s="206"/>
      <c r="BHL290" s="206"/>
      <c r="BHM290" s="206"/>
      <c r="BHN290" s="206"/>
      <c r="BHO290" s="206"/>
      <c r="BHP290" s="206"/>
      <c r="BHQ290" s="206"/>
      <c r="BHR290" s="206"/>
      <c r="BHS290" s="206"/>
      <c r="BHT290" s="206"/>
      <c r="BHU290" s="206"/>
      <c r="BHV290" s="206"/>
      <c r="BHW290" s="206"/>
      <c r="BHX290" s="206"/>
      <c r="BHY290" s="206"/>
      <c r="BHZ290" s="206"/>
      <c r="BIA290" s="206"/>
      <c r="BIB290" s="206"/>
      <c r="BIC290" s="206"/>
      <c r="BID290" s="206"/>
      <c r="BIE290" s="206"/>
      <c r="BIF290" s="206"/>
      <c r="BIG290" s="206"/>
      <c r="BIH290" s="206"/>
      <c r="BII290" s="206"/>
      <c r="BIJ290" s="206"/>
      <c r="BIK290" s="206"/>
      <c r="BIL290" s="206"/>
      <c r="BIM290" s="206"/>
      <c r="BIN290" s="206"/>
      <c r="BIO290" s="206"/>
      <c r="BIP290" s="206"/>
      <c r="BIQ290" s="206"/>
      <c r="BIR290" s="206"/>
      <c r="BIS290" s="206"/>
      <c r="BIT290" s="206"/>
      <c r="BIU290" s="206"/>
      <c r="BIV290" s="206"/>
      <c r="BIW290" s="206"/>
      <c r="BIX290" s="206"/>
      <c r="BIY290" s="206"/>
      <c r="BIZ290" s="206"/>
      <c r="BJA290" s="206"/>
      <c r="BJB290" s="206"/>
      <c r="BJC290" s="206"/>
      <c r="BJD290" s="206"/>
      <c r="BJE290" s="206"/>
      <c r="BJF290" s="206"/>
      <c r="BJG290" s="206"/>
      <c r="BJH290" s="206"/>
      <c r="BJI290" s="206"/>
      <c r="BJJ290" s="206"/>
      <c r="BJK290" s="206"/>
      <c r="BJL290" s="206"/>
      <c r="BJM290" s="206"/>
      <c r="BJN290" s="206"/>
      <c r="BJO290" s="206"/>
      <c r="BJP290" s="206"/>
      <c r="BJQ290" s="206"/>
      <c r="BJR290" s="206"/>
      <c r="BJS290" s="206"/>
      <c r="BJT290" s="206"/>
      <c r="BJU290" s="206"/>
      <c r="BJV290" s="206"/>
      <c r="BJW290" s="206"/>
      <c r="BJX290" s="206"/>
      <c r="BJY290" s="206"/>
      <c r="BJZ290" s="206"/>
      <c r="BKA290" s="206"/>
      <c r="BKB290" s="206"/>
      <c r="BKC290" s="206"/>
      <c r="BKD290" s="206"/>
      <c r="BKE290" s="206"/>
      <c r="BKF290" s="206"/>
      <c r="BKG290" s="206"/>
      <c r="BKH290" s="206"/>
      <c r="BKI290" s="206"/>
      <c r="BKJ290" s="206"/>
      <c r="BKK290" s="206"/>
      <c r="BKL290" s="206"/>
      <c r="BKM290" s="206"/>
      <c r="BKN290" s="206"/>
      <c r="BKO290" s="206"/>
      <c r="BKP290" s="206"/>
      <c r="BKQ290" s="206"/>
      <c r="BKR290" s="206"/>
      <c r="BKS290" s="206"/>
      <c r="BKT290" s="206"/>
      <c r="BKU290" s="206"/>
      <c r="BKV290" s="206"/>
      <c r="BKW290" s="206"/>
      <c r="BKX290" s="206"/>
      <c r="BKY290" s="206"/>
      <c r="BKZ290" s="206"/>
      <c r="BLA290" s="206"/>
      <c r="BLB290" s="206"/>
      <c r="BLC290" s="206"/>
      <c r="BLD290" s="206"/>
      <c r="BLE290" s="206"/>
      <c r="BLF290" s="206"/>
      <c r="BLG290" s="206"/>
      <c r="BLH290" s="206"/>
      <c r="BLI290" s="206"/>
      <c r="BLJ290" s="206"/>
      <c r="BLK290" s="206"/>
      <c r="BLL290" s="206"/>
      <c r="BLM290" s="206"/>
      <c r="BLN290" s="206"/>
      <c r="BLO290" s="206"/>
      <c r="BLP290" s="206"/>
      <c r="BLQ290" s="206"/>
      <c r="BLR290" s="206"/>
      <c r="BLS290" s="206"/>
      <c r="BLT290" s="206"/>
      <c r="BLU290" s="206"/>
      <c r="BLV290" s="206"/>
      <c r="BLW290" s="206"/>
      <c r="BLX290" s="206"/>
      <c r="BLY290" s="206"/>
      <c r="BLZ290" s="206"/>
      <c r="BMA290" s="206"/>
      <c r="BMB290" s="206"/>
      <c r="BMC290" s="206"/>
      <c r="BMD290" s="206"/>
      <c r="BME290" s="206"/>
      <c r="BMF290" s="206"/>
      <c r="BMG290" s="206"/>
      <c r="BMH290" s="206"/>
      <c r="BMI290" s="206"/>
      <c r="BMJ290" s="206"/>
      <c r="BMK290" s="206"/>
      <c r="BML290" s="206"/>
      <c r="BMM290" s="206"/>
      <c r="BMN290" s="206"/>
      <c r="BMO290" s="206"/>
      <c r="BMP290" s="206"/>
      <c r="BMQ290" s="206"/>
      <c r="BMR290" s="206"/>
      <c r="BMS290" s="206"/>
      <c r="BMT290" s="206"/>
      <c r="BMU290" s="206"/>
      <c r="BMV290" s="206"/>
      <c r="BMW290" s="206"/>
      <c r="BMX290" s="206"/>
      <c r="BMY290" s="206"/>
      <c r="BMZ290" s="206"/>
      <c r="BNA290" s="206"/>
      <c r="BNB290" s="206"/>
      <c r="BNC290" s="206"/>
      <c r="BND290" s="206"/>
      <c r="BNE290" s="206"/>
      <c r="BNF290" s="206"/>
      <c r="BNG290" s="206"/>
      <c r="BNH290" s="206"/>
      <c r="BNI290" s="206"/>
      <c r="BNJ290" s="206"/>
      <c r="BNK290" s="206"/>
      <c r="BNL290" s="206"/>
      <c r="BNM290" s="206"/>
      <c r="BNN290" s="206"/>
      <c r="BNO290" s="206"/>
      <c r="BNP290" s="206"/>
      <c r="BNQ290" s="206"/>
      <c r="BNR290" s="206"/>
      <c r="BNS290" s="206"/>
      <c r="BNT290" s="206"/>
      <c r="BNU290" s="206"/>
      <c r="BNV290" s="206"/>
      <c r="BNW290" s="206"/>
      <c r="BNX290" s="206"/>
      <c r="BNY290" s="206"/>
      <c r="BNZ290" s="206"/>
      <c r="BOA290" s="206"/>
      <c r="BOB290" s="206"/>
      <c r="BOC290" s="206"/>
      <c r="BOD290" s="206"/>
      <c r="BOE290" s="206"/>
      <c r="BOF290" s="206"/>
      <c r="BOG290" s="206"/>
      <c r="BOH290" s="206"/>
      <c r="BOI290" s="206"/>
      <c r="BOJ290" s="206"/>
      <c r="BOK290" s="206"/>
      <c r="BOL290" s="206"/>
      <c r="BOM290" s="206"/>
      <c r="BON290" s="206"/>
      <c r="BOO290" s="206"/>
      <c r="BOP290" s="206"/>
      <c r="BOQ290" s="206"/>
      <c r="BOR290" s="206"/>
      <c r="BOS290" s="206"/>
      <c r="BOT290" s="206"/>
      <c r="BOU290" s="206"/>
      <c r="BOV290" s="206"/>
      <c r="BOW290" s="206"/>
      <c r="BOX290" s="206"/>
      <c r="BOY290" s="206"/>
      <c r="BOZ290" s="206"/>
      <c r="BPA290" s="206"/>
      <c r="BPB290" s="206"/>
      <c r="BPC290" s="206"/>
      <c r="BPD290" s="206"/>
      <c r="BPE290" s="206"/>
      <c r="BPF290" s="206"/>
      <c r="BPG290" s="206"/>
      <c r="BPH290" s="206"/>
      <c r="BPI290" s="206"/>
      <c r="BPJ290" s="206"/>
      <c r="BPK290" s="206"/>
      <c r="BPL290" s="206"/>
      <c r="BPM290" s="206"/>
      <c r="BPN290" s="206"/>
      <c r="BPO290" s="206"/>
      <c r="BPP290" s="206"/>
      <c r="BPQ290" s="206"/>
      <c r="BPR290" s="206"/>
      <c r="BPS290" s="206"/>
      <c r="BPT290" s="206"/>
      <c r="BPU290" s="206"/>
      <c r="BPV290" s="206"/>
      <c r="BPW290" s="206"/>
      <c r="BPX290" s="206"/>
      <c r="BPY290" s="206"/>
      <c r="BPZ290" s="206"/>
      <c r="BQA290" s="206"/>
      <c r="BQB290" s="206"/>
      <c r="BQC290" s="206"/>
      <c r="BQD290" s="206"/>
      <c r="BQE290" s="206"/>
      <c r="BQF290" s="206"/>
      <c r="BQG290" s="206"/>
      <c r="BQH290" s="206"/>
      <c r="BQI290" s="206"/>
      <c r="BQJ290" s="206"/>
      <c r="BQK290" s="206"/>
      <c r="BQL290" s="206"/>
      <c r="BQM290" s="206"/>
      <c r="BQN290" s="206"/>
      <c r="BQO290" s="206"/>
      <c r="BQP290" s="206"/>
      <c r="BQQ290" s="206"/>
      <c r="BQR290" s="206"/>
      <c r="BQS290" s="206"/>
      <c r="BQT290" s="206"/>
      <c r="BQU290" s="206"/>
      <c r="BQV290" s="206"/>
      <c r="BQW290" s="206"/>
      <c r="BQX290" s="206"/>
      <c r="BQY290" s="206"/>
      <c r="BQZ290" s="206"/>
      <c r="BRA290" s="206"/>
      <c r="BRB290" s="206"/>
      <c r="BRC290" s="206"/>
      <c r="BRD290" s="206"/>
      <c r="BRE290" s="206"/>
      <c r="BRF290" s="206"/>
      <c r="BRG290" s="206"/>
      <c r="BRH290" s="206"/>
      <c r="BRI290" s="206"/>
      <c r="BRJ290" s="206"/>
      <c r="BRK290" s="206"/>
      <c r="BRL290" s="206"/>
      <c r="BRM290" s="206"/>
      <c r="BRN290" s="206"/>
      <c r="BRO290" s="206"/>
      <c r="BRP290" s="206"/>
      <c r="BRQ290" s="206"/>
      <c r="BRR290" s="206"/>
      <c r="BRS290" s="206"/>
      <c r="BRT290" s="206"/>
      <c r="BRU290" s="206"/>
      <c r="BRV290" s="206"/>
      <c r="BRW290" s="206"/>
      <c r="BRX290" s="206"/>
      <c r="BRY290" s="206"/>
      <c r="BRZ290" s="206"/>
      <c r="BSA290" s="206"/>
      <c r="BSB290" s="206"/>
      <c r="BSC290" s="206"/>
      <c r="BSD290" s="206"/>
      <c r="BSE290" s="206"/>
      <c r="BSF290" s="206"/>
      <c r="BSG290" s="206"/>
      <c r="BSH290" s="206"/>
      <c r="BSI290" s="206"/>
      <c r="BSJ290" s="206"/>
      <c r="BSK290" s="206"/>
      <c r="BSL290" s="206"/>
      <c r="BSM290" s="206"/>
      <c r="BSN290" s="206"/>
      <c r="BSO290" s="206"/>
      <c r="BSP290" s="206"/>
      <c r="BSQ290" s="206"/>
      <c r="BSR290" s="206"/>
      <c r="BSS290" s="206"/>
      <c r="BST290" s="206"/>
      <c r="BSU290" s="206"/>
      <c r="BSV290" s="206"/>
      <c r="BSW290" s="206"/>
      <c r="BSX290" s="206"/>
      <c r="BSY290" s="206"/>
      <c r="BSZ290" s="206"/>
      <c r="BTA290" s="206"/>
      <c r="BTB290" s="206"/>
      <c r="BTC290" s="206"/>
      <c r="BTD290" s="206"/>
      <c r="BTE290" s="206"/>
      <c r="BTF290" s="206"/>
      <c r="BTG290" s="206"/>
      <c r="BTH290" s="206"/>
      <c r="BTI290" s="206"/>
      <c r="BTJ290" s="206"/>
      <c r="BTK290" s="206"/>
      <c r="BTL290" s="206"/>
      <c r="BTM290" s="206"/>
      <c r="BTN290" s="206"/>
      <c r="BTO290" s="206"/>
      <c r="BTP290" s="206"/>
      <c r="BTQ290" s="206"/>
      <c r="BTR290" s="206"/>
      <c r="BTS290" s="206"/>
      <c r="BTT290" s="206"/>
      <c r="BTU290" s="206"/>
      <c r="BTV290" s="206"/>
      <c r="BTW290" s="206"/>
      <c r="BTX290" s="206"/>
      <c r="BTY290" s="206"/>
      <c r="BTZ290" s="206"/>
      <c r="BUA290" s="206"/>
      <c r="BUB290" s="206"/>
      <c r="BUC290" s="206"/>
      <c r="BUD290" s="206"/>
      <c r="BUE290" s="206"/>
      <c r="BUF290" s="206"/>
      <c r="BUG290" s="206"/>
      <c r="BUH290" s="206"/>
      <c r="BUI290" s="206"/>
      <c r="BUJ290" s="206"/>
      <c r="BUK290" s="206"/>
      <c r="BUL290" s="206"/>
      <c r="BUM290" s="206"/>
      <c r="BUN290" s="206"/>
      <c r="BUO290" s="206"/>
      <c r="BUP290" s="206"/>
      <c r="BUQ290" s="206"/>
      <c r="BUR290" s="206"/>
      <c r="BUS290" s="206"/>
      <c r="BUT290" s="206"/>
      <c r="BUU290" s="206"/>
      <c r="BUV290" s="206"/>
      <c r="BUW290" s="206"/>
      <c r="BUX290" s="206"/>
      <c r="BUY290" s="206"/>
      <c r="BUZ290" s="206"/>
      <c r="BVA290" s="206"/>
      <c r="BVB290" s="206"/>
      <c r="BVC290" s="206"/>
      <c r="BVD290" s="206"/>
      <c r="BVE290" s="206"/>
      <c r="BVF290" s="206"/>
      <c r="BVG290" s="206"/>
      <c r="BVH290" s="206"/>
      <c r="BVI290" s="206"/>
      <c r="BVJ290" s="206"/>
      <c r="BVK290" s="206"/>
      <c r="BVL290" s="206"/>
      <c r="BVM290" s="206"/>
      <c r="BVN290" s="206"/>
      <c r="BVO290" s="206"/>
      <c r="BVP290" s="206"/>
      <c r="BVQ290" s="206"/>
      <c r="BVR290" s="206"/>
      <c r="BVS290" s="206"/>
      <c r="BVT290" s="206"/>
      <c r="BVU290" s="206"/>
      <c r="BVV290" s="206"/>
      <c r="BVW290" s="206"/>
      <c r="BVX290" s="206"/>
      <c r="BVY290" s="206"/>
      <c r="BVZ290" s="206"/>
      <c r="BWA290" s="206"/>
      <c r="BWB290" s="206"/>
      <c r="BWC290" s="206"/>
      <c r="BWD290" s="206"/>
      <c r="BWE290" s="206"/>
      <c r="BWF290" s="206"/>
      <c r="BWG290" s="206"/>
      <c r="BWH290" s="206"/>
      <c r="BWI290" s="206"/>
      <c r="BWJ290" s="206"/>
      <c r="BWK290" s="206"/>
      <c r="BWL290" s="206"/>
      <c r="BWM290" s="206"/>
      <c r="BWN290" s="206"/>
      <c r="BWO290" s="206"/>
      <c r="BWP290" s="206"/>
      <c r="BWQ290" s="206"/>
      <c r="BWR290" s="206"/>
      <c r="BWS290" s="206"/>
      <c r="BWT290" s="206"/>
      <c r="BWU290" s="206"/>
      <c r="BWV290" s="206"/>
      <c r="BWW290" s="206"/>
      <c r="BWX290" s="206"/>
      <c r="BWY290" s="206"/>
      <c r="BWZ290" s="206"/>
      <c r="BXA290" s="206"/>
      <c r="BXB290" s="206"/>
      <c r="BXC290" s="206"/>
      <c r="BXD290" s="206"/>
      <c r="BXE290" s="206"/>
      <c r="BXF290" s="206"/>
      <c r="BXG290" s="206"/>
      <c r="BXH290" s="206"/>
      <c r="BXI290" s="206"/>
      <c r="BXJ290" s="206"/>
      <c r="BXK290" s="206"/>
      <c r="BXL290" s="206"/>
      <c r="BXM290" s="206"/>
      <c r="BXN290" s="206"/>
      <c r="BXO290" s="206"/>
      <c r="BXP290" s="206"/>
      <c r="BXQ290" s="206"/>
      <c r="BXR290" s="206"/>
      <c r="BXS290" s="206"/>
      <c r="BXT290" s="206"/>
      <c r="BXU290" s="206"/>
      <c r="BXV290" s="206"/>
      <c r="BXW290" s="206"/>
      <c r="BXX290" s="206"/>
      <c r="BXY290" s="206"/>
      <c r="BXZ290" s="206"/>
      <c r="BYA290" s="206"/>
      <c r="BYB290" s="206"/>
      <c r="BYC290" s="206"/>
      <c r="BYD290" s="206"/>
      <c r="BYE290" s="206"/>
      <c r="BYF290" s="206"/>
      <c r="BYG290" s="206"/>
      <c r="BYH290" s="206"/>
      <c r="BYI290" s="206"/>
      <c r="BYJ290" s="206"/>
      <c r="BYK290" s="206"/>
      <c r="BYL290" s="206"/>
      <c r="BYM290" s="206"/>
      <c r="BYN290" s="206"/>
      <c r="BYO290" s="206"/>
      <c r="BYP290" s="206"/>
      <c r="BYQ290" s="206"/>
      <c r="BYR290" s="206"/>
      <c r="BYS290" s="206"/>
      <c r="BYT290" s="206"/>
      <c r="BYU290" s="206"/>
      <c r="BYV290" s="206"/>
      <c r="BYW290" s="206"/>
      <c r="BYX290" s="206"/>
      <c r="BYY290" s="206"/>
      <c r="BYZ290" s="206"/>
      <c r="BZA290" s="206"/>
      <c r="BZB290" s="206"/>
      <c r="BZC290" s="206"/>
      <c r="BZD290" s="206"/>
      <c r="BZE290" s="206"/>
      <c r="BZF290" s="206"/>
      <c r="BZG290" s="206"/>
      <c r="BZH290" s="206"/>
      <c r="BZI290" s="206"/>
      <c r="BZJ290" s="206"/>
      <c r="BZK290" s="206"/>
      <c r="BZL290" s="206"/>
      <c r="BZM290" s="206"/>
      <c r="BZN290" s="206"/>
      <c r="BZO290" s="206"/>
      <c r="BZP290" s="206"/>
      <c r="BZQ290" s="206"/>
      <c r="BZR290" s="206"/>
      <c r="BZS290" s="206"/>
      <c r="BZT290" s="206"/>
      <c r="BZU290" s="206"/>
      <c r="BZV290" s="206"/>
      <c r="BZW290" s="206"/>
      <c r="BZX290" s="206"/>
      <c r="BZY290" s="206"/>
      <c r="BZZ290" s="206"/>
      <c r="CAA290" s="206"/>
      <c r="CAB290" s="206"/>
      <c r="CAC290" s="206"/>
      <c r="CAD290" s="206"/>
      <c r="CAE290" s="206"/>
      <c r="CAF290" s="206"/>
      <c r="CAG290" s="206"/>
      <c r="CAH290" s="206"/>
      <c r="CAI290" s="206"/>
      <c r="CAJ290" s="206"/>
      <c r="CAK290" s="206"/>
      <c r="CAL290" s="206"/>
      <c r="CAM290" s="206"/>
      <c r="CAN290" s="206"/>
      <c r="CAO290" s="206"/>
      <c r="CAP290" s="206"/>
      <c r="CAQ290" s="206"/>
      <c r="CAR290" s="206"/>
      <c r="CAS290" s="206"/>
      <c r="CAT290" s="206"/>
      <c r="CAU290" s="206"/>
      <c r="CAV290" s="206"/>
      <c r="CAW290" s="206"/>
      <c r="CAX290" s="206"/>
      <c r="CAY290" s="206"/>
      <c r="CAZ290" s="206"/>
      <c r="CBA290" s="206"/>
      <c r="CBB290" s="206"/>
      <c r="CBC290" s="206"/>
      <c r="CBD290" s="206"/>
      <c r="CBE290" s="206"/>
      <c r="CBF290" s="206"/>
      <c r="CBG290" s="206"/>
      <c r="CBH290" s="206"/>
      <c r="CBI290" s="206"/>
      <c r="CBJ290" s="206"/>
      <c r="CBK290" s="206"/>
      <c r="CBL290" s="206"/>
      <c r="CBM290" s="206"/>
      <c r="CBN290" s="206"/>
      <c r="CBO290" s="206"/>
      <c r="CBP290" s="206"/>
      <c r="CBQ290" s="206"/>
      <c r="CBR290" s="206"/>
      <c r="CBS290" s="206"/>
      <c r="CBT290" s="206"/>
      <c r="CBU290" s="206"/>
      <c r="CBV290" s="206"/>
      <c r="CBW290" s="206"/>
      <c r="CBX290" s="206"/>
      <c r="CBY290" s="206"/>
      <c r="CBZ290" s="206"/>
      <c r="CCA290" s="206"/>
      <c r="CCB290" s="206"/>
      <c r="CCC290" s="206"/>
      <c r="CCD290" s="206"/>
      <c r="CCE290" s="206"/>
      <c r="CCF290" s="206"/>
      <c r="CCG290" s="206"/>
      <c r="CCH290" s="206"/>
      <c r="CCI290" s="206"/>
      <c r="CCJ290" s="206"/>
      <c r="CCK290" s="206"/>
      <c r="CCL290" s="206"/>
      <c r="CCM290" s="206"/>
      <c r="CCN290" s="206"/>
      <c r="CCO290" s="206"/>
      <c r="CCP290" s="206"/>
      <c r="CCQ290" s="206"/>
      <c r="CCR290" s="206"/>
      <c r="CCS290" s="206"/>
      <c r="CCT290" s="206"/>
      <c r="CCU290" s="206"/>
      <c r="CCV290" s="206"/>
      <c r="CCW290" s="206"/>
      <c r="CCX290" s="206"/>
      <c r="CCY290" s="206"/>
      <c r="CCZ290" s="206"/>
      <c r="CDA290" s="206"/>
      <c r="CDB290" s="206"/>
      <c r="CDC290" s="206"/>
      <c r="CDD290" s="206"/>
      <c r="CDE290" s="206"/>
      <c r="CDF290" s="206"/>
      <c r="CDG290" s="206"/>
      <c r="CDH290" s="206"/>
      <c r="CDI290" s="206"/>
      <c r="CDJ290" s="206"/>
      <c r="CDK290" s="206"/>
      <c r="CDL290" s="206"/>
      <c r="CDM290" s="206"/>
      <c r="CDN290" s="206"/>
      <c r="CDO290" s="206"/>
      <c r="CDP290" s="206"/>
      <c r="CDQ290" s="206"/>
      <c r="CDR290" s="206"/>
      <c r="CDS290" s="206"/>
      <c r="CDT290" s="206"/>
      <c r="CDU290" s="206"/>
      <c r="CDV290" s="206"/>
      <c r="CDW290" s="206"/>
      <c r="CDX290" s="206"/>
      <c r="CDY290" s="206"/>
      <c r="CDZ290" s="206"/>
      <c r="CEA290" s="206"/>
      <c r="CEB290" s="206"/>
      <c r="CEC290" s="206"/>
      <c r="CED290" s="206"/>
      <c r="CEE290" s="206"/>
      <c r="CEF290" s="206"/>
      <c r="CEG290" s="206"/>
      <c r="CEH290" s="206"/>
      <c r="CEI290" s="206"/>
      <c r="CEJ290" s="206"/>
      <c r="CEK290" s="206"/>
      <c r="CEL290" s="206"/>
      <c r="CEM290" s="206"/>
      <c r="CEN290" s="206"/>
      <c r="CEO290" s="206"/>
      <c r="CEP290" s="206"/>
      <c r="CEQ290" s="206"/>
      <c r="CER290" s="206"/>
      <c r="CES290" s="206"/>
      <c r="CET290" s="206"/>
      <c r="CEU290" s="206"/>
      <c r="CEV290" s="206"/>
      <c r="CEW290" s="206"/>
      <c r="CEX290" s="206"/>
      <c r="CEY290" s="206"/>
      <c r="CEZ290" s="206"/>
      <c r="CFA290" s="206"/>
      <c r="CFB290" s="206"/>
      <c r="CFC290" s="206"/>
      <c r="CFD290" s="206"/>
      <c r="CFE290" s="206"/>
      <c r="CFF290" s="206"/>
      <c r="CFG290" s="206"/>
      <c r="CFH290" s="206"/>
      <c r="CFI290" s="206"/>
      <c r="CFJ290" s="206"/>
      <c r="CFK290" s="206"/>
      <c r="CFL290" s="206"/>
      <c r="CFM290" s="206"/>
      <c r="CFN290" s="206"/>
      <c r="CFO290" s="206"/>
      <c r="CFP290" s="206"/>
      <c r="CFQ290" s="206"/>
      <c r="CFR290" s="206"/>
      <c r="CFS290" s="206"/>
      <c r="CFT290" s="206"/>
      <c r="CFU290" s="206"/>
      <c r="CFV290" s="206"/>
      <c r="CFW290" s="206"/>
      <c r="CFX290" s="206"/>
      <c r="CFY290" s="206"/>
      <c r="CFZ290" s="206"/>
      <c r="CGA290" s="206"/>
      <c r="CGB290" s="206"/>
      <c r="CGC290" s="206"/>
      <c r="CGD290" s="206"/>
      <c r="CGE290" s="206"/>
      <c r="CGF290" s="206"/>
      <c r="CGG290" s="206"/>
      <c r="CGH290" s="206"/>
      <c r="CGI290" s="206"/>
      <c r="CGJ290" s="206"/>
      <c r="CGK290" s="206"/>
      <c r="CGL290" s="206"/>
      <c r="CGM290" s="206"/>
      <c r="CGN290" s="206"/>
      <c r="CGO290" s="206"/>
      <c r="CGP290" s="206"/>
      <c r="CGQ290" s="206"/>
      <c r="CGR290" s="206"/>
      <c r="CGS290" s="206"/>
      <c r="CGT290" s="206"/>
      <c r="CGU290" s="206"/>
      <c r="CGV290" s="206"/>
      <c r="CGW290" s="206"/>
      <c r="CGX290" s="206"/>
      <c r="CGY290" s="206"/>
      <c r="CGZ290" s="206"/>
      <c r="CHA290" s="206"/>
      <c r="CHB290" s="206"/>
      <c r="CHC290" s="206"/>
      <c r="CHD290" s="206"/>
      <c r="CHE290" s="206"/>
      <c r="CHF290" s="206"/>
      <c r="CHG290" s="206"/>
      <c r="CHH290" s="206"/>
      <c r="CHI290" s="206"/>
      <c r="CHJ290" s="206"/>
      <c r="CHK290" s="206"/>
      <c r="CHL290" s="206"/>
      <c r="CHM290" s="206"/>
      <c r="CHN290" s="206"/>
      <c r="CHO290" s="206"/>
      <c r="CHP290" s="206"/>
      <c r="CHQ290" s="206"/>
      <c r="CHR290" s="206"/>
      <c r="CHS290" s="206"/>
      <c r="CHT290" s="206"/>
      <c r="CHU290" s="206"/>
      <c r="CHV290" s="206"/>
      <c r="CHW290" s="206"/>
      <c r="CHX290" s="206"/>
      <c r="CHY290" s="206"/>
      <c r="CHZ290" s="206"/>
      <c r="CIA290" s="206"/>
      <c r="CIB290" s="206"/>
      <c r="CIC290" s="206"/>
      <c r="CID290" s="206"/>
      <c r="CIE290" s="206"/>
      <c r="CIF290" s="206"/>
      <c r="CIG290" s="206"/>
      <c r="CIH290" s="206"/>
      <c r="CII290" s="206"/>
      <c r="CIJ290" s="206"/>
      <c r="CIK290" s="206"/>
      <c r="CIL290" s="206"/>
      <c r="CIM290" s="206"/>
      <c r="CIN290" s="206"/>
      <c r="CIO290" s="206"/>
      <c r="CIP290" s="206"/>
      <c r="CIQ290" s="206"/>
      <c r="CIR290" s="206"/>
      <c r="CIS290" s="206"/>
      <c r="CIT290" s="206"/>
      <c r="CIU290" s="206"/>
      <c r="CIV290" s="206"/>
      <c r="CIW290" s="206"/>
      <c r="CIX290" s="206"/>
      <c r="CIY290" s="206"/>
      <c r="CIZ290" s="206"/>
      <c r="CJA290" s="206"/>
      <c r="CJB290" s="206"/>
      <c r="CJC290" s="206"/>
      <c r="CJD290" s="206"/>
      <c r="CJE290" s="206"/>
      <c r="CJF290" s="206"/>
      <c r="CJG290" s="206"/>
      <c r="CJH290" s="206"/>
      <c r="CJI290" s="206"/>
      <c r="CJJ290" s="206"/>
      <c r="CJK290" s="206"/>
      <c r="CJL290" s="206"/>
      <c r="CJM290" s="206"/>
      <c r="CJN290" s="206"/>
      <c r="CJO290" s="206"/>
      <c r="CJP290" s="206"/>
      <c r="CJQ290" s="206"/>
      <c r="CJR290" s="206"/>
      <c r="CJS290" s="206"/>
      <c r="CJT290" s="206"/>
      <c r="CJU290" s="206"/>
      <c r="CJV290" s="206"/>
      <c r="CJW290" s="206"/>
      <c r="CJX290" s="206"/>
      <c r="CJY290" s="206"/>
      <c r="CJZ290" s="206"/>
      <c r="CKA290" s="206"/>
      <c r="CKB290" s="206"/>
      <c r="CKC290" s="206"/>
      <c r="CKD290" s="206"/>
      <c r="CKE290" s="206"/>
      <c r="CKF290" s="206"/>
      <c r="CKG290" s="206"/>
      <c r="CKH290" s="206"/>
      <c r="CKI290" s="206"/>
      <c r="CKJ290" s="206"/>
      <c r="CKK290" s="206"/>
      <c r="CKL290" s="206"/>
      <c r="CKM290" s="206"/>
      <c r="CKN290" s="206"/>
      <c r="CKO290" s="206"/>
      <c r="CKP290" s="206"/>
      <c r="CKQ290" s="206"/>
      <c r="CKR290" s="206"/>
      <c r="CKS290" s="206"/>
      <c r="CKT290" s="206"/>
      <c r="CKU290" s="206"/>
      <c r="CKV290" s="206"/>
      <c r="CKW290" s="206"/>
      <c r="CKX290" s="206"/>
      <c r="CKY290" s="206"/>
      <c r="CKZ290" s="206"/>
      <c r="CLA290" s="206"/>
      <c r="CLB290" s="206"/>
      <c r="CLC290" s="206"/>
      <c r="CLD290" s="206"/>
      <c r="CLE290" s="206"/>
      <c r="CLF290" s="206"/>
      <c r="CLG290" s="206"/>
      <c r="CLH290" s="206"/>
      <c r="CLI290" s="206"/>
      <c r="CLJ290" s="206"/>
      <c r="CLK290" s="206"/>
      <c r="CLL290" s="206"/>
      <c r="CLM290" s="206"/>
      <c r="CLN290" s="206"/>
      <c r="CLO290" s="206"/>
      <c r="CLP290" s="206"/>
      <c r="CLQ290" s="206"/>
      <c r="CLR290" s="206"/>
      <c r="CLS290" s="206"/>
      <c r="CLT290" s="206"/>
      <c r="CLU290" s="206"/>
      <c r="CLV290" s="206"/>
      <c r="CLW290" s="206"/>
      <c r="CLX290" s="206"/>
      <c r="CLY290" s="206"/>
      <c r="CLZ290" s="206"/>
      <c r="CMA290" s="206"/>
      <c r="CMB290" s="206"/>
      <c r="CMC290" s="206"/>
      <c r="CMD290" s="206"/>
      <c r="CME290" s="206"/>
      <c r="CMF290" s="206"/>
      <c r="CMG290" s="206"/>
      <c r="CMH290" s="206"/>
      <c r="CMI290" s="206"/>
      <c r="CMJ290" s="206"/>
      <c r="CMK290" s="206"/>
      <c r="CML290" s="206"/>
      <c r="CMM290" s="206"/>
      <c r="CMN290" s="206"/>
      <c r="CMO290" s="206"/>
      <c r="CMP290" s="206"/>
      <c r="CMQ290" s="206"/>
      <c r="CMR290" s="206"/>
      <c r="CMS290" s="206"/>
      <c r="CMT290" s="206"/>
      <c r="CMU290" s="206"/>
      <c r="CMV290" s="206"/>
      <c r="CMW290" s="206"/>
      <c r="CMX290" s="206"/>
      <c r="CMY290" s="206"/>
      <c r="CMZ290" s="206"/>
      <c r="CNA290" s="206"/>
      <c r="CNB290" s="206"/>
      <c r="CNC290" s="206"/>
      <c r="CND290" s="206"/>
      <c r="CNE290" s="206"/>
      <c r="CNF290" s="206"/>
      <c r="CNG290" s="206"/>
      <c r="CNH290" s="206"/>
      <c r="CNI290" s="206"/>
      <c r="CNJ290" s="206"/>
      <c r="CNK290" s="206"/>
      <c r="CNL290" s="206"/>
      <c r="CNM290" s="206"/>
      <c r="CNN290" s="206"/>
      <c r="CNO290" s="206"/>
      <c r="CNP290" s="206"/>
      <c r="CNQ290" s="206"/>
      <c r="CNR290" s="206"/>
      <c r="CNS290" s="206"/>
      <c r="CNT290" s="206"/>
      <c r="CNU290" s="206"/>
      <c r="CNV290" s="206"/>
      <c r="CNW290" s="206"/>
      <c r="CNX290" s="206"/>
      <c r="CNY290" s="206"/>
      <c r="CNZ290" s="206"/>
      <c r="COA290" s="206"/>
      <c r="COB290" s="206"/>
      <c r="COC290" s="206"/>
      <c r="COD290" s="206"/>
      <c r="COE290" s="206"/>
      <c r="COF290" s="206"/>
      <c r="COG290" s="206"/>
      <c r="COH290" s="206"/>
      <c r="COI290" s="206"/>
      <c r="COJ290" s="206"/>
      <c r="COK290" s="206"/>
      <c r="COL290" s="206"/>
      <c r="COM290" s="206"/>
      <c r="CON290" s="206"/>
      <c r="COO290" s="206"/>
      <c r="COP290" s="206"/>
      <c r="COQ290" s="206"/>
      <c r="COR290" s="206"/>
      <c r="COS290" s="206"/>
      <c r="COT290" s="206"/>
      <c r="COU290" s="206"/>
      <c r="COV290" s="206"/>
      <c r="COW290" s="206"/>
      <c r="COX290" s="206"/>
      <c r="COY290" s="206"/>
      <c r="COZ290" s="206"/>
      <c r="CPA290" s="206"/>
      <c r="CPB290" s="206"/>
      <c r="CPC290" s="206"/>
      <c r="CPD290" s="206"/>
      <c r="CPE290" s="206"/>
      <c r="CPF290" s="206"/>
      <c r="CPG290" s="206"/>
      <c r="CPH290" s="206"/>
      <c r="CPI290" s="206"/>
      <c r="CPJ290" s="206"/>
      <c r="CPK290" s="206"/>
      <c r="CPL290" s="206"/>
      <c r="CPM290" s="206"/>
      <c r="CPN290" s="206"/>
      <c r="CPO290" s="206"/>
      <c r="CPP290" s="206"/>
      <c r="CPQ290" s="206"/>
      <c r="CPR290" s="206"/>
      <c r="CPS290" s="206"/>
      <c r="CPT290" s="206"/>
      <c r="CPU290" s="206"/>
      <c r="CPV290" s="206"/>
      <c r="CPW290" s="206"/>
      <c r="CPX290" s="206"/>
      <c r="CPY290" s="206"/>
      <c r="CPZ290" s="206"/>
      <c r="CQA290" s="206"/>
      <c r="CQB290" s="206"/>
      <c r="CQC290" s="206"/>
      <c r="CQD290" s="206"/>
      <c r="CQE290" s="206"/>
      <c r="CQF290" s="206"/>
      <c r="CQG290" s="206"/>
      <c r="CQH290" s="206"/>
      <c r="CQI290" s="206"/>
      <c r="CQJ290" s="206"/>
      <c r="CQK290" s="206"/>
      <c r="CQL290" s="206"/>
      <c r="CQM290" s="206"/>
      <c r="CQN290" s="206"/>
      <c r="CQO290" s="206"/>
      <c r="CQP290" s="206"/>
      <c r="CQQ290" s="206"/>
      <c r="CQR290" s="206"/>
      <c r="CQS290" s="206"/>
      <c r="CQT290" s="206"/>
      <c r="CQU290" s="206"/>
      <c r="CQV290" s="206"/>
      <c r="CQW290" s="206"/>
      <c r="CQX290" s="206"/>
      <c r="CQY290" s="206"/>
      <c r="CQZ290" s="206"/>
      <c r="CRA290" s="206"/>
      <c r="CRB290" s="206"/>
      <c r="CRC290" s="206"/>
      <c r="CRD290" s="206"/>
      <c r="CRE290" s="206"/>
      <c r="CRF290" s="206"/>
      <c r="CRG290" s="206"/>
      <c r="CRH290" s="206"/>
      <c r="CRI290" s="206"/>
      <c r="CRJ290" s="206"/>
      <c r="CRK290" s="206"/>
      <c r="CRL290" s="206"/>
      <c r="CRM290" s="206"/>
      <c r="CRN290" s="206"/>
      <c r="CRO290" s="206"/>
      <c r="CRP290" s="206"/>
      <c r="CRQ290" s="206"/>
      <c r="CRR290" s="206"/>
      <c r="CRS290" s="206"/>
      <c r="CRT290" s="206"/>
      <c r="CRU290" s="206"/>
      <c r="CRV290" s="206"/>
      <c r="CRW290" s="206"/>
      <c r="CRX290" s="206"/>
      <c r="CRY290" s="206"/>
      <c r="CRZ290" s="206"/>
      <c r="CSA290" s="206"/>
      <c r="CSB290" s="206"/>
      <c r="CSC290" s="206"/>
      <c r="CSD290" s="206"/>
      <c r="CSE290" s="206"/>
      <c r="CSF290" s="206"/>
      <c r="CSG290" s="206"/>
      <c r="CSH290" s="206"/>
      <c r="CSI290" s="206"/>
      <c r="CSJ290" s="206"/>
      <c r="CSK290" s="206"/>
      <c r="CSL290" s="206"/>
      <c r="CSM290" s="206"/>
      <c r="CSN290" s="206"/>
      <c r="CSO290" s="206"/>
      <c r="CSP290" s="206"/>
      <c r="CSQ290" s="206"/>
      <c r="CSR290" s="206"/>
      <c r="CSS290" s="206"/>
      <c r="CST290" s="206"/>
      <c r="CSU290" s="206"/>
      <c r="CSV290" s="206"/>
      <c r="CSW290" s="206"/>
      <c r="CSX290" s="206"/>
      <c r="CSY290" s="206"/>
      <c r="CSZ290" s="206"/>
      <c r="CTA290" s="206"/>
      <c r="CTB290" s="206"/>
      <c r="CTC290" s="206"/>
      <c r="CTD290" s="206"/>
      <c r="CTE290" s="206"/>
      <c r="CTF290" s="206"/>
      <c r="CTG290" s="206"/>
      <c r="CTH290" s="206"/>
      <c r="CTI290" s="206"/>
      <c r="CTJ290" s="206"/>
      <c r="CTK290" s="206"/>
      <c r="CTL290" s="206"/>
      <c r="CTM290" s="206"/>
      <c r="CTN290" s="206"/>
      <c r="CTO290" s="206"/>
      <c r="CTP290" s="206"/>
      <c r="CTQ290" s="206"/>
      <c r="CTR290" s="206"/>
      <c r="CTS290" s="206"/>
      <c r="CTT290" s="206"/>
      <c r="CTU290" s="206"/>
      <c r="CTV290" s="206"/>
      <c r="CTW290" s="206"/>
      <c r="CTX290" s="206"/>
      <c r="CTY290" s="206"/>
      <c r="CTZ290" s="206"/>
      <c r="CUA290" s="206"/>
      <c r="CUB290" s="206"/>
      <c r="CUC290" s="206"/>
      <c r="CUD290" s="206"/>
      <c r="CUE290" s="206"/>
      <c r="CUF290" s="206"/>
      <c r="CUG290" s="206"/>
      <c r="CUH290" s="206"/>
      <c r="CUI290" s="206"/>
      <c r="CUJ290" s="206"/>
      <c r="CUK290" s="206"/>
      <c r="CUL290" s="206"/>
      <c r="CUM290" s="206"/>
      <c r="CUN290" s="206"/>
      <c r="CUO290" s="206"/>
      <c r="CUP290" s="206"/>
      <c r="CUQ290" s="206"/>
      <c r="CUR290" s="206"/>
      <c r="CUS290" s="206"/>
      <c r="CUT290" s="206"/>
      <c r="CUU290" s="206"/>
      <c r="CUV290" s="206"/>
      <c r="CUW290" s="206"/>
      <c r="CUX290" s="206"/>
      <c r="CUY290" s="206"/>
      <c r="CUZ290" s="206"/>
      <c r="CVA290" s="206"/>
      <c r="CVB290" s="206"/>
      <c r="CVC290" s="206"/>
      <c r="CVD290" s="206"/>
      <c r="CVE290" s="206"/>
      <c r="CVF290" s="206"/>
      <c r="CVG290" s="206"/>
      <c r="CVH290" s="206"/>
      <c r="CVI290" s="206"/>
      <c r="CVJ290" s="206"/>
      <c r="CVK290" s="206"/>
      <c r="CVL290" s="206"/>
      <c r="CVM290" s="206"/>
      <c r="CVN290" s="206"/>
      <c r="CVO290" s="206"/>
      <c r="CVP290" s="206"/>
      <c r="CVQ290" s="206"/>
      <c r="CVR290" s="206"/>
      <c r="CVS290" s="206"/>
      <c r="CVT290" s="206"/>
      <c r="CVU290" s="206"/>
      <c r="CVV290" s="206"/>
      <c r="CVW290" s="206"/>
      <c r="CVX290" s="206"/>
      <c r="CVY290" s="206"/>
      <c r="CVZ290" s="206"/>
      <c r="CWA290" s="206"/>
      <c r="CWB290" s="206"/>
      <c r="CWC290" s="206"/>
      <c r="CWD290" s="206"/>
      <c r="CWE290" s="206"/>
      <c r="CWF290" s="206"/>
      <c r="CWG290" s="206"/>
      <c r="CWH290" s="206"/>
      <c r="CWI290" s="206"/>
      <c r="CWJ290" s="206"/>
      <c r="CWK290" s="206"/>
      <c r="CWL290" s="206"/>
      <c r="CWM290" s="206"/>
      <c r="CWN290" s="206"/>
      <c r="CWO290" s="206"/>
      <c r="CWP290" s="206"/>
      <c r="CWQ290" s="206"/>
      <c r="CWR290" s="206"/>
      <c r="CWS290" s="206"/>
      <c r="CWT290" s="206"/>
      <c r="CWU290" s="206"/>
      <c r="CWV290" s="206"/>
      <c r="CWW290" s="206"/>
      <c r="CWX290" s="206"/>
      <c r="CWY290" s="206"/>
      <c r="CWZ290" s="206"/>
      <c r="CXA290" s="206"/>
      <c r="CXB290" s="206"/>
      <c r="CXC290" s="206"/>
      <c r="CXD290" s="206"/>
      <c r="CXE290" s="206"/>
      <c r="CXF290" s="206"/>
      <c r="CXG290" s="206"/>
      <c r="CXH290" s="206"/>
      <c r="CXI290" s="206"/>
      <c r="CXJ290" s="206"/>
      <c r="CXK290" s="206"/>
      <c r="CXL290" s="206"/>
      <c r="CXM290" s="206"/>
      <c r="CXN290" s="206"/>
      <c r="CXO290" s="206"/>
      <c r="CXP290" s="206"/>
      <c r="CXQ290" s="206"/>
      <c r="CXR290" s="206"/>
      <c r="CXS290" s="206"/>
      <c r="CXT290" s="206"/>
      <c r="CXU290" s="206"/>
      <c r="CXV290" s="206"/>
      <c r="CXW290" s="206"/>
      <c r="CXX290" s="206"/>
      <c r="CXY290" s="206"/>
      <c r="CXZ290" s="206"/>
      <c r="CYA290" s="206"/>
      <c r="CYB290" s="206"/>
      <c r="CYC290" s="206"/>
      <c r="CYD290" s="206"/>
      <c r="CYE290" s="206"/>
      <c r="CYF290" s="206"/>
      <c r="CYG290" s="206"/>
      <c r="CYH290" s="206"/>
      <c r="CYI290" s="206"/>
      <c r="CYJ290" s="206"/>
      <c r="CYK290" s="206"/>
      <c r="CYL290" s="206"/>
      <c r="CYM290" s="206"/>
      <c r="CYN290" s="206"/>
      <c r="CYO290" s="206"/>
      <c r="CYP290" s="206"/>
      <c r="CYQ290" s="206"/>
      <c r="CYR290" s="206"/>
      <c r="CYS290" s="206"/>
      <c r="CYT290" s="206"/>
      <c r="CYU290" s="206"/>
      <c r="CYV290" s="206"/>
      <c r="CYW290" s="206"/>
      <c r="CYX290" s="206"/>
      <c r="CYY290" s="206"/>
      <c r="CYZ290" s="206"/>
      <c r="CZA290" s="206"/>
      <c r="CZB290" s="206"/>
      <c r="CZC290" s="206"/>
      <c r="CZD290" s="206"/>
      <c r="CZE290" s="206"/>
      <c r="CZF290" s="206"/>
      <c r="CZG290" s="206"/>
      <c r="CZH290" s="206"/>
      <c r="CZI290" s="206"/>
      <c r="CZJ290" s="206"/>
      <c r="CZK290" s="206"/>
      <c r="CZL290" s="206"/>
      <c r="CZM290" s="206"/>
      <c r="CZN290" s="206"/>
      <c r="CZO290" s="206"/>
      <c r="CZP290" s="206"/>
      <c r="CZQ290" s="206"/>
      <c r="CZR290" s="206"/>
      <c r="CZS290" s="206"/>
      <c r="CZT290" s="206"/>
      <c r="CZU290" s="206"/>
      <c r="CZV290" s="206"/>
      <c r="CZW290" s="206"/>
      <c r="CZX290" s="206"/>
      <c r="CZY290" s="206"/>
      <c r="CZZ290" s="206"/>
      <c r="DAA290" s="206"/>
      <c r="DAB290" s="206"/>
      <c r="DAC290" s="206"/>
      <c r="DAD290" s="206"/>
      <c r="DAE290" s="206"/>
      <c r="DAF290" s="206"/>
      <c r="DAG290" s="206"/>
      <c r="DAH290" s="206"/>
      <c r="DAI290" s="206"/>
      <c r="DAJ290" s="206"/>
      <c r="DAK290" s="206"/>
      <c r="DAL290" s="206"/>
      <c r="DAM290" s="206"/>
      <c r="DAN290" s="206"/>
      <c r="DAO290" s="206"/>
      <c r="DAP290" s="206"/>
      <c r="DAQ290" s="206"/>
      <c r="DAR290" s="206"/>
      <c r="DAS290" s="206"/>
      <c r="DAT290" s="206"/>
      <c r="DAU290" s="206"/>
      <c r="DAV290" s="206"/>
      <c r="DAW290" s="206"/>
      <c r="DAX290" s="206"/>
      <c r="DAY290" s="206"/>
      <c r="DAZ290" s="206"/>
      <c r="DBA290" s="206"/>
      <c r="DBB290" s="206"/>
      <c r="DBC290" s="206"/>
      <c r="DBD290" s="206"/>
      <c r="DBE290" s="206"/>
      <c r="DBF290" s="206"/>
      <c r="DBG290" s="206"/>
      <c r="DBH290" s="206"/>
      <c r="DBI290" s="206"/>
      <c r="DBJ290" s="206"/>
      <c r="DBK290" s="206"/>
      <c r="DBL290" s="206"/>
      <c r="DBM290" s="206"/>
      <c r="DBN290" s="206"/>
      <c r="DBO290" s="206"/>
      <c r="DBP290" s="206"/>
      <c r="DBQ290" s="206"/>
      <c r="DBR290" s="206"/>
      <c r="DBS290" s="206"/>
      <c r="DBT290" s="206"/>
      <c r="DBU290" s="206"/>
      <c r="DBV290" s="206"/>
      <c r="DBW290" s="206"/>
      <c r="DBX290" s="206"/>
      <c r="DBY290" s="206"/>
      <c r="DBZ290" s="206"/>
      <c r="DCA290" s="206"/>
      <c r="DCB290" s="206"/>
      <c r="DCC290" s="206"/>
      <c r="DCD290" s="206"/>
      <c r="DCE290" s="206"/>
      <c r="DCF290" s="206"/>
      <c r="DCG290" s="206"/>
      <c r="DCH290" s="206"/>
      <c r="DCI290" s="206"/>
      <c r="DCJ290" s="206"/>
      <c r="DCK290" s="206"/>
      <c r="DCL290" s="206"/>
      <c r="DCM290" s="206"/>
      <c r="DCN290" s="206"/>
      <c r="DCO290" s="206"/>
      <c r="DCP290" s="206"/>
      <c r="DCQ290" s="206"/>
      <c r="DCR290" s="206"/>
      <c r="DCS290" s="206"/>
      <c r="DCT290" s="206"/>
      <c r="DCU290" s="206"/>
      <c r="DCV290" s="206"/>
      <c r="DCW290" s="206"/>
      <c r="DCX290" s="206"/>
      <c r="DCY290" s="206"/>
      <c r="DCZ290" s="206"/>
      <c r="DDA290" s="206"/>
      <c r="DDB290" s="206"/>
      <c r="DDC290" s="206"/>
      <c r="DDD290" s="206"/>
      <c r="DDE290" s="206"/>
      <c r="DDF290" s="206"/>
      <c r="DDG290" s="206"/>
      <c r="DDH290" s="206"/>
      <c r="DDI290" s="206"/>
      <c r="DDJ290" s="206"/>
      <c r="DDK290" s="206"/>
      <c r="DDL290" s="206"/>
      <c r="DDM290" s="206"/>
      <c r="DDN290" s="206"/>
      <c r="DDO290" s="206"/>
      <c r="DDP290" s="206"/>
      <c r="DDQ290" s="206"/>
      <c r="DDR290" s="206"/>
      <c r="DDS290" s="206"/>
      <c r="DDT290" s="206"/>
      <c r="DDU290" s="206"/>
      <c r="DDV290" s="206"/>
      <c r="DDW290" s="206"/>
      <c r="DDX290" s="206"/>
      <c r="DDY290" s="206"/>
      <c r="DDZ290" s="206"/>
      <c r="DEA290" s="206"/>
      <c r="DEB290" s="206"/>
      <c r="DEC290" s="206"/>
      <c r="DED290" s="206"/>
      <c r="DEE290" s="206"/>
      <c r="DEF290" s="206"/>
      <c r="DEG290" s="206"/>
      <c r="DEH290" s="206"/>
      <c r="DEI290" s="206"/>
      <c r="DEJ290" s="206"/>
      <c r="DEK290" s="206"/>
      <c r="DEL290" s="206"/>
      <c r="DEM290" s="206"/>
      <c r="DEN290" s="206"/>
      <c r="DEO290" s="206"/>
      <c r="DEP290" s="206"/>
      <c r="DEQ290" s="206"/>
      <c r="DER290" s="206"/>
      <c r="DES290" s="206"/>
      <c r="DET290" s="206"/>
      <c r="DEU290" s="206"/>
      <c r="DEV290" s="206"/>
      <c r="DEW290" s="206"/>
      <c r="DEX290" s="206"/>
      <c r="DEY290" s="206"/>
      <c r="DEZ290" s="206"/>
      <c r="DFA290" s="206"/>
      <c r="DFB290" s="206"/>
      <c r="DFC290" s="206"/>
      <c r="DFD290" s="206"/>
      <c r="DFE290" s="206"/>
      <c r="DFF290" s="206"/>
      <c r="DFG290" s="206"/>
      <c r="DFH290" s="206"/>
      <c r="DFI290" s="206"/>
      <c r="DFJ290" s="206"/>
      <c r="DFK290" s="206"/>
      <c r="DFL290" s="206"/>
      <c r="DFM290" s="206"/>
      <c r="DFN290" s="206"/>
      <c r="DFO290" s="206"/>
      <c r="DFP290" s="206"/>
      <c r="DFQ290" s="206"/>
      <c r="DFR290" s="206"/>
      <c r="DFS290" s="206"/>
      <c r="DFT290" s="206"/>
      <c r="DFU290" s="206"/>
      <c r="DFV290" s="206"/>
      <c r="DFW290" s="206"/>
      <c r="DFX290" s="206"/>
      <c r="DFY290" s="206"/>
      <c r="DFZ290" s="206"/>
      <c r="DGA290" s="206"/>
      <c r="DGB290" s="206"/>
      <c r="DGC290" s="206"/>
      <c r="DGD290" s="206"/>
      <c r="DGE290" s="206"/>
      <c r="DGF290" s="206"/>
      <c r="DGG290" s="206"/>
      <c r="DGH290" s="206"/>
      <c r="DGI290" s="206"/>
      <c r="DGJ290" s="206"/>
      <c r="DGK290" s="206"/>
      <c r="DGL290" s="206"/>
      <c r="DGM290" s="206"/>
      <c r="DGN290" s="206"/>
      <c r="DGO290" s="206"/>
      <c r="DGP290" s="206"/>
      <c r="DGQ290" s="206"/>
      <c r="DGR290" s="206"/>
      <c r="DGS290" s="206"/>
      <c r="DGT290" s="206"/>
      <c r="DGU290" s="206"/>
      <c r="DGV290" s="206"/>
      <c r="DGW290" s="206"/>
      <c r="DGX290" s="206"/>
      <c r="DGY290" s="206"/>
      <c r="DGZ290" s="206"/>
      <c r="DHA290" s="206"/>
      <c r="DHB290" s="206"/>
      <c r="DHC290" s="206"/>
      <c r="DHD290" s="206"/>
      <c r="DHE290" s="206"/>
      <c r="DHF290" s="206"/>
      <c r="DHG290" s="206"/>
      <c r="DHH290" s="206"/>
      <c r="DHI290" s="206"/>
      <c r="DHJ290" s="206"/>
      <c r="DHK290" s="206"/>
      <c r="DHL290" s="206"/>
      <c r="DHM290" s="206"/>
      <c r="DHN290" s="206"/>
      <c r="DHO290" s="206"/>
      <c r="DHP290" s="206"/>
      <c r="DHQ290" s="206"/>
      <c r="DHR290" s="206"/>
      <c r="DHS290" s="206"/>
      <c r="DHT290" s="206"/>
      <c r="DHU290" s="206"/>
      <c r="DHV290" s="206"/>
      <c r="DHW290" s="206"/>
      <c r="DHX290" s="206"/>
      <c r="DHY290" s="206"/>
      <c r="DHZ290" s="206"/>
      <c r="DIA290" s="206"/>
      <c r="DIB290" s="206"/>
      <c r="DIC290" s="206"/>
      <c r="DID290" s="206"/>
      <c r="DIE290" s="206"/>
      <c r="DIF290" s="206"/>
      <c r="DIG290" s="206"/>
      <c r="DIH290" s="206"/>
      <c r="DII290" s="206"/>
      <c r="DIJ290" s="206"/>
      <c r="DIK290" s="206"/>
      <c r="DIL290" s="206"/>
      <c r="DIM290" s="206"/>
      <c r="DIN290" s="206"/>
      <c r="DIO290" s="206"/>
      <c r="DIP290" s="206"/>
      <c r="DIQ290" s="206"/>
      <c r="DIR290" s="206"/>
      <c r="DIS290" s="206"/>
      <c r="DIT290" s="206"/>
      <c r="DIU290" s="206"/>
      <c r="DIV290" s="206"/>
      <c r="DIW290" s="206"/>
      <c r="DIX290" s="206"/>
      <c r="DIY290" s="206"/>
      <c r="DIZ290" s="206"/>
      <c r="DJA290" s="206"/>
      <c r="DJB290" s="206"/>
      <c r="DJC290" s="206"/>
      <c r="DJD290" s="206"/>
      <c r="DJE290" s="206"/>
      <c r="DJF290" s="206"/>
      <c r="DJG290" s="206"/>
      <c r="DJH290" s="206"/>
      <c r="DJI290" s="206"/>
      <c r="DJJ290" s="206"/>
      <c r="DJK290" s="206"/>
      <c r="DJL290" s="206"/>
      <c r="DJM290" s="206"/>
      <c r="DJN290" s="206"/>
      <c r="DJO290" s="206"/>
      <c r="DJP290" s="206"/>
      <c r="DJQ290" s="206"/>
      <c r="DJR290" s="206"/>
      <c r="DJS290" s="206"/>
      <c r="DJT290" s="206"/>
      <c r="DJU290" s="206"/>
      <c r="DJV290" s="206"/>
      <c r="DJW290" s="206"/>
      <c r="DJX290" s="206"/>
      <c r="DJY290" s="206"/>
      <c r="DJZ290" s="206"/>
      <c r="DKA290" s="206"/>
      <c r="DKB290" s="206"/>
      <c r="DKC290" s="206"/>
      <c r="DKD290" s="206"/>
      <c r="DKE290" s="206"/>
      <c r="DKF290" s="206"/>
      <c r="DKG290" s="206"/>
      <c r="DKH290" s="206"/>
      <c r="DKI290" s="206"/>
      <c r="DKJ290" s="206"/>
      <c r="DKK290" s="206"/>
      <c r="DKL290" s="206"/>
      <c r="DKM290" s="206"/>
      <c r="DKN290" s="206"/>
      <c r="DKO290" s="206"/>
      <c r="DKP290" s="206"/>
      <c r="DKQ290" s="206"/>
      <c r="DKR290" s="206"/>
      <c r="DKS290" s="206"/>
      <c r="DKT290" s="206"/>
      <c r="DKU290" s="206"/>
      <c r="DKV290" s="206"/>
      <c r="DKW290" s="206"/>
      <c r="DKX290" s="206"/>
      <c r="DKY290" s="206"/>
      <c r="DKZ290" s="206"/>
      <c r="DLA290" s="206"/>
      <c r="DLB290" s="206"/>
      <c r="DLC290" s="206"/>
      <c r="DLD290" s="206"/>
      <c r="DLE290" s="206"/>
      <c r="DLF290" s="206"/>
      <c r="DLG290" s="206"/>
      <c r="DLH290" s="206"/>
      <c r="DLI290" s="206"/>
      <c r="DLJ290" s="206"/>
      <c r="DLK290" s="206"/>
      <c r="DLL290" s="206"/>
      <c r="DLM290" s="206"/>
      <c r="DLN290" s="206"/>
      <c r="DLO290" s="206"/>
      <c r="DLP290" s="206"/>
      <c r="DLQ290" s="206"/>
      <c r="DLR290" s="206"/>
      <c r="DLS290" s="206"/>
      <c r="DLT290" s="206"/>
      <c r="DLU290" s="206"/>
      <c r="DLV290" s="206"/>
      <c r="DLW290" s="206"/>
      <c r="DLX290" s="206"/>
      <c r="DLY290" s="206"/>
      <c r="DLZ290" s="206"/>
      <c r="DMA290" s="206"/>
      <c r="DMB290" s="206"/>
      <c r="DMC290" s="206"/>
      <c r="DMD290" s="206"/>
      <c r="DME290" s="206"/>
      <c r="DMF290" s="206"/>
      <c r="DMG290" s="206"/>
      <c r="DMH290" s="206"/>
      <c r="DMI290" s="206"/>
      <c r="DMJ290" s="206"/>
      <c r="DMK290" s="206"/>
      <c r="DML290" s="206"/>
      <c r="DMM290" s="206"/>
      <c r="DMN290" s="206"/>
      <c r="DMO290" s="206"/>
      <c r="DMP290" s="206"/>
      <c r="DMQ290" s="206"/>
      <c r="DMR290" s="206"/>
      <c r="DMS290" s="206"/>
      <c r="DMT290" s="206"/>
      <c r="DMU290" s="206"/>
      <c r="DMV290" s="206"/>
      <c r="DMW290" s="206"/>
      <c r="DMX290" s="206"/>
      <c r="DMY290" s="206"/>
      <c r="DMZ290" s="206"/>
      <c r="DNA290" s="206"/>
      <c r="DNB290" s="206"/>
      <c r="DNC290" s="206"/>
      <c r="DND290" s="206"/>
      <c r="DNE290" s="206"/>
      <c r="DNF290" s="206"/>
      <c r="DNG290" s="206"/>
      <c r="DNH290" s="206"/>
      <c r="DNI290" s="206"/>
      <c r="DNJ290" s="206"/>
      <c r="DNK290" s="206"/>
      <c r="DNL290" s="206"/>
      <c r="DNM290" s="206"/>
      <c r="DNN290" s="206"/>
      <c r="DNO290" s="206"/>
      <c r="DNP290" s="206"/>
      <c r="DNQ290" s="206"/>
      <c r="DNR290" s="206"/>
      <c r="DNS290" s="206"/>
      <c r="DNT290" s="206"/>
      <c r="DNU290" s="206"/>
      <c r="DNV290" s="206"/>
      <c r="DNW290" s="206"/>
      <c r="DNX290" s="206"/>
      <c r="DNY290" s="206"/>
      <c r="DNZ290" s="206"/>
      <c r="DOA290" s="206"/>
      <c r="DOB290" s="206"/>
      <c r="DOC290" s="206"/>
      <c r="DOD290" s="206"/>
      <c r="DOE290" s="206"/>
      <c r="DOF290" s="206"/>
      <c r="DOG290" s="206"/>
      <c r="DOH290" s="206"/>
      <c r="DOI290" s="206"/>
      <c r="DOJ290" s="206"/>
      <c r="DOK290" s="206"/>
      <c r="DOL290" s="206"/>
      <c r="DOM290" s="206"/>
      <c r="DON290" s="206"/>
      <c r="DOO290" s="206"/>
      <c r="DOP290" s="206"/>
      <c r="DOQ290" s="206"/>
      <c r="DOR290" s="206"/>
      <c r="DOS290" s="206"/>
      <c r="DOT290" s="206"/>
      <c r="DOU290" s="206"/>
      <c r="DOV290" s="206"/>
      <c r="DOW290" s="206"/>
      <c r="DOX290" s="206"/>
      <c r="DOY290" s="206"/>
      <c r="DOZ290" s="206"/>
      <c r="DPA290" s="206"/>
      <c r="DPB290" s="206"/>
      <c r="DPC290" s="206"/>
      <c r="DPD290" s="206"/>
      <c r="DPE290" s="206"/>
      <c r="DPF290" s="206"/>
      <c r="DPG290" s="206"/>
      <c r="DPH290" s="206"/>
      <c r="DPI290" s="206"/>
      <c r="DPJ290" s="206"/>
      <c r="DPK290" s="206"/>
      <c r="DPL290" s="206"/>
      <c r="DPM290" s="206"/>
      <c r="DPN290" s="206"/>
      <c r="DPO290" s="206"/>
      <c r="DPP290" s="206"/>
      <c r="DPQ290" s="206"/>
      <c r="DPR290" s="206"/>
      <c r="DPS290" s="206"/>
      <c r="DPT290" s="206"/>
      <c r="DPU290" s="206"/>
      <c r="DPV290" s="206"/>
      <c r="DPW290" s="206"/>
      <c r="DPX290" s="206"/>
      <c r="DPY290" s="206"/>
      <c r="DPZ290" s="206"/>
      <c r="DQA290" s="206"/>
      <c r="DQB290" s="206"/>
      <c r="DQC290" s="206"/>
      <c r="DQD290" s="206"/>
      <c r="DQE290" s="206"/>
      <c r="DQF290" s="206"/>
      <c r="DQG290" s="206"/>
      <c r="DQH290" s="206"/>
      <c r="DQI290" s="206"/>
      <c r="DQJ290" s="206"/>
      <c r="DQK290" s="206"/>
      <c r="DQL290" s="206"/>
      <c r="DQM290" s="206"/>
      <c r="DQN290" s="206"/>
      <c r="DQO290" s="206"/>
      <c r="DQP290" s="206"/>
      <c r="DQQ290" s="206"/>
      <c r="DQR290" s="206"/>
      <c r="DQS290" s="206"/>
      <c r="DQT290" s="206"/>
      <c r="DQU290" s="206"/>
      <c r="DQV290" s="206"/>
      <c r="DQW290" s="206"/>
      <c r="DQX290" s="206"/>
      <c r="DQY290" s="206"/>
      <c r="DQZ290" s="206"/>
      <c r="DRA290" s="206"/>
      <c r="DRB290" s="206"/>
      <c r="DRC290" s="206"/>
      <c r="DRD290" s="206"/>
      <c r="DRE290" s="206"/>
      <c r="DRF290" s="206"/>
      <c r="DRG290" s="206"/>
      <c r="DRH290" s="206"/>
      <c r="DRI290" s="206"/>
      <c r="DRJ290" s="206"/>
      <c r="DRK290" s="206"/>
      <c r="DRL290" s="206"/>
      <c r="DRM290" s="206"/>
      <c r="DRN290" s="206"/>
      <c r="DRO290" s="206"/>
      <c r="DRP290" s="206"/>
      <c r="DRQ290" s="206"/>
      <c r="DRR290" s="206"/>
      <c r="DRS290" s="206"/>
      <c r="DRT290" s="206"/>
      <c r="DRU290" s="206"/>
      <c r="DRV290" s="206"/>
      <c r="DRW290" s="206"/>
      <c r="DRX290" s="206"/>
      <c r="DRY290" s="206"/>
      <c r="DRZ290" s="206"/>
      <c r="DSA290" s="206"/>
      <c r="DSB290" s="206"/>
      <c r="DSC290" s="206"/>
      <c r="DSD290" s="206"/>
      <c r="DSE290" s="206"/>
      <c r="DSF290" s="206"/>
      <c r="DSG290" s="206"/>
      <c r="DSH290" s="206"/>
      <c r="DSI290" s="206"/>
      <c r="DSJ290" s="206"/>
      <c r="DSK290" s="206"/>
      <c r="DSL290" s="206"/>
      <c r="DSM290" s="206"/>
      <c r="DSN290" s="206"/>
      <c r="DSO290" s="206"/>
      <c r="DSP290" s="206"/>
      <c r="DSQ290" s="206"/>
      <c r="DSR290" s="206"/>
      <c r="DSS290" s="206"/>
      <c r="DST290" s="206"/>
      <c r="DSU290" s="206"/>
      <c r="DSV290" s="206"/>
      <c r="DSW290" s="206"/>
      <c r="DSX290" s="206"/>
      <c r="DSY290" s="206"/>
      <c r="DSZ290" s="206"/>
      <c r="DTA290" s="206"/>
      <c r="DTB290" s="206"/>
      <c r="DTC290" s="206"/>
      <c r="DTD290" s="206"/>
      <c r="DTE290" s="206"/>
      <c r="DTF290" s="206"/>
      <c r="DTG290" s="206"/>
      <c r="DTH290" s="206"/>
      <c r="DTI290" s="206"/>
      <c r="DTJ290" s="206"/>
      <c r="DTK290" s="206"/>
      <c r="DTL290" s="206"/>
      <c r="DTM290" s="206"/>
      <c r="DTN290" s="206"/>
      <c r="DTO290" s="206"/>
      <c r="DTP290" s="206"/>
      <c r="DTQ290" s="206"/>
      <c r="DTR290" s="206"/>
      <c r="DTS290" s="206"/>
      <c r="DTT290" s="206"/>
      <c r="DTU290" s="206"/>
      <c r="DTV290" s="206"/>
      <c r="DTW290" s="206"/>
      <c r="DTX290" s="206"/>
      <c r="DTY290" s="206"/>
      <c r="DTZ290" s="206"/>
      <c r="DUA290" s="206"/>
      <c r="DUB290" s="206"/>
      <c r="DUC290" s="206"/>
      <c r="DUD290" s="206"/>
      <c r="DUE290" s="206"/>
      <c r="DUF290" s="206"/>
      <c r="DUG290" s="206"/>
      <c r="DUH290" s="206"/>
      <c r="DUI290" s="206"/>
      <c r="DUJ290" s="206"/>
      <c r="DUK290" s="206"/>
      <c r="DUL290" s="206"/>
      <c r="DUM290" s="206"/>
      <c r="DUN290" s="206"/>
      <c r="DUO290" s="206"/>
      <c r="DUP290" s="206"/>
      <c r="DUQ290" s="206"/>
      <c r="DUR290" s="206"/>
      <c r="DUS290" s="206"/>
      <c r="DUT290" s="206"/>
      <c r="DUU290" s="206"/>
      <c r="DUV290" s="206"/>
      <c r="DUW290" s="206"/>
      <c r="DUX290" s="206"/>
      <c r="DUY290" s="206"/>
      <c r="DUZ290" s="206"/>
      <c r="DVA290" s="206"/>
      <c r="DVB290" s="206"/>
      <c r="DVC290" s="206"/>
      <c r="DVD290" s="206"/>
      <c r="DVE290" s="206"/>
      <c r="DVF290" s="206"/>
      <c r="DVG290" s="206"/>
      <c r="DVH290" s="206"/>
      <c r="DVI290" s="206"/>
      <c r="DVJ290" s="206"/>
      <c r="DVK290" s="206"/>
      <c r="DVL290" s="206"/>
      <c r="DVM290" s="206"/>
      <c r="DVN290" s="206"/>
      <c r="DVO290" s="206"/>
      <c r="DVP290" s="206"/>
      <c r="DVQ290" s="206"/>
      <c r="DVR290" s="206"/>
      <c r="DVS290" s="206"/>
      <c r="DVT290" s="206"/>
      <c r="DVU290" s="206"/>
      <c r="DVV290" s="206"/>
      <c r="DVW290" s="206"/>
      <c r="DVX290" s="206"/>
      <c r="DVY290" s="206"/>
      <c r="DVZ290" s="206"/>
      <c r="DWA290" s="206"/>
      <c r="DWB290" s="206"/>
      <c r="DWC290" s="206"/>
      <c r="DWD290" s="206"/>
      <c r="DWE290" s="206"/>
      <c r="DWF290" s="206"/>
      <c r="DWG290" s="206"/>
      <c r="DWH290" s="206"/>
      <c r="DWI290" s="206"/>
      <c r="DWJ290" s="206"/>
      <c r="DWK290" s="206"/>
      <c r="DWL290" s="206"/>
      <c r="DWM290" s="206"/>
      <c r="DWN290" s="206"/>
      <c r="DWO290" s="206"/>
      <c r="DWP290" s="206"/>
      <c r="DWQ290" s="206"/>
      <c r="DWR290" s="206"/>
      <c r="DWS290" s="206"/>
      <c r="DWT290" s="206"/>
      <c r="DWU290" s="206"/>
      <c r="DWV290" s="206"/>
      <c r="DWW290" s="206"/>
      <c r="DWX290" s="206"/>
      <c r="DWY290" s="206"/>
      <c r="DWZ290" s="206"/>
      <c r="DXA290" s="206"/>
      <c r="DXB290" s="206"/>
      <c r="DXC290" s="206"/>
      <c r="DXD290" s="206"/>
      <c r="DXE290" s="206"/>
      <c r="DXF290" s="206"/>
      <c r="DXG290" s="206"/>
      <c r="DXH290" s="206"/>
      <c r="DXI290" s="206"/>
      <c r="DXJ290" s="206"/>
      <c r="DXK290" s="206"/>
      <c r="DXL290" s="206"/>
      <c r="DXM290" s="206"/>
      <c r="DXN290" s="206"/>
      <c r="DXO290" s="206"/>
      <c r="DXP290" s="206"/>
      <c r="DXQ290" s="206"/>
      <c r="DXR290" s="206"/>
      <c r="DXS290" s="206"/>
      <c r="DXT290" s="206"/>
      <c r="DXU290" s="206"/>
      <c r="DXV290" s="206"/>
      <c r="DXW290" s="206"/>
      <c r="DXX290" s="206"/>
      <c r="DXY290" s="206"/>
      <c r="DXZ290" s="206"/>
      <c r="DYA290" s="206"/>
      <c r="DYB290" s="206"/>
      <c r="DYC290" s="206"/>
      <c r="DYD290" s="206"/>
      <c r="DYE290" s="206"/>
      <c r="DYF290" s="206"/>
      <c r="DYG290" s="206"/>
      <c r="DYH290" s="206"/>
      <c r="DYI290" s="206"/>
      <c r="DYJ290" s="206"/>
      <c r="DYK290" s="206"/>
      <c r="DYL290" s="206"/>
      <c r="DYM290" s="206"/>
      <c r="DYN290" s="206"/>
      <c r="DYO290" s="206"/>
      <c r="DYP290" s="206"/>
      <c r="DYQ290" s="206"/>
      <c r="DYR290" s="206"/>
      <c r="DYS290" s="206"/>
      <c r="DYT290" s="206"/>
      <c r="DYU290" s="206"/>
      <c r="DYV290" s="206"/>
      <c r="DYW290" s="206"/>
      <c r="DYX290" s="206"/>
      <c r="DYY290" s="206"/>
      <c r="DYZ290" s="206"/>
      <c r="DZA290" s="206"/>
      <c r="DZB290" s="206"/>
      <c r="DZC290" s="206"/>
      <c r="DZD290" s="206"/>
      <c r="DZE290" s="206"/>
      <c r="DZF290" s="206"/>
      <c r="DZG290" s="206"/>
      <c r="DZH290" s="206"/>
      <c r="DZI290" s="206"/>
      <c r="DZJ290" s="206"/>
      <c r="DZK290" s="206"/>
      <c r="DZL290" s="206"/>
      <c r="DZM290" s="206"/>
      <c r="DZN290" s="206"/>
      <c r="DZO290" s="206"/>
      <c r="DZP290" s="206"/>
      <c r="DZQ290" s="206"/>
      <c r="DZR290" s="206"/>
      <c r="DZS290" s="206"/>
      <c r="DZT290" s="206"/>
      <c r="DZU290" s="206"/>
      <c r="DZV290" s="206"/>
      <c r="DZW290" s="206"/>
      <c r="DZX290" s="206"/>
      <c r="DZY290" s="206"/>
      <c r="DZZ290" s="206"/>
      <c r="EAA290" s="206"/>
      <c r="EAB290" s="206"/>
      <c r="EAC290" s="206"/>
      <c r="EAD290" s="206"/>
      <c r="EAE290" s="206"/>
      <c r="EAF290" s="206"/>
      <c r="EAG290" s="206"/>
      <c r="EAH290" s="206"/>
      <c r="EAI290" s="206"/>
      <c r="EAJ290" s="206"/>
      <c r="EAK290" s="206"/>
      <c r="EAL290" s="206"/>
      <c r="EAM290" s="206"/>
      <c r="EAN290" s="206"/>
      <c r="EAO290" s="206"/>
      <c r="EAP290" s="206"/>
      <c r="EAQ290" s="206"/>
      <c r="EAR290" s="206"/>
      <c r="EAS290" s="206"/>
      <c r="EAT290" s="206"/>
      <c r="EAU290" s="206"/>
      <c r="EAV290" s="206"/>
      <c r="EAW290" s="206"/>
      <c r="EAX290" s="206"/>
      <c r="EAY290" s="206"/>
      <c r="EAZ290" s="206"/>
      <c r="EBA290" s="206"/>
      <c r="EBB290" s="206"/>
      <c r="EBC290" s="206"/>
      <c r="EBD290" s="206"/>
      <c r="EBE290" s="206"/>
      <c r="EBF290" s="206"/>
      <c r="EBG290" s="206"/>
      <c r="EBH290" s="206"/>
      <c r="EBI290" s="206"/>
      <c r="EBJ290" s="206"/>
      <c r="EBK290" s="206"/>
      <c r="EBL290" s="206"/>
      <c r="EBM290" s="206"/>
      <c r="EBN290" s="206"/>
      <c r="EBO290" s="206"/>
      <c r="EBP290" s="206"/>
      <c r="EBQ290" s="206"/>
      <c r="EBR290" s="206"/>
      <c r="EBS290" s="206"/>
      <c r="EBT290" s="206"/>
      <c r="EBU290" s="206"/>
      <c r="EBV290" s="206"/>
      <c r="EBW290" s="206"/>
      <c r="EBX290" s="206"/>
      <c r="EBY290" s="206"/>
      <c r="EBZ290" s="206"/>
      <c r="ECA290" s="206"/>
      <c r="ECB290" s="206"/>
      <c r="ECC290" s="206"/>
      <c r="ECD290" s="206"/>
      <c r="ECE290" s="206"/>
      <c r="ECF290" s="206"/>
      <c r="ECG290" s="206"/>
      <c r="ECH290" s="206"/>
      <c r="ECI290" s="206"/>
      <c r="ECJ290" s="206"/>
      <c r="ECK290" s="206"/>
      <c r="ECL290" s="206"/>
      <c r="ECM290" s="206"/>
      <c r="ECN290" s="206"/>
      <c r="ECO290" s="206"/>
      <c r="ECP290" s="206"/>
      <c r="ECQ290" s="206"/>
      <c r="ECR290" s="206"/>
      <c r="ECS290" s="206"/>
      <c r="ECT290" s="206"/>
      <c r="ECU290" s="206"/>
      <c r="ECV290" s="206"/>
      <c r="ECW290" s="206"/>
      <c r="ECX290" s="206"/>
      <c r="ECY290" s="206"/>
      <c r="ECZ290" s="206"/>
      <c r="EDA290" s="206"/>
      <c r="EDB290" s="206"/>
      <c r="EDC290" s="206"/>
      <c r="EDD290" s="206"/>
      <c r="EDE290" s="206"/>
      <c r="EDF290" s="206"/>
      <c r="EDG290" s="206"/>
      <c r="EDH290" s="206"/>
      <c r="EDI290" s="206"/>
      <c r="EDJ290" s="206"/>
      <c r="EDK290" s="206"/>
      <c r="EDL290" s="206"/>
      <c r="EDM290" s="206"/>
      <c r="EDN290" s="206"/>
      <c r="EDO290" s="206"/>
      <c r="EDP290" s="206"/>
      <c r="EDQ290" s="206"/>
      <c r="EDR290" s="206"/>
      <c r="EDS290" s="206"/>
      <c r="EDT290" s="206"/>
      <c r="EDU290" s="206"/>
      <c r="EDV290" s="206"/>
      <c r="EDW290" s="206"/>
      <c r="EDX290" s="206"/>
      <c r="EDY290" s="206"/>
      <c r="EDZ290" s="206"/>
      <c r="EEA290" s="206"/>
      <c r="EEB290" s="206"/>
      <c r="EEC290" s="206"/>
      <c r="EED290" s="206"/>
      <c r="EEE290" s="206"/>
      <c r="EEF290" s="206"/>
      <c r="EEG290" s="206"/>
      <c r="EEH290" s="206"/>
      <c r="EEI290" s="206"/>
      <c r="EEJ290" s="206"/>
      <c r="EEK290" s="206"/>
      <c r="EEL290" s="206"/>
      <c r="EEM290" s="206"/>
      <c r="EEN290" s="206"/>
      <c r="EEO290" s="206"/>
      <c r="EEP290" s="206"/>
      <c r="EEQ290" s="206"/>
      <c r="EER290" s="206"/>
      <c r="EES290" s="206"/>
      <c r="EET290" s="206"/>
      <c r="EEU290" s="206"/>
      <c r="EEV290" s="206"/>
      <c r="EEW290" s="206"/>
      <c r="EEX290" s="206"/>
      <c r="EEY290" s="206"/>
      <c r="EEZ290" s="206"/>
      <c r="EFA290" s="206"/>
      <c r="EFB290" s="206"/>
      <c r="EFC290" s="206"/>
      <c r="EFD290" s="206"/>
      <c r="EFE290" s="206"/>
      <c r="EFF290" s="206"/>
      <c r="EFG290" s="206"/>
      <c r="EFH290" s="206"/>
      <c r="EFI290" s="206"/>
      <c r="EFJ290" s="206"/>
      <c r="EFK290" s="206"/>
      <c r="EFL290" s="206"/>
      <c r="EFM290" s="206"/>
      <c r="EFN290" s="206"/>
      <c r="EFO290" s="206"/>
      <c r="EFP290" s="206"/>
      <c r="EFQ290" s="206"/>
      <c r="EFR290" s="206"/>
      <c r="EFS290" s="206"/>
      <c r="EFT290" s="206"/>
      <c r="EFU290" s="206"/>
      <c r="EFV290" s="206"/>
      <c r="EFW290" s="206"/>
      <c r="EFX290" s="206"/>
      <c r="EFY290" s="206"/>
      <c r="EFZ290" s="206"/>
      <c r="EGA290" s="206"/>
      <c r="EGB290" s="206"/>
      <c r="EGC290" s="206"/>
      <c r="EGD290" s="206"/>
      <c r="EGE290" s="206"/>
      <c r="EGF290" s="206"/>
      <c r="EGG290" s="206"/>
      <c r="EGH290" s="206"/>
      <c r="EGI290" s="206"/>
      <c r="EGJ290" s="206"/>
      <c r="EGK290" s="206"/>
      <c r="EGL290" s="206"/>
      <c r="EGM290" s="206"/>
      <c r="EGN290" s="206"/>
      <c r="EGO290" s="206"/>
      <c r="EGP290" s="206"/>
      <c r="EGQ290" s="206"/>
      <c r="EGR290" s="206"/>
      <c r="EGS290" s="206"/>
      <c r="EGT290" s="206"/>
      <c r="EGU290" s="206"/>
      <c r="EGV290" s="206"/>
      <c r="EGW290" s="206"/>
      <c r="EGX290" s="206"/>
      <c r="EGY290" s="206"/>
      <c r="EGZ290" s="206"/>
      <c r="EHA290" s="206"/>
      <c r="EHB290" s="206"/>
      <c r="EHC290" s="206"/>
      <c r="EHD290" s="206"/>
      <c r="EHE290" s="206"/>
      <c r="EHF290" s="206"/>
      <c r="EHG290" s="206"/>
      <c r="EHH290" s="206"/>
      <c r="EHI290" s="206"/>
      <c r="EHJ290" s="206"/>
      <c r="EHK290" s="206"/>
      <c r="EHL290" s="206"/>
      <c r="EHM290" s="206"/>
      <c r="EHN290" s="206"/>
      <c r="EHO290" s="206"/>
      <c r="EHP290" s="206"/>
      <c r="EHQ290" s="206"/>
      <c r="EHR290" s="206"/>
      <c r="EHS290" s="206"/>
      <c r="EHT290" s="206"/>
      <c r="EHU290" s="206"/>
      <c r="EHV290" s="206"/>
      <c r="EHW290" s="206"/>
      <c r="EHX290" s="206"/>
      <c r="EHY290" s="206"/>
      <c r="EHZ290" s="206"/>
      <c r="EIA290" s="206"/>
      <c r="EIB290" s="206"/>
      <c r="EIC290" s="206"/>
      <c r="EID290" s="206"/>
      <c r="EIE290" s="206"/>
      <c r="EIF290" s="206"/>
      <c r="EIG290" s="206"/>
      <c r="EIH290" s="206"/>
      <c r="EII290" s="206"/>
      <c r="EIJ290" s="206"/>
      <c r="EIK290" s="206"/>
      <c r="EIL290" s="206"/>
      <c r="EIM290" s="206"/>
      <c r="EIN290" s="206"/>
      <c r="EIO290" s="206"/>
      <c r="EIP290" s="206"/>
      <c r="EIQ290" s="206"/>
      <c r="EIR290" s="206"/>
      <c r="EIS290" s="206"/>
      <c r="EIT290" s="206"/>
      <c r="EIU290" s="206"/>
      <c r="EIV290" s="206"/>
      <c r="EIW290" s="206"/>
      <c r="EIX290" s="206"/>
      <c r="EIY290" s="206"/>
      <c r="EIZ290" s="206"/>
      <c r="EJA290" s="206"/>
      <c r="EJB290" s="206"/>
      <c r="EJC290" s="206"/>
      <c r="EJD290" s="206"/>
      <c r="EJE290" s="206"/>
      <c r="EJF290" s="206"/>
      <c r="EJG290" s="206"/>
      <c r="EJH290" s="206"/>
      <c r="EJI290" s="206"/>
      <c r="EJJ290" s="206"/>
      <c r="EJK290" s="206"/>
      <c r="EJL290" s="206"/>
      <c r="EJM290" s="206"/>
      <c r="EJN290" s="206"/>
      <c r="EJO290" s="206"/>
      <c r="EJP290" s="206"/>
      <c r="EJQ290" s="206"/>
      <c r="EJR290" s="206"/>
      <c r="EJS290" s="206"/>
      <c r="EJT290" s="206"/>
      <c r="EJU290" s="206"/>
      <c r="EJV290" s="206"/>
      <c r="EJW290" s="206"/>
      <c r="EJX290" s="206"/>
      <c r="EJY290" s="206"/>
      <c r="EJZ290" s="206"/>
      <c r="EKA290" s="206"/>
      <c r="EKB290" s="206"/>
      <c r="EKC290" s="206"/>
      <c r="EKD290" s="206"/>
      <c r="EKE290" s="206"/>
      <c r="EKF290" s="206"/>
      <c r="EKG290" s="206"/>
      <c r="EKH290" s="206"/>
      <c r="EKI290" s="206"/>
      <c r="EKJ290" s="206"/>
      <c r="EKK290" s="206"/>
      <c r="EKL290" s="206"/>
      <c r="EKM290" s="206"/>
      <c r="EKN290" s="206"/>
      <c r="EKO290" s="206"/>
      <c r="EKP290" s="206"/>
      <c r="EKQ290" s="206"/>
      <c r="EKR290" s="206"/>
      <c r="EKS290" s="206"/>
      <c r="EKT290" s="206"/>
      <c r="EKU290" s="206"/>
      <c r="EKV290" s="206"/>
      <c r="EKW290" s="206"/>
      <c r="EKX290" s="206"/>
      <c r="EKY290" s="206"/>
      <c r="EKZ290" s="206"/>
      <c r="ELA290" s="206"/>
      <c r="ELB290" s="206"/>
      <c r="ELC290" s="206"/>
      <c r="ELD290" s="206"/>
      <c r="ELE290" s="206"/>
      <c r="ELF290" s="206"/>
      <c r="ELG290" s="206"/>
      <c r="ELH290" s="206"/>
      <c r="ELI290" s="206"/>
      <c r="ELJ290" s="206"/>
      <c r="ELK290" s="206"/>
      <c r="ELL290" s="206"/>
      <c r="ELM290" s="206"/>
      <c r="ELN290" s="206"/>
      <c r="ELO290" s="206"/>
      <c r="ELP290" s="206"/>
      <c r="ELQ290" s="206"/>
      <c r="ELR290" s="206"/>
      <c r="ELS290" s="206"/>
      <c r="ELT290" s="206"/>
      <c r="ELU290" s="206"/>
      <c r="ELV290" s="206"/>
      <c r="ELW290" s="206"/>
      <c r="ELX290" s="206"/>
      <c r="ELY290" s="206"/>
      <c r="ELZ290" s="206"/>
      <c r="EMA290" s="206"/>
      <c r="EMB290" s="206"/>
      <c r="EMC290" s="206"/>
      <c r="EMD290" s="206"/>
      <c r="EME290" s="206"/>
      <c r="EMF290" s="206"/>
      <c r="EMG290" s="206"/>
      <c r="EMH290" s="206"/>
      <c r="EMI290" s="206"/>
      <c r="EMJ290" s="206"/>
      <c r="EMK290" s="206"/>
      <c r="EML290" s="206"/>
      <c r="EMM290" s="206"/>
      <c r="EMN290" s="206"/>
      <c r="EMO290" s="206"/>
      <c r="EMP290" s="206"/>
      <c r="EMQ290" s="206"/>
      <c r="EMR290" s="206"/>
      <c r="EMS290" s="206"/>
      <c r="EMT290" s="206"/>
      <c r="EMU290" s="206"/>
      <c r="EMV290" s="206"/>
      <c r="EMW290" s="206"/>
      <c r="EMX290" s="206"/>
      <c r="EMY290" s="206"/>
      <c r="EMZ290" s="206"/>
      <c r="ENA290" s="206"/>
      <c r="ENB290" s="206"/>
      <c r="ENC290" s="206"/>
      <c r="END290" s="206"/>
      <c r="ENE290" s="206"/>
      <c r="ENF290" s="206"/>
      <c r="ENG290" s="206"/>
      <c r="ENH290" s="206"/>
      <c r="ENI290" s="206"/>
      <c r="ENJ290" s="206"/>
      <c r="ENK290" s="206"/>
      <c r="ENL290" s="206"/>
      <c r="ENM290" s="206"/>
      <c r="ENN290" s="206"/>
      <c r="ENO290" s="206"/>
      <c r="ENP290" s="206"/>
      <c r="ENQ290" s="206"/>
      <c r="ENR290" s="206"/>
      <c r="ENS290" s="206"/>
      <c r="ENT290" s="206"/>
      <c r="ENU290" s="206"/>
      <c r="ENV290" s="206"/>
      <c r="ENW290" s="206"/>
      <c r="ENX290" s="206"/>
      <c r="ENY290" s="206"/>
      <c r="ENZ290" s="206"/>
      <c r="EOA290" s="206"/>
      <c r="EOB290" s="206"/>
      <c r="EOC290" s="206"/>
      <c r="EOD290" s="206"/>
      <c r="EOE290" s="206"/>
      <c r="EOF290" s="206"/>
      <c r="EOG290" s="206"/>
      <c r="EOH290" s="206"/>
      <c r="EOI290" s="206"/>
      <c r="EOJ290" s="206"/>
      <c r="EOK290" s="206"/>
      <c r="EOL290" s="206"/>
      <c r="EOM290" s="206"/>
      <c r="EON290" s="206"/>
      <c r="EOO290" s="206"/>
      <c r="EOP290" s="206"/>
      <c r="EOQ290" s="206"/>
      <c r="EOR290" s="206"/>
      <c r="EOS290" s="206"/>
      <c r="EOT290" s="206"/>
      <c r="EOU290" s="206"/>
      <c r="EOV290" s="206"/>
      <c r="EOW290" s="206"/>
      <c r="EOX290" s="206"/>
      <c r="EOY290" s="206"/>
      <c r="EOZ290" s="206"/>
      <c r="EPA290" s="206"/>
      <c r="EPB290" s="206"/>
      <c r="EPC290" s="206"/>
      <c r="EPD290" s="206"/>
      <c r="EPE290" s="206"/>
      <c r="EPF290" s="206"/>
      <c r="EPG290" s="206"/>
      <c r="EPH290" s="206"/>
      <c r="EPI290" s="206"/>
      <c r="EPJ290" s="206"/>
      <c r="EPK290" s="206"/>
      <c r="EPL290" s="206"/>
      <c r="EPM290" s="206"/>
      <c r="EPN290" s="206"/>
      <c r="EPO290" s="206"/>
      <c r="EPP290" s="206"/>
      <c r="EPQ290" s="206"/>
      <c r="EPR290" s="206"/>
      <c r="EPS290" s="206"/>
      <c r="EPT290" s="206"/>
      <c r="EPU290" s="206"/>
      <c r="EPV290" s="206"/>
      <c r="EPW290" s="206"/>
      <c r="EPX290" s="206"/>
      <c r="EPY290" s="206"/>
      <c r="EPZ290" s="206"/>
      <c r="EQA290" s="206"/>
      <c r="EQB290" s="206"/>
      <c r="EQC290" s="206"/>
      <c r="EQD290" s="206"/>
      <c r="EQE290" s="206"/>
      <c r="EQF290" s="206"/>
      <c r="EQG290" s="206"/>
      <c r="EQH290" s="206"/>
      <c r="EQI290" s="206"/>
      <c r="EQJ290" s="206"/>
      <c r="EQK290" s="206"/>
      <c r="EQL290" s="206"/>
      <c r="EQM290" s="206"/>
      <c r="EQN290" s="206"/>
      <c r="EQO290" s="206"/>
      <c r="EQP290" s="206"/>
      <c r="EQQ290" s="206"/>
      <c r="EQR290" s="206"/>
      <c r="EQS290" s="206"/>
      <c r="EQT290" s="206"/>
      <c r="EQU290" s="206"/>
      <c r="EQV290" s="206"/>
      <c r="EQW290" s="206"/>
      <c r="EQX290" s="206"/>
      <c r="EQY290" s="206"/>
      <c r="EQZ290" s="206"/>
      <c r="ERA290" s="206"/>
      <c r="ERB290" s="206"/>
      <c r="ERC290" s="206"/>
      <c r="ERD290" s="206"/>
      <c r="ERE290" s="206"/>
      <c r="ERF290" s="206"/>
      <c r="ERG290" s="206"/>
      <c r="ERH290" s="206"/>
      <c r="ERI290" s="206"/>
      <c r="ERJ290" s="206"/>
      <c r="ERK290" s="206"/>
      <c r="ERL290" s="206"/>
      <c r="ERM290" s="206"/>
      <c r="ERN290" s="206"/>
      <c r="ERO290" s="206"/>
      <c r="ERP290" s="206"/>
      <c r="ERQ290" s="206"/>
      <c r="ERR290" s="206"/>
      <c r="ERS290" s="206"/>
      <c r="ERT290" s="206"/>
      <c r="ERU290" s="206"/>
      <c r="ERV290" s="206"/>
      <c r="ERW290" s="206"/>
      <c r="ERX290" s="206"/>
      <c r="ERY290" s="206"/>
      <c r="ERZ290" s="206"/>
      <c r="ESA290" s="206"/>
      <c r="ESB290" s="206"/>
      <c r="ESC290" s="206"/>
      <c r="ESD290" s="206"/>
      <c r="ESE290" s="206"/>
      <c r="ESF290" s="206"/>
      <c r="ESG290" s="206"/>
      <c r="ESH290" s="206"/>
      <c r="ESI290" s="206"/>
      <c r="ESJ290" s="206"/>
      <c r="ESK290" s="206"/>
      <c r="ESL290" s="206"/>
      <c r="ESM290" s="206"/>
      <c r="ESN290" s="206"/>
      <c r="ESO290" s="206"/>
      <c r="ESP290" s="206"/>
      <c r="ESQ290" s="206"/>
      <c r="ESR290" s="206"/>
      <c r="ESS290" s="206"/>
      <c r="EST290" s="206"/>
      <c r="ESU290" s="206"/>
      <c r="ESV290" s="206"/>
      <c r="ESW290" s="206"/>
      <c r="ESX290" s="206"/>
      <c r="ESY290" s="206"/>
      <c r="ESZ290" s="206"/>
      <c r="ETA290" s="206"/>
      <c r="ETB290" s="206"/>
      <c r="ETC290" s="206"/>
      <c r="ETD290" s="206"/>
      <c r="ETE290" s="206"/>
      <c r="ETF290" s="206"/>
      <c r="ETG290" s="206"/>
      <c r="ETH290" s="206"/>
      <c r="ETI290" s="206"/>
      <c r="ETJ290" s="206"/>
      <c r="ETK290" s="206"/>
      <c r="ETL290" s="206"/>
      <c r="ETM290" s="206"/>
      <c r="ETN290" s="206"/>
      <c r="ETO290" s="206"/>
      <c r="ETP290" s="206"/>
      <c r="ETQ290" s="206"/>
      <c r="ETR290" s="206"/>
      <c r="ETS290" s="206"/>
      <c r="ETT290" s="206"/>
      <c r="ETU290" s="206"/>
      <c r="ETV290" s="206"/>
      <c r="ETW290" s="206"/>
      <c r="ETX290" s="206"/>
      <c r="ETY290" s="206"/>
      <c r="ETZ290" s="206"/>
      <c r="EUA290" s="206"/>
      <c r="EUB290" s="206"/>
      <c r="EUC290" s="206"/>
      <c r="EUD290" s="206"/>
      <c r="EUE290" s="206"/>
      <c r="EUF290" s="206"/>
      <c r="EUG290" s="206"/>
      <c r="EUH290" s="206"/>
      <c r="EUI290" s="206"/>
      <c r="EUJ290" s="206"/>
      <c r="EUK290" s="206"/>
      <c r="EUL290" s="206"/>
      <c r="EUM290" s="206"/>
      <c r="EUN290" s="206"/>
      <c r="EUO290" s="206"/>
      <c r="EUP290" s="206"/>
      <c r="EUQ290" s="206"/>
      <c r="EUR290" s="206"/>
      <c r="EUS290" s="206"/>
      <c r="EUT290" s="206"/>
      <c r="EUU290" s="206"/>
      <c r="EUV290" s="206"/>
      <c r="EUW290" s="206"/>
      <c r="EUX290" s="206"/>
      <c r="EUY290" s="206"/>
      <c r="EUZ290" s="206"/>
      <c r="EVA290" s="206"/>
      <c r="EVB290" s="206"/>
      <c r="EVC290" s="206"/>
      <c r="EVD290" s="206"/>
      <c r="EVE290" s="206"/>
      <c r="EVF290" s="206"/>
      <c r="EVG290" s="206"/>
      <c r="EVH290" s="206"/>
      <c r="EVI290" s="206"/>
      <c r="EVJ290" s="206"/>
      <c r="EVK290" s="206"/>
      <c r="EVL290" s="206"/>
      <c r="EVM290" s="206"/>
      <c r="EVN290" s="206"/>
      <c r="EVO290" s="206"/>
      <c r="EVP290" s="206"/>
      <c r="EVQ290" s="206"/>
      <c r="EVR290" s="206"/>
      <c r="EVS290" s="206"/>
      <c r="EVT290" s="206"/>
      <c r="EVU290" s="206"/>
      <c r="EVV290" s="206"/>
      <c r="EVW290" s="206"/>
      <c r="EVX290" s="206"/>
      <c r="EVY290" s="206"/>
      <c r="EVZ290" s="206"/>
      <c r="EWA290" s="206"/>
      <c r="EWB290" s="206"/>
      <c r="EWC290" s="206"/>
      <c r="EWD290" s="206"/>
      <c r="EWE290" s="206"/>
      <c r="EWF290" s="206"/>
      <c r="EWG290" s="206"/>
      <c r="EWH290" s="206"/>
      <c r="EWI290" s="206"/>
      <c r="EWJ290" s="206"/>
      <c r="EWK290" s="206"/>
      <c r="EWL290" s="206"/>
      <c r="EWM290" s="206"/>
      <c r="EWN290" s="206"/>
      <c r="EWO290" s="206"/>
      <c r="EWP290" s="206"/>
      <c r="EWQ290" s="206"/>
      <c r="EWR290" s="206"/>
      <c r="EWS290" s="206"/>
      <c r="EWT290" s="206"/>
      <c r="EWU290" s="206"/>
      <c r="EWV290" s="206"/>
      <c r="EWW290" s="206"/>
      <c r="EWX290" s="206"/>
      <c r="EWY290" s="206"/>
      <c r="EWZ290" s="206"/>
      <c r="EXA290" s="206"/>
      <c r="EXB290" s="206"/>
      <c r="EXC290" s="206"/>
      <c r="EXD290" s="206"/>
      <c r="EXE290" s="206"/>
      <c r="EXF290" s="206"/>
      <c r="EXG290" s="206"/>
      <c r="EXH290" s="206"/>
      <c r="EXI290" s="206"/>
      <c r="EXJ290" s="206"/>
      <c r="EXK290" s="206"/>
      <c r="EXL290" s="206"/>
      <c r="EXM290" s="206"/>
      <c r="EXN290" s="206"/>
      <c r="EXO290" s="206"/>
      <c r="EXP290" s="206"/>
      <c r="EXQ290" s="206"/>
      <c r="EXR290" s="206"/>
      <c r="EXS290" s="206"/>
      <c r="EXT290" s="206"/>
      <c r="EXU290" s="206"/>
      <c r="EXV290" s="206"/>
      <c r="EXW290" s="206"/>
      <c r="EXX290" s="206"/>
      <c r="EXY290" s="206"/>
      <c r="EXZ290" s="206"/>
      <c r="EYA290" s="206"/>
      <c r="EYB290" s="206"/>
      <c r="EYC290" s="206"/>
      <c r="EYD290" s="206"/>
      <c r="EYE290" s="206"/>
      <c r="EYF290" s="206"/>
      <c r="EYG290" s="206"/>
      <c r="EYH290" s="206"/>
      <c r="EYI290" s="206"/>
      <c r="EYJ290" s="206"/>
      <c r="EYK290" s="206"/>
      <c r="EYL290" s="206"/>
      <c r="EYM290" s="206"/>
      <c r="EYN290" s="206"/>
      <c r="EYO290" s="206"/>
      <c r="EYP290" s="206"/>
      <c r="EYQ290" s="206"/>
      <c r="EYR290" s="206"/>
      <c r="EYS290" s="206"/>
      <c r="EYT290" s="206"/>
      <c r="EYU290" s="206"/>
      <c r="EYV290" s="206"/>
      <c r="EYW290" s="206"/>
      <c r="EYX290" s="206"/>
      <c r="EYY290" s="206"/>
      <c r="EYZ290" s="206"/>
      <c r="EZA290" s="206"/>
      <c r="EZB290" s="206"/>
      <c r="EZC290" s="206"/>
      <c r="EZD290" s="206"/>
      <c r="EZE290" s="206"/>
      <c r="EZF290" s="206"/>
      <c r="EZG290" s="206"/>
      <c r="EZH290" s="206"/>
      <c r="EZI290" s="206"/>
      <c r="EZJ290" s="206"/>
      <c r="EZK290" s="206"/>
      <c r="EZL290" s="206"/>
      <c r="EZM290" s="206"/>
      <c r="EZN290" s="206"/>
      <c r="EZO290" s="206"/>
      <c r="EZP290" s="206"/>
      <c r="EZQ290" s="206"/>
      <c r="EZR290" s="206"/>
      <c r="EZS290" s="206"/>
      <c r="EZT290" s="206"/>
      <c r="EZU290" s="206"/>
      <c r="EZV290" s="206"/>
      <c r="EZW290" s="206"/>
      <c r="EZX290" s="206"/>
      <c r="EZY290" s="206"/>
      <c r="EZZ290" s="206"/>
      <c r="FAA290" s="206"/>
      <c r="FAB290" s="206"/>
      <c r="FAC290" s="206"/>
      <c r="FAD290" s="206"/>
      <c r="FAE290" s="206"/>
      <c r="FAF290" s="206"/>
      <c r="FAG290" s="206"/>
      <c r="FAH290" s="206"/>
      <c r="FAI290" s="206"/>
      <c r="FAJ290" s="206"/>
      <c r="FAK290" s="206"/>
      <c r="FAL290" s="206"/>
      <c r="FAM290" s="206"/>
      <c r="FAN290" s="206"/>
      <c r="FAO290" s="206"/>
      <c r="FAP290" s="206"/>
      <c r="FAQ290" s="206"/>
      <c r="FAR290" s="206"/>
      <c r="FAS290" s="206"/>
      <c r="FAT290" s="206"/>
      <c r="FAU290" s="206"/>
      <c r="FAV290" s="206"/>
      <c r="FAW290" s="206"/>
      <c r="FAX290" s="206"/>
      <c r="FAY290" s="206"/>
      <c r="FAZ290" s="206"/>
      <c r="FBA290" s="206"/>
      <c r="FBB290" s="206"/>
      <c r="FBC290" s="206"/>
      <c r="FBD290" s="206"/>
      <c r="FBE290" s="206"/>
      <c r="FBF290" s="206"/>
      <c r="FBG290" s="206"/>
      <c r="FBH290" s="206"/>
      <c r="FBI290" s="206"/>
      <c r="FBJ290" s="206"/>
      <c r="FBK290" s="206"/>
      <c r="FBL290" s="206"/>
      <c r="FBM290" s="206"/>
      <c r="FBN290" s="206"/>
      <c r="FBO290" s="206"/>
      <c r="FBP290" s="206"/>
      <c r="FBQ290" s="206"/>
      <c r="FBR290" s="206"/>
      <c r="FBS290" s="206"/>
      <c r="FBT290" s="206"/>
      <c r="FBU290" s="206"/>
      <c r="FBV290" s="206"/>
      <c r="FBW290" s="206"/>
      <c r="FBX290" s="206"/>
      <c r="FBY290" s="206"/>
      <c r="FBZ290" s="206"/>
      <c r="FCA290" s="206"/>
      <c r="FCB290" s="206"/>
      <c r="FCC290" s="206"/>
      <c r="FCD290" s="206"/>
      <c r="FCE290" s="206"/>
      <c r="FCF290" s="206"/>
      <c r="FCG290" s="206"/>
      <c r="FCH290" s="206"/>
      <c r="FCI290" s="206"/>
      <c r="FCJ290" s="206"/>
      <c r="FCK290" s="206"/>
      <c r="FCL290" s="206"/>
      <c r="FCM290" s="206"/>
      <c r="FCN290" s="206"/>
      <c r="FCO290" s="206"/>
      <c r="FCP290" s="206"/>
      <c r="FCQ290" s="206"/>
      <c r="FCR290" s="206"/>
      <c r="FCS290" s="206"/>
      <c r="FCT290" s="206"/>
      <c r="FCU290" s="206"/>
      <c r="FCV290" s="206"/>
      <c r="FCW290" s="206"/>
      <c r="FCX290" s="206"/>
      <c r="FCY290" s="206"/>
      <c r="FCZ290" s="206"/>
      <c r="FDA290" s="206"/>
      <c r="FDB290" s="206"/>
      <c r="FDC290" s="206"/>
      <c r="FDD290" s="206"/>
      <c r="FDE290" s="206"/>
      <c r="FDF290" s="206"/>
      <c r="FDG290" s="206"/>
      <c r="FDH290" s="206"/>
      <c r="FDI290" s="206"/>
      <c r="FDJ290" s="206"/>
      <c r="FDK290" s="206"/>
      <c r="FDL290" s="206"/>
      <c r="FDM290" s="206"/>
      <c r="FDN290" s="206"/>
      <c r="FDO290" s="206"/>
      <c r="FDP290" s="206"/>
      <c r="FDQ290" s="206"/>
      <c r="FDR290" s="206"/>
      <c r="FDS290" s="206"/>
      <c r="FDT290" s="206"/>
      <c r="FDU290" s="206"/>
      <c r="FDV290" s="206"/>
      <c r="FDW290" s="206"/>
      <c r="FDX290" s="206"/>
      <c r="FDY290" s="206"/>
      <c r="FDZ290" s="206"/>
      <c r="FEA290" s="206"/>
      <c r="FEB290" s="206"/>
      <c r="FEC290" s="206"/>
      <c r="FED290" s="206"/>
      <c r="FEE290" s="206"/>
      <c r="FEF290" s="206"/>
      <c r="FEG290" s="206"/>
      <c r="FEH290" s="206"/>
      <c r="FEI290" s="206"/>
      <c r="FEJ290" s="206"/>
      <c r="FEK290" s="206"/>
      <c r="FEL290" s="206"/>
      <c r="FEM290" s="206"/>
      <c r="FEN290" s="206"/>
      <c r="FEO290" s="206"/>
      <c r="FEP290" s="206"/>
      <c r="FEQ290" s="206"/>
      <c r="FER290" s="206"/>
      <c r="FES290" s="206"/>
      <c r="FET290" s="206"/>
      <c r="FEU290" s="206"/>
      <c r="FEV290" s="206"/>
      <c r="FEW290" s="206"/>
      <c r="FEX290" s="206"/>
      <c r="FEY290" s="206"/>
      <c r="FEZ290" s="206"/>
      <c r="FFA290" s="206"/>
      <c r="FFB290" s="206"/>
      <c r="FFC290" s="206"/>
      <c r="FFD290" s="206"/>
      <c r="FFE290" s="206"/>
      <c r="FFF290" s="206"/>
      <c r="FFG290" s="206"/>
      <c r="FFH290" s="206"/>
      <c r="FFI290" s="206"/>
      <c r="FFJ290" s="206"/>
      <c r="FFK290" s="206"/>
      <c r="FFL290" s="206"/>
      <c r="FFM290" s="206"/>
      <c r="FFN290" s="206"/>
      <c r="FFO290" s="206"/>
      <c r="FFP290" s="206"/>
      <c r="FFQ290" s="206"/>
      <c r="FFR290" s="206"/>
      <c r="FFS290" s="206"/>
      <c r="FFT290" s="206"/>
      <c r="FFU290" s="206"/>
      <c r="FFV290" s="206"/>
      <c r="FFW290" s="206"/>
      <c r="FFX290" s="206"/>
      <c r="FFY290" s="206"/>
      <c r="FFZ290" s="206"/>
      <c r="FGA290" s="206"/>
      <c r="FGB290" s="206"/>
      <c r="FGC290" s="206"/>
      <c r="FGD290" s="206"/>
      <c r="FGE290" s="206"/>
      <c r="FGF290" s="206"/>
      <c r="FGG290" s="206"/>
      <c r="FGH290" s="206"/>
      <c r="FGI290" s="206"/>
      <c r="FGJ290" s="206"/>
      <c r="FGK290" s="206"/>
      <c r="FGL290" s="206"/>
      <c r="FGM290" s="206"/>
      <c r="FGN290" s="206"/>
      <c r="FGO290" s="206"/>
      <c r="FGP290" s="206"/>
      <c r="FGQ290" s="206"/>
      <c r="FGR290" s="206"/>
      <c r="FGS290" s="206"/>
      <c r="FGT290" s="206"/>
      <c r="FGU290" s="206"/>
      <c r="FGV290" s="206"/>
      <c r="FGW290" s="206"/>
      <c r="FGX290" s="206"/>
      <c r="FGY290" s="206"/>
      <c r="FGZ290" s="206"/>
      <c r="FHA290" s="206"/>
      <c r="FHB290" s="206"/>
      <c r="FHC290" s="206"/>
      <c r="FHD290" s="206"/>
      <c r="FHE290" s="206"/>
      <c r="FHF290" s="206"/>
      <c r="FHG290" s="206"/>
      <c r="FHH290" s="206"/>
      <c r="FHI290" s="206"/>
      <c r="FHJ290" s="206"/>
      <c r="FHK290" s="206"/>
      <c r="FHL290" s="206"/>
      <c r="FHM290" s="206"/>
      <c r="FHN290" s="206"/>
      <c r="FHO290" s="206"/>
      <c r="FHP290" s="206"/>
      <c r="FHQ290" s="206"/>
      <c r="FHR290" s="206"/>
      <c r="FHS290" s="206"/>
      <c r="FHT290" s="206"/>
      <c r="FHU290" s="206"/>
      <c r="FHV290" s="206"/>
      <c r="FHW290" s="206"/>
      <c r="FHX290" s="206"/>
      <c r="FHY290" s="206"/>
      <c r="FHZ290" s="206"/>
      <c r="FIA290" s="206"/>
      <c r="FIB290" s="206"/>
      <c r="FIC290" s="206"/>
      <c r="FID290" s="206"/>
      <c r="FIE290" s="206"/>
      <c r="FIF290" s="206"/>
      <c r="FIG290" s="206"/>
      <c r="FIH290" s="206"/>
      <c r="FII290" s="206"/>
      <c r="FIJ290" s="206"/>
      <c r="FIK290" s="206"/>
      <c r="FIL290" s="206"/>
      <c r="FIM290" s="206"/>
      <c r="FIN290" s="206"/>
      <c r="FIO290" s="206"/>
      <c r="FIP290" s="206"/>
      <c r="FIQ290" s="206"/>
      <c r="FIR290" s="206"/>
      <c r="FIS290" s="206"/>
      <c r="FIT290" s="206"/>
      <c r="FIU290" s="206"/>
      <c r="FIV290" s="206"/>
      <c r="FIW290" s="206"/>
      <c r="FIX290" s="206"/>
      <c r="FIY290" s="206"/>
      <c r="FIZ290" s="206"/>
      <c r="FJA290" s="206"/>
      <c r="FJB290" s="206"/>
      <c r="FJC290" s="206"/>
      <c r="FJD290" s="206"/>
      <c r="FJE290" s="206"/>
      <c r="FJF290" s="206"/>
      <c r="FJG290" s="206"/>
      <c r="FJH290" s="206"/>
      <c r="FJI290" s="206"/>
      <c r="FJJ290" s="206"/>
      <c r="FJK290" s="206"/>
      <c r="FJL290" s="206"/>
      <c r="FJM290" s="206"/>
      <c r="FJN290" s="206"/>
      <c r="FJO290" s="206"/>
      <c r="FJP290" s="206"/>
      <c r="FJQ290" s="206"/>
      <c r="FJR290" s="206"/>
      <c r="FJS290" s="206"/>
      <c r="FJT290" s="206"/>
      <c r="FJU290" s="206"/>
      <c r="FJV290" s="206"/>
      <c r="FJW290" s="206"/>
      <c r="FJX290" s="206"/>
      <c r="FJY290" s="206"/>
      <c r="FJZ290" s="206"/>
      <c r="FKA290" s="206"/>
      <c r="FKB290" s="206"/>
      <c r="FKC290" s="206"/>
      <c r="FKD290" s="206"/>
      <c r="FKE290" s="206"/>
      <c r="FKF290" s="206"/>
      <c r="FKG290" s="206"/>
      <c r="FKH290" s="206"/>
      <c r="FKI290" s="206"/>
      <c r="FKJ290" s="206"/>
      <c r="FKK290" s="206"/>
      <c r="FKL290" s="206"/>
      <c r="FKM290" s="206"/>
      <c r="FKN290" s="206"/>
      <c r="FKO290" s="206"/>
      <c r="FKP290" s="206"/>
      <c r="FKQ290" s="206"/>
      <c r="FKR290" s="206"/>
      <c r="FKS290" s="206"/>
      <c r="FKT290" s="206"/>
      <c r="FKU290" s="206"/>
      <c r="FKV290" s="206"/>
      <c r="FKW290" s="206"/>
      <c r="FKX290" s="206"/>
      <c r="FKY290" s="206"/>
      <c r="FKZ290" s="206"/>
      <c r="FLA290" s="206"/>
      <c r="FLB290" s="206"/>
      <c r="FLC290" s="206"/>
      <c r="FLD290" s="206"/>
      <c r="FLE290" s="206"/>
      <c r="FLF290" s="206"/>
      <c r="FLG290" s="206"/>
      <c r="FLH290" s="206"/>
      <c r="FLI290" s="206"/>
      <c r="FLJ290" s="206"/>
      <c r="FLK290" s="206"/>
      <c r="FLL290" s="206"/>
      <c r="FLM290" s="206"/>
      <c r="FLN290" s="206"/>
      <c r="FLO290" s="206"/>
      <c r="FLP290" s="206"/>
      <c r="FLQ290" s="206"/>
      <c r="FLR290" s="206"/>
      <c r="FLS290" s="206"/>
      <c r="FLT290" s="206"/>
      <c r="FLU290" s="206"/>
      <c r="FLV290" s="206"/>
      <c r="FLW290" s="206"/>
      <c r="FLX290" s="206"/>
      <c r="FLY290" s="206"/>
      <c r="FLZ290" s="206"/>
      <c r="FMA290" s="206"/>
      <c r="FMB290" s="206"/>
      <c r="FMC290" s="206"/>
      <c r="FMD290" s="206"/>
      <c r="FME290" s="206"/>
      <c r="FMF290" s="206"/>
      <c r="FMG290" s="206"/>
      <c r="FMH290" s="206"/>
      <c r="FMI290" s="206"/>
      <c r="FMJ290" s="206"/>
      <c r="FMK290" s="206"/>
      <c r="FML290" s="206"/>
      <c r="FMM290" s="206"/>
      <c r="FMN290" s="206"/>
      <c r="FMO290" s="206"/>
      <c r="FMP290" s="206"/>
      <c r="FMQ290" s="206"/>
      <c r="FMR290" s="206"/>
      <c r="FMS290" s="206"/>
      <c r="FMT290" s="206"/>
      <c r="FMU290" s="206"/>
      <c r="FMV290" s="206"/>
      <c r="FMW290" s="206"/>
      <c r="FMX290" s="206"/>
      <c r="FMY290" s="206"/>
      <c r="FMZ290" s="206"/>
      <c r="FNA290" s="206"/>
      <c r="FNB290" s="206"/>
      <c r="FNC290" s="206"/>
      <c r="FND290" s="206"/>
      <c r="FNE290" s="206"/>
      <c r="FNF290" s="206"/>
      <c r="FNG290" s="206"/>
      <c r="FNH290" s="206"/>
      <c r="FNI290" s="206"/>
      <c r="FNJ290" s="206"/>
      <c r="FNK290" s="206"/>
      <c r="FNL290" s="206"/>
      <c r="FNM290" s="206"/>
      <c r="FNN290" s="206"/>
      <c r="FNO290" s="206"/>
      <c r="FNP290" s="206"/>
      <c r="FNQ290" s="206"/>
      <c r="FNR290" s="206"/>
      <c r="FNS290" s="206"/>
      <c r="FNT290" s="206"/>
      <c r="FNU290" s="206"/>
      <c r="FNV290" s="206"/>
      <c r="FNW290" s="206"/>
      <c r="FNX290" s="206"/>
      <c r="FNY290" s="206"/>
      <c r="FNZ290" s="206"/>
      <c r="FOA290" s="206"/>
      <c r="FOB290" s="206"/>
      <c r="FOC290" s="206"/>
      <c r="FOD290" s="206"/>
      <c r="FOE290" s="206"/>
      <c r="FOF290" s="206"/>
      <c r="FOG290" s="206"/>
      <c r="FOH290" s="206"/>
      <c r="FOI290" s="206"/>
      <c r="FOJ290" s="206"/>
      <c r="FOK290" s="206"/>
      <c r="FOL290" s="206"/>
      <c r="FOM290" s="206"/>
      <c r="FON290" s="206"/>
      <c r="FOO290" s="206"/>
      <c r="FOP290" s="206"/>
      <c r="FOQ290" s="206"/>
      <c r="FOR290" s="206"/>
      <c r="FOS290" s="206"/>
      <c r="FOT290" s="206"/>
      <c r="FOU290" s="206"/>
      <c r="FOV290" s="206"/>
      <c r="FOW290" s="206"/>
      <c r="FOX290" s="206"/>
      <c r="FOY290" s="206"/>
      <c r="FOZ290" s="206"/>
      <c r="FPA290" s="206"/>
      <c r="FPB290" s="206"/>
      <c r="FPC290" s="206"/>
      <c r="FPD290" s="206"/>
      <c r="FPE290" s="206"/>
      <c r="FPF290" s="206"/>
      <c r="FPG290" s="206"/>
      <c r="FPH290" s="206"/>
      <c r="FPI290" s="206"/>
      <c r="FPJ290" s="206"/>
      <c r="FPK290" s="206"/>
      <c r="FPL290" s="206"/>
      <c r="FPM290" s="206"/>
      <c r="FPN290" s="206"/>
      <c r="FPO290" s="206"/>
      <c r="FPP290" s="206"/>
      <c r="FPQ290" s="206"/>
      <c r="FPR290" s="206"/>
      <c r="FPS290" s="206"/>
      <c r="FPT290" s="206"/>
      <c r="FPU290" s="206"/>
      <c r="FPV290" s="206"/>
      <c r="FPW290" s="206"/>
      <c r="FPX290" s="206"/>
      <c r="FPY290" s="206"/>
      <c r="FPZ290" s="206"/>
      <c r="FQA290" s="206"/>
      <c r="FQB290" s="206"/>
      <c r="FQC290" s="206"/>
      <c r="FQD290" s="206"/>
      <c r="FQE290" s="206"/>
      <c r="FQF290" s="206"/>
      <c r="FQG290" s="206"/>
      <c r="FQH290" s="206"/>
      <c r="FQI290" s="206"/>
      <c r="FQJ290" s="206"/>
      <c r="FQK290" s="206"/>
      <c r="FQL290" s="206"/>
      <c r="FQM290" s="206"/>
      <c r="FQN290" s="206"/>
      <c r="FQO290" s="206"/>
      <c r="FQP290" s="206"/>
      <c r="FQQ290" s="206"/>
      <c r="FQR290" s="206"/>
      <c r="FQS290" s="206"/>
      <c r="FQT290" s="206"/>
      <c r="FQU290" s="206"/>
      <c r="FQV290" s="206"/>
      <c r="FQW290" s="206"/>
      <c r="FQX290" s="206"/>
      <c r="FQY290" s="206"/>
      <c r="FQZ290" s="206"/>
      <c r="FRA290" s="206"/>
      <c r="FRB290" s="206"/>
      <c r="FRC290" s="206"/>
      <c r="FRD290" s="206"/>
      <c r="FRE290" s="206"/>
      <c r="FRF290" s="206"/>
      <c r="FRG290" s="206"/>
      <c r="FRH290" s="206"/>
      <c r="FRI290" s="206"/>
      <c r="FRJ290" s="206"/>
      <c r="FRK290" s="206"/>
      <c r="FRL290" s="206"/>
      <c r="FRM290" s="206"/>
      <c r="FRN290" s="206"/>
      <c r="FRO290" s="206"/>
      <c r="FRP290" s="206"/>
      <c r="FRQ290" s="206"/>
      <c r="FRR290" s="206"/>
      <c r="FRS290" s="206"/>
      <c r="FRT290" s="206"/>
      <c r="FRU290" s="206"/>
      <c r="FRV290" s="206"/>
      <c r="FRW290" s="206"/>
      <c r="FRX290" s="206"/>
      <c r="FRY290" s="206"/>
      <c r="FRZ290" s="206"/>
      <c r="FSA290" s="206"/>
      <c r="FSB290" s="206"/>
      <c r="FSC290" s="206"/>
      <c r="FSD290" s="206"/>
      <c r="FSE290" s="206"/>
      <c r="FSF290" s="206"/>
      <c r="FSG290" s="206"/>
      <c r="FSH290" s="206"/>
      <c r="FSI290" s="206"/>
      <c r="FSJ290" s="206"/>
      <c r="FSK290" s="206"/>
      <c r="FSL290" s="206"/>
      <c r="FSM290" s="206"/>
      <c r="FSN290" s="206"/>
      <c r="FSO290" s="206"/>
      <c r="FSP290" s="206"/>
      <c r="FSQ290" s="206"/>
      <c r="FSR290" s="206"/>
      <c r="FSS290" s="206"/>
      <c r="FST290" s="206"/>
      <c r="FSU290" s="206"/>
      <c r="FSV290" s="206"/>
      <c r="FSW290" s="206"/>
      <c r="FSX290" s="206"/>
      <c r="FSY290" s="206"/>
      <c r="FSZ290" s="206"/>
      <c r="FTA290" s="206"/>
      <c r="FTB290" s="206"/>
      <c r="FTC290" s="206"/>
      <c r="FTD290" s="206"/>
      <c r="FTE290" s="206"/>
      <c r="FTF290" s="206"/>
      <c r="FTG290" s="206"/>
      <c r="FTH290" s="206"/>
      <c r="FTI290" s="206"/>
      <c r="FTJ290" s="206"/>
      <c r="FTK290" s="206"/>
      <c r="FTL290" s="206"/>
      <c r="FTM290" s="206"/>
      <c r="FTN290" s="206"/>
      <c r="FTO290" s="206"/>
      <c r="FTP290" s="206"/>
      <c r="FTQ290" s="206"/>
      <c r="FTR290" s="206"/>
      <c r="FTS290" s="206"/>
      <c r="FTT290" s="206"/>
      <c r="FTU290" s="206"/>
      <c r="FTV290" s="206"/>
      <c r="FTW290" s="206"/>
      <c r="FTX290" s="206"/>
      <c r="FTY290" s="206"/>
      <c r="FTZ290" s="206"/>
      <c r="FUA290" s="206"/>
      <c r="FUB290" s="206"/>
      <c r="FUC290" s="206"/>
      <c r="FUD290" s="206"/>
      <c r="FUE290" s="206"/>
      <c r="FUF290" s="206"/>
      <c r="FUG290" s="206"/>
      <c r="FUH290" s="206"/>
      <c r="FUI290" s="206"/>
      <c r="FUJ290" s="206"/>
      <c r="FUK290" s="206"/>
      <c r="FUL290" s="206"/>
      <c r="FUM290" s="206"/>
      <c r="FUN290" s="206"/>
      <c r="FUO290" s="206"/>
      <c r="FUP290" s="206"/>
      <c r="FUQ290" s="206"/>
      <c r="FUR290" s="206"/>
      <c r="FUS290" s="206"/>
      <c r="FUT290" s="206"/>
      <c r="FUU290" s="206"/>
      <c r="FUV290" s="206"/>
      <c r="FUW290" s="206"/>
      <c r="FUX290" s="206"/>
      <c r="FUY290" s="206"/>
      <c r="FUZ290" s="206"/>
      <c r="FVA290" s="206"/>
      <c r="FVB290" s="206"/>
      <c r="FVC290" s="206"/>
      <c r="FVD290" s="206"/>
      <c r="FVE290" s="206"/>
      <c r="FVF290" s="206"/>
      <c r="FVG290" s="206"/>
      <c r="FVH290" s="206"/>
      <c r="FVI290" s="206"/>
      <c r="FVJ290" s="206"/>
      <c r="FVK290" s="206"/>
      <c r="FVL290" s="206"/>
      <c r="FVM290" s="206"/>
      <c r="FVN290" s="206"/>
      <c r="FVO290" s="206"/>
      <c r="FVP290" s="206"/>
      <c r="FVQ290" s="206"/>
      <c r="FVR290" s="206"/>
      <c r="FVS290" s="206"/>
      <c r="FVT290" s="206"/>
      <c r="FVU290" s="206"/>
      <c r="FVV290" s="206"/>
      <c r="FVW290" s="206"/>
      <c r="FVX290" s="206"/>
      <c r="FVY290" s="206"/>
      <c r="FVZ290" s="206"/>
      <c r="FWA290" s="206"/>
      <c r="FWB290" s="206"/>
      <c r="FWC290" s="206"/>
      <c r="FWD290" s="206"/>
      <c r="FWE290" s="206"/>
      <c r="FWF290" s="206"/>
      <c r="FWG290" s="206"/>
      <c r="FWH290" s="206"/>
      <c r="FWI290" s="206"/>
      <c r="FWJ290" s="206"/>
      <c r="FWK290" s="206"/>
      <c r="FWL290" s="206"/>
      <c r="FWM290" s="206"/>
      <c r="FWN290" s="206"/>
      <c r="FWO290" s="206"/>
      <c r="FWP290" s="206"/>
      <c r="FWQ290" s="206"/>
      <c r="FWR290" s="206"/>
      <c r="FWS290" s="206"/>
      <c r="FWT290" s="206"/>
      <c r="FWU290" s="206"/>
      <c r="FWV290" s="206"/>
      <c r="FWW290" s="206"/>
      <c r="FWX290" s="206"/>
      <c r="FWY290" s="206"/>
      <c r="FWZ290" s="206"/>
      <c r="FXA290" s="206"/>
      <c r="FXB290" s="206"/>
      <c r="FXC290" s="206"/>
      <c r="FXD290" s="206"/>
      <c r="FXE290" s="206"/>
      <c r="FXF290" s="206"/>
      <c r="FXG290" s="206"/>
      <c r="FXH290" s="206"/>
      <c r="FXI290" s="206"/>
      <c r="FXJ290" s="206"/>
      <c r="FXK290" s="206"/>
      <c r="FXL290" s="206"/>
      <c r="FXM290" s="206"/>
      <c r="FXN290" s="206"/>
      <c r="FXO290" s="206"/>
      <c r="FXP290" s="206"/>
      <c r="FXQ290" s="206"/>
      <c r="FXR290" s="206"/>
      <c r="FXS290" s="206"/>
      <c r="FXT290" s="206"/>
      <c r="FXU290" s="206"/>
      <c r="FXV290" s="206"/>
      <c r="FXW290" s="206"/>
      <c r="FXX290" s="206"/>
      <c r="FXY290" s="206"/>
      <c r="FXZ290" s="206"/>
      <c r="FYA290" s="206"/>
      <c r="FYB290" s="206"/>
      <c r="FYC290" s="206"/>
      <c r="FYD290" s="206"/>
      <c r="FYE290" s="206"/>
      <c r="FYF290" s="206"/>
      <c r="FYG290" s="206"/>
      <c r="FYH290" s="206"/>
      <c r="FYI290" s="206"/>
      <c r="FYJ290" s="206"/>
      <c r="FYK290" s="206"/>
      <c r="FYL290" s="206"/>
      <c r="FYM290" s="206"/>
      <c r="FYN290" s="206"/>
      <c r="FYO290" s="206"/>
      <c r="FYP290" s="206"/>
      <c r="FYQ290" s="206"/>
      <c r="FYR290" s="206"/>
      <c r="FYS290" s="206"/>
      <c r="FYT290" s="206"/>
      <c r="FYU290" s="206"/>
      <c r="FYV290" s="206"/>
      <c r="FYW290" s="206"/>
      <c r="FYX290" s="206"/>
      <c r="FYY290" s="206"/>
      <c r="FYZ290" s="206"/>
      <c r="FZA290" s="206"/>
      <c r="FZB290" s="206"/>
      <c r="FZC290" s="206"/>
      <c r="FZD290" s="206"/>
      <c r="FZE290" s="206"/>
      <c r="FZF290" s="206"/>
      <c r="FZG290" s="206"/>
      <c r="FZH290" s="206"/>
      <c r="FZI290" s="206"/>
      <c r="FZJ290" s="206"/>
      <c r="FZK290" s="206"/>
      <c r="FZL290" s="206"/>
      <c r="FZM290" s="206"/>
      <c r="FZN290" s="206"/>
      <c r="FZO290" s="206"/>
      <c r="FZP290" s="206"/>
      <c r="FZQ290" s="206"/>
      <c r="FZR290" s="206"/>
      <c r="FZS290" s="206"/>
      <c r="FZT290" s="206"/>
      <c r="FZU290" s="206"/>
      <c r="FZV290" s="206"/>
      <c r="FZW290" s="206"/>
      <c r="FZX290" s="206"/>
      <c r="FZY290" s="206"/>
      <c r="FZZ290" s="206"/>
      <c r="GAA290" s="206"/>
      <c r="GAB290" s="206"/>
      <c r="GAC290" s="206"/>
      <c r="GAD290" s="206"/>
      <c r="GAE290" s="206"/>
      <c r="GAF290" s="206"/>
      <c r="GAG290" s="206"/>
      <c r="GAH290" s="206"/>
      <c r="GAI290" s="206"/>
      <c r="GAJ290" s="206"/>
      <c r="GAK290" s="206"/>
      <c r="GAL290" s="206"/>
      <c r="GAM290" s="206"/>
      <c r="GAN290" s="206"/>
      <c r="GAO290" s="206"/>
      <c r="GAP290" s="206"/>
      <c r="GAQ290" s="206"/>
      <c r="GAR290" s="206"/>
      <c r="GAS290" s="206"/>
      <c r="GAT290" s="206"/>
      <c r="GAU290" s="206"/>
      <c r="GAV290" s="206"/>
      <c r="GAW290" s="206"/>
      <c r="GAX290" s="206"/>
      <c r="GAY290" s="206"/>
      <c r="GAZ290" s="206"/>
      <c r="GBA290" s="206"/>
      <c r="GBB290" s="206"/>
      <c r="GBC290" s="206"/>
      <c r="GBD290" s="206"/>
      <c r="GBE290" s="206"/>
      <c r="GBF290" s="206"/>
      <c r="GBG290" s="206"/>
      <c r="GBH290" s="206"/>
      <c r="GBI290" s="206"/>
      <c r="GBJ290" s="206"/>
      <c r="GBK290" s="206"/>
      <c r="GBL290" s="206"/>
      <c r="GBM290" s="206"/>
      <c r="GBN290" s="206"/>
      <c r="GBO290" s="206"/>
      <c r="GBP290" s="206"/>
      <c r="GBQ290" s="206"/>
      <c r="GBR290" s="206"/>
      <c r="GBS290" s="206"/>
      <c r="GBT290" s="206"/>
      <c r="GBU290" s="206"/>
      <c r="GBV290" s="206"/>
      <c r="GBW290" s="206"/>
      <c r="GBX290" s="206"/>
      <c r="GBY290" s="206"/>
      <c r="GBZ290" s="206"/>
      <c r="GCA290" s="206"/>
      <c r="GCB290" s="206"/>
      <c r="GCC290" s="206"/>
      <c r="GCD290" s="206"/>
      <c r="GCE290" s="206"/>
      <c r="GCF290" s="206"/>
      <c r="GCG290" s="206"/>
      <c r="GCH290" s="206"/>
      <c r="GCI290" s="206"/>
      <c r="GCJ290" s="206"/>
      <c r="GCK290" s="206"/>
      <c r="GCL290" s="206"/>
      <c r="GCM290" s="206"/>
      <c r="GCN290" s="206"/>
      <c r="GCO290" s="206"/>
      <c r="GCP290" s="206"/>
      <c r="GCQ290" s="206"/>
      <c r="GCR290" s="206"/>
      <c r="GCS290" s="206"/>
      <c r="GCT290" s="206"/>
      <c r="GCU290" s="206"/>
      <c r="GCV290" s="206"/>
      <c r="GCW290" s="206"/>
      <c r="GCX290" s="206"/>
      <c r="GCY290" s="206"/>
      <c r="GCZ290" s="206"/>
      <c r="GDA290" s="206"/>
      <c r="GDB290" s="206"/>
      <c r="GDC290" s="206"/>
      <c r="GDD290" s="206"/>
      <c r="GDE290" s="206"/>
      <c r="GDF290" s="206"/>
      <c r="GDG290" s="206"/>
      <c r="GDH290" s="206"/>
      <c r="GDI290" s="206"/>
      <c r="GDJ290" s="206"/>
      <c r="GDK290" s="206"/>
      <c r="GDL290" s="206"/>
      <c r="GDM290" s="206"/>
      <c r="GDN290" s="206"/>
      <c r="GDO290" s="206"/>
      <c r="GDP290" s="206"/>
      <c r="GDQ290" s="206"/>
      <c r="GDR290" s="206"/>
      <c r="GDS290" s="206"/>
      <c r="GDT290" s="206"/>
      <c r="GDU290" s="206"/>
      <c r="GDV290" s="206"/>
      <c r="GDW290" s="206"/>
      <c r="GDX290" s="206"/>
      <c r="GDY290" s="206"/>
      <c r="GDZ290" s="206"/>
      <c r="GEA290" s="206"/>
      <c r="GEB290" s="206"/>
      <c r="GEC290" s="206"/>
      <c r="GED290" s="206"/>
      <c r="GEE290" s="206"/>
      <c r="GEF290" s="206"/>
      <c r="GEG290" s="206"/>
      <c r="GEH290" s="206"/>
      <c r="GEI290" s="206"/>
      <c r="GEJ290" s="206"/>
      <c r="GEK290" s="206"/>
      <c r="GEL290" s="206"/>
      <c r="GEM290" s="206"/>
      <c r="GEN290" s="206"/>
      <c r="GEO290" s="206"/>
      <c r="GEP290" s="206"/>
      <c r="GEQ290" s="206"/>
      <c r="GER290" s="206"/>
      <c r="GES290" s="206"/>
      <c r="GET290" s="206"/>
      <c r="GEU290" s="206"/>
      <c r="GEV290" s="206"/>
      <c r="GEW290" s="206"/>
      <c r="GEX290" s="206"/>
      <c r="GEY290" s="206"/>
      <c r="GEZ290" s="206"/>
      <c r="GFA290" s="206"/>
      <c r="GFB290" s="206"/>
      <c r="GFC290" s="206"/>
      <c r="GFD290" s="206"/>
      <c r="GFE290" s="206"/>
      <c r="GFF290" s="206"/>
      <c r="GFG290" s="206"/>
      <c r="GFH290" s="206"/>
      <c r="GFI290" s="206"/>
      <c r="GFJ290" s="206"/>
      <c r="GFK290" s="206"/>
      <c r="GFL290" s="206"/>
      <c r="GFM290" s="206"/>
      <c r="GFN290" s="206"/>
      <c r="GFO290" s="206"/>
      <c r="GFP290" s="206"/>
      <c r="GFQ290" s="206"/>
      <c r="GFR290" s="206"/>
      <c r="GFS290" s="206"/>
      <c r="GFT290" s="206"/>
      <c r="GFU290" s="206"/>
      <c r="GFV290" s="206"/>
      <c r="GFW290" s="206"/>
      <c r="GFX290" s="206"/>
      <c r="GFY290" s="206"/>
      <c r="GFZ290" s="206"/>
      <c r="GGA290" s="206"/>
      <c r="GGB290" s="206"/>
      <c r="GGC290" s="206"/>
      <c r="GGD290" s="206"/>
      <c r="GGE290" s="206"/>
      <c r="GGF290" s="206"/>
      <c r="GGG290" s="206"/>
      <c r="GGH290" s="206"/>
      <c r="GGI290" s="206"/>
      <c r="GGJ290" s="206"/>
      <c r="GGK290" s="206"/>
      <c r="GGL290" s="206"/>
      <c r="GGM290" s="206"/>
      <c r="GGN290" s="206"/>
      <c r="GGO290" s="206"/>
      <c r="GGP290" s="206"/>
      <c r="GGQ290" s="206"/>
      <c r="GGR290" s="206"/>
      <c r="GGS290" s="206"/>
      <c r="GGT290" s="206"/>
      <c r="GGU290" s="206"/>
      <c r="GGV290" s="206"/>
      <c r="GGW290" s="206"/>
      <c r="GGX290" s="206"/>
      <c r="GGY290" s="206"/>
      <c r="GGZ290" s="206"/>
      <c r="GHA290" s="206"/>
      <c r="GHB290" s="206"/>
      <c r="GHC290" s="206"/>
      <c r="GHD290" s="206"/>
      <c r="GHE290" s="206"/>
      <c r="GHF290" s="206"/>
      <c r="GHG290" s="206"/>
      <c r="GHH290" s="206"/>
      <c r="GHI290" s="206"/>
      <c r="GHJ290" s="206"/>
      <c r="GHK290" s="206"/>
      <c r="GHL290" s="206"/>
      <c r="GHM290" s="206"/>
      <c r="GHN290" s="206"/>
      <c r="GHO290" s="206"/>
      <c r="GHP290" s="206"/>
      <c r="GHQ290" s="206"/>
      <c r="GHR290" s="206"/>
      <c r="GHS290" s="206"/>
      <c r="GHT290" s="206"/>
      <c r="GHU290" s="206"/>
      <c r="GHV290" s="206"/>
      <c r="GHW290" s="206"/>
      <c r="GHX290" s="206"/>
      <c r="GHY290" s="206"/>
      <c r="GHZ290" s="206"/>
      <c r="GIA290" s="206"/>
      <c r="GIB290" s="206"/>
      <c r="GIC290" s="206"/>
      <c r="GID290" s="206"/>
      <c r="GIE290" s="206"/>
      <c r="GIF290" s="206"/>
      <c r="GIG290" s="206"/>
      <c r="GIH290" s="206"/>
      <c r="GII290" s="206"/>
      <c r="GIJ290" s="206"/>
      <c r="GIK290" s="206"/>
      <c r="GIL290" s="206"/>
      <c r="GIM290" s="206"/>
      <c r="GIN290" s="206"/>
      <c r="GIO290" s="206"/>
      <c r="GIP290" s="206"/>
      <c r="GIQ290" s="206"/>
      <c r="GIR290" s="206"/>
      <c r="GIS290" s="206"/>
      <c r="GIT290" s="206"/>
      <c r="GIU290" s="206"/>
      <c r="GIV290" s="206"/>
      <c r="GIW290" s="206"/>
      <c r="GIX290" s="206"/>
      <c r="GIY290" s="206"/>
      <c r="GIZ290" s="206"/>
      <c r="GJA290" s="206"/>
      <c r="GJB290" s="206"/>
      <c r="GJC290" s="206"/>
      <c r="GJD290" s="206"/>
      <c r="GJE290" s="206"/>
      <c r="GJF290" s="206"/>
      <c r="GJG290" s="206"/>
      <c r="GJH290" s="206"/>
      <c r="GJI290" s="206"/>
      <c r="GJJ290" s="206"/>
      <c r="GJK290" s="206"/>
      <c r="GJL290" s="206"/>
      <c r="GJM290" s="206"/>
      <c r="GJN290" s="206"/>
      <c r="GJO290" s="206"/>
      <c r="GJP290" s="206"/>
      <c r="GJQ290" s="206"/>
      <c r="GJR290" s="206"/>
      <c r="GJS290" s="206"/>
      <c r="GJT290" s="206"/>
      <c r="GJU290" s="206"/>
      <c r="GJV290" s="206"/>
      <c r="GJW290" s="206"/>
      <c r="GJX290" s="206"/>
      <c r="GJY290" s="206"/>
      <c r="GJZ290" s="206"/>
      <c r="GKA290" s="206"/>
      <c r="GKB290" s="206"/>
      <c r="GKC290" s="206"/>
      <c r="GKD290" s="206"/>
      <c r="GKE290" s="206"/>
      <c r="GKF290" s="206"/>
      <c r="GKG290" s="206"/>
      <c r="GKH290" s="206"/>
      <c r="GKI290" s="206"/>
      <c r="GKJ290" s="206"/>
      <c r="GKK290" s="206"/>
      <c r="GKL290" s="206"/>
      <c r="GKM290" s="206"/>
      <c r="GKN290" s="206"/>
      <c r="GKO290" s="206"/>
      <c r="GKP290" s="206"/>
      <c r="GKQ290" s="206"/>
      <c r="GKR290" s="206"/>
      <c r="GKS290" s="206"/>
      <c r="GKT290" s="206"/>
      <c r="GKU290" s="206"/>
      <c r="GKV290" s="206"/>
      <c r="GKW290" s="206"/>
      <c r="GKX290" s="206"/>
      <c r="GKY290" s="206"/>
      <c r="GKZ290" s="206"/>
      <c r="GLA290" s="206"/>
      <c r="GLB290" s="206"/>
      <c r="GLC290" s="206"/>
      <c r="GLD290" s="206"/>
      <c r="GLE290" s="206"/>
      <c r="GLF290" s="206"/>
      <c r="GLG290" s="206"/>
      <c r="GLH290" s="206"/>
      <c r="GLI290" s="206"/>
      <c r="GLJ290" s="206"/>
      <c r="GLK290" s="206"/>
      <c r="GLL290" s="206"/>
      <c r="GLM290" s="206"/>
      <c r="GLN290" s="206"/>
      <c r="GLO290" s="206"/>
      <c r="GLP290" s="206"/>
      <c r="GLQ290" s="206"/>
      <c r="GLR290" s="206"/>
      <c r="GLS290" s="206"/>
      <c r="GLT290" s="206"/>
      <c r="GLU290" s="206"/>
      <c r="GLV290" s="206"/>
      <c r="GLW290" s="206"/>
      <c r="GLX290" s="206"/>
      <c r="GLY290" s="206"/>
      <c r="GLZ290" s="206"/>
      <c r="GMA290" s="206"/>
      <c r="GMB290" s="206"/>
      <c r="GMC290" s="206"/>
      <c r="GMD290" s="206"/>
      <c r="GME290" s="206"/>
      <c r="GMF290" s="206"/>
      <c r="GMG290" s="206"/>
      <c r="GMH290" s="206"/>
      <c r="GMI290" s="206"/>
      <c r="GMJ290" s="206"/>
      <c r="GMK290" s="206"/>
      <c r="GML290" s="206"/>
      <c r="GMM290" s="206"/>
      <c r="GMN290" s="206"/>
      <c r="GMO290" s="206"/>
      <c r="GMP290" s="206"/>
      <c r="GMQ290" s="206"/>
      <c r="GMR290" s="206"/>
      <c r="GMS290" s="206"/>
      <c r="GMT290" s="206"/>
      <c r="GMU290" s="206"/>
      <c r="GMV290" s="206"/>
      <c r="GMW290" s="206"/>
      <c r="GMX290" s="206"/>
      <c r="GMY290" s="206"/>
      <c r="GMZ290" s="206"/>
      <c r="GNA290" s="206"/>
      <c r="GNB290" s="206"/>
      <c r="GNC290" s="206"/>
      <c r="GND290" s="206"/>
      <c r="GNE290" s="206"/>
      <c r="GNF290" s="206"/>
      <c r="GNG290" s="206"/>
      <c r="GNH290" s="206"/>
      <c r="GNI290" s="206"/>
      <c r="GNJ290" s="206"/>
      <c r="GNK290" s="206"/>
      <c r="GNL290" s="206"/>
      <c r="GNM290" s="206"/>
      <c r="GNN290" s="206"/>
      <c r="GNO290" s="206"/>
      <c r="GNP290" s="206"/>
      <c r="GNQ290" s="206"/>
      <c r="GNR290" s="206"/>
      <c r="GNS290" s="206"/>
      <c r="GNT290" s="206"/>
      <c r="GNU290" s="206"/>
      <c r="GNV290" s="206"/>
      <c r="GNW290" s="206"/>
      <c r="GNX290" s="206"/>
      <c r="GNY290" s="206"/>
      <c r="GNZ290" s="206"/>
      <c r="GOA290" s="206"/>
      <c r="GOB290" s="206"/>
      <c r="GOC290" s="206"/>
      <c r="GOD290" s="206"/>
      <c r="GOE290" s="206"/>
      <c r="GOF290" s="206"/>
      <c r="GOG290" s="206"/>
      <c r="GOH290" s="206"/>
      <c r="GOI290" s="206"/>
      <c r="GOJ290" s="206"/>
      <c r="GOK290" s="206"/>
      <c r="GOL290" s="206"/>
      <c r="GOM290" s="206"/>
      <c r="GON290" s="206"/>
      <c r="GOO290" s="206"/>
      <c r="GOP290" s="206"/>
      <c r="GOQ290" s="206"/>
      <c r="GOR290" s="206"/>
      <c r="GOS290" s="206"/>
      <c r="GOT290" s="206"/>
      <c r="GOU290" s="206"/>
      <c r="GOV290" s="206"/>
      <c r="GOW290" s="206"/>
      <c r="GOX290" s="206"/>
      <c r="GOY290" s="206"/>
      <c r="GOZ290" s="206"/>
      <c r="GPA290" s="206"/>
      <c r="GPB290" s="206"/>
      <c r="GPC290" s="206"/>
      <c r="GPD290" s="206"/>
      <c r="GPE290" s="206"/>
      <c r="GPF290" s="206"/>
      <c r="GPG290" s="206"/>
      <c r="GPH290" s="206"/>
      <c r="GPI290" s="206"/>
      <c r="GPJ290" s="206"/>
      <c r="GPK290" s="206"/>
      <c r="GPL290" s="206"/>
      <c r="GPM290" s="206"/>
      <c r="GPN290" s="206"/>
      <c r="GPO290" s="206"/>
      <c r="GPP290" s="206"/>
      <c r="GPQ290" s="206"/>
      <c r="GPR290" s="206"/>
      <c r="GPS290" s="206"/>
      <c r="GPT290" s="206"/>
      <c r="GPU290" s="206"/>
      <c r="GPV290" s="206"/>
      <c r="GPW290" s="206"/>
      <c r="GPX290" s="206"/>
      <c r="GPY290" s="206"/>
      <c r="GPZ290" s="206"/>
      <c r="GQA290" s="206"/>
      <c r="GQB290" s="206"/>
      <c r="GQC290" s="206"/>
      <c r="GQD290" s="206"/>
      <c r="GQE290" s="206"/>
      <c r="GQF290" s="206"/>
      <c r="GQG290" s="206"/>
      <c r="GQH290" s="206"/>
      <c r="GQI290" s="206"/>
      <c r="GQJ290" s="206"/>
      <c r="GQK290" s="206"/>
      <c r="GQL290" s="206"/>
      <c r="GQM290" s="206"/>
      <c r="GQN290" s="206"/>
      <c r="GQO290" s="206"/>
      <c r="GQP290" s="206"/>
      <c r="GQQ290" s="206"/>
      <c r="GQR290" s="206"/>
      <c r="GQS290" s="206"/>
      <c r="GQT290" s="206"/>
      <c r="GQU290" s="206"/>
      <c r="GQV290" s="206"/>
      <c r="GQW290" s="206"/>
      <c r="GQX290" s="206"/>
      <c r="GQY290" s="206"/>
      <c r="GQZ290" s="206"/>
      <c r="GRA290" s="206"/>
      <c r="GRB290" s="206"/>
      <c r="GRC290" s="206"/>
      <c r="GRD290" s="206"/>
      <c r="GRE290" s="206"/>
      <c r="GRF290" s="206"/>
      <c r="GRG290" s="206"/>
      <c r="GRH290" s="206"/>
      <c r="GRI290" s="206"/>
      <c r="GRJ290" s="206"/>
      <c r="GRK290" s="206"/>
      <c r="GRL290" s="206"/>
      <c r="GRM290" s="206"/>
      <c r="GRN290" s="206"/>
      <c r="GRO290" s="206"/>
      <c r="GRP290" s="206"/>
      <c r="GRQ290" s="206"/>
      <c r="GRR290" s="206"/>
      <c r="GRS290" s="206"/>
      <c r="GRT290" s="206"/>
      <c r="GRU290" s="206"/>
      <c r="GRV290" s="206"/>
      <c r="GRW290" s="206"/>
      <c r="GRX290" s="206"/>
      <c r="GRY290" s="206"/>
      <c r="GRZ290" s="206"/>
      <c r="GSA290" s="206"/>
      <c r="GSB290" s="206"/>
      <c r="GSC290" s="206"/>
      <c r="GSD290" s="206"/>
      <c r="GSE290" s="206"/>
      <c r="GSF290" s="206"/>
      <c r="GSG290" s="206"/>
      <c r="GSH290" s="206"/>
      <c r="GSI290" s="206"/>
      <c r="GSJ290" s="206"/>
      <c r="GSK290" s="206"/>
      <c r="GSL290" s="206"/>
      <c r="GSM290" s="206"/>
      <c r="GSN290" s="206"/>
      <c r="GSO290" s="206"/>
      <c r="GSP290" s="206"/>
      <c r="GSQ290" s="206"/>
      <c r="GSR290" s="206"/>
      <c r="GSS290" s="206"/>
      <c r="GST290" s="206"/>
      <c r="GSU290" s="206"/>
      <c r="GSV290" s="206"/>
      <c r="GSW290" s="206"/>
      <c r="GSX290" s="206"/>
      <c r="GSY290" s="206"/>
      <c r="GSZ290" s="206"/>
      <c r="GTA290" s="206"/>
      <c r="GTB290" s="206"/>
      <c r="GTC290" s="206"/>
      <c r="GTD290" s="206"/>
      <c r="GTE290" s="206"/>
      <c r="GTF290" s="206"/>
      <c r="GTG290" s="206"/>
      <c r="GTH290" s="206"/>
      <c r="GTI290" s="206"/>
      <c r="GTJ290" s="206"/>
      <c r="GTK290" s="206"/>
      <c r="GTL290" s="206"/>
      <c r="GTM290" s="206"/>
      <c r="GTN290" s="206"/>
      <c r="GTO290" s="206"/>
      <c r="GTP290" s="206"/>
      <c r="GTQ290" s="206"/>
      <c r="GTR290" s="206"/>
      <c r="GTS290" s="206"/>
      <c r="GTT290" s="206"/>
      <c r="GTU290" s="206"/>
      <c r="GTV290" s="206"/>
      <c r="GTW290" s="206"/>
      <c r="GTX290" s="206"/>
      <c r="GTY290" s="206"/>
      <c r="GTZ290" s="206"/>
      <c r="GUA290" s="206"/>
      <c r="GUB290" s="206"/>
      <c r="GUC290" s="206"/>
      <c r="GUD290" s="206"/>
      <c r="GUE290" s="206"/>
      <c r="GUF290" s="206"/>
      <c r="GUG290" s="206"/>
      <c r="GUH290" s="206"/>
      <c r="GUI290" s="206"/>
      <c r="GUJ290" s="206"/>
      <c r="GUK290" s="206"/>
      <c r="GUL290" s="206"/>
      <c r="GUM290" s="206"/>
      <c r="GUN290" s="206"/>
      <c r="GUO290" s="206"/>
      <c r="GUP290" s="206"/>
      <c r="GUQ290" s="206"/>
      <c r="GUR290" s="206"/>
      <c r="GUS290" s="206"/>
      <c r="GUT290" s="206"/>
      <c r="GUU290" s="206"/>
      <c r="GUV290" s="206"/>
      <c r="GUW290" s="206"/>
      <c r="GUX290" s="206"/>
      <c r="GUY290" s="206"/>
      <c r="GUZ290" s="206"/>
      <c r="GVA290" s="206"/>
      <c r="GVB290" s="206"/>
      <c r="GVC290" s="206"/>
      <c r="GVD290" s="206"/>
      <c r="GVE290" s="206"/>
      <c r="GVF290" s="206"/>
      <c r="GVG290" s="206"/>
      <c r="GVH290" s="206"/>
      <c r="GVI290" s="206"/>
      <c r="GVJ290" s="206"/>
      <c r="GVK290" s="206"/>
      <c r="GVL290" s="206"/>
      <c r="GVM290" s="206"/>
      <c r="GVN290" s="206"/>
      <c r="GVO290" s="206"/>
      <c r="GVP290" s="206"/>
      <c r="GVQ290" s="206"/>
      <c r="GVR290" s="206"/>
      <c r="GVS290" s="206"/>
      <c r="GVT290" s="206"/>
      <c r="GVU290" s="206"/>
      <c r="GVV290" s="206"/>
      <c r="GVW290" s="206"/>
      <c r="GVX290" s="206"/>
      <c r="GVY290" s="206"/>
      <c r="GVZ290" s="206"/>
      <c r="GWA290" s="206"/>
      <c r="GWB290" s="206"/>
      <c r="GWC290" s="206"/>
      <c r="GWD290" s="206"/>
      <c r="GWE290" s="206"/>
      <c r="GWF290" s="206"/>
      <c r="GWG290" s="206"/>
      <c r="GWH290" s="206"/>
      <c r="GWI290" s="206"/>
      <c r="GWJ290" s="206"/>
      <c r="GWK290" s="206"/>
      <c r="GWL290" s="206"/>
      <c r="GWM290" s="206"/>
      <c r="GWN290" s="206"/>
      <c r="GWO290" s="206"/>
      <c r="GWP290" s="206"/>
      <c r="GWQ290" s="206"/>
      <c r="GWR290" s="206"/>
      <c r="GWS290" s="206"/>
      <c r="GWT290" s="206"/>
      <c r="GWU290" s="206"/>
      <c r="GWV290" s="206"/>
      <c r="GWW290" s="206"/>
      <c r="GWX290" s="206"/>
      <c r="GWY290" s="206"/>
      <c r="GWZ290" s="206"/>
      <c r="GXA290" s="206"/>
      <c r="GXB290" s="206"/>
      <c r="GXC290" s="206"/>
      <c r="GXD290" s="206"/>
      <c r="GXE290" s="206"/>
      <c r="GXF290" s="206"/>
      <c r="GXG290" s="206"/>
      <c r="GXH290" s="206"/>
      <c r="GXI290" s="206"/>
      <c r="GXJ290" s="206"/>
      <c r="GXK290" s="206"/>
      <c r="GXL290" s="206"/>
      <c r="GXM290" s="206"/>
      <c r="GXN290" s="206"/>
      <c r="GXO290" s="206"/>
      <c r="GXP290" s="206"/>
      <c r="GXQ290" s="206"/>
      <c r="GXR290" s="206"/>
      <c r="GXS290" s="206"/>
      <c r="GXT290" s="206"/>
      <c r="GXU290" s="206"/>
      <c r="GXV290" s="206"/>
      <c r="GXW290" s="206"/>
      <c r="GXX290" s="206"/>
      <c r="GXY290" s="206"/>
      <c r="GXZ290" s="206"/>
      <c r="GYA290" s="206"/>
      <c r="GYB290" s="206"/>
      <c r="GYC290" s="206"/>
      <c r="GYD290" s="206"/>
      <c r="GYE290" s="206"/>
      <c r="GYF290" s="206"/>
      <c r="GYG290" s="206"/>
      <c r="GYH290" s="206"/>
      <c r="GYI290" s="206"/>
      <c r="GYJ290" s="206"/>
      <c r="GYK290" s="206"/>
      <c r="GYL290" s="206"/>
      <c r="GYM290" s="206"/>
      <c r="GYN290" s="206"/>
      <c r="GYO290" s="206"/>
      <c r="GYP290" s="206"/>
      <c r="GYQ290" s="206"/>
      <c r="GYR290" s="206"/>
      <c r="GYS290" s="206"/>
      <c r="GYT290" s="206"/>
      <c r="GYU290" s="206"/>
      <c r="GYV290" s="206"/>
      <c r="GYW290" s="206"/>
      <c r="GYX290" s="206"/>
      <c r="GYY290" s="206"/>
      <c r="GYZ290" s="206"/>
      <c r="GZA290" s="206"/>
      <c r="GZB290" s="206"/>
      <c r="GZC290" s="206"/>
      <c r="GZD290" s="206"/>
      <c r="GZE290" s="206"/>
      <c r="GZF290" s="206"/>
      <c r="GZG290" s="206"/>
      <c r="GZH290" s="206"/>
      <c r="GZI290" s="206"/>
      <c r="GZJ290" s="206"/>
      <c r="GZK290" s="206"/>
      <c r="GZL290" s="206"/>
      <c r="GZM290" s="206"/>
      <c r="GZN290" s="206"/>
      <c r="GZO290" s="206"/>
      <c r="GZP290" s="206"/>
      <c r="GZQ290" s="206"/>
      <c r="GZR290" s="206"/>
      <c r="GZS290" s="206"/>
      <c r="GZT290" s="206"/>
      <c r="GZU290" s="206"/>
      <c r="GZV290" s="206"/>
      <c r="GZW290" s="206"/>
      <c r="GZX290" s="206"/>
      <c r="GZY290" s="206"/>
      <c r="GZZ290" s="206"/>
      <c r="HAA290" s="206"/>
      <c r="HAB290" s="206"/>
      <c r="HAC290" s="206"/>
      <c r="HAD290" s="206"/>
      <c r="HAE290" s="206"/>
      <c r="HAF290" s="206"/>
      <c r="HAG290" s="206"/>
      <c r="HAH290" s="206"/>
      <c r="HAI290" s="206"/>
      <c r="HAJ290" s="206"/>
      <c r="HAK290" s="206"/>
      <c r="HAL290" s="206"/>
      <c r="HAM290" s="206"/>
      <c r="HAN290" s="206"/>
      <c r="HAO290" s="206"/>
      <c r="HAP290" s="206"/>
      <c r="HAQ290" s="206"/>
      <c r="HAR290" s="206"/>
      <c r="HAS290" s="206"/>
      <c r="HAT290" s="206"/>
      <c r="HAU290" s="206"/>
      <c r="HAV290" s="206"/>
      <c r="HAW290" s="206"/>
      <c r="HAX290" s="206"/>
      <c r="HAY290" s="206"/>
      <c r="HAZ290" s="206"/>
      <c r="HBA290" s="206"/>
      <c r="HBB290" s="206"/>
      <c r="HBC290" s="206"/>
      <c r="HBD290" s="206"/>
      <c r="HBE290" s="206"/>
      <c r="HBF290" s="206"/>
      <c r="HBG290" s="206"/>
      <c r="HBH290" s="206"/>
      <c r="HBI290" s="206"/>
      <c r="HBJ290" s="206"/>
      <c r="HBK290" s="206"/>
      <c r="HBL290" s="206"/>
      <c r="HBM290" s="206"/>
      <c r="HBN290" s="206"/>
      <c r="HBO290" s="206"/>
      <c r="HBP290" s="206"/>
      <c r="HBQ290" s="206"/>
      <c r="HBR290" s="206"/>
      <c r="HBS290" s="206"/>
      <c r="HBT290" s="206"/>
      <c r="HBU290" s="206"/>
      <c r="HBV290" s="206"/>
      <c r="HBW290" s="206"/>
      <c r="HBX290" s="206"/>
      <c r="HBY290" s="206"/>
      <c r="HBZ290" s="206"/>
      <c r="HCA290" s="206"/>
      <c r="HCB290" s="206"/>
      <c r="HCC290" s="206"/>
      <c r="HCD290" s="206"/>
      <c r="HCE290" s="206"/>
      <c r="HCF290" s="206"/>
      <c r="HCG290" s="206"/>
      <c r="HCH290" s="206"/>
      <c r="HCI290" s="206"/>
      <c r="HCJ290" s="206"/>
      <c r="HCK290" s="206"/>
      <c r="HCL290" s="206"/>
      <c r="HCM290" s="206"/>
      <c r="HCN290" s="206"/>
      <c r="HCO290" s="206"/>
      <c r="HCP290" s="206"/>
      <c r="HCQ290" s="206"/>
      <c r="HCR290" s="206"/>
      <c r="HCS290" s="206"/>
      <c r="HCT290" s="206"/>
      <c r="HCU290" s="206"/>
      <c r="HCV290" s="206"/>
      <c r="HCW290" s="206"/>
      <c r="HCX290" s="206"/>
      <c r="HCY290" s="206"/>
      <c r="HCZ290" s="206"/>
      <c r="HDA290" s="206"/>
      <c r="HDB290" s="206"/>
      <c r="HDC290" s="206"/>
      <c r="HDD290" s="206"/>
      <c r="HDE290" s="206"/>
      <c r="HDF290" s="206"/>
      <c r="HDG290" s="206"/>
      <c r="HDH290" s="206"/>
      <c r="HDI290" s="206"/>
      <c r="HDJ290" s="206"/>
      <c r="HDK290" s="206"/>
      <c r="HDL290" s="206"/>
      <c r="HDM290" s="206"/>
      <c r="HDN290" s="206"/>
      <c r="HDO290" s="206"/>
      <c r="HDP290" s="206"/>
      <c r="HDQ290" s="206"/>
      <c r="HDR290" s="206"/>
      <c r="HDS290" s="206"/>
      <c r="HDT290" s="206"/>
      <c r="HDU290" s="206"/>
      <c r="HDV290" s="206"/>
      <c r="HDW290" s="206"/>
      <c r="HDX290" s="206"/>
      <c r="HDY290" s="206"/>
      <c r="HDZ290" s="206"/>
      <c r="HEA290" s="206"/>
      <c r="HEB290" s="206"/>
      <c r="HEC290" s="206"/>
      <c r="HED290" s="206"/>
      <c r="HEE290" s="206"/>
      <c r="HEF290" s="206"/>
      <c r="HEG290" s="206"/>
      <c r="HEH290" s="206"/>
      <c r="HEI290" s="206"/>
      <c r="HEJ290" s="206"/>
      <c r="HEK290" s="206"/>
      <c r="HEL290" s="206"/>
      <c r="HEM290" s="206"/>
      <c r="HEN290" s="206"/>
      <c r="HEO290" s="206"/>
      <c r="HEP290" s="206"/>
      <c r="HEQ290" s="206"/>
      <c r="HER290" s="206"/>
      <c r="HES290" s="206"/>
      <c r="HET290" s="206"/>
      <c r="HEU290" s="206"/>
      <c r="HEV290" s="206"/>
      <c r="HEW290" s="206"/>
      <c r="HEX290" s="206"/>
      <c r="HEY290" s="206"/>
      <c r="HEZ290" s="206"/>
      <c r="HFA290" s="206"/>
      <c r="HFB290" s="206"/>
      <c r="HFC290" s="206"/>
      <c r="HFD290" s="206"/>
      <c r="HFE290" s="206"/>
      <c r="HFF290" s="206"/>
      <c r="HFG290" s="206"/>
      <c r="HFH290" s="206"/>
      <c r="HFI290" s="206"/>
      <c r="HFJ290" s="206"/>
      <c r="HFK290" s="206"/>
      <c r="HFL290" s="206"/>
      <c r="HFM290" s="206"/>
      <c r="HFN290" s="206"/>
      <c r="HFO290" s="206"/>
      <c r="HFP290" s="206"/>
      <c r="HFQ290" s="206"/>
      <c r="HFR290" s="206"/>
      <c r="HFS290" s="206"/>
      <c r="HFT290" s="206"/>
      <c r="HFU290" s="206"/>
      <c r="HFV290" s="206"/>
      <c r="HFW290" s="206"/>
      <c r="HFX290" s="206"/>
      <c r="HFY290" s="206"/>
      <c r="HFZ290" s="206"/>
      <c r="HGA290" s="206"/>
      <c r="HGB290" s="206"/>
      <c r="HGC290" s="206"/>
      <c r="HGD290" s="206"/>
      <c r="HGE290" s="206"/>
      <c r="HGF290" s="206"/>
      <c r="HGG290" s="206"/>
      <c r="HGH290" s="206"/>
      <c r="HGI290" s="206"/>
      <c r="HGJ290" s="206"/>
      <c r="HGK290" s="206"/>
      <c r="HGL290" s="206"/>
      <c r="HGM290" s="206"/>
      <c r="HGN290" s="206"/>
      <c r="HGO290" s="206"/>
      <c r="HGP290" s="206"/>
      <c r="HGQ290" s="206"/>
      <c r="HGR290" s="206"/>
      <c r="HGS290" s="206"/>
      <c r="HGT290" s="206"/>
      <c r="HGU290" s="206"/>
      <c r="HGV290" s="206"/>
      <c r="HGW290" s="206"/>
      <c r="HGX290" s="206"/>
      <c r="HGY290" s="206"/>
      <c r="HGZ290" s="206"/>
      <c r="HHA290" s="206"/>
      <c r="HHB290" s="206"/>
      <c r="HHC290" s="206"/>
      <c r="HHD290" s="206"/>
      <c r="HHE290" s="206"/>
      <c r="HHF290" s="206"/>
      <c r="HHG290" s="206"/>
      <c r="HHH290" s="206"/>
      <c r="HHI290" s="206"/>
      <c r="HHJ290" s="206"/>
      <c r="HHK290" s="206"/>
      <c r="HHL290" s="206"/>
      <c r="HHM290" s="206"/>
      <c r="HHN290" s="206"/>
      <c r="HHO290" s="206"/>
      <c r="HHP290" s="206"/>
      <c r="HHQ290" s="206"/>
      <c r="HHR290" s="206"/>
      <c r="HHS290" s="206"/>
      <c r="HHT290" s="206"/>
      <c r="HHU290" s="206"/>
      <c r="HHV290" s="206"/>
      <c r="HHW290" s="206"/>
      <c r="HHX290" s="206"/>
      <c r="HHY290" s="206"/>
      <c r="HHZ290" s="206"/>
      <c r="HIA290" s="206"/>
      <c r="HIB290" s="206"/>
      <c r="HIC290" s="206"/>
      <c r="HID290" s="206"/>
      <c r="HIE290" s="206"/>
      <c r="HIF290" s="206"/>
      <c r="HIG290" s="206"/>
      <c r="HIH290" s="206"/>
      <c r="HII290" s="206"/>
      <c r="HIJ290" s="206"/>
      <c r="HIK290" s="206"/>
      <c r="HIL290" s="206"/>
      <c r="HIM290" s="206"/>
      <c r="HIN290" s="206"/>
      <c r="HIO290" s="206"/>
      <c r="HIP290" s="206"/>
      <c r="HIQ290" s="206"/>
      <c r="HIR290" s="206"/>
      <c r="HIS290" s="206"/>
      <c r="HIT290" s="206"/>
      <c r="HIU290" s="206"/>
      <c r="HIV290" s="206"/>
      <c r="HIW290" s="206"/>
      <c r="HIX290" s="206"/>
      <c r="HIY290" s="206"/>
      <c r="HIZ290" s="206"/>
      <c r="HJA290" s="206"/>
      <c r="HJB290" s="206"/>
      <c r="HJC290" s="206"/>
      <c r="HJD290" s="206"/>
      <c r="HJE290" s="206"/>
      <c r="HJF290" s="206"/>
      <c r="HJG290" s="206"/>
      <c r="HJH290" s="206"/>
      <c r="HJI290" s="206"/>
      <c r="HJJ290" s="206"/>
      <c r="HJK290" s="206"/>
      <c r="HJL290" s="206"/>
      <c r="HJM290" s="206"/>
      <c r="HJN290" s="206"/>
      <c r="HJO290" s="206"/>
      <c r="HJP290" s="206"/>
      <c r="HJQ290" s="206"/>
      <c r="HJR290" s="206"/>
      <c r="HJS290" s="206"/>
      <c r="HJT290" s="206"/>
      <c r="HJU290" s="206"/>
      <c r="HJV290" s="206"/>
      <c r="HJW290" s="206"/>
      <c r="HJX290" s="206"/>
      <c r="HJY290" s="206"/>
      <c r="HJZ290" s="206"/>
      <c r="HKA290" s="206"/>
      <c r="HKB290" s="206"/>
      <c r="HKC290" s="206"/>
      <c r="HKD290" s="206"/>
      <c r="HKE290" s="206"/>
      <c r="HKF290" s="206"/>
      <c r="HKG290" s="206"/>
      <c r="HKH290" s="206"/>
      <c r="HKI290" s="206"/>
      <c r="HKJ290" s="206"/>
      <c r="HKK290" s="206"/>
      <c r="HKL290" s="206"/>
      <c r="HKM290" s="206"/>
      <c r="HKN290" s="206"/>
      <c r="HKO290" s="206"/>
      <c r="HKP290" s="206"/>
      <c r="HKQ290" s="206"/>
      <c r="HKR290" s="206"/>
      <c r="HKS290" s="206"/>
      <c r="HKT290" s="206"/>
      <c r="HKU290" s="206"/>
      <c r="HKV290" s="206"/>
      <c r="HKW290" s="206"/>
      <c r="HKX290" s="206"/>
      <c r="HKY290" s="206"/>
      <c r="HKZ290" s="206"/>
      <c r="HLA290" s="206"/>
      <c r="HLB290" s="206"/>
      <c r="HLC290" s="206"/>
      <c r="HLD290" s="206"/>
      <c r="HLE290" s="206"/>
      <c r="HLF290" s="206"/>
      <c r="HLG290" s="206"/>
      <c r="HLH290" s="206"/>
      <c r="HLI290" s="206"/>
      <c r="HLJ290" s="206"/>
      <c r="HLK290" s="206"/>
      <c r="HLL290" s="206"/>
      <c r="HLM290" s="206"/>
      <c r="HLN290" s="206"/>
      <c r="HLO290" s="206"/>
      <c r="HLP290" s="206"/>
      <c r="HLQ290" s="206"/>
      <c r="HLR290" s="206"/>
      <c r="HLS290" s="206"/>
      <c r="HLT290" s="206"/>
      <c r="HLU290" s="206"/>
      <c r="HLV290" s="206"/>
      <c r="HLW290" s="206"/>
      <c r="HLX290" s="206"/>
      <c r="HLY290" s="206"/>
      <c r="HLZ290" s="206"/>
      <c r="HMA290" s="206"/>
      <c r="HMB290" s="206"/>
      <c r="HMC290" s="206"/>
      <c r="HMD290" s="206"/>
      <c r="HME290" s="206"/>
      <c r="HMF290" s="206"/>
      <c r="HMG290" s="206"/>
      <c r="HMH290" s="206"/>
      <c r="HMI290" s="206"/>
      <c r="HMJ290" s="206"/>
      <c r="HMK290" s="206"/>
      <c r="HML290" s="206"/>
      <c r="HMM290" s="206"/>
      <c r="HMN290" s="206"/>
      <c r="HMO290" s="206"/>
      <c r="HMP290" s="206"/>
      <c r="HMQ290" s="206"/>
      <c r="HMR290" s="206"/>
      <c r="HMS290" s="206"/>
      <c r="HMT290" s="206"/>
      <c r="HMU290" s="206"/>
      <c r="HMV290" s="206"/>
      <c r="HMW290" s="206"/>
      <c r="HMX290" s="206"/>
      <c r="HMY290" s="206"/>
      <c r="HMZ290" s="206"/>
      <c r="HNA290" s="206"/>
      <c r="HNB290" s="206"/>
      <c r="HNC290" s="206"/>
      <c r="HND290" s="206"/>
      <c r="HNE290" s="206"/>
      <c r="HNF290" s="206"/>
      <c r="HNG290" s="206"/>
      <c r="HNH290" s="206"/>
      <c r="HNI290" s="206"/>
      <c r="HNJ290" s="206"/>
      <c r="HNK290" s="206"/>
      <c r="HNL290" s="206"/>
      <c r="HNM290" s="206"/>
      <c r="HNN290" s="206"/>
      <c r="HNO290" s="206"/>
      <c r="HNP290" s="206"/>
      <c r="HNQ290" s="206"/>
      <c r="HNR290" s="206"/>
      <c r="HNS290" s="206"/>
      <c r="HNT290" s="206"/>
      <c r="HNU290" s="206"/>
      <c r="HNV290" s="206"/>
      <c r="HNW290" s="206"/>
      <c r="HNX290" s="206"/>
      <c r="HNY290" s="206"/>
      <c r="HNZ290" s="206"/>
      <c r="HOA290" s="206"/>
      <c r="HOB290" s="206"/>
      <c r="HOC290" s="206"/>
      <c r="HOD290" s="206"/>
      <c r="HOE290" s="206"/>
      <c r="HOF290" s="206"/>
      <c r="HOG290" s="206"/>
      <c r="HOH290" s="206"/>
      <c r="HOI290" s="206"/>
      <c r="HOJ290" s="206"/>
      <c r="HOK290" s="206"/>
      <c r="HOL290" s="206"/>
      <c r="HOM290" s="206"/>
      <c r="HON290" s="206"/>
      <c r="HOO290" s="206"/>
      <c r="HOP290" s="206"/>
      <c r="HOQ290" s="206"/>
      <c r="HOR290" s="206"/>
      <c r="HOS290" s="206"/>
      <c r="HOT290" s="206"/>
      <c r="HOU290" s="206"/>
      <c r="HOV290" s="206"/>
      <c r="HOW290" s="206"/>
      <c r="HOX290" s="206"/>
      <c r="HOY290" s="206"/>
      <c r="HOZ290" s="206"/>
      <c r="HPA290" s="206"/>
      <c r="HPB290" s="206"/>
      <c r="HPC290" s="206"/>
      <c r="HPD290" s="206"/>
      <c r="HPE290" s="206"/>
      <c r="HPF290" s="206"/>
      <c r="HPG290" s="206"/>
      <c r="HPH290" s="206"/>
      <c r="HPI290" s="206"/>
      <c r="HPJ290" s="206"/>
      <c r="HPK290" s="206"/>
      <c r="HPL290" s="206"/>
      <c r="HPM290" s="206"/>
      <c r="HPN290" s="206"/>
      <c r="HPO290" s="206"/>
      <c r="HPP290" s="206"/>
      <c r="HPQ290" s="206"/>
      <c r="HPR290" s="206"/>
      <c r="HPS290" s="206"/>
      <c r="HPT290" s="206"/>
      <c r="HPU290" s="206"/>
      <c r="HPV290" s="206"/>
      <c r="HPW290" s="206"/>
      <c r="HPX290" s="206"/>
      <c r="HPY290" s="206"/>
      <c r="HPZ290" s="206"/>
      <c r="HQA290" s="206"/>
      <c r="HQB290" s="206"/>
      <c r="HQC290" s="206"/>
      <c r="HQD290" s="206"/>
      <c r="HQE290" s="206"/>
      <c r="HQF290" s="206"/>
      <c r="HQG290" s="206"/>
      <c r="HQH290" s="206"/>
      <c r="HQI290" s="206"/>
      <c r="HQJ290" s="206"/>
      <c r="HQK290" s="206"/>
      <c r="HQL290" s="206"/>
      <c r="HQM290" s="206"/>
      <c r="HQN290" s="206"/>
      <c r="HQO290" s="206"/>
      <c r="HQP290" s="206"/>
      <c r="HQQ290" s="206"/>
      <c r="HQR290" s="206"/>
      <c r="HQS290" s="206"/>
      <c r="HQT290" s="206"/>
      <c r="HQU290" s="206"/>
      <c r="HQV290" s="206"/>
      <c r="HQW290" s="206"/>
      <c r="HQX290" s="206"/>
      <c r="HQY290" s="206"/>
      <c r="HQZ290" s="206"/>
      <c r="HRA290" s="206"/>
      <c r="HRB290" s="206"/>
      <c r="HRC290" s="206"/>
      <c r="HRD290" s="206"/>
      <c r="HRE290" s="206"/>
      <c r="HRF290" s="206"/>
      <c r="HRG290" s="206"/>
      <c r="HRH290" s="206"/>
      <c r="HRI290" s="206"/>
      <c r="HRJ290" s="206"/>
      <c r="HRK290" s="206"/>
      <c r="HRL290" s="206"/>
      <c r="HRM290" s="206"/>
      <c r="HRN290" s="206"/>
      <c r="HRO290" s="206"/>
      <c r="HRP290" s="206"/>
      <c r="HRQ290" s="206"/>
      <c r="HRR290" s="206"/>
      <c r="HRS290" s="206"/>
      <c r="HRT290" s="206"/>
      <c r="HRU290" s="206"/>
      <c r="HRV290" s="206"/>
      <c r="HRW290" s="206"/>
      <c r="HRX290" s="206"/>
      <c r="HRY290" s="206"/>
      <c r="HRZ290" s="206"/>
      <c r="HSA290" s="206"/>
      <c r="HSB290" s="206"/>
      <c r="HSC290" s="206"/>
      <c r="HSD290" s="206"/>
      <c r="HSE290" s="206"/>
      <c r="HSF290" s="206"/>
      <c r="HSG290" s="206"/>
      <c r="HSH290" s="206"/>
      <c r="HSI290" s="206"/>
      <c r="HSJ290" s="206"/>
      <c r="HSK290" s="206"/>
      <c r="HSL290" s="206"/>
      <c r="HSM290" s="206"/>
      <c r="HSN290" s="206"/>
      <c r="HSO290" s="206"/>
      <c r="HSP290" s="206"/>
      <c r="HSQ290" s="206"/>
      <c r="HSR290" s="206"/>
      <c r="HSS290" s="206"/>
      <c r="HST290" s="206"/>
      <c r="HSU290" s="206"/>
      <c r="HSV290" s="206"/>
      <c r="HSW290" s="206"/>
      <c r="HSX290" s="206"/>
      <c r="HSY290" s="206"/>
      <c r="HSZ290" s="206"/>
      <c r="HTA290" s="206"/>
      <c r="HTB290" s="206"/>
      <c r="HTC290" s="206"/>
      <c r="HTD290" s="206"/>
      <c r="HTE290" s="206"/>
      <c r="HTF290" s="206"/>
      <c r="HTG290" s="206"/>
      <c r="HTH290" s="206"/>
      <c r="HTI290" s="206"/>
      <c r="HTJ290" s="206"/>
      <c r="HTK290" s="206"/>
      <c r="HTL290" s="206"/>
      <c r="HTM290" s="206"/>
      <c r="HTN290" s="206"/>
      <c r="HTO290" s="206"/>
      <c r="HTP290" s="206"/>
      <c r="HTQ290" s="206"/>
      <c r="HTR290" s="206"/>
      <c r="HTS290" s="206"/>
      <c r="HTT290" s="206"/>
      <c r="HTU290" s="206"/>
      <c r="HTV290" s="206"/>
      <c r="HTW290" s="206"/>
      <c r="HTX290" s="206"/>
      <c r="HTY290" s="206"/>
      <c r="HTZ290" s="206"/>
      <c r="HUA290" s="206"/>
      <c r="HUB290" s="206"/>
      <c r="HUC290" s="206"/>
      <c r="HUD290" s="206"/>
      <c r="HUE290" s="206"/>
      <c r="HUF290" s="206"/>
      <c r="HUG290" s="206"/>
      <c r="HUH290" s="206"/>
      <c r="HUI290" s="206"/>
      <c r="HUJ290" s="206"/>
      <c r="HUK290" s="206"/>
      <c r="HUL290" s="206"/>
      <c r="HUM290" s="206"/>
      <c r="HUN290" s="206"/>
      <c r="HUO290" s="206"/>
      <c r="HUP290" s="206"/>
      <c r="HUQ290" s="206"/>
      <c r="HUR290" s="206"/>
      <c r="HUS290" s="206"/>
      <c r="HUT290" s="206"/>
      <c r="HUU290" s="206"/>
      <c r="HUV290" s="206"/>
      <c r="HUW290" s="206"/>
      <c r="HUX290" s="206"/>
      <c r="HUY290" s="206"/>
      <c r="HUZ290" s="206"/>
      <c r="HVA290" s="206"/>
      <c r="HVB290" s="206"/>
      <c r="HVC290" s="206"/>
      <c r="HVD290" s="206"/>
      <c r="HVE290" s="206"/>
      <c r="HVF290" s="206"/>
      <c r="HVG290" s="206"/>
      <c r="HVH290" s="206"/>
      <c r="HVI290" s="206"/>
      <c r="HVJ290" s="206"/>
      <c r="HVK290" s="206"/>
      <c r="HVL290" s="206"/>
      <c r="HVM290" s="206"/>
      <c r="HVN290" s="206"/>
      <c r="HVO290" s="206"/>
      <c r="HVP290" s="206"/>
      <c r="HVQ290" s="206"/>
      <c r="HVR290" s="206"/>
      <c r="HVS290" s="206"/>
      <c r="HVT290" s="206"/>
      <c r="HVU290" s="206"/>
      <c r="HVV290" s="206"/>
      <c r="HVW290" s="206"/>
      <c r="HVX290" s="206"/>
      <c r="HVY290" s="206"/>
      <c r="HVZ290" s="206"/>
      <c r="HWA290" s="206"/>
      <c r="HWB290" s="206"/>
      <c r="HWC290" s="206"/>
      <c r="HWD290" s="206"/>
      <c r="HWE290" s="206"/>
      <c r="HWF290" s="206"/>
      <c r="HWG290" s="206"/>
      <c r="HWH290" s="206"/>
      <c r="HWI290" s="206"/>
      <c r="HWJ290" s="206"/>
      <c r="HWK290" s="206"/>
      <c r="HWL290" s="206"/>
      <c r="HWM290" s="206"/>
      <c r="HWN290" s="206"/>
      <c r="HWO290" s="206"/>
      <c r="HWP290" s="206"/>
      <c r="HWQ290" s="206"/>
      <c r="HWR290" s="206"/>
      <c r="HWS290" s="206"/>
      <c r="HWT290" s="206"/>
      <c r="HWU290" s="206"/>
      <c r="HWV290" s="206"/>
      <c r="HWW290" s="206"/>
      <c r="HWX290" s="206"/>
      <c r="HWY290" s="206"/>
      <c r="HWZ290" s="206"/>
      <c r="HXA290" s="206"/>
      <c r="HXB290" s="206"/>
      <c r="HXC290" s="206"/>
      <c r="HXD290" s="206"/>
      <c r="HXE290" s="206"/>
      <c r="HXF290" s="206"/>
      <c r="HXG290" s="206"/>
      <c r="HXH290" s="206"/>
      <c r="HXI290" s="206"/>
      <c r="HXJ290" s="206"/>
      <c r="HXK290" s="206"/>
      <c r="HXL290" s="206"/>
      <c r="HXM290" s="206"/>
      <c r="HXN290" s="206"/>
      <c r="HXO290" s="206"/>
      <c r="HXP290" s="206"/>
      <c r="HXQ290" s="206"/>
      <c r="HXR290" s="206"/>
      <c r="HXS290" s="206"/>
      <c r="HXT290" s="206"/>
      <c r="HXU290" s="206"/>
      <c r="HXV290" s="206"/>
      <c r="HXW290" s="206"/>
      <c r="HXX290" s="206"/>
      <c r="HXY290" s="206"/>
      <c r="HXZ290" s="206"/>
      <c r="HYA290" s="206"/>
      <c r="HYB290" s="206"/>
      <c r="HYC290" s="206"/>
      <c r="HYD290" s="206"/>
      <c r="HYE290" s="206"/>
      <c r="HYF290" s="206"/>
      <c r="HYG290" s="206"/>
      <c r="HYH290" s="206"/>
      <c r="HYI290" s="206"/>
      <c r="HYJ290" s="206"/>
      <c r="HYK290" s="206"/>
      <c r="HYL290" s="206"/>
      <c r="HYM290" s="206"/>
      <c r="HYN290" s="206"/>
      <c r="HYO290" s="206"/>
      <c r="HYP290" s="206"/>
      <c r="HYQ290" s="206"/>
      <c r="HYR290" s="206"/>
      <c r="HYS290" s="206"/>
      <c r="HYT290" s="206"/>
      <c r="HYU290" s="206"/>
      <c r="HYV290" s="206"/>
      <c r="HYW290" s="206"/>
      <c r="HYX290" s="206"/>
      <c r="HYY290" s="206"/>
      <c r="HYZ290" s="206"/>
      <c r="HZA290" s="206"/>
      <c r="HZB290" s="206"/>
      <c r="HZC290" s="206"/>
      <c r="HZD290" s="206"/>
      <c r="HZE290" s="206"/>
      <c r="HZF290" s="206"/>
      <c r="HZG290" s="206"/>
      <c r="HZH290" s="206"/>
      <c r="HZI290" s="206"/>
      <c r="HZJ290" s="206"/>
      <c r="HZK290" s="206"/>
      <c r="HZL290" s="206"/>
      <c r="HZM290" s="206"/>
      <c r="HZN290" s="206"/>
      <c r="HZO290" s="206"/>
      <c r="HZP290" s="206"/>
      <c r="HZQ290" s="206"/>
      <c r="HZR290" s="206"/>
      <c r="HZS290" s="206"/>
      <c r="HZT290" s="206"/>
      <c r="HZU290" s="206"/>
      <c r="HZV290" s="206"/>
      <c r="HZW290" s="206"/>
      <c r="HZX290" s="206"/>
      <c r="HZY290" s="206"/>
      <c r="HZZ290" s="206"/>
      <c r="IAA290" s="206"/>
      <c r="IAB290" s="206"/>
      <c r="IAC290" s="206"/>
      <c r="IAD290" s="206"/>
      <c r="IAE290" s="206"/>
      <c r="IAF290" s="206"/>
      <c r="IAG290" s="206"/>
      <c r="IAH290" s="206"/>
      <c r="IAI290" s="206"/>
      <c r="IAJ290" s="206"/>
      <c r="IAK290" s="206"/>
      <c r="IAL290" s="206"/>
      <c r="IAM290" s="206"/>
      <c r="IAN290" s="206"/>
      <c r="IAO290" s="206"/>
      <c r="IAP290" s="206"/>
      <c r="IAQ290" s="206"/>
      <c r="IAR290" s="206"/>
      <c r="IAS290" s="206"/>
      <c r="IAT290" s="206"/>
      <c r="IAU290" s="206"/>
      <c r="IAV290" s="206"/>
      <c r="IAW290" s="206"/>
      <c r="IAX290" s="206"/>
      <c r="IAY290" s="206"/>
      <c r="IAZ290" s="206"/>
      <c r="IBA290" s="206"/>
      <c r="IBB290" s="206"/>
      <c r="IBC290" s="206"/>
      <c r="IBD290" s="206"/>
      <c r="IBE290" s="206"/>
      <c r="IBF290" s="206"/>
      <c r="IBG290" s="206"/>
      <c r="IBH290" s="206"/>
      <c r="IBI290" s="206"/>
      <c r="IBJ290" s="206"/>
      <c r="IBK290" s="206"/>
      <c r="IBL290" s="206"/>
      <c r="IBM290" s="206"/>
      <c r="IBN290" s="206"/>
      <c r="IBO290" s="206"/>
      <c r="IBP290" s="206"/>
      <c r="IBQ290" s="206"/>
      <c r="IBR290" s="206"/>
      <c r="IBS290" s="206"/>
      <c r="IBT290" s="206"/>
      <c r="IBU290" s="206"/>
      <c r="IBV290" s="206"/>
      <c r="IBW290" s="206"/>
      <c r="IBX290" s="206"/>
      <c r="IBY290" s="206"/>
      <c r="IBZ290" s="206"/>
      <c r="ICA290" s="206"/>
      <c r="ICB290" s="206"/>
      <c r="ICC290" s="206"/>
      <c r="ICD290" s="206"/>
      <c r="ICE290" s="206"/>
      <c r="ICF290" s="206"/>
      <c r="ICG290" s="206"/>
      <c r="ICH290" s="206"/>
      <c r="ICI290" s="206"/>
      <c r="ICJ290" s="206"/>
      <c r="ICK290" s="206"/>
      <c r="ICL290" s="206"/>
      <c r="ICM290" s="206"/>
      <c r="ICN290" s="206"/>
      <c r="ICO290" s="206"/>
      <c r="ICP290" s="206"/>
      <c r="ICQ290" s="206"/>
      <c r="ICR290" s="206"/>
      <c r="ICS290" s="206"/>
      <c r="ICT290" s="206"/>
      <c r="ICU290" s="206"/>
      <c r="ICV290" s="206"/>
      <c r="ICW290" s="206"/>
      <c r="ICX290" s="206"/>
      <c r="ICY290" s="206"/>
      <c r="ICZ290" s="206"/>
      <c r="IDA290" s="206"/>
      <c r="IDB290" s="206"/>
      <c r="IDC290" s="206"/>
      <c r="IDD290" s="206"/>
      <c r="IDE290" s="206"/>
      <c r="IDF290" s="206"/>
      <c r="IDG290" s="206"/>
      <c r="IDH290" s="206"/>
      <c r="IDI290" s="206"/>
      <c r="IDJ290" s="206"/>
      <c r="IDK290" s="206"/>
      <c r="IDL290" s="206"/>
      <c r="IDM290" s="206"/>
      <c r="IDN290" s="206"/>
      <c r="IDO290" s="206"/>
      <c r="IDP290" s="206"/>
      <c r="IDQ290" s="206"/>
      <c r="IDR290" s="206"/>
      <c r="IDS290" s="206"/>
      <c r="IDT290" s="206"/>
      <c r="IDU290" s="206"/>
      <c r="IDV290" s="206"/>
      <c r="IDW290" s="206"/>
      <c r="IDX290" s="206"/>
      <c r="IDY290" s="206"/>
      <c r="IDZ290" s="206"/>
      <c r="IEA290" s="206"/>
      <c r="IEB290" s="206"/>
      <c r="IEC290" s="206"/>
      <c r="IED290" s="206"/>
      <c r="IEE290" s="206"/>
      <c r="IEF290" s="206"/>
      <c r="IEG290" s="206"/>
      <c r="IEH290" s="206"/>
      <c r="IEI290" s="206"/>
      <c r="IEJ290" s="206"/>
      <c r="IEK290" s="206"/>
      <c r="IEL290" s="206"/>
      <c r="IEM290" s="206"/>
      <c r="IEN290" s="206"/>
      <c r="IEO290" s="206"/>
      <c r="IEP290" s="206"/>
      <c r="IEQ290" s="206"/>
      <c r="IER290" s="206"/>
      <c r="IES290" s="206"/>
      <c r="IET290" s="206"/>
      <c r="IEU290" s="206"/>
      <c r="IEV290" s="206"/>
      <c r="IEW290" s="206"/>
      <c r="IEX290" s="206"/>
      <c r="IEY290" s="206"/>
      <c r="IEZ290" s="206"/>
      <c r="IFA290" s="206"/>
      <c r="IFB290" s="206"/>
      <c r="IFC290" s="206"/>
      <c r="IFD290" s="206"/>
      <c r="IFE290" s="206"/>
      <c r="IFF290" s="206"/>
      <c r="IFG290" s="206"/>
      <c r="IFH290" s="206"/>
      <c r="IFI290" s="206"/>
      <c r="IFJ290" s="206"/>
      <c r="IFK290" s="206"/>
      <c r="IFL290" s="206"/>
      <c r="IFM290" s="206"/>
      <c r="IFN290" s="206"/>
      <c r="IFO290" s="206"/>
      <c r="IFP290" s="206"/>
      <c r="IFQ290" s="206"/>
      <c r="IFR290" s="206"/>
      <c r="IFS290" s="206"/>
      <c r="IFT290" s="206"/>
      <c r="IFU290" s="206"/>
      <c r="IFV290" s="206"/>
      <c r="IFW290" s="206"/>
      <c r="IFX290" s="206"/>
      <c r="IFY290" s="206"/>
      <c r="IFZ290" s="206"/>
      <c r="IGA290" s="206"/>
      <c r="IGB290" s="206"/>
      <c r="IGC290" s="206"/>
      <c r="IGD290" s="206"/>
      <c r="IGE290" s="206"/>
      <c r="IGF290" s="206"/>
      <c r="IGG290" s="206"/>
      <c r="IGH290" s="206"/>
      <c r="IGI290" s="206"/>
      <c r="IGJ290" s="206"/>
      <c r="IGK290" s="206"/>
      <c r="IGL290" s="206"/>
      <c r="IGM290" s="206"/>
      <c r="IGN290" s="206"/>
      <c r="IGO290" s="206"/>
      <c r="IGP290" s="206"/>
      <c r="IGQ290" s="206"/>
      <c r="IGR290" s="206"/>
      <c r="IGS290" s="206"/>
      <c r="IGT290" s="206"/>
      <c r="IGU290" s="206"/>
      <c r="IGV290" s="206"/>
      <c r="IGW290" s="206"/>
      <c r="IGX290" s="206"/>
      <c r="IGY290" s="206"/>
      <c r="IGZ290" s="206"/>
      <c r="IHA290" s="206"/>
      <c r="IHB290" s="206"/>
      <c r="IHC290" s="206"/>
      <c r="IHD290" s="206"/>
      <c r="IHE290" s="206"/>
      <c r="IHF290" s="206"/>
      <c r="IHG290" s="206"/>
      <c r="IHH290" s="206"/>
      <c r="IHI290" s="206"/>
      <c r="IHJ290" s="206"/>
      <c r="IHK290" s="206"/>
      <c r="IHL290" s="206"/>
      <c r="IHM290" s="206"/>
      <c r="IHN290" s="206"/>
      <c r="IHO290" s="206"/>
      <c r="IHP290" s="206"/>
      <c r="IHQ290" s="206"/>
      <c r="IHR290" s="206"/>
      <c r="IHS290" s="206"/>
      <c r="IHT290" s="206"/>
      <c r="IHU290" s="206"/>
      <c r="IHV290" s="206"/>
      <c r="IHW290" s="206"/>
      <c r="IHX290" s="206"/>
      <c r="IHY290" s="206"/>
      <c r="IHZ290" s="206"/>
      <c r="IIA290" s="206"/>
      <c r="IIB290" s="206"/>
      <c r="IIC290" s="206"/>
      <c r="IID290" s="206"/>
      <c r="IIE290" s="206"/>
      <c r="IIF290" s="206"/>
      <c r="IIG290" s="206"/>
      <c r="IIH290" s="206"/>
      <c r="III290" s="206"/>
      <c r="IIJ290" s="206"/>
      <c r="IIK290" s="206"/>
      <c r="IIL290" s="206"/>
      <c r="IIM290" s="206"/>
      <c r="IIN290" s="206"/>
      <c r="IIO290" s="206"/>
      <c r="IIP290" s="206"/>
      <c r="IIQ290" s="206"/>
      <c r="IIR290" s="206"/>
      <c r="IIS290" s="206"/>
      <c r="IIT290" s="206"/>
      <c r="IIU290" s="206"/>
      <c r="IIV290" s="206"/>
      <c r="IIW290" s="206"/>
      <c r="IIX290" s="206"/>
      <c r="IIY290" s="206"/>
      <c r="IIZ290" s="206"/>
      <c r="IJA290" s="206"/>
      <c r="IJB290" s="206"/>
      <c r="IJC290" s="206"/>
      <c r="IJD290" s="206"/>
      <c r="IJE290" s="206"/>
      <c r="IJF290" s="206"/>
      <c r="IJG290" s="206"/>
      <c r="IJH290" s="206"/>
      <c r="IJI290" s="206"/>
      <c r="IJJ290" s="206"/>
      <c r="IJK290" s="206"/>
      <c r="IJL290" s="206"/>
      <c r="IJM290" s="206"/>
      <c r="IJN290" s="206"/>
      <c r="IJO290" s="206"/>
      <c r="IJP290" s="206"/>
      <c r="IJQ290" s="206"/>
      <c r="IJR290" s="206"/>
      <c r="IJS290" s="206"/>
      <c r="IJT290" s="206"/>
      <c r="IJU290" s="206"/>
      <c r="IJV290" s="206"/>
      <c r="IJW290" s="206"/>
      <c r="IJX290" s="206"/>
      <c r="IJY290" s="206"/>
      <c r="IJZ290" s="206"/>
      <c r="IKA290" s="206"/>
      <c r="IKB290" s="206"/>
      <c r="IKC290" s="206"/>
      <c r="IKD290" s="206"/>
      <c r="IKE290" s="206"/>
      <c r="IKF290" s="206"/>
      <c r="IKG290" s="206"/>
      <c r="IKH290" s="206"/>
      <c r="IKI290" s="206"/>
      <c r="IKJ290" s="206"/>
      <c r="IKK290" s="206"/>
      <c r="IKL290" s="206"/>
      <c r="IKM290" s="206"/>
      <c r="IKN290" s="206"/>
      <c r="IKO290" s="206"/>
      <c r="IKP290" s="206"/>
      <c r="IKQ290" s="206"/>
      <c r="IKR290" s="206"/>
      <c r="IKS290" s="206"/>
      <c r="IKT290" s="206"/>
      <c r="IKU290" s="206"/>
      <c r="IKV290" s="206"/>
      <c r="IKW290" s="206"/>
      <c r="IKX290" s="206"/>
      <c r="IKY290" s="206"/>
      <c r="IKZ290" s="206"/>
      <c r="ILA290" s="206"/>
      <c r="ILB290" s="206"/>
      <c r="ILC290" s="206"/>
      <c r="ILD290" s="206"/>
      <c r="ILE290" s="206"/>
      <c r="ILF290" s="206"/>
      <c r="ILG290" s="206"/>
      <c r="ILH290" s="206"/>
      <c r="ILI290" s="206"/>
      <c r="ILJ290" s="206"/>
      <c r="ILK290" s="206"/>
      <c r="ILL290" s="206"/>
      <c r="ILM290" s="206"/>
      <c r="ILN290" s="206"/>
      <c r="ILO290" s="206"/>
      <c r="ILP290" s="206"/>
      <c r="ILQ290" s="206"/>
      <c r="ILR290" s="206"/>
      <c r="ILS290" s="206"/>
      <c r="ILT290" s="206"/>
      <c r="ILU290" s="206"/>
      <c r="ILV290" s="206"/>
      <c r="ILW290" s="206"/>
      <c r="ILX290" s="206"/>
      <c r="ILY290" s="206"/>
      <c r="ILZ290" s="206"/>
      <c r="IMA290" s="206"/>
      <c r="IMB290" s="206"/>
      <c r="IMC290" s="206"/>
      <c r="IMD290" s="206"/>
      <c r="IME290" s="206"/>
      <c r="IMF290" s="206"/>
      <c r="IMG290" s="206"/>
      <c r="IMH290" s="206"/>
      <c r="IMI290" s="206"/>
      <c r="IMJ290" s="206"/>
      <c r="IMK290" s="206"/>
      <c r="IML290" s="206"/>
      <c r="IMM290" s="206"/>
      <c r="IMN290" s="206"/>
      <c r="IMO290" s="206"/>
      <c r="IMP290" s="206"/>
      <c r="IMQ290" s="206"/>
      <c r="IMR290" s="206"/>
      <c r="IMS290" s="206"/>
      <c r="IMT290" s="206"/>
      <c r="IMU290" s="206"/>
      <c r="IMV290" s="206"/>
      <c r="IMW290" s="206"/>
      <c r="IMX290" s="206"/>
      <c r="IMY290" s="206"/>
      <c r="IMZ290" s="206"/>
      <c r="INA290" s="206"/>
      <c r="INB290" s="206"/>
      <c r="INC290" s="206"/>
      <c r="IND290" s="206"/>
      <c r="INE290" s="206"/>
      <c r="INF290" s="206"/>
      <c r="ING290" s="206"/>
      <c r="INH290" s="206"/>
      <c r="INI290" s="206"/>
      <c r="INJ290" s="206"/>
      <c r="INK290" s="206"/>
      <c r="INL290" s="206"/>
      <c r="INM290" s="206"/>
      <c r="INN290" s="206"/>
      <c r="INO290" s="206"/>
      <c r="INP290" s="206"/>
      <c r="INQ290" s="206"/>
      <c r="INR290" s="206"/>
      <c r="INS290" s="206"/>
      <c r="INT290" s="206"/>
      <c r="INU290" s="206"/>
      <c r="INV290" s="206"/>
      <c r="INW290" s="206"/>
      <c r="INX290" s="206"/>
      <c r="INY290" s="206"/>
      <c r="INZ290" s="206"/>
      <c r="IOA290" s="206"/>
      <c r="IOB290" s="206"/>
      <c r="IOC290" s="206"/>
      <c r="IOD290" s="206"/>
      <c r="IOE290" s="206"/>
      <c r="IOF290" s="206"/>
      <c r="IOG290" s="206"/>
      <c r="IOH290" s="206"/>
      <c r="IOI290" s="206"/>
      <c r="IOJ290" s="206"/>
      <c r="IOK290" s="206"/>
      <c r="IOL290" s="206"/>
      <c r="IOM290" s="206"/>
      <c r="ION290" s="206"/>
      <c r="IOO290" s="206"/>
      <c r="IOP290" s="206"/>
      <c r="IOQ290" s="206"/>
      <c r="IOR290" s="206"/>
      <c r="IOS290" s="206"/>
      <c r="IOT290" s="206"/>
      <c r="IOU290" s="206"/>
      <c r="IOV290" s="206"/>
      <c r="IOW290" s="206"/>
      <c r="IOX290" s="206"/>
      <c r="IOY290" s="206"/>
      <c r="IOZ290" s="206"/>
      <c r="IPA290" s="206"/>
      <c r="IPB290" s="206"/>
      <c r="IPC290" s="206"/>
      <c r="IPD290" s="206"/>
      <c r="IPE290" s="206"/>
      <c r="IPF290" s="206"/>
      <c r="IPG290" s="206"/>
      <c r="IPH290" s="206"/>
      <c r="IPI290" s="206"/>
      <c r="IPJ290" s="206"/>
      <c r="IPK290" s="206"/>
      <c r="IPL290" s="206"/>
      <c r="IPM290" s="206"/>
      <c r="IPN290" s="206"/>
      <c r="IPO290" s="206"/>
      <c r="IPP290" s="206"/>
      <c r="IPQ290" s="206"/>
      <c r="IPR290" s="206"/>
      <c r="IPS290" s="206"/>
      <c r="IPT290" s="206"/>
      <c r="IPU290" s="206"/>
      <c r="IPV290" s="206"/>
      <c r="IPW290" s="206"/>
      <c r="IPX290" s="206"/>
      <c r="IPY290" s="206"/>
      <c r="IPZ290" s="206"/>
      <c r="IQA290" s="206"/>
      <c r="IQB290" s="206"/>
      <c r="IQC290" s="206"/>
      <c r="IQD290" s="206"/>
      <c r="IQE290" s="206"/>
      <c r="IQF290" s="206"/>
      <c r="IQG290" s="206"/>
      <c r="IQH290" s="206"/>
      <c r="IQI290" s="206"/>
      <c r="IQJ290" s="206"/>
      <c r="IQK290" s="206"/>
      <c r="IQL290" s="206"/>
      <c r="IQM290" s="206"/>
      <c r="IQN290" s="206"/>
      <c r="IQO290" s="206"/>
      <c r="IQP290" s="206"/>
      <c r="IQQ290" s="206"/>
      <c r="IQR290" s="206"/>
      <c r="IQS290" s="206"/>
      <c r="IQT290" s="206"/>
      <c r="IQU290" s="206"/>
      <c r="IQV290" s="206"/>
      <c r="IQW290" s="206"/>
      <c r="IQX290" s="206"/>
      <c r="IQY290" s="206"/>
      <c r="IQZ290" s="206"/>
      <c r="IRA290" s="206"/>
      <c r="IRB290" s="206"/>
      <c r="IRC290" s="206"/>
      <c r="IRD290" s="206"/>
      <c r="IRE290" s="206"/>
      <c r="IRF290" s="206"/>
      <c r="IRG290" s="206"/>
      <c r="IRH290" s="206"/>
      <c r="IRI290" s="206"/>
      <c r="IRJ290" s="206"/>
      <c r="IRK290" s="206"/>
      <c r="IRL290" s="206"/>
      <c r="IRM290" s="206"/>
      <c r="IRN290" s="206"/>
      <c r="IRO290" s="206"/>
      <c r="IRP290" s="206"/>
      <c r="IRQ290" s="206"/>
      <c r="IRR290" s="206"/>
      <c r="IRS290" s="206"/>
      <c r="IRT290" s="206"/>
      <c r="IRU290" s="206"/>
      <c r="IRV290" s="206"/>
      <c r="IRW290" s="206"/>
      <c r="IRX290" s="206"/>
      <c r="IRY290" s="206"/>
      <c r="IRZ290" s="206"/>
      <c r="ISA290" s="206"/>
      <c r="ISB290" s="206"/>
      <c r="ISC290" s="206"/>
      <c r="ISD290" s="206"/>
      <c r="ISE290" s="206"/>
      <c r="ISF290" s="206"/>
      <c r="ISG290" s="206"/>
      <c r="ISH290" s="206"/>
      <c r="ISI290" s="206"/>
      <c r="ISJ290" s="206"/>
      <c r="ISK290" s="206"/>
      <c r="ISL290" s="206"/>
      <c r="ISM290" s="206"/>
      <c r="ISN290" s="206"/>
      <c r="ISO290" s="206"/>
      <c r="ISP290" s="206"/>
      <c r="ISQ290" s="206"/>
      <c r="ISR290" s="206"/>
      <c r="ISS290" s="206"/>
      <c r="IST290" s="206"/>
      <c r="ISU290" s="206"/>
      <c r="ISV290" s="206"/>
      <c r="ISW290" s="206"/>
      <c r="ISX290" s="206"/>
      <c r="ISY290" s="206"/>
      <c r="ISZ290" s="206"/>
      <c r="ITA290" s="206"/>
      <c r="ITB290" s="206"/>
      <c r="ITC290" s="206"/>
      <c r="ITD290" s="206"/>
      <c r="ITE290" s="206"/>
      <c r="ITF290" s="206"/>
      <c r="ITG290" s="206"/>
      <c r="ITH290" s="206"/>
      <c r="ITI290" s="206"/>
      <c r="ITJ290" s="206"/>
      <c r="ITK290" s="206"/>
      <c r="ITL290" s="206"/>
      <c r="ITM290" s="206"/>
      <c r="ITN290" s="206"/>
      <c r="ITO290" s="206"/>
      <c r="ITP290" s="206"/>
      <c r="ITQ290" s="206"/>
      <c r="ITR290" s="206"/>
      <c r="ITS290" s="206"/>
      <c r="ITT290" s="206"/>
      <c r="ITU290" s="206"/>
      <c r="ITV290" s="206"/>
      <c r="ITW290" s="206"/>
      <c r="ITX290" s="206"/>
      <c r="ITY290" s="206"/>
      <c r="ITZ290" s="206"/>
      <c r="IUA290" s="206"/>
      <c r="IUB290" s="206"/>
      <c r="IUC290" s="206"/>
      <c r="IUD290" s="206"/>
      <c r="IUE290" s="206"/>
      <c r="IUF290" s="206"/>
      <c r="IUG290" s="206"/>
      <c r="IUH290" s="206"/>
      <c r="IUI290" s="206"/>
      <c r="IUJ290" s="206"/>
      <c r="IUK290" s="206"/>
      <c r="IUL290" s="206"/>
      <c r="IUM290" s="206"/>
      <c r="IUN290" s="206"/>
      <c r="IUO290" s="206"/>
      <c r="IUP290" s="206"/>
      <c r="IUQ290" s="206"/>
      <c r="IUR290" s="206"/>
      <c r="IUS290" s="206"/>
      <c r="IUT290" s="206"/>
      <c r="IUU290" s="206"/>
      <c r="IUV290" s="206"/>
      <c r="IUW290" s="206"/>
      <c r="IUX290" s="206"/>
      <c r="IUY290" s="206"/>
      <c r="IUZ290" s="206"/>
      <c r="IVA290" s="206"/>
      <c r="IVB290" s="206"/>
      <c r="IVC290" s="206"/>
      <c r="IVD290" s="206"/>
      <c r="IVE290" s="206"/>
      <c r="IVF290" s="206"/>
      <c r="IVG290" s="206"/>
      <c r="IVH290" s="206"/>
      <c r="IVI290" s="206"/>
      <c r="IVJ290" s="206"/>
      <c r="IVK290" s="206"/>
      <c r="IVL290" s="206"/>
      <c r="IVM290" s="206"/>
      <c r="IVN290" s="206"/>
      <c r="IVO290" s="206"/>
      <c r="IVP290" s="206"/>
      <c r="IVQ290" s="206"/>
      <c r="IVR290" s="206"/>
      <c r="IVS290" s="206"/>
      <c r="IVT290" s="206"/>
      <c r="IVU290" s="206"/>
      <c r="IVV290" s="206"/>
      <c r="IVW290" s="206"/>
      <c r="IVX290" s="206"/>
      <c r="IVY290" s="206"/>
      <c r="IVZ290" s="206"/>
      <c r="IWA290" s="206"/>
      <c r="IWB290" s="206"/>
      <c r="IWC290" s="206"/>
      <c r="IWD290" s="206"/>
      <c r="IWE290" s="206"/>
      <c r="IWF290" s="206"/>
      <c r="IWG290" s="206"/>
      <c r="IWH290" s="206"/>
      <c r="IWI290" s="206"/>
      <c r="IWJ290" s="206"/>
      <c r="IWK290" s="206"/>
      <c r="IWL290" s="206"/>
      <c r="IWM290" s="206"/>
      <c r="IWN290" s="206"/>
      <c r="IWO290" s="206"/>
      <c r="IWP290" s="206"/>
      <c r="IWQ290" s="206"/>
      <c r="IWR290" s="206"/>
      <c r="IWS290" s="206"/>
      <c r="IWT290" s="206"/>
      <c r="IWU290" s="206"/>
      <c r="IWV290" s="206"/>
      <c r="IWW290" s="206"/>
      <c r="IWX290" s="206"/>
      <c r="IWY290" s="206"/>
      <c r="IWZ290" s="206"/>
      <c r="IXA290" s="206"/>
      <c r="IXB290" s="206"/>
      <c r="IXC290" s="206"/>
      <c r="IXD290" s="206"/>
      <c r="IXE290" s="206"/>
      <c r="IXF290" s="206"/>
      <c r="IXG290" s="206"/>
      <c r="IXH290" s="206"/>
      <c r="IXI290" s="206"/>
      <c r="IXJ290" s="206"/>
      <c r="IXK290" s="206"/>
      <c r="IXL290" s="206"/>
      <c r="IXM290" s="206"/>
      <c r="IXN290" s="206"/>
      <c r="IXO290" s="206"/>
      <c r="IXP290" s="206"/>
      <c r="IXQ290" s="206"/>
      <c r="IXR290" s="206"/>
      <c r="IXS290" s="206"/>
      <c r="IXT290" s="206"/>
      <c r="IXU290" s="206"/>
      <c r="IXV290" s="206"/>
      <c r="IXW290" s="206"/>
      <c r="IXX290" s="206"/>
      <c r="IXY290" s="206"/>
      <c r="IXZ290" s="206"/>
      <c r="IYA290" s="206"/>
      <c r="IYB290" s="206"/>
      <c r="IYC290" s="206"/>
      <c r="IYD290" s="206"/>
      <c r="IYE290" s="206"/>
      <c r="IYF290" s="206"/>
      <c r="IYG290" s="206"/>
      <c r="IYH290" s="206"/>
      <c r="IYI290" s="206"/>
      <c r="IYJ290" s="206"/>
      <c r="IYK290" s="206"/>
      <c r="IYL290" s="206"/>
      <c r="IYM290" s="206"/>
      <c r="IYN290" s="206"/>
      <c r="IYO290" s="206"/>
      <c r="IYP290" s="206"/>
      <c r="IYQ290" s="206"/>
      <c r="IYR290" s="206"/>
      <c r="IYS290" s="206"/>
      <c r="IYT290" s="206"/>
      <c r="IYU290" s="206"/>
      <c r="IYV290" s="206"/>
      <c r="IYW290" s="206"/>
      <c r="IYX290" s="206"/>
      <c r="IYY290" s="206"/>
      <c r="IYZ290" s="206"/>
      <c r="IZA290" s="206"/>
      <c r="IZB290" s="206"/>
      <c r="IZC290" s="206"/>
      <c r="IZD290" s="206"/>
      <c r="IZE290" s="206"/>
      <c r="IZF290" s="206"/>
      <c r="IZG290" s="206"/>
      <c r="IZH290" s="206"/>
      <c r="IZI290" s="206"/>
      <c r="IZJ290" s="206"/>
      <c r="IZK290" s="206"/>
      <c r="IZL290" s="206"/>
      <c r="IZM290" s="206"/>
      <c r="IZN290" s="206"/>
      <c r="IZO290" s="206"/>
      <c r="IZP290" s="206"/>
      <c r="IZQ290" s="206"/>
      <c r="IZR290" s="206"/>
      <c r="IZS290" s="206"/>
      <c r="IZT290" s="206"/>
      <c r="IZU290" s="206"/>
      <c r="IZV290" s="206"/>
      <c r="IZW290" s="206"/>
      <c r="IZX290" s="206"/>
      <c r="IZY290" s="206"/>
      <c r="IZZ290" s="206"/>
      <c r="JAA290" s="206"/>
      <c r="JAB290" s="206"/>
      <c r="JAC290" s="206"/>
      <c r="JAD290" s="206"/>
      <c r="JAE290" s="206"/>
      <c r="JAF290" s="206"/>
      <c r="JAG290" s="206"/>
      <c r="JAH290" s="206"/>
      <c r="JAI290" s="206"/>
      <c r="JAJ290" s="206"/>
      <c r="JAK290" s="206"/>
      <c r="JAL290" s="206"/>
      <c r="JAM290" s="206"/>
      <c r="JAN290" s="206"/>
      <c r="JAO290" s="206"/>
      <c r="JAP290" s="206"/>
      <c r="JAQ290" s="206"/>
      <c r="JAR290" s="206"/>
      <c r="JAS290" s="206"/>
      <c r="JAT290" s="206"/>
      <c r="JAU290" s="206"/>
      <c r="JAV290" s="206"/>
      <c r="JAW290" s="206"/>
      <c r="JAX290" s="206"/>
      <c r="JAY290" s="206"/>
      <c r="JAZ290" s="206"/>
      <c r="JBA290" s="206"/>
      <c r="JBB290" s="206"/>
      <c r="JBC290" s="206"/>
      <c r="JBD290" s="206"/>
      <c r="JBE290" s="206"/>
      <c r="JBF290" s="206"/>
      <c r="JBG290" s="206"/>
      <c r="JBH290" s="206"/>
      <c r="JBI290" s="206"/>
      <c r="JBJ290" s="206"/>
      <c r="JBK290" s="206"/>
      <c r="JBL290" s="206"/>
      <c r="JBM290" s="206"/>
      <c r="JBN290" s="206"/>
      <c r="JBO290" s="206"/>
      <c r="JBP290" s="206"/>
      <c r="JBQ290" s="206"/>
      <c r="JBR290" s="206"/>
      <c r="JBS290" s="206"/>
      <c r="JBT290" s="206"/>
      <c r="JBU290" s="206"/>
      <c r="JBV290" s="206"/>
      <c r="JBW290" s="206"/>
      <c r="JBX290" s="206"/>
      <c r="JBY290" s="206"/>
      <c r="JBZ290" s="206"/>
      <c r="JCA290" s="206"/>
      <c r="JCB290" s="206"/>
      <c r="JCC290" s="206"/>
      <c r="JCD290" s="206"/>
      <c r="JCE290" s="206"/>
      <c r="JCF290" s="206"/>
      <c r="JCG290" s="206"/>
      <c r="JCH290" s="206"/>
      <c r="JCI290" s="206"/>
      <c r="JCJ290" s="206"/>
      <c r="JCK290" s="206"/>
      <c r="JCL290" s="206"/>
      <c r="JCM290" s="206"/>
      <c r="JCN290" s="206"/>
      <c r="JCO290" s="206"/>
      <c r="JCP290" s="206"/>
      <c r="JCQ290" s="206"/>
      <c r="JCR290" s="206"/>
      <c r="JCS290" s="206"/>
      <c r="JCT290" s="206"/>
      <c r="JCU290" s="206"/>
      <c r="JCV290" s="206"/>
      <c r="JCW290" s="206"/>
      <c r="JCX290" s="206"/>
      <c r="JCY290" s="206"/>
      <c r="JCZ290" s="206"/>
      <c r="JDA290" s="206"/>
      <c r="JDB290" s="206"/>
      <c r="JDC290" s="206"/>
      <c r="JDD290" s="206"/>
      <c r="JDE290" s="206"/>
      <c r="JDF290" s="206"/>
      <c r="JDG290" s="206"/>
      <c r="JDH290" s="206"/>
      <c r="JDI290" s="206"/>
      <c r="JDJ290" s="206"/>
      <c r="JDK290" s="206"/>
      <c r="JDL290" s="206"/>
      <c r="JDM290" s="206"/>
      <c r="JDN290" s="206"/>
      <c r="JDO290" s="206"/>
      <c r="JDP290" s="206"/>
      <c r="JDQ290" s="206"/>
      <c r="JDR290" s="206"/>
      <c r="JDS290" s="206"/>
      <c r="JDT290" s="206"/>
      <c r="JDU290" s="206"/>
      <c r="JDV290" s="206"/>
      <c r="JDW290" s="206"/>
      <c r="JDX290" s="206"/>
      <c r="JDY290" s="206"/>
      <c r="JDZ290" s="206"/>
      <c r="JEA290" s="206"/>
      <c r="JEB290" s="206"/>
      <c r="JEC290" s="206"/>
      <c r="JED290" s="206"/>
      <c r="JEE290" s="206"/>
      <c r="JEF290" s="206"/>
      <c r="JEG290" s="206"/>
      <c r="JEH290" s="206"/>
      <c r="JEI290" s="206"/>
      <c r="JEJ290" s="206"/>
      <c r="JEK290" s="206"/>
      <c r="JEL290" s="206"/>
      <c r="JEM290" s="206"/>
      <c r="JEN290" s="206"/>
      <c r="JEO290" s="206"/>
      <c r="JEP290" s="206"/>
      <c r="JEQ290" s="206"/>
      <c r="JER290" s="206"/>
      <c r="JES290" s="206"/>
      <c r="JET290" s="206"/>
      <c r="JEU290" s="206"/>
      <c r="JEV290" s="206"/>
      <c r="JEW290" s="206"/>
      <c r="JEX290" s="206"/>
      <c r="JEY290" s="206"/>
      <c r="JEZ290" s="206"/>
      <c r="JFA290" s="206"/>
      <c r="JFB290" s="206"/>
      <c r="JFC290" s="206"/>
      <c r="JFD290" s="206"/>
      <c r="JFE290" s="206"/>
      <c r="JFF290" s="206"/>
      <c r="JFG290" s="206"/>
      <c r="JFH290" s="206"/>
      <c r="JFI290" s="206"/>
      <c r="JFJ290" s="206"/>
      <c r="JFK290" s="206"/>
      <c r="JFL290" s="206"/>
      <c r="JFM290" s="206"/>
      <c r="JFN290" s="206"/>
      <c r="JFO290" s="206"/>
      <c r="JFP290" s="206"/>
      <c r="JFQ290" s="206"/>
      <c r="JFR290" s="206"/>
      <c r="JFS290" s="206"/>
      <c r="JFT290" s="206"/>
      <c r="JFU290" s="206"/>
      <c r="JFV290" s="206"/>
      <c r="JFW290" s="206"/>
      <c r="JFX290" s="206"/>
      <c r="JFY290" s="206"/>
      <c r="JFZ290" s="206"/>
      <c r="JGA290" s="206"/>
      <c r="JGB290" s="206"/>
      <c r="JGC290" s="206"/>
      <c r="JGD290" s="206"/>
      <c r="JGE290" s="206"/>
      <c r="JGF290" s="206"/>
      <c r="JGG290" s="206"/>
      <c r="JGH290" s="206"/>
      <c r="JGI290" s="206"/>
      <c r="JGJ290" s="206"/>
      <c r="JGK290" s="206"/>
      <c r="JGL290" s="206"/>
      <c r="JGM290" s="206"/>
      <c r="JGN290" s="206"/>
      <c r="JGO290" s="206"/>
      <c r="JGP290" s="206"/>
      <c r="JGQ290" s="206"/>
      <c r="JGR290" s="206"/>
      <c r="JGS290" s="206"/>
      <c r="JGT290" s="206"/>
      <c r="JGU290" s="206"/>
      <c r="JGV290" s="206"/>
      <c r="JGW290" s="206"/>
      <c r="JGX290" s="206"/>
      <c r="JGY290" s="206"/>
      <c r="JGZ290" s="206"/>
      <c r="JHA290" s="206"/>
      <c r="JHB290" s="206"/>
      <c r="JHC290" s="206"/>
      <c r="JHD290" s="206"/>
      <c r="JHE290" s="206"/>
      <c r="JHF290" s="206"/>
      <c r="JHG290" s="206"/>
      <c r="JHH290" s="206"/>
      <c r="JHI290" s="206"/>
      <c r="JHJ290" s="206"/>
      <c r="JHK290" s="206"/>
      <c r="JHL290" s="206"/>
      <c r="JHM290" s="206"/>
      <c r="JHN290" s="206"/>
      <c r="JHO290" s="206"/>
      <c r="JHP290" s="206"/>
      <c r="JHQ290" s="206"/>
      <c r="JHR290" s="206"/>
      <c r="JHS290" s="206"/>
      <c r="JHT290" s="206"/>
      <c r="JHU290" s="206"/>
      <c r="JHV290" s="206"/>
      <c r="JHW290" s="206"/>
      <c r="JHX290" s="206"/>
      <c r="JHY290" s="206"/>
      <c r="JHZ290" s="206"/>
      <c r="JIA290" s="206"/>
      <c r="JIB290" s="206"/>
      <c r="JIC290" s="206"/>
      <c r="JID290" s="206"/>
      <c r="JIE290" s="206"/>
      <c r="JIF290" s="206"/>
      <c r="JIG290" s="206"/>
      <c r="JIH290" s="206"/>
      <c r="JII290" s="206"/>
      <c r="JIJ290" s="206"/>
      <c r="JIK290" s="206"/>
      <c r="JIL290" s="206"/>
      <c r="JIM290" s="206"/>
      <c r="JIN290" s="206"/>
      <c r="JIO290" s="206"/>
      <c r="JIP290" s="206"/>
      <c r="JIQ290" s="206"/>
      <c r="JIR290" s="206"/>
      <c r="JIS290" s="206"/>
      <c r="JIT290" s="206"/>
      <c r="JIU290" s="206"/>
      <c r="JIV290" s="206"/>
      <c r="JIW290" s="206"/>
      <c r="JIX290" s="206"/>
      <c r="JIY290" s="206"/>
      <c r="JIZ290" s="206"/>
      <c r="JJA290" s="206"/>
      <c r="JJB290" s="206"/>
      <c r="JJC290" s="206"/>
      <c r="JJD290" s="206"/>
      <c r="JJE290" s="206"/>
      <c r="JJF290" s="206"/>
      <c r="JJG290" s="206"/>
      <c r="JJH290" s="206"/>
      <c r="JJI290" s="206"/>
      <c r="JJJ290" s="206"/>
      <c r="JJK290" s="206"/>
      <c r="JJL290" s="206"/>
      <c r="JJM290" s="206"/>
      <c r="JJN290" s="206"/>
      <c r="JJO290" s="206"/>
      <c r="JJP290" s="206"/>
      <c r="JJQ290" s="206"/>
      <c r="JJR290" s="206"/>
      <c r="JJS290" s="206"/>
      <c r="JJT290" s="206"/>
      <c r="JJU290" s="206"/>
      <c r="JJV290" s="206"/>
      <c r="JJW290" s="206"/>
      <c r="JJX290" s="206"/>
      <c r="JJY290" s="206"/>
      <c r="JJZ290" s="206"/>
      <c r="JKA290" s="206"/>
      <c r="JKB290" s="206"/>
      <c r="JKC290" s="206"/>
      <c r="JKD290" s="206"/>
      <c r="JKE290" s="206"/>
      <c r="JKF290" s="206"/>
      <c r="JKG290" s="206"/>
      <c r="JKH290" s="206"/>
      <c r="JKI290" s="206"/>
      <c r="JKJ290" s="206"/>
      <c r="JKK290" s="206"/>
      <c r="JKL290" s="206"/>
      <c r="JKM290" s="206"/>
      <c r="JKN290" s="206"/>
      <c r="JKO290" s="206"/>
      <c r="JKP290" s="206"/>
      <c r="JKQ290" s="206"/>
      <c r="JKR290" s="206"/>
      <c r="JKS290" s="206"/>
      <c r="JKT290" s="206"/>
      <c r="JKU290" s="206"/>
      <c r="JKV290" s="206"/>
      <c r="JKW290" s="206"/>
      <c r="JKX290" s="206"/>
      <c r="JKY290" s="206"/>
      <c r="JKZ290" s="206"/>
      <c r="JLA290" s="206"/>
      <c r="JLB290" s="206"/>
      <c r="JLC290" s="206"/>
      <c r="JLD290" s="206"/>
      <c r="JLE290" s="206"/>
      <c r="JLF290" s="206"/>
      <c r="JLG290" s="206"/>
      <c r="JLH290" s="206"/>
      <c r="JLI290" s="206"/>
      <c r="JLJ290" s="206"/>
      <c r="JLK290" s="206"/>
      <c r="JLL290" s="206"/>
      <c r="JLM290" s="206"/>
      <c r="JLN290" s="206"/>
      <c r="JLO290" s="206"/>
      <c r="JLP290" s="206"/>
      <c r="JLQ290" s="206"/>
      <c r="JLR290" s="206"/>
      <c r="JLS290" s="206"/>
      <c r="JLT290" s="206"/>
      <c r="JLU290" s="206"/>
      <c r="JLV290" s="206"/>
      <c r="JLW290" s="206"/>
      <c r="JLX290" s="206"/>
      <c r="JLY290" s="206"/>
      <c r="JLZ290" s="206"/>
      <c r="JMA290" s="206"/>
      <c r="JMB290" s="206"/>
      <c r="JMC290" s="206"/>
      <c r="JMD290" s="206"/>
      <c r="JME290" s="206"/>
      <c r="JMF290" s="206"/>
      <c r="JMG290" s="206"/>
      <c r="JMH290" s="206"/>
      <c r="JMI290" s="206"/>
      <c r="JMJ290" s="206"/>
      <c r="JMK290" s="206"/>
      <c r="JML290" s="206"/>
      <c r="JMM290" s="206"/>
      <c r="JMN290" s="206"/>
      <c r="JMO290" s="206"/>
      <c r="JMP290" s="206"/>
      <c r="JMQ290" s="206"/>
      <c r="JMR290" s="206"/>
      <c r="JMS290" s="206"/>
      <c r="JMT290" s="206"/>
      <c r="JMU290" s="206"/>
      <c r="JMV290" s="206"/>
      <c r="JMW290" s="206"/>
      <c r="JMX290" s="206"/>
      <c r="JMY290" s="206"/>
      <c r="JMZ290" s="206"/>
      <c r="JNA290" s="206"/>
      <c r="JNB290" s="206"/>
      <c r="JNC290" s="206"/>
      <c r="JND290" s="206"/>
      <c r="JNE290" s="206"/>
      <c r="JNF290" s="206"/>
      <c r="JNG290" s="206"/>
      <c r="JNH290" s="206"/>
      <c r="JNI290" s="206"/>
      <c r="JNJ290" s="206"/>
      <c r="JNK290" s="206"/>
      <c r="JNL290" s="206"/>
      <c r="JNM290" s="206"/>
      <c r="JNN290" s="206"/>
      <c r="JNO290" s="206"/>
      <c r="JNP290" s="206"/>
      <c r="JNQ290" s="206"/>
      <c r="JNR290" s="206"/>
      <c r="JNS290" s="206"/>
      <c r="JNT290" s="206"/>
      <c r="JNU290" s="206"/>
      <c r="JNV290" s="206"/>
      <c r="JNW290" s="206"/>
      <c r="JNX290" s="206"/>
      <c r="JNY290" s="206"/>
      <c r="JNZ290" s="206"/>
      <c r="JOA290" s="206"/>
      <c r="JOB290" s="206"/>
      <c r="JOC290" s="206"/>
      <c r="JOD290" s="206"/>
      <c r="JOE290" s="206"/>
      <c r="JOF290" s="206"/>
      <c r="JOG290" s="206"/>
      <c r="JOH290" s="206"/>
      <c r="JOI290" s="206"/>
      <c r="JOJ290" s="206"/>
      <c r="JOK290" s="206"/>
      <c r="JOL290" s="206"/>
      <c r="JOM290" s="206"/>
      <c r="JON290" s="206"/>
      <c r="JOO290" s="206"/>
      <c r="JOP290" s="206"/>
      <c r="JOQ290" s="206"/>
      <c r="JOR290" s="206"/>
      <c r="JOS290" s="206"/>
      <c r="JOT290" s="206"/>
      <c r="JOU290" s="206"/>
      <c r="JOV290" s="206"/>
      <c r="JOW290" s="206"/>
      <c r="JOX290" s="206"/>
      <c r="JOY290" s="206"/>
      <c r="JOZ290" s="206"/>
      <c r="JPA290" s="206"/>
      <c r="JPB290" s="206"/>
      <c r="JPC290" s="206"/>
      <c r="JPD290" s="206"/>
      <c r="JPE290" s="206"/>
      <c r="JPF290" s="206"/>
      <c r="JPG290" s="206"/>
      <c r="JPH290" s="206"/>
      <c r="JPI290" s="206"/>
      <c r="JPJ290" s="206"/>
      <c r="JPK290" s="206"/>
      <c r="JPL290" s="206"/>
      <c r="JPM290" s="206"/>
      <c r="JPN290" s="206"/>
      <c r="JPO290" s="206"/>
      <c r="JPP290" s="206"/>
      <c r="JPQ290" s="206"/>
      <c r="JPR290" s="206"/>
      <c r="JPS290" s="206"/>
      <c r="JPT290" s="206"/>
      <c r="JPU290" s="206"/>
      <c r="JPV290" s="206"/>
      <c r="JPW290" s="206"/>
      <c r="JPX290" s="206"/>
      <c r="JPY290" s="206"/>
      <c r="JPZ290" s="206"/>
      <c r="JQA290" s="206"/>
      <c r="JQB290" s="206"/>
      <c r="JQC290" s="206"/>
      <c r="JQD290" s="206"/>
      <c r="JQE290" s="206"/>
      <c r="JQF290" s="206"/>
      <c r="JQG290" s="206"/>
      <c r="JQH290" s="206"/>
      <c r="JQI290" s="206"/>
      <c r="JQJ290" s="206"/>
      <c r="JQK290" s="206"/>
      <c r="JQL290" s="206"/>
      <c r="JQM290" s="206"/>
      <c r="JQN290" s="206"/>
      <c r="JQO290" s="206"/>
      <c r="JQP290" s="206"/>
      <c r="JQQ290" s="206"/>
      <c r="JQR290" s="206"/>
      <c r="JQS290" s="206"/>
      <c r="JQT290" s="206"/>
      <c r="JQU290" s="206"/>
      <c r="JQV290" s="206"/>
      <c r="JQW290" s="206"/>
      <c r="JQX290" s="206"/>
      <c r="JQY290" s="206"/>
      <c r="JQZ290" s="206"/>
      <c r="JRA290" s="206"/>
      <c r="JRB290" s="206"/>
      <c r="JRC290" s="206"/>
      <c r="JRD290" s="206"/>
      <c r="JRE290" s="206"/>
      <c r="JRF290" s="206"/>
      <c r="JRG290" s="206"/>
      <c r="JRH290" s="206"/>
      <c r="JRI290" s="206"/>
      <c r="JRJ290" s="206"/>
      <c r="JRK290" s="206"/>
      <c r="JRL290" s="206"/>
      <c r="JRM290" s="206"/>
      <c r="JRN290" s="206"/>
      <c r="JRO290" s="206"/>
      <c r="JRP290" s="206"/>
      <c r="JRQ290" s="206"/>
      <c r="JRR290" s="206"/>
      <c r="JRS290" s="206"/>
      <c r="JRT290" s="206"/>
      <c r="JRU290" s="206"/>
      <c r="JRV290" s="206"/>
      <c r="JRW290" s="206"/>
      <c r="JRX290" s="206"/>
      <c r="JRY290" s="206"/>
      <c r="JRZ290" s="206"/>
      <c r="JSA290" s="206"/>
      <c r="JSB290" s="206"/>
      <c r="JSC290" s="206"/>
      <c r="JSD290" s="206"/>
      <c r="JSE290" s="206"/>
      <c r="JSF290" s="206"/>
      <c r="JSG290" s="206"/>
      <c r="JSH290" s="206"/>
      <c r="JSI290" s="206"/>
      <c r="JSJ290" s="206"/>
      <c r="JSK290" s="206"/>
      <c r="JSL290" s="206"/>
      <c r="JSM290" s="206"/>
      <c r="JSN290" s="206"/>
      <c r="JSO290" s="206"/>
      <c r="JSP290" s="206"/>
      <c r="JSQ290" s="206"/>
      <c r="JSR290" s="206"/>
      <c r="JSS290" s="206"/>
      <c r="JST290" s="206"/>
      <c r="JSU290" s="206"/>
      <c r="JSV290" s="206"/>
      <c r="JSW290" s="206"/>
      <c r="JSX290" s="206"/>
      <c r="JSY290" s="206"/>
      <c r="JSZ290" s="206"/>
      <c r="JTA290" s="206"/>
      <c r="JTB290" s="206"/>
      <c r="JTC290" s="206"/>
      <c r="JTD290" s="206"/>
      <c r="JTE290" s="206"/>
      <c r="JTF290" s="206"/>
      <c r="JTG290" s="206"/>
      <c r="JTH290" s="206"/>
      <c r="JTI290" s="206"/>
      <c r="JTJ290" s="206"/>
      <c r="JTK290" s="206"/>
      <c r="JTL290" s="206"/>
      <c r="JTM290" s="206"/>
      <c r="JTN290" s="206"/>
      <c r="JTO290" s="206"/>
      <c r="JTP290" s="206"/>
      <c r="JTQ290" s="206"/>
      <c r="JTR290" s="206"/>
      <c r="JTS290" s="206"/>
      <c r="JTT290" s="206"/>
      <c r="JTU290" s="206"/>
      <c r="JTV290" s="206"/>
      <c r="JTW290" s="206"/>
      <c r="JTX290" s="206"/>
      <c r="JTY290" s="206"/>
      <c r="JTZ290" s="206"/>
      <c r="JUA290" s="206"/>
      <c r="JUB290" s="206"/>
      <c r="JUC290" s="206"/>
      <c r="JUD290" s="206"/>
      <c r="JUE290" s="206"/>
      <c r="JUF290" s="206"/>
      <c r="JUG290" s="206"/>
      <c r="JUH290" s="206"/>
      <c r="JUI290" s="206"/>
      <c r="JUJ290" s="206"/>
      <c r="JUK290" s="206"/>
      <c r="JUL290" s="206"/>
      <c r="JUM290" s="206"/>
      <c r="JUN290" s="206"/>
      <c r="JUO290" s="206"/>
      <c r="JUP290" s="206"/>
      <c r="JUQ290" s="206"/>
      <c r="JUR290" s="206"/>
      <c r="JUS290" s="206"/>
      <c r="JUT290" s="206"/>
      <c r="JUU290" s="206"/>
      <c r="JUV290" s="206"/>
      <c r="JUW290" s="206"/>
      <c r="JUX290" s="206"/>
      <c r="JUY290" s="206"/>
      <c r="JUZ290" s="206"/>
      <c r="JVA290" s="206"/>
      <c r="JVB290" s="206"/>
      <c r="JVC290" s="206"/>
      <c r="JVD290" s="206"/>
      <c r="JVE290" s="206"/>
      <c r="JVF290" s="206"/>
      <c r="JVG290" s="206"/>
      <c r="JVH290" s="206"/>
      <c r="JVI290" s="206"/>
      <c r="JVJ290" s="206"/>
      <c r="JVK290" s="206"/>
      <c r="JVL290" s="206"/>
      <c r="JVM290" s="206"/>
      <c r="JVN290" s="206"/>
      <c r="JVO290" s="206"/>
      <c r="JVP290" s="206"/>
      <c r="JVQ290" s="206"/>
      <c r="JVR290" s="206"/>
      <c r="JVS290" s="206"/>
      <c r="JVT290" s="206"/>
      <c r="JVU290" s="206"/>
      <c r="JVV290" s="206"/>
      <c r="JVW290" s="206"/>
      <c r="JVX290" s="206"/>
      <c r="JVY290" s="206"/>
      <c r="JVZ290" s="206"/>
      <c r="JWA290" s="206"/>
      <c r="JWB290" s="206"/>
      <c r="JWC290" s="206"/>
      <c r="JWD290" s="206"/>
      <c r="JWE290" s="206"/>
      <c r="JWF290" s="206"/>
      <c r="JWG290" s="206"/>
      <c r="JWH290" s="206"/>
      <c r="JWI290" s="206"/>
      <c r="JWJ290" s="206"/>
      <c r="JWK290" s="206"/>
      <c r="JWL290" s="206"/>
      <c r="JWM290" s="206"/>
      <c r="JWN290" s="206"/>
      <c r="JWO290" s="206"/>
      <c r="JWP290" s="206"/>
      <c r="JWQ290" s="206"/>
      <c r="JWR290" s="206"/>
      <c r="JWS290" s="206"/>
      <c r="JWT290" s="206"/>
      <c r="JWU290" s="206"/>
      <c r="JWV290" s="206"/>
      <c r="JWW290" s="206"/>
      <c r="JWX290" s="206"/>
      <c r="JWY290" s="206"/>
      <c r="JWZ290" s="206"/>
      <c r="JXA290" s="206"/>
      <c r="JXB290" s="206"/>
      <c r="JXC290" s="206"/>
      <c r="JXD290" s="206"/>
      <c r="JXE290" s="206"/>
      <c r="JXF290" s="206"/>
      <c r="JXG290" s="206"/>
      <c r="JXH290" s="206"/>
      <c r="JXI290" s="206"/>
      <c r="JXJ290" s="206"/>
      <c r="JXK290" s="206"/>
      <c r="JXL290" s="206"/>
      <c r="JXM290" s="206"/>
      <c r="JXN290" s="206"/>
      <c r="JXO290" s="206"/>
      <c r="JXP290" s="206"/>
      <c r="JXQ290" s="206"/>
      <c r="JXR290" s="206"/>
      <c r="JXS290" s="206"/>
      <c r="JXT290" s="206"/>
      <c r="JXU290" s="206"/>
      <c r="JXV290" s="206"/>
      <c r="JXW290" s="206"/>
      <c r="JXX290" s="206"/>
      <c r="JXY290" s="206"/>
      <c r="JXZ290" s="206"/>
      <c r="JYA290" s="206"/>
      <c r="JYB290" s="206"/>
      <c r="JYC290" s="206"/>
      <c r="JYD290" s="206"/>
      <c r="JYE290" s="206"/>
      <c r="JYF290" s="206"/>
      <c r="JYG290" s="206"/>
      <c r="JYH290" s="206"/>
      <c r="JYI290" s="206"/>
      <c r="JYJ290" s="206"/>
      <c r="JYK290" s="206"/>
      <c r="JYL290" s="206"/>
      <c r="JYM290" s="206"/>
      <c r="JYN290" s="206"/>
      <c r="JYO290" s="206"/>
      <c r="JYP290" s="206"/>
      <c r="JYQ290" s="206"/>
      <c r="JYR290" s="206"/>
      <c r="JYS290" s="206"/>
      <c r="JYT290" s="206"/>
      <c r="JYU290" s="206"/>
      <c r="JYV290" s="206"/>
      <c r="JYW290" s="206"/>
      <c r="JYX290" s="206"/>
      <c r="JYY290" s="206"/>
      <c r="JYZ290" s="206"/>
      <c r="JZA290" s="206"/>
      <c r="JZB290" s="206"/>
      <c r="JZC290" s="206"/>
      <c r="JZD290" s="206"/>
      <c r="JZE290" s="206"/>
      <c r="JZF290" s="206"/>
      <c r="JZG290" s="206"/>
      <c r="JZH290" s="206"/>
      <c r="JZI290" s="206"/>
      <c r="JZJ290" s="206"/>
      <c r="JZK290" s="206"/>
      <c r="JZL290" s="206"/>
      <c r="JZM290" s="206"/>
      <c r="JZN290" s="206"/>
      <c r="JZO290" s="206"/>
      <c r="JZP290" s="206"/>
      <c r="JZQ290" s="206"/>
      <c r="JZR290" s="206"/>
      <c r="JZS290" s="206"/>
      <c r="JZT290" s="206"/>
      <c r="JZU290" s="206"/>
      <c r="JZV290" s="206"/>
      <c r="JZW290" s="206"/>
      <c r="JZX290" s="206"/>
      <c r="JZY290" s="206"/>
      <c r="JZZ290" s="206"/>
      <c r="KAA290" s="206"/>
      <c r="KAB290" s="206"/>
      <c r="KAC290" s="206"/>
      <c r="KAD290" s="206"/>
      <c r="KAE290" s="206"/>
      <c r="KAF290" s="206"/>
      <c r="KAG290" s="206"/>
      <c r="KAH290" s="206"/>
      <c r="KAI290" s="206"/>
      <c r="KAJ290" s="206"/>
      <c r="KAK290" s="206"/>
      <c r="KAL290" s="206"/>
      <c r="KAM290" s="206"/>
      <c r="KAN290" s="206"/>
      <c r="KAO290" s="206"/>
      <c r="KAP290" s="206"/>
      <c r="KAQ290" s="206"/>
      <c r="KAR290" s="206"/>
      <c r="KAS290" s="206"/>
      <c r="KAT290" s="206"/>
      <c r="KAU290" s="206"/>
      <c r="KAV290" s="206"/>
      <c r="KAW290" s="206"/>
      <c r="KAX290" s="206"/>
      <c r="KAY290" s="206"/>
      <c r="KAZ290" s="206"/>
      <c r="KBA290" s="206"/>
      <c r="KBB290" s="206"/>
      <c r="KBC290" s="206"/>
      <c r="KBD290" s="206"/>
      <c r="KBE290" s="206"/>
      <c r="KBF290" s="206"/>
      <c r="KBG290" s="206"/>
      <c r="KBH290" s="206"/>
      <c r="KBI290" s="206"/>
      <c r="KBJ290" s="206"/>
      <c r="KBK290" s="206"/>
      <c r="KBL290" s="206"/>
      <c r="KBM290" s="206"/>
      <c r="KBN290" s="206"/>
      <c r="KBO290" s="206"/>
      <c r="KBP290" s="206"/>
      <c r="KBQ290" s="206"/>
      <c r="KBR290" s="206"/>
      <c r="KBS290" s="206"/>
      <c r="KBT290" s="206"/>
      <c r="KBU290" s="206"/>
      <c r="KBV290" s="206"/>
      <c r="KBW290" s="206"/>
      <c r="KBX290" s="206"/>
      <c r="KBY290" s="206"/>
      <c r="KBZ290" s="206"/>
      <c r="KCA290" s="206"/>
      <c r="KCB290" s="206"/>
      <c r="KCC290" s="206"/>
      <c r="KCD290" s="206"/>
      <c r="KCE290" s="206"/>
      <c r="KCF290" s="206"/>
      <c r="KCG290" s="206"/>
      <c r="KCH290" s="206"/>
      <c r="KCI290" s="206"/>
      <c r="KCJ290" s="206"/>
      <c r="KCK290" s="206"/>
      <c r="KCL290" s="206"/>
      <c r="KCM290" s="206"/>
      <c r="KCN290" s="206"/>
      <c r="KCO290" s="206"/>
      <c r="KCP290" s="206"/>
      <c r="KCQ290" s="206"/>
      <c r="KCR290" s="206"/>
      <c r="KCS290" s="206"/>
      <c r="KCT290" s="206"/>
      <c r="KCU290" s="206"/>
      <c r="KCV290" s="206"/>
      <c r="KCW290" s="206"/>
      <c r="KCX290" s="206"/>
      <c r="KCY290" s="206"/>
      <c r="KCZ290" s="206"/>
      <c r="KDA290" s="206"/>
      <c r="KDB290" s="206"/>
      <c r="KDC290" s="206"/>
      <c r="KDD290" s="206"/>
      <c r="KDE290" s="206"/>
      <c r="KDF290" s="206"/>
      <c r="KDG290" s="206"/>
      <c r="KDH290" s="206"/>
      <c r="KDI290" s="206"/>
      <c r="KDJ290" s="206"/>
      <c r="KDK290" s="206"/>
      <c r="KDL290" s="206"/>
      <c r="KDM290" s="206"/>
      <c r="KDN290" s="206"/>
      <c r="KDO290" s="206"/>
      <c r="KDP290" s="206"/>
      <c r="KDQ290" s="206"/>
      <c r="KDR290" s="206"/>
      <c r="KDS290" s="206"/>
      <c r="KDT290" s="206"/>
      <c r="KDU290" s="206"/>
      <c r="KDV290" s="206"/>
      <c r="KDW290" s="206"/>
      <c r="KDX290" s="206"/>
      <c r="KDY290" s="206"/>
      <c r="KDZ290" s="206"/>
      <c r="KEA290" s="206"/>
      <c r="KEB290" s="206"/>
      <c r="KEC290" s="206"/>
      <c r="KED290" s="206"/>
      <c r="KEE290" s="206"/>
      <c r="KEF290" s="206"/>
      <c r="KEG290" s="206"/>
      <c r="KEH290" s="206"/>
      <c r="KEI290" s="206"/>
      <c r="KEJ290" s="206"/>
      <c r="KEK290" s="206"/>
      <c r="KEL290" s="206"/>
      <c r="KEM290" s="206"/>
      <c r="KEN290" s="206"/>
      <c r="KEO290" s="206"/>
      <c r="KEP290" s="206"/>
      <c r="KEQ290" s="206"/>
      <c r="KER290" s="206"/>
      <c r="KES290" s="206"/>
      <c r="KET290" s="206"/>
      <c r="KEU290" s="206"/>
      <c r="KEV290" s="206"/>
      <c r="KEW290" s="206"/>
      <c r="KEX290" s="206"/>
      <c r="KEY290" s="206"/>
      <c r="KEZ290" s="206"/>
      <c r="KFA290" s="206"/>
      <c r="KFB290" s="206"/>
      <c r="KFC290" s="206"/>
      <c r="KFD290" s="206"/>
      <c r="KFE290" s="206"/>
      <c r="KFF290" s="206"/>
      <c r="KFG290" s="206"/>
      <c r="KFH290" s="206"/>
      <c r="KFI290" s="206"/>
      <c r="KFJ290" s="206"/>
      <c r="KFK290" s="206"/>
      <c r="KFL290" s="206"/>
      <c r="KFM290" s="206"/>
      <c r="KFN290" s="206"/>
      <c r="KFO290" s="206"/>
      <c r="KFP290" s="206"/>
      <c r="KFQ290" s="206"/>
      <c r="KFR290" s="206"/>
      <c r="KFS290" s="206"/>
      <c r="KFT290" s="206"/>
      <c r="KFU290" s="206"/>
      <c r="KFV290" s="206"/>
      <c r="KFW290" s="206"/>
      <c r="KFX290" s="206"/>
      <c r="KFY290" s="206"/>
      <c r="KFZ290" s="206"/>
      <c r="KGA290" s="206"/>
      <c r="KGB290" s="206"/>
      <c r="KGC290" s="206"/>
      <c r="KGD290" s="206"/>
      <c r="KGE290" s="206"/>
      <c r="KGF290" s="206"/>
      <c r="KGG290" s="206"/>
      <c r="KGH290" s="206"/>
      <c r="KGI290" s="206"/>
      <c r="KGJ290" s="206"/>
      <c r="KGK290" s="206"/>
      <c r="KGL290" s="206"/>
      <c r="KGM290" s="206"/>
      <c r="KGN290" s="206"/>
      <c r="KGO290" s="206"/>
      <c r="KGP290" s="206"/>
      <c r="KGQ290" s="206"/>
      <c r="KGR290" s="206"/>
      <c r="KGS290" s="206"/>
      <c r="KGT290" s="206"/>
      <c r="KGU290" s="206"/>
      <c r="KGV290" s="206"/>
      <c r="KGW290" s="206"/>
      <c r="KGX290" s="206"/>
      <c r="KGY290" s="206"/>
      <c r="KGZ290" s="206"/>
      <c r="KHA290" s="206"/>
      <c r="KHB290" s="206"/>
      <c r="KHC290" s="206"/>
      <c r="KHD290" s="206"/>
      <c r="KHE290" s="206"/>
      <c r="KHF290" s="206"/>
      <c r="KHG290" s="206"/>
      <c r="KHH290" s="206"/>
      <c r="KHI290" s="206"/>
      <c r="KHJ290" s="206"/>
      <c r="KHK290" s="206"/>
      <c r="KHL290" s="206"/>
      <c r="KHM290" s="206"/>
      <c r="KHN290" s="206"/>
      <c r="KHO290" s="206"/>
      <c r="KHP290" s="206"/>
      <c r="KHQ290" s="206"/>
      <c r="KHR290" s="206"/>
      <c r="KHS290" s="206"/>
      <c r="KHT290" s="206"/>
      <c r="KHU290" s="206"/>
      <c r="KHV290" s="206"/>
      <c r="KHW290" s="206"/>
      <c r="KHX290" s="206"/>
      <c r="KHY290" s="206"/>
      <c r="KHZ290" s="206"/>
      <c r="KIA290" s="206"/>
      <c r="KIB290" s="206"/>
      <c r="KIC290" s="206"/>
      <c r="KID290" s="206"/>
      <c r="KIE290" s="206"/>
      <c r="KIF290" s="206"/>
      <c r="KIG290" s="206"/>
      <c r="KIH290" s="206"/>
      <c r="KII290" s="206"/>
      <c r="KIJ290" s="206"/>
      <c r="KIK290" s="206"/>
      <c r="KIL290" s="206"/>
      <c r="KIM290" s="206"/>
      <c r="KIN290" s="206"/>
      <c r="KIO290" s="206"/>
      <c r="KIP290" s="206"/>
      <c r="KIQ290" s="206"/>
      <c r="KIR290" s="206"/>
      <c r="KIS290" s="206"/>
      <c r="KIT290" s="206"/>
      <c r="KIU290" s="206"/>
      <c r="KIV290" s="206"/>
      <c r="KIW290" s="206"/>
      <c r="KIX290" s="206"/>
      <c r="KIY290" s="206"/>
      <c r="KIZ290" s="206"/>
      <c r="KJA290" s="206"/>
      <c r="KJB290" s="206"/>
      <c r="KJC290" s="206"/>
      <c r="KJD290" s="206"/>
      <c r="KJE290" s="206"/>
      <c r="KJF290" s="206"/>
      <c r="KJG290" s="206"/>
      <c r="KJH290" s="206"/>
      <c r="KJI290" s="206"/>
      <c r="KJJ290" s="206"/>
      <c r="KJK290" s="206"/>
      <c r="KJL290" s="206"/>
      <c r="KJM290" s="206"/>
      <c r="KJN290" s="206"/>
      <c r="KJO290" s="206"/>
      <c r="KJP290" s="206"/>
      <c r="KJQ290" s="206"/>
      <c r="KJR290" s="206"/>
      <c r="KJS290" s="206"/>
      <c r="KJT290" s="206"/>
      <c r="KJU290" s="206"/>
      <c r="KJV290" s="206"/>
      <c r="KJW290" s="206"/>
      <c r="KJX290" s="206"/>
      <c r="KJY290" s="206"/>
      <c r="KJZ290" s="206"/>
      <c r="KKA290" s="206"/>
      <c r="KKB290" s="206"/>
      <c r="KKC290" s="206"/>
      <c r="KKD290" s="206"/>
      <c r="KKE290" s="206"/>
      <c r="KKF290" s="206"/>
      <c r="KKG290" s="206"/>
      <c r="KKH290" s="206"/>
      <c r="KKI290" s="206"/>
      <c r="KKJ290" s="206"/>
      <c r="KKK290" s="206"/>
      <c r="KKL290" s="206"/>
      <c r="KKM290" s="206"/>
      <c r="KKN290" s="206"/>
      <c r="KKO290" s="206"/>
      <c r="KKP290" s="206"/>
      <c r="KKQ290" s="206"/>
      <c r="KKR290" s="206"/>
      <c r="KKS290" s="206"/>
      <c r="KKT290" s="206"/>
      <c r="KKU290" s="206"/>
      <c r="KKV290" s="206"/>
      <c r="KKW290" s="206"/>
      <c r="KKX290" s="206"/>
      <c r="KKY290" s="206"/>
      <c r="KKZ290" s="206"/>
      <c r="KLA290" s="206"/>
      <c r="KLB290" s="206"/>
      <c r="KLC290" s="206"/>
      <c r="KLD290" s="206"/>
      <c r="KLE290" s="206"/>
      <c r="KLF290" s="206"/>
      <c r="KLG290" s="206"/>
      <c r="KLH290" s="206"/>
      <c r="KLI290" s="206"/>
      <c r="KLJ290" s="206"/>
      <c r="KLK290" s="206"/>
      <c r="KLL290" s="206"/>
      <c r="KLM290" s="206"/>
      <c r="KLN290" s="206"/>
      <c r="KLO290" s="206"/>
      <c r="KLP290" s="206"/>
      <c r="KLQ290" s="206"/>
      <c r="KLR290" s="206"/>
      <c r="KLS290" s="206"/>
      <c r="KLT290" s="206"/>
      <c r="KLU290" s="206"/>
      <c r="KLV290" s="206"/>
      <c r="KLW290" s="206"/>
      <c r="KLX290" s="206"/>
      <c r="KLY290" s="206"/>
      <c r="KLZ290" s="206"/>
      <c r="KMA290" s="206"/>
      <c r="KMB290" s="206"/>
      <c r="KMC290" s="206"/>
      <c r="KMD290" s="206"/>
      <c r="KME290" s="206"/>
      <c r="KMF290" s="206"/>
      <c r="KMG290" s="206"/>
      <c r="KMH290" s="206"/>
      <c r="KMI290" s="206"/>
      <c r="KMJ290" s="206"/>
      <c r="KMK290" s="206"/>
      <c r="KML290" s="206"/>
      <c r="KMM290" s="206"/>
      <c r="KMN290" s="206"/>
      <c r="KMO290" s="206"/>
      <c r="KMP290" s="206"/>
      <c r="KMQ290" s="206"/>
      <c r="KMR290" s="206"/>
      <c r="KMS290" s="206"/>
      <c r="KMT290" s="206"/>
      <c r="KMU290" s="206"/>
      <c r="KMV290" s="206"/>
      <c r="KMW290" s="206"/>
      <c r="KMX290" s="206"/>
      <c r="KMY290" s="206"/>
      <c r="KMZ290" s="206"/>
      <c r="KNA290" s="206"/>
      <c r="KNB290" s="206"/>
      <c r="KNC290" s="206"/>
      <c r="KND290" s="206"/>
      <c r="KNE290" s="206"/>
      <c r="KNF290" s="206"/>
      <c r="KNG290" s="206"/>
      <c r="KNH290" s="206"/>
      <c r="KNI290" s="206"/>
      <c r="KNJ290" s="206"/>
      <c r="KNK290" s="206"/>
      <c r="KNL290" s="206"/>
      <c r="KNM290" s="206"/>
      <c r="KNN290" s="206"/>
      <c r="KNO290" s="206"/>
      <c r="KNP290" s="206"/>
      <c r="KNQ290" s="206"/>
      <c r="KNR290" s="206"/>
      <c r="KNS290" s="206"/>
      <c r="KNT290" s="206"/>
      <c r="KNU290" s="206"/>
      <c r="KNV290" s="206"/>
      <c r="KNW290" s="206"/>
      <c r="KNX290" s="206"/>
      <c r="KNY290" s="206"/>
      <c r="KNZ290" s="206"/>
      <c r="KOA290" s="206"/>
      <c r="KOB290" s="206"/>
      <c r="KOC290" s="206"/>
      <c r="KOD290" s="206"/>
      <c r="KOE290" s="206"/>
      <c r="KOF290" s="206"/>
      <c r="KOG290" s="206"/>
      <c r="KOH290" s="206"/>
      <c r="KOI290" s="206"/>
      <c r="KOJ290" s="206"/>
      <c r="KOK290" s="206"/>
      <c r="KOL290" s="206"/>
      <c r="KOM290" s="206"/>
      <c r="KON290" s="206"/>
      <c r="KOO290" s="206"/>
      <c r="KOP290" s="206"/>
      <c r="KOQ290" s="206"/>
      <c r="KOR290" s="206"/>
      <c r="KOS290" s="206"/>
      <c r="KOT290" s="206"/>
      <c r="KOU290" s="206"/>
      <c r="KOV290" s="206"/>
      <c r="KOW290" s="206"/>
      <c r="KOX290" s="206"/>
      <c r="KOY290" s="206"/>
      <c r="KOZ290" s="206"/>
      <c r="KPA290" s="206"/>
      <c r="KPB290" s="206"/>
      <c r="KPC290" s="206"/>
      <c r="KPD290" s="206"/>
      <c r="KPE290" s="206"/>
      <c r="KPF290" s="206"/>
      <c r="KPG290" s="206"/>
      <c r="KPH290" s="206"/>
      <c r="KPI290" s="206"/>
      <c r="KPJ290" s="206"/>
      <c r="KPK290" s="206"/>
      <c r="KPL290" s="206"/>
      <c r="KPM290" s="206"/>
      <c r="KPN290" s="206"/>
      <c r="KPO290" s="206"/>
      <c r="KPP290" s="206"/>
      <c r="KPQ290" s="206"/>
      <c r="KPR290" s="206"/>
      <c r="KPS290" s="206"/>
      <c r="KPT290" s="206"/>
      <c r="KPU290" s="206"/>
      <c r="KPV290" s="206"/>
      <c r="KPW290" s="206"/>
      <c r="KPX290" s="206"/>
      <c r="KPY290" s="206"/>
      <c r="KPZ290" s="206"/>
      <c r="KQA290" s="206"/>
      <c r="KQB290" s="206"/>
      <c r="KQC290" s="206"/>
      <c r="KQD290" s="206"/>
      <c r="KQE290" s="206"/>
      <c r="KQF290" s="206"/>
      <c r="KQG290" s="206"/>
      <c r="KQH290" s="206"/>
      <c r="KQI290" s="206"/>
      <c r="KQJ290" s="206"/>
      <c r="KQK290" s="206"/>
      <c r="KQL290" s="206"/>
      <c r="KQM290" s="206"/>
      <c r="KQN290" s="206"/>
      <c r="KQO290" s="206"/>
      <c r="KQP290" s="206"/>
      <c r="KQQ290" s="206"/>
      <c r="KQR290" s="206"/>
      <c r="KQS290" s="206"/>
      <c r="KQT290" s="206"/>
      <c r="KQU290" s="206"/>
      <c r="KQV290" s="206"/>
      <c r="KQW290" s="206"/>
      <c r="KQX290" s="206"/>
      <c r="KQY290" s="206"/>
      <c r="KQZ290" s="206"/>
      <c r="KRA290" s="206"/>
      <c r="KRB290" s="206"/>
      <c r="KRC290" s="206"/>
      <c r="KRD290" s="206"/>
      <c r="KRE290" s="206"/>
      <c r="KRF290" s="206"/>
      <c r="KRG290" s="206"/>
      <c r="KRH290" s="206"/>
      <c r="KRI290" s="206"/>
      <c r="KRJ290" s="206"/>
      <c r="KRK290" s="206"/>
      <c r="KRL290" s="206"/>
      <c r="KRM290" s="206"/>
      <c r="KRN290" s="206"/>
      <c r="KRO290" s="206"/>
      <c r="KRP290" s="206"/>
      <c r="KRQ290" s="206"/>
      <c r="KRR290" s="206"/>
      <c r="KRS290" s="206"/>
      <c r="KRT290" s="206"/>
      <c r="KRU290" s="206"/>
      <c r="KRV290" s="206"/>
      <c r="KRW290" s="206"/>
      <c r="KRX290" s="206"/>
      <c r="KRY290" s="206"/>
      <c r="KRZ290" s="206"/>
      <c r="KSA290" s="206"/>
      <c r="KSB290" s="206"/>
      <c r="KSC290" s="206"/>
      <c r="KSD290" s="206"/>
      <c r="KSE290" s="206"/>
      <c r="KSF290" s="206"/>
      <c r="KSG290" s="206"/>
      <c r="KSH290" s="206"/>
      <c r="KSI290" s="206"/>
      <c r="KSJ290" s="206"/>
      <c r="KSK290" s="206"/>
      <c r="KSL290" s="206"/>
      <c r="KSM290" s="206"/>
      <c r="KSN290" s="206"/>
      <c r="KSO290" s="206"/>
      <c r="KSP290" s="206"/>
      <c r="KSQ290" s="206"/>
      <c r="KSR290" s="206"/>
      <c r="KSS290" s="206"/>
      <c r="KST290" s="206"/>
      <c r="KSU290" s="206"/>
      <c r="KSV290" s="206"/>
      <c r="KSW290" s="206"/>
      <c r="KSX290" s="206"/>
      <c r="KSY290" s="206"/>
      <c r="KSZ290" s="206"/>
      <c r="KTA290" s="206"/>
      <c r="KTB290" s="206"/>
      <c r="KTC290" s="206"/>
      <c r="KTD290" s="206"/>
      <c r="KTE290" s="206"/>
      <c r="KTF290" s="206"/>
      <c r="KTG290" s="206"/>
      <c r="KTH290" s="206"/>
      <c r="KTI290" s="206"/>
      <c r="KTJ290" s="206"/>
      <c r="KTK290" s="206"/>
      <c r="KTL290" s="206"/>
      <c r="KTM290" s="206"/>
      <c r="KTN290" s="206"/>
      <c r="KTO290" s="206"/>
      <c r="KTP290" s="206"/>
      <c r="KTQ290" s="206"/>
      <c r="KTR290" s="206"/>
      <c r="KTS290" s="206"/>
      <c r="KTT290" s="206"/>
      <c r="KTU290" s="206"/>
      <c r="KTV290" s="206"/>
      <c r="KTW290" s="206"/>
      <c r="KTX290" s="206"/>
      <c r="KTY290" s="206"/>
      <c r="KTZ290" s="206"/>
      <c r="KUA290" s="206"/>
      <c r="KUB290" s="206"/>
      <c r="KUC290" s="206"/>
      <c r="KUD290" s="206"/>
      <c r="KUE290" s="206"/>
      <c r="KUF290" s="206"/>
      <c r="KUG290" s="206"/>
      <c r="KUH290" s="206"/>
      <c r="KUI290" s="206"/>
      <c r="KUJ290" s="206"/>
      <c r="KUK290" s="206"/>
      <c r="KUL290" s="206"/>
      <c r="KUM290" s="206"/>
      <c r="KUN290" s="206"/>
      <c r="KUO290" s="206"/>
      <c r="KUP290" s="206"/>
      <c r="KUQ290" s="206"/>
      <c r="KUR290" s="206"/>
      <c r="KUS290" s="206"/>
      <c r="KUT290" s="206"/>
      <c r="KUU290" s="206"/>
      <c r="KUV290" s="206"/>
      <c r="KUW290" s="206"/>
      <c r="KUX290" s="206"/>
      <c r="KUY290" s="206"/>
      <c r="KUZ290" s="206"/>
      <c r="KVA290" s="206"/>
      <c r="KVB290" s="206"/>
      <c r="KVC290" s="206"/>
      <c r="KVD290" s="206"/>
      <c r="KVE290" s="206"/>
      <c r="KVF290" s="206"/>
      <c r="KVG290" s="206"/>
      <c r="KVH290" s="206"/>
      <c r="KVI290" s="206"/>
      <c r="KVJ290" s="206"/>
      <c r="KVK290" s="206"/>
      <c r="KVL290" s="206"/>
      <c r="KVM290" s="206"/>
      <c r="KVN290" s="206"/>
      <c r="KVO290" s="206"/>
      <c r="KVP290" s="206"/>
      <c r="KVQ290" s="206"/>
      <c r="KVR290" s="206"/>
      <c r="KVS290" s="206"/>
      <c r="KVT290" s="206"/>
      <c r="KVU290" s="206"/>
      <c r="KVV290" s="206"/>
      <c r="KVW290" s="206"/>
      <c r="KVX290" s="206"/>
      <c r="KVY290" s="206"/>
      <c r="KVZ290" s="206"/>
      <c r="KWA290" s="206"/>
      <c r="KWB290" s="206"/>
      <c r="KWC290" s="206"/>
      <c r="KWD290" s="206"/>
      <c r="KWE290" s="206"/>
      <c r="KWF290" s="206"/>
      <c r="KWG290" s="206"/>
      <c r="KWH290" s="206"/>
      <c r="KWI290" s="206"/>
      <c r="KWJ290" s="206"/>
      <c r="KWK290" s="206"/>
      <c r="KWL290" s="206"/>
      <c r="KWM290" s="206"/>
      <c r="KWN290" s="206"/>
      <c r="KWO290" s="206"/>
      <c r="KWP290" s="206"/>
      <c r="KWQ290" s="206"/>
      <c r="KWR290" s="206"/>
      <c r="KWS290" s="206"/>
      <c r="KWT290" s="206"/>
      <c r="KWU290" s="206"/>
      <c r="KWV290" s="206"/>
      <c r="KWW290" s="206"/>
      <c r="KWX290" s="206"/>
      <c r="KWY290" s="206"/>
      <c r="KWZ290" s="206"/>
      <c r="KXA290" s="206"/>
      <c r="KXB290" s="206"/>
      <c r="KXC290" s="206"/>
      <c r="KXD290" s="206"/>
      <c r="KXE290" s="206"/>
      <c r="KXF290" s="206"/>
      <c r="KXG290" s="206"/>
      <c r="KXH290" s="206"/>
      <c r="KXI290" s="206"/>
      <c r="KXJ290" s="206"/>
      <c r="KXK290" s="206"/>
      <c r="KXL290" s="206"/>
      <c r="KXM290" s="206"/>
      <c r="KXN290" s="206"/>
      <c r="KXO290" s="206"/>
      <c r="KXP290" s="206"/>
      <c r="KXQ290" s="206"/>
      <c r="KXR290" s="206"/>
      <c r="KXS290" s="206"/>
      <c r="KXT290" s="206"/>
      <c r="KXU290" s="206"/>
      <c r="KXV290" s="206"/>
      <c r="KXW290" s="206"/>
      <c r="KXX290" s="206"/>
      <c r="KXY290" s="206"/>
      <c r="KXZ290" s="206"/>
      <c r="KYA290" s="206"/>
      <c r="KYB290" s="206"/>
      <c r="KYC290" s="206"/>
      <c r="KYD290" s="206"/>
      <c r="KYE290" s="206"/>
      <c r="KYF290" s="206"/>
      <c r="KYG290" s="206"/>
      <c r="KYH290" s="206"/>
      <c r="KYI290" s="206"/>
      <c r="KYJ290" s="206"/>
      <c r="KYK290" s="206"/>
      <c r="KYL290" s="206"/>
      <c r="KYM290" s="206"/>
      <c r="KYN290" s="206"/>
      <c r="KYO290" s="206"/>
      <c r="KYP290" s="206"/>
      <c r="KYQ290" s="206"/>
      <c r="KYR290" s="206"/>
      <c r="KYS290" s="206"/>
      <c r="KYT290" s="206"/>
      <c r="KYU290" s="206"/>
      <c r="KYV290" s="206"/>
      <c r="KYW290" s="206"/>
      <c r="KYX290" s="206"/>
      <c r="KYY290" s="206"/>
      <c r="KYZ290" s="206"/>
      <c r="KZA290" s="206"/>
      <c r="KZB290" s="206"/>
      <c r="KZC290" s="206"/>
      <c r="KZD290" s="206"/>
      <c r="KZE290" s="206"/>
      <c r="KZF290" s="206"/>
      <c r="KZG290" s="206"/>
      <c r="KZH290" s="206"/>
      <c r="KZI290" s="206"/>
      <c r="KZJ290" s="206"/>
      <c r="KZK290" s="206"/>
      <c r="KZL290" s="206"/>
      <c r="KZM290" s="206"/>
      <c r="KZN290" s="206"/>
      <c r="KZO290" s="206"/>
      <c r="KZP290" s="206"/>
      <c r="KZQ290" s="206"/>
      <c r="KZR290" s="206"/>
      <c r="KZS290" s="206"/>
      <c r="KZT290" s="206"/>
      <c r="KZU290" s="206"/>
      <c r="KZV290" s="206"/>
      <c r="KZW290" s="206"/>
      <c r="KZX290" s="206"/>
      <c r="KZY290" s="206"/>
      <c r="KZZ290" s="206"/>
      <c r="LAA290" s="206"/>
      <c r="LAB290" s="206"/>
      <c r="LAC290" s="206"/>
      <c r="LAD290" s="206"/>
      <c r="LAE290" s="206"/>
      <c r="LAF290" s="206"/>
      <c r="LAG290" s="206"/>
      <c r="LAH290" s="206"/>
      <c r="LAI290" s="206"/>
      <c r="LAJ290" s="206"/>
      <c r="LAK290" s="206"/>
      <c r="LAL290" s="206"/>
      <c r="LAM290" s="206"/>
      <c r="LAN290" s="206"/>
      <c r="LAO290" s="206"/>
      <c r="LAP290" s="206"/>
      <c r="LAQ290" s="206"/>
      <c r="LAR290" s="206"/>
      <c r="LAS290" s="206"/>
      <c r="LAT290" s="206"/>
      <c r="LAU290" s="206"/>
      <c r="LAV290" s="206"/>
      <c r="LAW290" s="206"/>
      <c r="LAX290" s="206"/>
      <c r="LAY290" s="206"/>
      <c r="LAZ290" s="206"/>
      <c r="LBA290" s="206"/>
      <c r="LBB290" s="206"/>
      <c r="LBC290" s="206"/>
      <c r="LBD290" s="206"/>
      <c r="LBE290" s="206"/>
      <c r="LBF290" s="206"/>
      <c r="LBG290" s="206"/>
      <c r="LBH290" s="206"/>
      <c r="LBI290" s="206"/>
      <c r="LBJ290" s="206"/>
      <c r="LBK290" s="206"/>
      <c r="LBL290" s="206"/>
      <c r="LBM290" s="206"/>
      <c r="LBN290" s="206"/>
      <c r="LBO290" s="206"/>
      <c r="LBP290" s="206"/>
      <c r="LBQ290" s="206"/>
      <c r="LBR290" s="206"/>
      <c r="LBS290" s="206"/>
      <c r="LBT290" s="206"/>
      <c r="LBU290" s="206"/>
      <c r="LBV290" s="206"/>
      <c r="LBW290" s="206"/>
      <c r="LBX290" s="206"/>
      <c r="LBY290" s="206"/>
      <c r="LBZ290" s="206"/>
      <c r="LCA290" s="206"/>
      <c r="LCB290" s="206"/>
      <c r="LCC290" s="206"/>
      <c r="LCD290" s="206"/>
      <c r="LCE290" s="206"/>
      <c r="LCF290" s="206"/>
      <c r="LCG290" s="206"/>
      <c r="LCH290" s="206"/>
      <c r="LCI290" s="206"/>
      <c r="LCJ290" s="206"/>
      <c r="LCK290" s="206"/>
      <c r="LCL290" s="206"/>
      <c r="LCM290" s="206"/>
      <c r="LCN290" s="206"/>
      <c r="LCO290" s="206"/>
      <c r="LCP290" s="206"/>
      <c r="LCQ290" s="206"/>
      <c r="LCR290" s="206"/>
      <c r="LCS290" s="206"/>
      <c r="LCT290" s="206"/>
      <c r="LCU290" s="206"/>
      <c r="LCV290" s="206"/>
      <c r="LCW290" s="206"/>
      <c r="LCX290" s="206"/>
      <c r="LCY290" s="206"/>
      <c r="LCZ290" s="206"/>
      <c r="LDA290" s="206"/>
      <c r="LDB290" s="206"/>
      <c r="LDC290" s="206"/>
      <c r="LDD290" s="206"/>
      <c r="LDE290" s="206"/>
      <c r="LDF290" s="206"/>
      <c r="LDG290" s="206"/>
      <c r="LDH290" s="206"/>
      <c r="LDI290" s="206"/>
      <c r="LDJ290" s="206"/>
      <c r="LDK290" s="206"/>
      <c r="LDL290" s="206"/>
      <c r="LDM290" s="206"/>
      <c r="LDN290" s="206"/>
      <c r="LDO290" s="206"/>
      <c r="LDP290" s="206"/>
      <c r="LDQ290" s="206"/>
      <c r="LDR290" s="206"/>
      <c r="LDS290" s="206"/>
      <c r="LDT290" s="206"/>
      <c r="LDU290" s="206"/>
      <c r="LDV290" s="206"/>
      <c r="LDW290" s="206"/>
      <c r="LDX290" s="206"/>
      <c r="LDY290" s="206"/>
      <c r="LDZ290" s="206"/>
      <c r="LEA290" s="206"/>
      <c r="LEB290" s="206"/>
      <c r="LEC290" s="206"/>
      <c r="LED290" s="206"/>
      <c r="LEE290" s="206"/>
      <c r="LEF290" s="206"/>
      <c r="LEG290" s="206"/>
      <c r="LEH290" s="206"/>
      <c r="LEI290" s="206"/>
      <c r="LEJ290" s="206"/>
      <c r="LEK290" s="206"/>
      <c r="LEL290" s="206"/>
      <c r="LEM290" s="206"/>
      <c r="LEN290" s="206"/>
      <c r="LEO290" s="206"/>
      <c r="LEP290" s="206"/>
      <c r="LEQ290" s="206"/>
      <c r="LER290" s="206"/>
      <c r="LES290" s="206"/>
      <c r="LET290" s="206"/>
      <c r="LEU290" s="206"/>
      <c r="LEV290" s="206"/>
      <c r="LEW290" s="206"/>
      <c r="LEX290" s="206"/>
      <c r="LEY290" s="206"/>
      <c r="LEZ290" s="206"/>
      <c r="LFA290" s="206"/>
      <c r="LFB290" s="206"/>
      <c r="LFC290" s="206"/>
      <c r="LFD290" s="206"/>
      <c r="LFE290" s="206"/>
      <c r="LFF290" s="206"/>
      <c r="LFG290" s="206"/>
      <c r="LFH290" s="206"/>
      <c r="LFI290" s="206"/>
      <c r="LFJ290" s="206"/>
      <c r="LFK290" s="206"/>
      <c r="LFL290" s="206"/>
      <c r="LFM290" s="206"/>
      <c r="LFN290" s="206"/>
      <c r="LFO290" s="206"/>
      <c r="LFP290" s="206"/>
      <c r="LFQ290" s="206"/>
      <c r="LFR290" s="206"/>
      <c r="LFS290" s="206"/>
      <c r="LFT290" s="206"/>
      <c r="LFU290" s="206"/>
      <c r="LFV290" s="206"/>
      <c r="LFW290" s="206"/>
      <c r="LFX290" s="206"/>
      <c r="LFY290" s="206"/>
      <c r="LFZ290" s="206"/>
      <c r="LGA290" s="206"/>
      <c r="LGB290" s="206"/>
      <c r="LGC290" s="206"/>
      <c r="LGD290" s="206"/>
      <c r="LGE290" s="206"/>
      <c r="LGF290" s="206"/>
      <c r="LGG290" s="206"/>
      <c r="LGH290" s="206"/>
      <c r="LGI290" s="206"/>
      <c r="LGJ290" s="206"/>
      <c r="LGK290" s="206"/>
      <c r="LGL290" s="206"/>
      <c r="LGM290" s="206"/>
      <c r="LGN290" s="206"/>
      <c r="LGO290" s="206"/>
      <c r="LGP290" s="206"/>
      <c r="LGQ290" s="206"/>
      <c r="LGR290" s="206"/>
      <c r="LGS290" s="206"/>
      <c r="LGT290" s="206"/>
      <c r="LGU290" s="206"/>
      <c r="LGV290" s="206"/>
      <c r="LGW290" s="206"/>
      <c r="LGX290" s="206"/>
      <c r="LGY290" s="206"/>
      <c r="LGZ290" s="206"/>
      <c r="LHA290" s="206"/>
      <c r="LHB290" s="206"/>
      <c r="LHC290" s="206"/>
      <c r="LHD290" s="206"/>
      <c r="LHE290" s="206"/>
      <c r="LHF290" s="206"/>
      <c r="LHG290" s="206"/>
      <c r="LHH290" s="206"/>
      <c r="LHI290" s="206"/>
      <c r="LHJ290" s="206"/>
      <c r="LHK290" s="206"/>
      <c r="LHL290" s="206"/>
      <c r="LHM290" s="206"/>
      <c r="LHN290" s="206"/>
      <c r="LHO290" s="206"/>
      <c r="LHP290" s="206"/>
      <c r="LHQ290" s="206"/>
      <c r="LHR290" s="206"/>
      <c r="LHS290" s="206"/>
      <c r="LHT290" s="206"/>
      <c r="LHU290" s="206"/>
      <c r="LHV290" s="206"/>
      <c r="LHW290" s="206"/>
      <c r="LHX290" s="206"/>
      <c r="LHY290" s="206"/>
      <c r="LHZ290" s="206"/>
      <c r="LIA290" s="206"/>
      <c r="LIB290" s="206"/>
      <c r="LIC290" s="206"/>
      <c r="LID290" s="206"/>
      <c r="LIE290" s="206"/>
      <c r="LIF290" s="206"/>
      <c r="LIG290" s="206"/>
      <c r="LIH290" s="206"/>
      <c r="LII290" s="206"/>
      <c r="LIJ290" s="206"/>
      <c r="LIK290" s="206"/>
      <c r="LIL290" s="206"/>
      <c r="LIM290" s="206"/>
      <c r="LIN290" s="206"/>
      <c r="LIO290" s="206"/>
      <c r="LIP290" s="206"/>
      <c r="LIQ290" s="206"/>
      <c r="LIR290" s="206"/>
      <c r="LIS290" s="206"/>
      <c r="LIT290" s="206"/>
      <c r="LIU290" s="206"/>
      <c r="LIV290" s="206"/>
      <c r="LIW290" s="206"/>
      <c r="LIX290" s="206"/>
      <c r="LIY290" s="206"/>
      <c r="LIZ290" s="206"/>
      <c r="LJA290" s="206"/>
      <c r="LJB290" s="206"/>
      <c r="LJC290" s="206"/>
      <c r="LJD290" s="206"/>
      <c r="LJE290" s="206"/>
      <c r="LJF290" s="206"/>
      <c r="LJG290" s="206"/>
      <c r="LJH290" s="206"/>
      <c r="LJI290" s="206"/>
      <c r="LJJ290" s="206"/>
      <c r="LJK290" s="206"/>
      <c r="LJL290" s="206"/>
      <c r="LJM290" s="206"/>
      <c r="LJN290" s="206"/>
      <c r="LJO290" s="206"/>
      <c r="LJP290" s="206"/>
      <c r="LJQ290" s="206"/>
      <c r="LJR290" s="206"/>
      <c r="LJS290" s="206"/>
      <c r="LJT290" s="206"/>
      <c r="LJU290" s="206"/>
      <c r="LJV290" s="206"/>
      <c r="LJW290" s="206"/>
      <c r="LJX290" s="206"/>
      <c r="LJY290" s="206"/>
      <c r="LJZ290" s="206"/>
      <c r="LKA290" s="206"/>
      <c r="LKB290" s="206"/>
      <c r="LKC290" s="206"/>
      <c r="LKD290" s="206"/>
      <c r="LKE290" s="206"/>
      <c r="LKF290" s="206"/>
      <c r="LKG290" s="206"/>
      <c r="LKH290" s="206"/>
      <c r="LKI290" s="206"/>
      <c r="LKJ290" s="206"/>
      <c r="LKK290" s="206"/>
      <c r="LKL290" s="206"/>
      <c r="LKM290" s="206"/>
      <c r="LKN290" s="206"/>
      <c r="LKO290" s="206"/>
      <c r="LKP290" s="206"/>
      <c r="LKQ290" s="206"/>
      <c r="LKR290" s="206"/>
      <c r="LKS290" s="206"/>
      <c r="LKT290" s="206"/>
      <c r="LKU290" s="206"/>
      <c r="LKV290" s="206"/>
      <c r="LKW290" s="206"/>
      <c r="LKX290" s="206"/>
      <c r="LKY290" s="206"/>
      <c r="LKZ290" s="206"/>
      <c r="LLA290" s="206"/>
      <c r="LLB290" s="206"/>
      <c r="LLC290" s="206"/>
      <c r="LLD290" s="206"/>
      <c r="LLE290" s="206"/>
      <c r="LLF290" s="206"/>
      <c r="LLG290" s="206"/>
      <c r="LLH290" s="206"/>
      <c r="LLI290" s="206"/>
      <c r="LLJ290" s="206"/>
      <c r="LLK290" s="206"/>
      <c r="LLL290" s="206"/>
      <c r="LLM290" s="206"/>
      <c r="LLN290" s="206"/>
      <c r="LLO290" s="206"/>
      <c r="LLP290" s="206"/>
      <c r="LLQ290" s="206"/>
      <c r="LLR290" s="206"/>
      <c r="LLS290" s="206"/>
      <c r="LLT290" s="206"/>
      <c r="LLU290" s="206"/>
      <c r="LLV290" s="206"/>
      <c r="LLW290" s="206"/>
      <c r="LLX290" s="206"/>
      <c r="LLY290" s="206"/>
      <c r="LLZ290" s="206"/>
      <c r="LMA290" s="206"/>
      <c r="LMB290" s="206"/>
      <c r="LMC290" s="206"/>
      <c r="LMD290" s="206"/>
      <c r="LME290" s="206"/>
      <c r="LMF290" s="206"/>
      <c r="LMG290" s="206"/>
      <c r="LMH290" s="206"/>
      <c r="LMI290" s="206"/>
      <c r="LMJ290" s="206"/>
      <c r="LMK290" s="206"/>
      <c r="LML290" s="206"/>
      <c r="LMM290" s="206"/>
      <c r="LMN290" s="206"/>
      <c r="LMO290" s="206"/>
      <c r="LMP290" s="206"/>
      <c r="LMQ290" s="206"/>
      <c r="LMR290" s="206"/>
      <c r="LMS290" s="206"/>
      <c r="LMT290" s="206"/>
      <c r="LMU290" s="206"/>
      <c r="LMV290" s="206"/>
      <c r="LMW290" s="206"/>
      <c r="LMX290" s="206"/>
      <c r="LMY290" s="206"/>
      <c r="LMZ290" s="206"/>
      <c r="LNA290" s="206"/>
      <c r="LNB290" s="206"/>
      <c r="LNC290" s="206"/>
      <c r="LND290" s="206"/>
      <c r="LNE290" s="206"/>
      <c r="LNF290" s="206"/>
      <c r="LNG290" s="206"/>
      <c r="LNH290" s="206"/>
      <c r="LNI290" s="206"/>
      <c r="LNJ290" s="206"/>
      <c r="LNK290" s="206"/>
      <c r="LNL290" s="206"/>
      <c r="LNM290" s="206"/>
      <c r="LNN290" s="206"/>
      <c r="LNO290" s="206"/>
      <c r="LNP290" s="206"/>
      <c r="LNQ290" s="206"/>
      <c r="LNR290" s="206"/>
      <c r="LNS290" s="206"/>
      <c r="LNT290" s="206"/>
      <c r="LNU290" s="206"/>
      <c r="LNV290" s="206"/>
      <c r="LNW290" s="206"/>
      <c r="LNX290" s="206"/>
      <c r="LNY290" s="206"/>
      <c r="LNZ290" s="206"/>
      <c r="LOA290" s="206"/>
      <c r="LOB290" s="206"/>
      <c r="LOC290" s="206"/>
      <c r="LOD290" s="206"/>
      <c r="LOE290" s="206"/>
      <c r="LOF290" s="206"/>
      <c r="LOG290" s="206"/>
      <c r="LOH290" s="206"/>
      <c r="LOI290" s="206"/>
      <c r="LOJ290" s="206"/>
      <c r="LOK290" s="206"/>
      <c r="LOL290" s="206"/>
      <c r="LOM290" s="206"/>
      <c r="LON290" s="206"/>
      <c r="LOO290" s="206"/>
      <c r="LOP290" s="206"/>
      <c r="LOQ290" s="206"/>
      <c r="LOR290" s="206"/>
      <c r="LOS290" s="206"/>
      <c r="LOT290" s="206"/>
      <c r="LOU290" s="206"/>
      <c r="LOV290" s="206"/>
      <c r="LOW290" s="206"/>
      <c r="LOX290" s="206"/>
      <c r="LOY290" s="206"/>
      <c r="LOZ290" s="206"/>
      <c r="LPA290" s="206"/>
      <c r="LPB290" s="206"/>
      <c r="LPC290" s="206"/>
      <c r="LPD290" s="206"/>
      <c r="LPE290" s="206"/>
      <c r="LPF290" s="206"/>
      <c r="LPG290" s="206"/>
      <c r="LPH290" s="206"/>
      <c r="LPI290" s="206"/>
      <c r="LPJ290" s="206"/>
      <c r="LPK290" s="206"/>
      <c r="LPL290" s="206"/>
      <c r="LPM290" s="206"/>
      <c r="LPN290" s="206"/>
      <c r="LPO290" s="206"/>
      <c r="LPP290" s="206"/>
      <c r="LPQ290" s="206"/>
      <c r="LPR290" s="206"/>
      <c r="LPS290" s="206"/>
      <c r="LPT290" s="206"/>
      <c r="LPU290" s="206"/>
      <c r="LPV290" s="206"/>
      <c r="LPW290" s="206"/>
      <c r="LPX290" s="206"/>
      <c r="LPY290" s="206"/>
      <c r="LPZ290" s="206"/>
      <c r="LQA290" s="206"/>
      <c r="LQB290" s="206"/>
      <c r="LQC290" s="206"/>
      <c r="LQD290" s="206"/>
      <c r="LQE290" s="206"/>
      <c r="LQF290" s="206"/>
      <c r="LQG290" s="206"/>
      <c r="LQH290" s="206"/>
      <c r="LQI290" s="206"/>
      <c r="LQJ290" s="206"/>
      <c r="LQK290" s="206"/>
      <c r="LQL290" s="206"/>
      <c r="LQM290" s="206"/>
      <c r="LQN290" s="206"/>
      <c r="LQO290" s="206"/>
      <c r="LQP290" s="206"/>
      <c r="LQQ290" s="206"/>
      <c r="LQR290" s="206"/>
      <c r="LQS290" s="206"/>
      <c r="LQT290" s="206"/>
      <c r="LQU290" s="206"/>
      <c r="LQV290" s="206"/>
      <c r="LQW290" s="206"/>
      <c r="LQX290" s="206"/>
      <c r="LQY290" s="206"/>
      <c r="LQZ290" s="206"/>
      <c r="LRA290" s="206"/>
      <c r="LRB290" s="206"/>
      <c r="LRC290" s="206"/>
      <c r="LRD290" s="206"/>
      <c r="LRE290" s="206"/>
      <c r="LRF290" s="206"/>
      <c r="LRG290" s="206"/>
      <c r="LRH290" s="206"/>
      <c r="LRI290" s="206"/>
      <c r="LRJ290" s="206"/>
      <c r="LRK290" s="206"/>
      <c r="LRL290" s="206"/>
      <c r="LRM290" s="206"/>
      <c r="LRN290" s="206"/>
      <c r="LRO290" s="206"/>
      <c r="LRP290" s="206"/>
      <c r="LRQ290" s="206"/>
      <c r="LRR290" s="206"/>
      <c r="LRS290" s="206"/>
      <c r="LRT290" s="206"/>
      <c r="LRU290" s="206"/>
      <c r="LRV290" s="206"/>
      <c r="LRW290" s="206"/>
      <c r="LRX290" s="206"/>
      <c r="LRY290" s="206"/>
      <c r="LRZ290" s="206"/>
      <c r="LSA290" s="206"/>
      <c r="LSB290" s="206"/>
      <c r="LSC290" s="206"/>
      <c r="LSD290" s="206"/>
      <c r="LSE290" s="206"/>
      <c r="LSF290" s="206"/>
      <c r="LSG290" s="206"/>
      <c r="LSH290" s="206"/>
      <c r="LSI290" s="206"/>
      <c r="LSJ290" s="206"/>
      <c r="LSK290" s="206"/>
      <c r="LSL290" s="206"/>
      <c r="LSM290" s="206"/>
      <c r="LSN290" s="206"/>
      <c r="LSO290" s="206"/>
      <c r="LSP290" s="206"/>
      <c r="LSQ290" s="206"/>
      <c r="LSR290" s="206"/>
      <c r="LSS290" s="206"/>
      <c r="LST290" s="206"/>
      <c r="LSU290" s="206"/>
      <c r="LSV290" s="206"/>
      <c r="LSW290" s="206"/>
      <c r="LSX290" s="206"/>
      <c r="LSY290" s="206"/>
      <c r="LSZ290" s="206"/>
      <c r="LTA290" s="206"/>
      <c r="LTB290" s="206"/>
      <c r="LTC290" s="206"/>
      <c r="LTD290" s="206"/>
      <c r="LTE290" s="206"/>
      <c r="LTF290" s="206"/>
      <c r="LTG290" s="206"/>
      <c r="LTH290" s="206"/>
      <c r="LTI290" s="206"/>
      <c r="LTJ290" s="206"/>
      <c r="LTK290" s="206"/>
      <c r="LTL290" s="206"/>
      <c r="LTM290" s="206"/>
      <c r="LTN290" s="206"/>
      <c r="LTO290" s="206"/>
      <c r="LTP290" s="206"/>
      <c r="LTQ290" s="206"/>
      <c r="LTR290" s="206"/>
      <c r="LTS290" s="206"/>
      <c r="LTT290" s="206"/>
      <c r="LTU290" s="206"/>
      <c r="LTV290" s="206"/>
      <c r="LTW290" s="206"/>
      <c r="LTX290" s="206"/>
      <c r="LTY290" s="206"/>
      <c r="LTZ290" s="206"/>
      <c r="LUA290" s="206"/>
      <c r="LUB290" s="206"/>
      <c r="LUC290" s="206"/>
      <c r="LUD290" s="206"/>
      <c r="LUE290" s="206"/>
      <c r="LUF290" s="206"/>
      <c r="LUG290" s="206"/>
      <c r="LUH290" s="206"/>
      <c r="LUI290" s="206"/>
      <c r="LUJ290" s="206"/>
      <c r="LUK290" s="206"/>
      <c r="LUL290" s="206"/>
      <c r="LUM290" s="206"/>
      <c r="LUN290" s="206"/>
      <c r="LUO290" s="206"/>
      <c r="LUP290" s="206"/>
      <c r="LUQ290" s="206"/>
      <c r="LUR290" s="206"/>
      <c r="LUS290" s="206"/>
      <c r="LUT290" s="206"/>
      <c r="LUU290" s="206"/>
      <c r="LUV290" s="206"/>
      <c r="LUW290" s="206"/>
      <c r="LUX290" s="206"/>
      <c r="LUY290" s="206"/>
      <c r="LUZ290" s="206"/>
      <c r="LVA290" s="206"/>
      <c r="LVB290" s="206"/>
      <c r="LVC290" s="206"/>
      <c r="LVD290" s="206"/>
      <c r="LVE290" s="206"/>
      <c r="LVF290" s="206"/>
      <c r="LVG290" s="206"/>
      <c r="LVH290" s="206"/>
      <c r="LVI290" s="206"/>
      <c r="LVJ290" s="206"/>
      <c r="LVK290" s="206"/>
      <c r="LVL290" s="206"/>
      <c r="LVM290" s="206"/>
      <c r="LVN290" s="206"/>
      <c r="LVO290" s="206"/>
      <c r="LVP290" s="206"/>
      <c r="LVQ290" s="206"/>
      <c r="LVR290" s="206"/>
      <c r="LVS290" s="206"/>
      <c r="LVT290" s="206"/>
      <c r="LVU290" s="206"/>
      <c r="LVV290" s="206"/>
      <c r="LVW290" s="206"/>
      <c r="LVX290" s="206"/>
      <c r="LVY290" s="206"/>
      <c r="LVZ290" s="206"/>
      <c r="LWA290" s="206"/>
      <c r="LWB290" s="206"/>
      <c r="LWC290" s="206"/>
      <c r="LWD290" s="206"/>
      <c r="LWE290" s="206"/>
      <c r="LWF290" s="206"/>
      <c r="LWG290" s="206"/>
      <c r="LWH290" s="206"/>
      <c r="LWI290" s="206"/>
      <c r="LWJ290" s="206"/>
      <c r="LWK290" s="206"/>
      <c r="LWL290" s="206"/>
      <c r="LWM290" s="206"/>
      <c r="LWN290" s="206"/>
      <c r="LWO290" s="206"/>
      <c r="LWP290" s="206"/>
      <c r="LWQ290" s="206"/>
      <c r="LWR290" s="206"/>
      <c r="LWS290" s="206"/>
      <c r="LWT290" s="206"/>
      <c r="LWU290" s="206"/>
      <c r="LWV290" s="206"/>
      <c r="LWW290" s="206"/>
      <c r="LWX290" s="206"/>
      <c r="LWY290" s="206"/>
      <c r="LWZ290" s="206"/>
      <c r="LXA290" s="206"/>
      <c r="LXB290" s="206"/>
      <c r="LXC290" s="206"/>
      <c r="LXD290" s="206"/>
      <c r="LXE290" s="206"/>
      <c r="LXF290" s="206"/>
      <c r="LXG290" s="206"/>
      <c r="LXH290" s="206"/>
      <c r="LXI290" s="206"/>
      <c r="LXJ290" s="206"/>
      <c r="LXK290" s="206"/>
      <c r="LXL290" s="206"/>
      <c r="LXM290" s="206"/>
      <c r="LXN290" s="206"/>
      <c r="LXO290" s="206"/>
      <c r="LXP290" s="206"/>
      <c r="LXQ290" s="206"/>
      <c r="LXR290" s="206"/>
      <c r="LXS290" s="206"/>
      <c r="LXT290" s="206"/>
      <c r="LXU290" s="206"/>
      <c r="LXV290" s="206"/>
      <c r="LXW290" s="206"/>
      <c r="LXX290" s="206"/>
      <c r="LXY290" s="206"/>
      <c r="LXZ290" s="206"/>
      <c r="LYA290" s="206"/>
      <c r="LYB290" s="206"/>
      <c r="LYC290" s="206"/>
      <c r="LYD290" s="206"/>
      <c r="LYE290" s="206"/>
      <c r="LYF290" s="206"/>
      <c r="LYG290" s="206"/>
      <c r="LYH290" s="206"/>
      <c r="LYI290" s="206"/>
      <c r="LYJ290" s="206"/>
      <c r="LYK290" s="206"/>
      <c r="LYL290" s="206"/>
      <c r="LYM290" s="206"/>
      <c r="LYN290" s="206"/>
      <c r="LYO290" s="206"/>
      <c r="LYP290" s="206"/>
      <c r="LYQ290" s="206"/>
      <c r="LYR290" s="206"/>
      <c r="LYS290" s="206"/>
      <c r="LYT290" s="206"/>
      <c r="LYU290" s="206"/>
      <c r="LYV290" s="206"/>
      <c r="LYW290" s="206"/>
      <c r="LYX290" s="206"/>
      <c r="LYY290" s="206"/>
      <c r="LYZ290" s="206"/>
      <c r="LZA290" s="206"/>
      <c r="LZB290" s="206"/>
      <c r="LZC290" s="206"/>
      <c r="LZD290" s="206"/>
      <c r="LZE290" s="206"/>
      <c r="LZF290" s="206"/>
      <c r="LZG290" s="206"/>
      <c r="LZH290" s="206"/>
      <c r="LZI290" s="206"/>
      <c r="LZJ290" s="206"/>
      <c r="LZK290" s="206"/>
      <c r="LZL290" s="206"/>
      <c r="LZM290" s="206"/>
      <c r="LZN290" s="206"/>
      <c r="LZO290" s="206"/>
      <c r="LZP290" s="206"/>
      <c r="LZQ290" s="206"/>
      <c r="LZR290" s="206"/>
      <c r="LZS290" s="206"/>
      <c r="LZT290" s="206"/>
      <c r="LZU290" s="206"/>
      <c r="LZV290" s="206"/>
      <c r="LZW290" s="206"/>
      <c r="LZX290" s="206"/>
      <c r="LZY290" s="206"/>
      <c r="LZZ290" s="206"/>
      <c r="MAA290" s="206"/>
      <c r="MAB290" s="206"/>
      <c r="MAC290" s="206"/>
      <c r="MAD290" s="206"/>
      <c r="MAE290" s="206"/>
      <c r="MAF290" s="206"/>
      <c r="MAG290" s="206"/>
      <c r="MAH290" s="206"/>
      <c r="MAI290" s="206"/>
      <c r="MAJ290" s="206"/>
      <c r="MAK290" s="206"/>
      <c r="MAL290" s="206"/>
      <c r="MAM290" s="206"/>
      <c r="MAN290" s="206"/>
      <c r="MAO290" s="206"/>
      <c r="MAP290" s="206"/>
      <c r="MAQ290" s="206"/>
      <c r="MAR290" s="206"/>
      <c r="MAS290" s="206"/>
      <c r="MAT290" s="206"/>
      <c r="MAU290" s="206"/>
      <c r="MAV290" s="206"/>
      <c r="MAW290" s="206"/>
      <c r="MAX290" s="206"/>
      <c r="MAY290" s="206"/>
      <c r="MAZ290" s="206"/>
      <c r="MBA290" s="206"/>
      <c r="MBB290" s="206"/>
      <c r="MBC290" s="206"/>
      <c r="MBD290" s="206"/>
      <c r="MBE290" s="206"/>
      <c r="MBF290" s="206"/>
      <c r="MBG290" s="206"/>
      <c r="MBH290" s="206"/>
      <c r="MBI290" s="206"/>
      <c r="MBJ290" s="206"/>
      <c r="MBK290" s="206"/>
      <c r="MBL290" s="206"/>
      <c r="MBM290" s="206"/>
      <c r="MBN290" s="206"/>
      <c r="MBO290" s="206"/>
      <c r="MBP290" s="206"/>
      <c r="MBQ290" s="206"/>
      <c r="MBR290" s="206"/>
      <c r="MBS290" s="206"/>
      <c r="MBT290" s="206"/>
      <c r="MBU290" s="206"/>
      <c r="MBV290" s="206"/>
      <c r="MBW290" s="206"/>
      <c r="MBX290" s="206"/>
      <c r="MBY290" s="206"/>
      <c r="MBZ290" s="206"/>
      <c r="MCA290" s="206"/>
      <c r="MCB290" s="206"/>
      <c r="MCC290" s="206"/>
      <c r="MCD290" s="206"/>
      <c r="MCE290" s="206"/>
      <c r="MCF290" s="206"/>
      <c r="MCG290" s="206"/>
      <c r="MCH290" s="206"/>
      <c r="MCI290" s="206"/>
      <c r="MCJ290" s="206"/>
      <c r="MCK290" s="206"/>
      <c r="MCL290" s="206"/>
      <c r="MCM290" s="206"/>
      <c r="MCN290" s="206"/>
      <c r="MCO290" s="206"/>
      <c r="MCP290" s="206"/>
      <c r="MCQ290" s="206"/>
      <c r="MCR290" s="206"/>
      <c r="MCS290" s="206"/>
      <c r="MCT290" s="206"/>
      <c r="MCU290" s="206"/>
      <c r="MCV290" s="206"/>
      <c r="MCW290" s="206"/>
      <c r="MCX290" s="206"/>
      <c r="MCY290" s="206"/>
      <c r="MCZ290" s="206"/>
      <c r="MDA290" s="206"/>
      <c r="MDB290" s="206"/>
      <c r="MDC290" s="206"/>
      <c r="MDD290" s="206"/>
      <c r="MDE290" s="206"/>
      <c r="MDF290" s="206"/>
      <c r="MDG290" s="206"/>
      <c r="MDH290" s="206"/>
      <c r="MDI290" s="206"/>
      <c r="MDJ290" s="206"/>
      <c r="MDK290" s="206"/>
      <c r="MDL290" s="206"/>
      <c r="MDM290" s="206"/>
      <c r="MDN290" s="206"/>
      <c r="MDO290" s="206"/>
      <c r="MDP290" s="206"/>
      <c r="MDQ290" s="206"/>
      <c r="MDR290" s="206"/>
      <c r="MDS290" s="206"/>
      <c r="MDT290" s="206"/>
      <c r="MDU290" s="206"/>
      <c r="MDV290" s="206"/>
      <c r="MDW290" s="206"/>
      <c r="MDX290" s="206"/>
      <c r="MDY290" s="206"/>
      <c r="MDZ290" s="206"/>
      <c r="MEA290" s="206"/>
      <c r="MEB290" s="206"/>
      <c r="MEC290" s="206"/>
      <c r="MED290" s="206"/>
      <c r="MEE290" s="206"/>
      <c r="MEF290" s="206"/>
      <c r="MEG290" s="206"/>
      <c r="MEH290" s="206"/>
      <c r="MEI290" s="206"/>
      <c r="MEJ290" s="206"/>
      <c r="MEK290" s="206"/>
      <c r="MEL290" s="206"/>
      <c r="MEM290" s="206"/>
      <c r="MEN290" s="206"/>
      <c r="MEO290" s="206"/>
      <c r="MEP290" s="206"/>
      <c r="MEQ290" s="206"/>
      <c r="MER290" s="206"/>
      <c r="MES290" s="206"/>
      <c r="MET290" s="206"/>
      <c r="MEU290" s="206"/>
      <c r="MEV290" s="206"/>
      <c r="MEW290" s="206"/>
      <c r="MEX290" s="206"/>
      <c r="MEY290" s="206"/>
      <c r="MEZ290" s="206"/>
      <c r="MFA290" s="206"/>
      <c r="MFB290" s="206"/>
      <c r="MFC290" s="206"/>
      <c r="MFD290" s="206"/>
      <c r="MFE290" s="206"/>
      <c r="MFF290" s="206"/>
      <c r="MFG290" s="206"/>
      <c r="MFH290" s="206"/>
      <c r="MFI290" s="206"/>
      <c r="MFJ290" s="206"/>
      <c r="MFK290" s="206"/>
      <c r="MFL290" s="206"/>
      <c r="MFM290" s="206"/>
      <c r="MFN290" s="206"/>
      <c r="MFO290" s="206"/>
      <c r="MFP290" s="206"/>
      <c r="MFQ290" s="206"/>
      <c r="MFR290" s="206"/>
      <c r="MFS290" s="206"/>
      <c r="MFT290" s="206"/>
      <c r="MFU290" s="206"/>
      <c r="MFV290" s="206"/>
      <c r="MFW290" s="206"/>
      <c r="MFX290" s="206"/>
      <c r="MFY290" s="206"/>
      <c r="MFZ290" s="206"/>
      <c r="MGA290" s="206"/>
      <c r="MGB290" s="206"/>
      <c r="MGC290" s="206"/>
      <c r="MGD290" s="206"/>
      <c r="MGE290" s="206"/>
      <c r="MGF290" s="206"/>
      <c r="MGG290" s="206"/>
      <c r="MGH290" s="206"/>
      <c r="MGI290" s="206"/>
      <c r="MGJ290" s="206"/>
      <c r="MGK290" s="206"/>
      <c r="MGL290" s="206"/>
      <c r="MGM290" s="206"/>
      <c r="MGN290" s="206"/>
      <c r="MGO290" s="206"/>
      <c r="MGP290" s="206"/>
      <c r="MGQ290" s="206"/>
      <c r="MGR290" s="206"/>
      <c r="MGS290" s="206"/>
      <c r="MGT290" s="206"/>
      <c r="MGU290" s="206"/>
      <c r="MGV290" s="206"/>
      <c r="MGW290" s="206"/>
      <c r="MGX290" s="206"/>
      <c r="MGY290" s="206"/>
      <c r="MGZ290" s="206"/>
      <c r="MHA290" s="206"/>
      <c r="MHB290" s="206"/>
      <c r="MHC290" s="206"/>
      <c r="MHD290" s="206"/>
      <c r="MHE290" s="206"/>
      <c r="MHF290" s="206"/>
      <c r="MHG290" s="206"/>
      <c r="MHH290" s="206"/>
      <c r="MHI290" s="206"/>
      <c r="MHJ290" s="206"/>
      <c r="MHK290" s="206"/>
      <c r="MHL290" s="206"/>
      <c r="MHM290" s="206"/>
      <c r="MHN290" s="206"/>
      <c r="MHO290" s="206"/>
      <c r="MHP290" s="206"/>
      <c r="MHQ290" s="206"/>
      <c r="MHR290" s="206"/>
      <c r="MHS290" s="206"/>
      <c r="MHT290" s="206"/>
      <c r="MHU290" s="206"/>
      <c r="MHV290" s="206"/>
      <c r="MHW290" s="206"/>
      <c r="MHX290" s="206"/>
      <c r="MHY290" s="206"/>
      <c r="MHZ290" s="206"/>
      <c r="MIA290" s="206"/>
      <c r="MIB290" s="206"/>
      <c r="MIC290" s="206"/>
      <c r="MID290" s="206"/>
      <c r="MIE290" s="206"/>
      <c r="MIF290" s="206"/>
      <c r="MIG290" s="206"/>
      <c r="MIH290" s="206"/>
      <c r="MII290" s="206"/>
      <c r="MIJ290" s="206"/>
      <c r="MIK290" s="206"/>
      <c r="MIL290" s="206"/>
      <c r="MIM290" s="206"/>
      <c r="MIN290" s="206"/>
      <c r="MIO290" s="206"/>
      <c r="MIP290" s="206"/>
      <c r="MIQ290" s="206"/>
      <c r="MIR290" s="206"/>
      <c r="MIS290" s="206"/>
      <c r="MIT290" s="206"/>
      <c r="MIU290" s="206"/>
      <c r="MIV290" s="206"/>
      <c r="MIW290" s="206"/>
      <c r="MIX290" s="206"/>
      <c r="MIY290" s="206"/>
      <c r="MIZ290" s="206"/>
      <c r="MJA290" s="206"/>
      <c r="MJB290" s="206"/>
      <c r="MJC290" s="206"/>
      <c r="MJD290" s="206"/>
      <c r="MJE290" s="206"/>
      <c r="MJF290" s="206"/>
      <c r="MJG290" s="206"/>
      <c r="MJH290" s="206"/>
      <c r="MJI290" s="206"/>
      <c r="MJJ290" s="206"/>
      <c r="MJK290" s="206"/>
      <c r="MJL290" s="206"/>
      <c r="MJM290" s="206"/>
      <c r="MJN290" s="206"/>
      <c r="MJO290" s="206"/>
      <c r="MJP290" s="206"/>
      <c r="MJQ290" s="206"/>
      <c r="MJR290" s="206"/>
      <c r="MJS290" s="206"/>
      <c r="MJT290" s="206"/>
      <c r="MJU290" s="206"/>
      <c r="MJV290" s="206"/>
      <c r="MJW290" s="206"/>
      <c r="MJX290" s="206"/>
      <c r="MJY290" s="206"/>
      <c r="MJZ290" s="206"/>
      <c r="MKA290" s="206"/>
      <c r="MKB290" s="206"/>
      <c r="MKC290" s="206"/>
      <c r="MKD290" s="206"/>
      <c r="MKE290" s="206"/>
      <c r="MKF290" s="206"/>
      <c r="MKG290" s="206"/>
      <c r="MKH290" s="206"/>
      <c r="MKI290" s="206"/>
      <c r="MKJ290" s="206"/>
      <c r="MKK290" s="206"/>
      <c r="MKL290" s="206"/>
      <c r="MKM290" s="206"/>
      <c r="MKN290" s="206"/>
      <c r="MKO290" s="206"/>
      <c r="MKP290" s="206"/>
      <c r="MKQ290" s="206"/>
      <c r="MKR290" s="206"/>
      <c r="MKS290" s="206"/>
      <c r="MKT290" s="206"/>
      <c r="MKU290" s="206"/>
      <c r="MKV290" s="206"/>
      <c r="MKW290" s="206"/>
      <c r="MKX290" s="206"/>
      <c r="MKY290" s="206"/>
      <c r="MKZ290" s="206"/>
      <c r="MLA290" s="206"/>
      <c r="MLB290" s="206"/>
      <c r="MLC290" s="206"/>
      <c r="MLD290" s="206"/>
      <c r="MLE290" s="206"/>
      <c r="MLF290" s="206"/>
      <c r="MLG290" s="206"/>
      <c r="MLH290" s="206"/>
      <c r="MLI290" s="206"/>
      <c r="MLJ290" s="206"/>
      <c r="MLK290" s="206"/>
      <c r="MLL290" s="206"/>
      <c r="MLM290" s="206"/>
      <c r="MLN290" s="206"/>
      <c r="MLO290" s="206"/>
      <c r="MLP290" s="206"/>
      <c r="MLQ290" s="206"/>
      <c r="MLR290" s="206"/>
      <c r="MLS290" s="206"/>
      <c r="MLT290" s="206"/>
      <c r="MLU290" s="206"/>
      <c r="MLV290" s="206"/>
      <c r="MLW290" s="206"/>
      <c r="MLX290" s="206"/>
      <c r="MLY290" s="206"/>
      <c r="MLZ290" s="206"/>
      <c r="MMA290" s="206"/>
      <c r="MMB290" s="206"/>
      <c r="MMC290" s="206"/>
      <c r="MMD290" s="206"/>
      <c r="MME290" s="206"/>
      <c r="MMF290" s="206"/>
      <c r="MMG290" s="206"/>
      <c r="MMH290" s="206"/>
      <c r="MMI290" s="206"/>
      <c r="MMJ290" s="206"/>
      <c r="MMK290" s="206"/>
      <c r="MML290" s="206"/>
      <c r="MMM290" s="206"/>
      <c r="MMN290" s="206"/>
      <c r="MMO290" s="206"/>
      <c r="MMP290" s="206"/>
      <c r="MMQ290" s="206"/>
      <c r="MMR290" s="206"/>
      <c r="MMS290" s="206"/>
      <c r="MMT290" s="206"/>
      <c r="MMU290" s="206"/>
      <c r="MMV290" s="206"/>
      <c r="MMW290" s="206"/>
      <c r="MMX290" s="206"/>
      <c r="MMY290" s="206"/>
      <c r="MMZ290" s="206"/>
      <c r="MNA290" s="206"/>
      <c r="MNB290" s="206"/>
      <c r="MNC290" s="206"/>
      <c r="MND290" s="206"/>
      <c r="MNE290" s="206"/>
      <c r="MNF290" s="206"/>
      <c r="MNG290" s="206"/>
      <c r="MNH290" s="206"/>
      <c r="MNI290" s="206"/>
      <c r="MNJ290" s="206"/>
      <c r="MNK290" s="206"/>
      <c r="MNL290" s="206"/>
      <c r="MNM290" s="206"/>
      <c r="MNN290" s="206"/>
      <c r="MNO290" s="206"/>
      <c r="MNP290" s="206"/>
      <c r="MNQ290" s="206"/>
      <c r="MNR290" s="206"/>
      <c r="MNS290" s="206"/>
      <c r="MNT290" s="206"/>
      <c r="MNU290" s="206"/>
      <c r="MNV290" s="206"/>
      <c r="MNW290" s="206"/>
      <c r="MNX290" s="206"/>
      <c r="MNY290" s="206"/>
      <c r="MNZ290" s="206"/>
      <c r="MOA290" s="206"/>
      <c r="MOB290" s="206"/>
      <c r="MOC290" s="206"/>
      <c r="MOD290" s="206"/>
      <c r="MOE290" s="206"/>
      <c r="MOF290" s="206"/>
      <c r="MOG290" s="206"/>
      <c r="MOH290" s="206"/>
      <c r="MOI290" s="206"/>
      <c r="MOJ290" s="206"/>
      <c r="MOK290" s="206"/>
      <c r="MOL290" s="206"/>
      <c r="MOM290" s="206"/>
      <c r="MON290" s="206"/>
      <c r="MOO290" s="206"/>
      <c r="MOP290" s="206"/>
      <c r="MOQ290" s="206"/>
      <c r="MOR290" s="206"/>
      <c r="MOS290" s="206"/>
      <c r="MOT290" s="206"/>
      <c r="MOU290" s="206"/>
      <c r="MOV290" s="206"/>
      <c r="MOW290" s="206"/>
      <c r="MOX290" s="206"/>
      <c r="MOY290" s="206"/>
      <c r="MOZ290" s="206"/>
      <c r="MPA290" s="206"/>
      <c r="MPB290" s="206"/>
      <c r="MPC290" s="206"/>
      <c r="MPD290" s="206"/>
      <c r="MPE290" s="206"/>
      <c r="MPF290" s="206"/>
      <c r="MPG290" s="206"/>
      <c r="MPH290" s="206"/>
      <c r="MPI290" s="206"/>
      <c r="MPJ290" s="206"/>
      <c r="MPK290" s="206"/>
      <c r="MPL290" s="206"/>
      <c r="MPM290" s="206"/>
      <c r="MPN290" s="206"/>
      <c r="MPO290" s="206"/>
      <c r="MPP290" s="206"/>
      <c r="MPQ290" s="206"/>
      <c r="MPR290" s="206"/>
      <c r="MPS290" s="206"/>
      <c r="MPT290" s="206"/>
      <c r="MPU290" s="206"/>
      <c r="MPV290" s="206"/>
      <c r="MPW290" s="206"/>
      <c r="MPX290" s="206"/>
      <c r="MPY290" s="206"/>
      <c r="MPZ290" s="206"/>
      <c r="MQA290" s="206"/>
      <c r="MQB290" s="206"/>
      <c r="MQC290" s="206"/>
      <c r="MQD290" s="206"/>
      <c r="MQE290" s="206"/>
      <c r="MQF290" s="206"/>
      <c r="MQG290" s="206"/>
      <c r="MQH290" s="206"/>
      <c r="MQI290" s="206"/>
      <c r="MQJ290" s="206"/>
      <c r="MQK290" s="206"/>
      <c r="MQL290" s="206"/>
      <c r="MQM290" s="206"/>
      <c r="MQN290" s="206"/>
      <c r="MQO290" s="206"/>
      <c r="MQP290" s="206"/>
      <c r="MQQ290" s="206"/>
      <c r="MQR290" s="206"/>
      <c r="MQS290" s="206"/>
      <c r="MQT290" s="206"/>
      <c r="MQU290" s="206"/>
      <c r="MQV290" s="206"/>
      <c r="MQW290" s="206"/>
      <c r="MQX290" s="206"/>
      <c r="MQY290" s="206"/>
      <c r="MQZ290" s="206"/>
      <c r="MRA290" s="206"/>
      <c r="MRB290" s="206"/>
      <c r="MRC290" s="206"/>
      <c r="MRD290" s="206"/>
      <c r="MRE290" s="206"/>
      <c r="MRF290" s="206"/>
      <c r="MRG290" s="206"/>
      <c r="MRH290" s="206"/>
      <c r="MRI290" s="206"/>
      <c r="MRJ290" s="206"/>
      <c r="MRK290" s="206"/>
      <c r="MRL290" s="206"/>
      <c r="MRM290" s="206"/>
      <c r="MRN290" s="206"/>
      <c r="MRO290" s="206"/>
      <c r="MRP290" s="206"/>
      <c r="MRQ290" s="206"/>
      <c r="MRR290" s="206"/>
      <c r="MRS290" s="206"/>
      <c r="MRT290" s="206"/>
      <c r="MRU290" s="206"/>
      <c r="MRV290" s="206"/>
      <c r="MRW290" s="206"/>
      <c r="MRX290" s="206"/>
      <c r="MRY290" s="206"/>
      <c r="MRZ290" s="206"/>
      <c r="MSA290" s="206"/>
      <c r="MSB290" s="206"/>
      <c r="MSC290" s="206"/>
      <c r="MSD290" s="206"/>
      <c r="MSE290" s="206"/>
      <c r="MSF290" s="206"/>
      <c r="MSG290" s="206"/>
      <c r="MSH290" s="206"/>
      <c r="MSI290" s="206"/>
      <c r="MSJ290" s="206"/>
      <c r="MSK290" s="206"/>
      <c r="MSL290" s="206"/>
      <c r="MSM290" s="206"/>
      <c r="MSN290" s="206"/>
      <c r="MSO290" s="206"/>
      <c r="MSP290" s="206"/>
      <c r="MSQ290" s="206"/>
      <c r="MSR290" s="206"/>
      <c r="MSS290" s="206"/>
      <c r="MST290" s="206"/>
      <c r="MSU290" s="206"/>
      <c r="MSV290" s="206"/>
      <c r="MSW290" s="206"/>
      <c r="MSX290" s="206"/>
      <c r="MSY290" s="206"/>
      <c r="MSZ290" s="206"/>
      <c r="MTA290" s="206"/>
      <c r="MTB290" s="206"/>
      <c r="MTC290" s="206"/>
      <c r="MTD290" s="206"/>
      <c r="MTE290" s="206"/>
      <c r="MTF290" s="206"/>
      <c r="MTG290" s="206"/>
      <c r="MTH290" s="206"/>
      <c r="MTI290" s="206"/>
      <c r="MTJ290" s="206"/>
      <c r="MTK290" s="206"/>
      <c r="MTL290" s="206"/>
      <c r="MTM290" s="206"/>
      <c r="MTN290" s="206"/>
      <c r="MTO290" s="206"/>
      <c r="MTP290" s="206"/>
      <c r="MTQ290" s="206"/>
      <c r="MTR290" s="206"/>
      <c r="MTS290" s="206"/>
      <c r="MTT290" s="206"/>
      <c r="MTU290" s="206"/>
      <c r="MTV290" s="206"/>
      <c r="MTW290" s="206"/>
      <c r="MTX290" s="206"/>
      <c r="MTY290" s="206"/>
      <c r="MTZ290" s="206"/>
      <c r="MUA290" s="206"/>
      <c r="MUB290" s="206"/>
      <c r="MUC290" s="206"/>
      <c r="MUD290" s="206"/>
      <c r="MUE290" s="206"/>
      <c r="MUF290" s="206"/>
      <c r="MUG290" s="206"/>
      <c r="MUH290" s="206"/>
      <c r="MUI290" s="206"/>
      <c r="MUJ290" s="206"/>
      <c r="MUK290" s="206"/>
      <c r="MUL290" s="206"/>
      <c r="MUM290" s="206"/>
      <c r="MUN290" s="206"/>
      <c r="MUO290" s="206"/>
      <c r="MUP290" s="206"/>
      <c r="MUQ290" s="206"/>
      <c r="MUR290" s="206"/>
      <c r="MUS290" s="206"/>
      <c r="MUT290" s="206"/>
      <c r="MUU290" s="206"/>
      <c r="MUV290" s="206"/>
      <c r="MUW290" s="206"/>
      <c r="MUX290" s="206"/>
      <c r="MUY290" s="206"/>
      <c r="MUZ290" s="206"/>
      <c r="MVA290" s="206"/>
      <c r="MVB290" s="206"/>
      <c r="MVC290" s="206"/>
      <c r="MVD290" s="206"/>
      <c r="MVE290" s="206"/>
      <c r="MVF290" s="206"/>
      <c r="MVG290" s="206"/>
      <c r="MVH290" s="206"/>
      <c r="MVI290" s="206"/>
      <c r="MVJ290" s="206"/>
      <c r="MVK290" s="206"/>
      <c r="MVL290" s="206"/>
      <c r="MVM290" s="206"/>
      <c r="MVN290" s="206"/>
      <c r="MVO290" s="206"/>
      <c r="MVP290" s="206"/>
      <c r="MVQ290" s="206"/>
      <c r="MVR290" s="206"/>
      <c r="MVS290" s="206"/>
      <c r="MVT290" s="206"/>
      <c r="MVU290" s="206"/>
      <c r="MVV290" s="206"/>
      <c r="MVW290" s="206"/>
      <c r="MVX290" s="206"/>
      <c r="MVY290" s="206"/>
      <c r="MVZ290" s="206"/>
      <c r="MWA290" s="206"/>
      <c r="MWB290" s="206"/>
      <c r="MWC290" s="206"/>
      <c r="MWD290" s="206"/>
      <c r="MWE290" s="206"/>
      <c r="MWF290" s="206"/>
      <c r="MWG290" s="206"/>
      <c r="MWH290" s="206"/>
      <c r="MWI290" s="206"/>
      <c r="MWJ290" s="206"/>
      <c r="MWK290" s="206"/>
      <c r="MWL290" s="206"/>
      <c r="MWM290" s="206"/>
      <c r="MWN290" s="206"/>
      <c r="MWO290" s="206"/>
      <c r="MWP290" s="206"/>
      <c r="MWQ290" s="206"/>
      <c r="MWR290" s="206"/>
      <c r="MWS290" s="206"/>
      <c r="MWT290" s="206"/>
      <c r="MWU290" s="206"/>
      <c r="MWV290" s="206"/>
      <c r="MWW290" s="206"/>
      <c r="MWX290" s="206"/>
      <c r="MWY290" s="206"/>
      <c r="MWZ290" s="206"/>
      <c r="MXA290" s="206"/>
      <c r="MXB290" s="206"/>
      <c r="MXC290" s="206"/>
      <c r="MXD290" s="206"/>
      <c r="MXE290" s="206"/>
      <c r="MXF290" s="206"/>
      <c r="MXG290" s="206"/>
      <c r="MXH290" s="206"/>
      <c r="MXI290" s="206"/>
      <c r="MXJ290" s="206"/>
      <c r="MXK290" s="206"/>
      <c r="MXL290" s="206"/>
      <c r="MXM290" s="206"/>
      <c r="MXN290" s="206"/>
      <c r="MXO290" s="206"/>
      <c r="MXP290" s="206"/>
      <c r="MXQ290" s="206"/>
      <c r="MXR290" s="206"/>
      <c r="MXS290" s="206"/>
      <c r="MXT290" s="206"/>
      <c r="MXU290" s="206"/>
      <c r="MXV290" s="206"/>
      <c r="MXW290" s="206"/>
      <c r="MXX290" s="206"/>
      <c r="MXY290" s="206"/>
      <c r="MXZ290" s="206"/>
      <c r="MYA290" s="206"/>
      <c r="MYB290" s="206"/>
      <c r="MYC290" s="206"/>
      <c r="MYD290" s="206"/>
      <c r="MYE290" s="206"/>
      <c r="MYF290" s="206"/>
      <c r="MYG290" s="206"/>
      <c r="MYH290" s="206"/>
      <c r="MYI290" s="206"/>
      <c r="MYJ290" s="206"/>
      <c r="MYK290" s="206"/>
      <c r="MYL290" s="206"/>
      <c r="MYM290" s="206"/>
      <c r="MYN290" s="206"/>
      <c r="MYO290" s="206"/>
      <c r="MYP290" s="206"/>
      <c r="MYQ290" s="206"/>
      <c r="MYR290" s="206"/>
      <c r="MYS290" s="206"/>
      <c r="MYT290" s="206"/>
      <c r="MYU290" s="206"/>
      <c r="MYV290" s="206"/>
      <c r="MYW290" s="206"/>
      <c r="MYX290" s="206"/>
      <c r="MYY290" s="206"/>
      <c r="MYZ290" s="206"/>
      <c r="MZA290" s="206"/>
      <c r="MZB290" s="206"/>
      <c r="MZC290" s="206"/>
      <c r="MZD290" s="206"/>
      <c r="MZE290" s="206"/>
      <c r="MZF290" s="206"/>
      <c r="MZG290" s="206"/>
      <c r="MZH290" s="206"/>
      <c r="MZI290" s="206"/>
      <c r="MZJ290" s="206"/>
      <c r="MZK290" s="206"/>
      <c r="MZL290" s="206"/>
      <c r="MZM290" s="206"/>
      <c r="MZN290" s="206"/>
      <c r="MZO290" s="206"/>
      <c r="MZP290" s="206"/>
      <c r="MZQ290" s="206"/>
      <c r="MZR290" s="206"/>
      <c r="MZS290" s="206"/>
      <c r="MZT290" s="206"/>
      <c r="MZU290" s="206"/>
      <c r="MZV290" s="206"/>
      <c r="MZW290" s="206"/>
      <c r="MZX290" s="206"/>
      <c r="MZY290" s="206"/>
      <c r="MZZ290" s="206"/>
      <c r="NAA290" s="206"/>
      <c r="NAB290" s="206"/>
      <c r="NAC290" s="206"/>
      <c r="NAD290" s="206"/>
      <c r="NAE290" s="206"/>
      <c r="NAF290" s="206"/>
      <c r="NAG290" s="206"/>
      <c r="NAH290" s="206"/>
      <c r="NAI290" s="206"/>
      <c r="NAJ290" s="206"/>
      <c r="NAK290" s="206"/>
      <c r="NAL290" s="206"/>
      <c r="NAM290" s="206"/>
      <c r="NAN290" s="206"/>
      <c r="NAO290" s="206"/>
      <c r="NAP290" s="206"/>
      <c r="NAQ290" s="206"/>
      <c r="NAR290" s="206"/>
      <c r="NAS290" s="206"/>
      <c r="NAT290" s="206"/>
      <c r="NAU290" s="206"/>
      <c r="NAV290" s="206"/>
      <c r="NAW290" s="206"/>
      <c r="NAX290" s="206"/>
      <c r="NAY290" s="206"/>
      <c r="NAZ290" s="206"/>
      <c r="NBA290" s="206"/>
      <c r="NBB290" s="206"/>
      <c r="NBC290" s="206"/>
      <c r="NBD290" s="206"/>
      <c r="NBE290" s="206"/>
      <c r="NBF290" s="206"/>
      <c r="NBG290" s="206"/>
      <c r="NBH290" s="206"/>
      <c r="NBI290" s="206"/>
      <c r="NBJ290" s="206"/>
      <c r="NBK290" s="206"/>
      <c r="NBL290" s="206"/>
      <c r="NBM290" s="206"/>
      <c r="NBN290" s="206"/>
      <c r="NBO290" s="206"/>
      <c r="NBP290" s="206"/>
      <c r="NBQ290" s="206"/>
      <c r="NBR290" s="206"/>
      <c r="NBS290" s="206"/>
      <c r="NBT290" s="206"/>
      <c r="NBU290" s="206"/>
      <c r="NBV290" s="206"/>
      <c r="NBW290" s="206"/>
      <c r="NBX290" s="206"/>
      <c r="NBY290" s="206"/>
      <c r="NBZ290" s="206"/>
      <c r="NCA290" s="206"/>
      <c r="NCB290" s="206"/>
      <c r="NCC290" s="206"/>
      <c r="NCD290" s="206"/>
      <c r="NCE290" s="206"/>
      <c r="NCF290" s="206"/>
      <c r="NCG290" s="206"/>
      <c r="NCH290" s="206"/>
      <c r="NCI290" s="206"/>
      <c r="NCJ290" s="206"/>
      <c r="NCK290" s="206"/>
      <c r="NCL290" s="206"/>
      <c r="NCM290" s="206"/>
      <c r="NCN290" s="206"/>
      <c r="NCO290" s="206"/>
      <c r="NCP290" s="206"/>
      <c r="NCQ290" s="206"/>
      <c r="NCR290" s="206"/>
      <c r="NCS290" s="206"/>
      <c r="NCT290" s="206"/>
      <c r="NCU290" s="206"/>
      <c r="NCV290" s="206"/>
      <c r="NCW290" s="206"/>
      <c r="NCX290" s="206"/>
      <c r="NCY290" s="206"/>
      <c r="NCZ290" s="206"/>
      <c r="NDA290" s="206"/>
      <c r="NDB290" s="206"/>
      <c r="NDC290" s="206"/>
      <c r="NDD290" s="206"/>
      <c r="NDE290" s="206"/>
      <c r="NDF290" s="206"/>
      <c r="NDG290" s="206"/>
      <c r="NDH290" s="206"/>
      <c r="NDI290" s="206"/>
      <c r="NDJ290" s="206"/>
      <c r="NDK290" s="206"/>
      <c r="NDL290" s="206"/>
      <c r="NDM290" s="206"/>
      <c r="NDN290" s="206"/>
      <c r="NDO290" s="206"/>
      <c r="NDP290" s="206"/>
      <c r="NDQ290" s="206"/>
      <c r="NDR290" s="206"/>
      <c r="NDS290" s="206"/>
      <c r="NDT290" s="206"/>
      <c r="NDU290" s="206"/>
      <c r="NDV290" s="206"/>
      <c r="NDW290" s="206"/>
      <c r="NDX290" s="206"/>
      <c r="NDY290" s="206"/>
      <c r="NDZ290" s="206"/>
      <c r="NEA290" s="206"/>
      <c r="NEB290" s="206"/>
      <c r="NEC290" s="206"/>
      <c r="NED290" s="206"/>
      <c r="NEE290" s="206"/>
      <c r="NEF290" s="206"/>
      <c r="NEG290" s="206"/>
      <c r="NEH290" s="206"/>
      <c r="NEI290" s="206"/>
      <c r="NEJ290" s="206"/>
      <c r="NEK290" s="206"/>
      <c r="NEL290" s="206"/>
      <c r="NEM290" s="206"/>
      <c r="NEN290" s="206"/>
      <c r="NEO290" s="206"/>
      <c r="NEP290" s="206"/>
      <c r="NEQ290" s="206"/>
      <c r="NER290" s="206"/>
      <c r="NES290" s="206"/>
      <c r="NET290" s="206"/>
      <c r="NEU290" s="206"/>
      <c r="NEV290" s="206"/>
      <c r="NEW290" s="206"/>
      <c r="NEX290" s="206"/>
      <c r="NEY290" s="206"/>
      <c r="NEZ290" s="206"/>
      <c r="NFA290" s="206"/>
      <c r="NFB290" s="206"/>
      <c r="NFC290" s="206"/>
      <c r="NFD290" s="206"/>
      <c r="NFE290" s="206"/>
      <c r="NFF290" s="206"/>
      <c r="NFG290" s="206"/>
      <c r="NFH290" s="206"/>
      <c r="NFI290" s="206"/>
      <c r="NFJ290" s="206"/>
      <c r="NFK290" s="206"/>
      <c r="NFL290" s="206"/>
      <c r="NFM290" s="206"/>
      <c r="NFN290" s="206"/>
      <c r="NFO290" s="206"/>
      <c r="NFP290" s="206"/>
      <c r="NFQ290" s="206"/>
      <c r="NFR290" s="206"/>
      <c r="NFS290" s="206"/>
      <c r="NFT290" s="206"/>
      <c r="NFU290" s="206"/>
      <c r="NFV290" s="206"/>
      <c r="NFW290" s="206"/>
      <c r="NFX290" s="206"/>
      <c r="NFY290" s="206"/>
      <c r="NFZ290" s="206"/>
      <c r="NGA290" s="206"/>
      <c r="NGB290" s="206"/>
      <c r="NGC290" s="206"/>
      <c r="NGD290" s="206"/>
      <c r="NGE290" s="206"/>
      <c r="NGF290" s="206"/>
      <c r="NGG290" s="206"/>
      <c r="NGH290" s="206"/>
      <c r="NGI290" s="206"/>
      <c r="NGJ290" s="206"/>
      <c r="NGK290" s="206"/>
      <c r="NGL290" s="206"/>
      <c r="NGM290" s="206"/>
      <c r="NGN290" s="206"/>
      <c r="NGO290" s="206"/>
      <c r="NGP290" s="206"/>
      <c r="NGQ290" s="206"/>
      <c r="NGR290" s="206"/>
      <c r="NGS290" s="206"/>
      <c r="NGT290" s="206"/>
      <c r="NGU290" s="206"/>
      <c r="NGV290" s="206"/>
      <c r="NGW290" s="206"/>
      <c r="NGX290" s="206"/>
      <c r="NGY290" s="206"/>
      <c r="NGZ290" s="206"/>
      <c r="NHA290" s="206"/>
      <c r="NHB290" s="206"/>
      <c r="NHC290" s="206"/>
      <c r="NHD290" s="206"/>
      <c r="NHE290" s="206"/>
      <c r="NHF290" s="206"/>
      <c r="NHG290" s="206"/>
      <c r="NHH290" s="206"/>
      <c r="NHI290" s="206"/>
      <c r="NHJ290" s="206"/>
      <c r="NHK290" s="206"/>
      <c r="NHL290" s="206"/>
      <c r="NHM290" s="206"/>
      <c r="NHN290" s="206"/>
      <c r="NHO290" s="206"/>
      <c r="NHP290" s="206"/>
      <c r="NHQ290" s="206"/>
      <c r="NHR290" s="206"/>
      <c r="NHS290" s="206"/>
      <c r="NHT290" s="206"/>
      <c r="NHU290" s="206"/>
      <c r="NHV290" s="206"/>
      <c r="NHW290" s="206"/>
      <c r="NHX290" s="206"/>
      <c r="NHY290" s="206"/>
      <c r="NHZ290" s="206"/>
      <c r="NIA290" s="206"/>
      <c r="NIB290" s="206"/>
      <c r="NIC290" s="206"/>
      <c r="NID290" s="206"/>
      <c r="NIE290" s="206"/>
      <c r="NIF290" s="206"/>
      <c r="NIG290" s="206"/>
      <c r="NIH290" s="206"/>
      <c r="NII290" s="206"/>
      <c r="NIJ290" s="206"/>
      <c r="NIK290" s="206"/>
      <c r="NIL290" s="206"/>
      <c r="NIM290" s="206"/>
      <c r="NIN290" s="206"/>
      <c r="NIO290" s="206"/>
      <c r="NIP290" s="206"/>
      <c r="NIQ290" s="206"/>
      <c r="NIR290" s="206"/>
      <c r="NIS290" s="206"/>
      <c r="NIT290" s="206"/>
      <c r="NIU290" s="206"/>
      <c r="NIV290" s="206"/>
      <c r="NIW290" s="206"/>
      <c r="NIX290" s="206"/>
      <c r="NIY290" s="206"/>
      <c r="NIZ290" s="206"/>
      <c r="NJA290" s="206"/>
      <c r="NJB290" s="206"/>
      <c r="NJC290" s="206"/>
      <c r="NJD290" s="206"/>
      <c r="NJE290" s="206"/>
      <c r="NJF290" s="206"/>
      <c r="NJG290" s="206"/>
      <c r="NJH290" s="206"/>
      <c r="NJI290" s="206"/>
      <c r="NJJ290" s="206"/>
      <c r="NJK290" s="206"/>
      <c r="NJL290" s="206"/>
      <c r="NJM290" s="206"/>
      <c r="NJN290" s="206"/>
      <c r="NJO290" s="206"/>
      <c r="NJP290" s="206"/>
      <c r="NJQ290" s="206"/>
      <c r="NJR290" s="206"/>
      <c r="NJS290" s="206"/>
      <c r="NJT290" s="206"/>
      <c r="NJU290" s="206"/>
      <c r="NJV290" s="206"/>
      <c r="NJW290" s="206"/>
      <c r="NJX290" s="206"/>
      <c r="NJY290" s="206"/>
      <c r="NJZ290" s="206"/>
      <c r="NKA290" s="206"/>
      <c r="NKB290" s="206"/>
      <c r="NKC290" s="206"/>
      <c r="NKD290" s="206"/>
      <c r="NKE290" s="206"/>
      <c r="NKF290" s="206"/>
      <c r="NKG290" s="206"/>
      <c r="NKH290" s="206"/>
      <c r="NKI290" s="206"/>
      <c r="NKJ290" s="206"/>
      <c r="NKK290" s="206"/>
      <c r="NKL290" s="206"/>
      <c r="NKM290" s="206"/>
      <c r="NKN290" s="206"/>
      <c r="NKO290" s="206"/>
      <c r="NKP290" s="206"/>
      <c r="NKQ290" s="206"/>
      <c r="NKR290" s="206"/>
      <c r="NKS290" s="206"/>
      <c r="NKT290" s="206"/>
      <c r="NKU290" s="206"/>
      <c r="NKV290" s="206"/>
      <c r="NKW290" s="206"/>
      <c r="NKX290" s="206"/>
      <c r="NKY290" s="206"/>
      <c r="NKZ290" s="206"/>
      <c r="NLA290" s="206"/>
      <c r="NLB290" s="206"/>
      <c r="NLC290" s="206"/>
      <c r="NLD290" s="206"/>
      <c r="NLE290" s="206"/>
      <c r="NLF290" s="206"/>
      <c r="NLG290" s="206"/>
      <c r="NLH290" s="206"/>
      <c r="NLI290" s="206"/>
      <c r="NLJ290" s="206"/>
      <c r="NLK290" s="206"/>
      <c r="NLL290" s="206"/>
      <c r="NLM290" s="206"/>
      <c r="NLN290" s="206"/>
      <c r="NLO290" s="206"/>
      <c r="NLP290" s="206"/>
      <c r="NLQ290" s="206"/>
      <c r="NLR290" s="206"/>
      <c r="NLS290" s="206"/>
      <c r="NLT290" s="206"/>
      <c r="NLU290" s="206"/>
      <c r="NLV290" s="206"/>
      <c r="NLW290" s="206"/>
      <c r="NLX290" s="206"/>
      <c r="NLY290" s="206"/>
      <c r="NLZ290" s="206"/>
      <c r="NMA290" s="206"/>
      <c r="NMB290" s="206"/>
      <c r="NMC290" s="206"/>
      <c r="NMD290" s="206"/>
      <c r="NME290" s="206"/>
      <c r="NMF290" s="206"/>
      <c r="NMG290" s="206"/>
      <c r="NMH290" s="206"/>
      <c r="NMI290" s="206"/>
      <c r="NMJ290" s="206"/>
      <c r="NMK290" s="206"/>
      <c r="NML290" s="206"/>
      <c r="NMM290" s="206"/>
      <c r="NMN290" s="206"/>
      <c r="NMO290" s="206"/>
      <c r="NMP290" s="206"/>
      <c r="NMQ290" s="206"/>
      <c r="NMR290" s="206"/>
      <c r="NMS290" s="206"/>
      <c r="NMT290" s="206"/>
      <c r="NMU290" s="206"/>
      <c r="NMV290" s="206"/>
      <c r="NMW290" s="206"/>
      <c r="NMX290" s="206"/>
      <c r="NMY290" s="206"/>
      <c r="NMZ290" s="206"/>
      <c r="NNA290" s="206"/>
      <c r="NNB290" s="206"/>
      <c r="NNC290" s="206"/>
      <c r="NND290" s="206"/>
      <c r="NNE290" s="206"/>
      <c r="NNF290" s="206"/>
      <c r="NNG290" s="206"/>
      <c r="NNH290" s="206"/>
      <c r="NNI290" s="206"/>
      <c r="NNJ290" s="206"/>
      <c r="NNK290" s="206"/>
      <c r="NNL290" s="206"/>
      <c r="NNM290" s="206"/>
      <c r="NNN290" s="206"/>
      <c r="NNO290" s="206"/>
      <c r="NNP290" s="206"/>
      <c r="NNQ290" s="206"/>
      <c r="NNR290" s="206"/>
      <c r="NNS290" s="206"/>
      <c r="NNT290" s="206"/>
      <c r="NNU290" s="206"/>
      <c r="NNV290" s="206"/>
      <c r="NNW290" s="206"/>
      <c r="NNX290" s="206"/>
      <c r="NNY290" s="206"/>
      <c r="NNZ290" s="206"/>
      <c r="NOA290" s="206"/>
      <c r="NOB290" s="206"/>
      <c r="NOC290" s="206"/>
      <c r="NOD290" s="206"/>
      <c r="NOE290" s="206"/>
      <c r="NOF290" s="206"/>
      <c r="NOG290" s="206"/>
      <c r="NOH290" s="206"/>
      <c r="NOI290" s="206"/>
      <c r="NOJ290" s="206"/>
      <c r="NOK290" s="206"/>
      <c r="NOL290" s="206"/>
      <c r="NOM290" s="206"/>
      <c r="NON290" s="206"/>
      <c r="NOO290" s="206"/>
      <c r="NOP290" s="206"/>
      <c r="NOQ290" s="206"/>
      <c r="NOR290" s="206"/>
      <c r="NOS290" s="206"/>
      <c r="NOT290" s="206"/>
      <c r="NOU290" s="206"/>
      <c r="NOV290" s="206"/>
      <c r="NOW290" s="206"/>
      <c r="NOX290" s="206"/>
      <c r="NOY290" s="206"/>
      <c r="NOZ290" s="206"/>
      <c r="NPA290" s="206"/>
      <c r="NPB290" s="206"/>
      <c r="NPC290" s="206"/>
      <c r="NPD290" s="206"/>
      <c r="NPE290" s="206"/>
      <c r="NPF290" s="206"/>
      <c r="NPG290" s="206"/>
      <c r="NPH290" s="206"/>
      <c r="NPI290" s="206"/>
      <c r="NPJ290" s="206"/>
      <c r="NPK290" s="206"/>
      <c r="NPL290" s="206"/>
      <c r="NPM290" s="206"/>
      <c r="NPN290" s="206"/>
      <c r="NPO290" s="206"/>
      <c r="NPP290" s="206"/>
      <c r="NPQ290" s="206"/>
      <c r="NPR290" s="206"/>
      <c r="NPS290" s="206"/>
      <c r="NPT290" s="206"/>
      <c r="NPU290" s="206"/>
      <c r="NPV290" s="206"/>
      <c r="NPW290" s="206"/>
      <c r="NPX290" s="206"/>
      <c r="NPY290" s="206"/>
      <c r="NPZ290" s="206"/>
      <c r="NQA290" s="206"/>
      <c r="NQB290" s="206"/>
      <c r="NQC290" s="206"/>
      <c r="NQD290" s="206"/>
      <c r="NQE290" s="206"/>
      <c r="NQF290" s="206"/>
      <c r="NQG290" s="206"/>
      <c r="NQH290" s="206"/>
      <c r="NQI290" s="206"/>
      <c r="NQJ290" s="206"/>
      <c r="NQK290" s="206"/>
      <c r="NQL290" s="206"/>
      <c r="NQM290" s="206"/>
      <c r="NQN290" s="206"/>
      <c r="NQO290" s="206"/>
      <c r="NQP290" s="206"/>
      <c r="NQQ290" s="206"/>
      <c r="NQR290" s="206"/>
      <c r="NQS290" s="206"/>
      <c r="NQT290" s="206"/>
      <c r="NQU290" s="206"/>
      <c r="NQV290" s="206"/>
      <c r="NQW290" s="206"/>
      <c r="NQX290" s="206"/>
      <c r="NQY290" s="206"/>
      <c r="NQZ290" s="206"/>
      <c r="NRA290" s="206"/>
      <c r="NRB290" s="206"/>
      <c r="NRC290" s="206"/>
      <c r="NRD290" s="206"/>
      <c r="NRE290" s="206"/>
      <c r="NRF290" s="206"/>
      <c r="NRG290" s="206"/>
      <c r="NRH290" s="206"/>
      <c r="NRI290" s="206"/>
      <c r="NRJ290" s="206"/>
      <c r="NRK290" s="206"/>
      <c r="NRL290" s="206"/>
      <c r="NRM290" s="206"/>
      <c r="NRN290" s="206"/>
      <c r="NRO290" s="206"/>
      <c r="NRP290" s="206"/>
      <c r="NRQ290" s="206"/>
      <c r="NRR290" s="206"/>
      <c r="NRS290" s="206"/>
      <c r="NRT290" s="206"/>
      <c r="NRU290" s="206"/>
      <c r="NRV290" s="206"/>
      <c r="NRW290" s="206"/>
      <c r="NRX290" s="206"/>
      <c r="NRY290" s="206"/>
      <c r="NRZ290" s="206"/>
      <c r="NSA290" s="206"/>
      <c r="NSB290" s="206"/>
      <c r="NSC290" s="206"/>
      <c r="NSD290" s="206"/>
      <c r="NSE290" s="206"/>
      <c r="NSF290" s="206"/>
      <c r="NSG290" s="206"/>
      <c r="NSH290" s="206"/>
      <c r="NSI290" s="206"/>
      <c r="NSJ290" s="206"/>
      <c r="NSK290" s="206"/>
      <c r="NSL290" s="206"/>
      <c r="NSM290" s="206"/>
      <c r="NSN290" s="206"/>
      <c r="NSO290" s="206"/>
      <c r="NSP290" s="206"/>
      <c r="NSQ290" s="206"/>
      <c r="NSR290" s="206"/>
      <c r="NSS290" s="206"/>
      <c r="NST290" s="206"/>
      <c r="NSU290" s="206"/>
      <c r="NSV290" s="206"/>
      <c r="NSW290" s="206"/>
      <c r="NSX290" s="206"/>
      <c r="NSY290" s="206"/>
      <c r="NSZ290" s="206"/>
      <c r="NTA290" s="206"/>
      <c r="NTB290" s="206"/>
      <c r="NTC290" s="206"/>
      <c r="NTD290" s="206"/>
      <c r="NTE290" s="206"/>
      <c r="NTF290" s="206"/>
      <c r="NTG290" s="206"/>
      <c r="NTH290" s="206"/>
      <c r="NTI290" s="206"/>
      <c r="NTJ290" s="206"/>
      <c r="NTK290" s="206"/>
      <c r="NTL290" s="206"/>
      <c r="NTM290" s="206"/>
      <c r="NTN290" s="206"/>
      <c r="NTO290" s="206"/>
      <c r="NTP290" s="206"/>
      <c r="NTQ290" s="206"/>
      <c r="NTR290" s="206"/>
      <c r="NTS290" s="206"/>
      <c r="NTT290" s="206"/>
      <c r="NTU290" s="206"/>
      <c r="NTV290" s="206"/>
      <c r="NTW290" s="206"/>
      <c r="NTX290" s="206"/>
      <c r="NTY290" s="206"/>
      <c r="NTZ290" s="206"/>
      <c r="NUA290" s="206"/>
      <c r="NUB290" s="206"/>
      <c r="NUC290" s="206"/>
      <c r="NUD290" s="206"/>
      <c r="NUE290" s="206"/>
      <c r="NUF290" s="206"/>
      <c r="NUG290" s="206"/>
      <c r="NUH290" s="206"/>
      <c r="NUI290" s="206"/>
      <c r="NUJ290" s="206"/>
      <c r="NUK290" s="206"/>
      <c r="NUL290" s="206"/>
      <c r="NUM290" s="206"/>
      <c r="NUN290" s="206"/>
      <c r="NUO290" s="206"/>
      <c r="NUP290" s="206"/>
      <c r="NUQ290" s="206"/>
      <c r="NUR290" s="206"/>
      <c r="NUS290" s="206"/>
      <c r="NUT290" s="206"/>
      <c r="NUU290" s="206"/>
      <c r="NUV290" s="206"/>
      <c r="NUW290" s="206"/>
      <c r="NUX290" s="206"/>
      <c r="NUY290" s="206"/>
      <c r="NUZ290" s="206"/>
      <c r="NVA290" s="206"/>
      <c r="NVB290" s="206"/>
      <c r="NVC290" s="206"/>
      <c r="NVD290" s="206"/>
      <c r="NVE290" s="206"/>
      <c r="NVF290" s="206"/>
      <c r="NVG290" s="206"/>
      <c r="NVH290" s="206"/>
      <c r="NVI290" s="206"/>
      <c r="NVJ290" s="206"/>
      <c r="NVK290" s="206"/>
      <c r="NVL290" s="206"/>
      <c r="NVM290" s="206"/>
      <c r="NVN290" s="206"/>
      <c r="NVO290" s="206"/>
      <c r="NVP290" s="206"/>
      <c r="NVQ290" s="206"/>
      <c r="NVR290" s="206"/>
      <c r="NVS290" s="206"/>
      <c r="NVT290" s="206"/>
      <c r="NVU290" s="206"/>
      <c r="NVV290" s="206"/>
      <c r="NVW290" s="206"/>
      <c r="NVX290" s="206"/>
      <c r="NVY290" s="206"/>
      <c r="NVZ290" s="206"/>
      <c r="NWA290" s="206"/>
      <c r="NWB290" s="206"/>
      <c r="NWC290" s="206"/>
      <c r="NWD290" s="206"/>
      <c r="NWE290" s="206"/>
      <c r="NWF290" s="206"/>
      <c r="NWG290" s="206"/>
      <c r="NWH290" s="206"/>
      <c r="NWI290" s="206"/>
      <c r="NWJ290" s="206"/>
      <c r="NWK290" s="206"/>
      <c r="NWL290" s="206"/>
      <c r="NWM290" s="206"/>
      <c r="NWN290" s="206"/>
      <c r="NWO290" s="206"/>
      <c r="NWP290" s="206"/>
      <c r="NWQ290" s="206"/>
      <c r="NWR290" s="206"/>
      <c r="NWS290" s="206"/>
      <c r="NWT290" s="206"/>
      <c r="NWU290" s="206"/>
      <c r="NWV290" s="206"/>
      <c r="NWW290" s="206"/>
      <c r="NWX290" s="206"/>
      <c r="NWY290" s="206"/>
      <c r="NWZ290" s="206"/>
      <c r="NXA290" s="206"/>
      <c r="NXB290" s="206"/>
      <c r="NXC290" s="206"/>
      <c r="NXD290" s="206"/>
      <c r="NXE290" s="206"/>
      <c r="NXF290" s="206"/>
      <c r="NXG290" s="206"/>
      <c r="NXH290" s="206"/>
      <c r="NXI290" s="206"/>
      <c r="NXJ290" s="206"/>
      <c r="NXK290" s="206"/>
      <c r="NXL290" s="206"/>
      <c r="NXM290" s="206"/>
      <c r="NXN290" s="206"/>
      <c r="NXO290" s="206"/>
      <c r="NXP290" s="206"/>
      <c r="NXQ290" s="206"/>
      <c r="NXR290" s="206"/>
      <c r="NXS290" s="206"/>
      <c r="NXT290" s="206"/>
      <c r="NXU290" s="206"/>
      <c r="NXV290" s="206"/>
      <c r="NXW290" s="206"/>
      <c r="NXX290" s="206"/>
      <c r="NXY290" s="206"/>
      <c r="NXZ290" s="206"/>
      <c r="NYA290" s="206"/>
      <c r="NYB290" s="206"/>
      <c r="NYC290" s="206"/>
      <c r="NYD290" s="206"/>
      <c r="NYE290" s="206"/>
      <c r="NYF290" s="206"/>
      <c r="NYG290" s="206"/>
      <c r="NYH290" s="206"/>
      <c r="NYI290" s="206"/>
      <c r="NYJ290" s="206"/>
      <c r="NYK290" s="206"/>
      <c r="NYL290" s="206"/>
      <c r="NYM290" s="206"/>
      <c r="NYN290" s="206"/>
      <c r="NYO290" s="206"/>
      <c r="NYP290" s="206"/>
      <c r="NYQ290" s="206"/>
      <c r="NYR290" s="206"/>
      <c r="NYS290" s="206"/>
      <c r="NYT290" s="206"/>
      <c r="NYU290" s="206"/>
      <c r="NYV290" s="206"/>
      <c r="NYW290" s="206"/>
      <c r="NYX290" s="206"/>
      <c r="NYY290" s="206"/>
      <c r="NYZ290" s="206"/>
      <c r="NZA290" s="206"/>
      <c r="NZB290" s="206"/>
      <c r="NZC290" s="206"/>
      <c r="NZD290" s="206"/>
      <c r="NZE290" s="206"/>
      <c r="NZF290" s="206"/>
      <c r="NZG290" s="206"/>
      <c r="NZH290" s="206"/>
      <c r="NZI290" s="206"/>
      <c r="NZJ290" s="206"/>
      <c r="NZK290" s="206"/>
      <c r="NZL290" s="206"/>
      <c r="NZM290" s="206"/>
      <c r="NZN290" s="206"/>
      <c r="NZO290" s="206"/>
      <c r="NZP290" s="206"/>
      <c r="NZQ290" s="206"/>
      <c r="NZR290" s="206"/>
      <c r="NZS290" s="206"/>
      <c r="NZT290" s="206"/>
      <c r="NZU290" s="206"/>
      <c r="NZV290" s="206"/>
      <c r="NZW290" s="206"/>
      <c r="NZX290" s="206"/>
      <c r="NZY290" s="206"/>
      <c r="NZZ290" s="206"/>
      <c r="OAA290" s="206"/>
      <c r="OAB290" s="206"/>
      <c r="OAC290" s="206"/>
      <c r="OAD290" s="206"/>
      <c r="OAE290" s="206"/>
      <c r="OAF290" s="206"/>
      <c r="OAG290" s="206"/>
      <c r="OAH290" s="206"/>
      <c r="OAI290" s="206"/>
      <c r="OAJ290" s="206"/>
      <c r="OAK290" s="206"/>
      <c r="OAL290" s="206"/>
      <c r="OAM290" s="206"/>
      <c r="OAN290" s="206"/>
      <c r="OAO290" s="206"/>
      <c r="OAP290" s="206"/>
      <c r="OAQ290" s="206"/>
      <c r="OAR290" s="206"/>
      <c r="OAS290" s="206"/>
      <c r="OAT290" s="206"/>
      <c r="OAU290" s="206"/>
      <c r="OAV290" s="206"/>
      <c r="OAW290" s="206"/>
      <c r="OAX290" s="206"/>
      <c r="OAY290" s="206"/>
      <c r="OAZ290" s="206"/>
      <c r="OBA290" s="206"/>
      <c r="OBB290" s="206"/>
      <c r="OBC290" s="206"/>
      <c r="OBD290" s="206"/>
      <c r="OBE290" s="206"/>
      <c r="OBF290" s="206"/>
      <c r="OBG290" s="206"/>
      <c r="OBH290" s="206"/>
      <c r="OBI290" s="206"/>
      <c r="OBJ290" s="206"/>
      <c r="OBK290" s="206"/>
      <c r="OBL290" s="206"/>
      <c r="OBM290" s="206"/>
      <c r="OBN290" s="206"/>
      <c r="OBO290" s="206"/>
      <c r="OBP290" s="206"/>
      <c r="OBQ290" s="206"/>
      <c r="OBR290" s="206"/>
      <c r="OBS290" s="206"/>
      <c r="OBT290" s="206"/>
      <c r="OBU290" s="206"/>
      <c r="OBV290" s="206"/>
      <c r="OBW290" s="206"/>
      <c r="OBX290" s="206"/>
      <c r="OBY290" s="206"/>
      <c r="OBZ290" s="206"/>
      <c r="OCA290" s="206"/>
      <c r="OCB290" s="206"/>
      <c r="OCC290" s="206"/>
      <c r="OCD290" s="206"/>
      <c r="OCE290" s="206"/>
      <c r="OCF290" s="206"/>
      <c r="OCG290" s="206"/>
      <c r="OCH290" s="206"/>
      <c r="OCI290" s="206"/>
      <c r="OCJ290" s="206"/>
      <c r="OCK290" s="206"/>
      <c r="OCL290" s="206"/>
      <c r="OCM290" s="206"/>
      <c r="OCN290" s="206"/>
      <c r="OCO290" s="206"/>
      <c r="OCP290" s="206"/>
      <c r="OCQ290" s="206"/>
      <c r="OCR290" s="206"/>
      <c r="OCS290" s="206"/>
      <c r="OCT290" s="206"/>
      <c r="OCU290" s="206"/>
      <c r="OCV290" s="206"/>
      <c r="OCW290" s="206"/>
      <c r="OCX290" s="206"/>
      <c r="OCY290" s="206"/>
      <c r="OCZ290" s="206"/>
      <c r="ODA290" s="206"/>
      <c r="ODB290" s="206"/>
      <c r="ODC290" s="206"/>
      <c r="ODD290" s="206"/>
      <c r="ODE290" s="206"/>
      <c r="ODF290" s="206"/>
      <c r="ODG290" s="206"/>
      <c r="ODH290" s="206"/>
      <c r="ODI290" s="206"/>
      <c r="ODJ290" s="206"/>
      <c r="ODK290" s="206"/>
      <c r="ODL290" s="206"/>
      <c r="ODM290" s="206"/>
      <c r="ODN290" s="206"/>
      <c r="ODO290" s="206"/>
      <c r="ODP290" s="206"/>
      <c r="ODQ290" s="206"/>
      <c r="ODR290" s="206"/>
      <c r="ODS290" s="206"/>
      <c r="ODT290" s="206"/>
      <c r="ODU290" s="206"/>
      <c r="ODV290" s="206"/>
      <c r="ODW290" s="206"/>
      <c r="ODX290" s="206"/>
      <c r="ODY290" s="206"/>
      <c r="ODZ290" s="206"/>
      <c r="OEA290" s="206"/>
      <c r="OEB290" s="206"/>
      <c r="OEC290" s="206"/>
      <c r="OED290" s="206"/>
      <c r="OEE290" s="206"/>
      <c r="OEF290" s="206"/>
      <c r="OEG290" s="206"/>
      <c r="OEH290" s="206"/>
      <c r="OEI290" s="206"/>
      <c r="OEJ290" s="206"/>
      <c r="OEK290" s="206"/>
      <c r="OEL290" s="206"/>
      <c r="OEM290" s="206"/>
      <c r="OEN290" s="206"/>
      <c r="OEO290" s="206"/>
      <c r="OEP290" s="206"/>
      <c r="OEQ290" s="206"/>
      <c r="OER290" s="206"/>
      <c r="OES290" s="206"/>
      <c r="OET290" s="206"/>
      <c r="OEU290" s="206"/>
      <c r="OEV290" s="206"/>
      <c r="OEW290" s="206"/>
      <c r="OEX290" s="206"/>
      <c r="OEY290" s="206"/>
      <c r="OEZ290" s="206"/>
      <c r="OFA290" s="206"/>
      <c r="OFB290" s="206"/>
      <c r="OFC290" s="206"/>
      <c r="OFD290" s="206"/>
      <c r="OFE290" s="206"/>
      <c r="OFF290" s="206"/>
      <c r="OFG290" s="206"/>
      <c r="OFH290" s="206"/>
      <c r="OFI290" s="206"/>
      <c r="OFJ290" s="206"/>
      <c r="OFK290" s="206"/>
      <c r="OFL290" s="206"/>
      <c r="OFM290" s="206"/>
      <c r="OFN290" s="206"/>
      <c r="OFO290" s="206"/>
      <c r="OFP290" s="206"/>
      <c r="OFQ290" s="206"/>
      <c r="OFR290" s="206"/>
      <c r="OFS290" s="206"/>
      <c r="OFT290" s="206"/>
      <c r="OFU290" s="206"/>
      <c r="OFV290" s="206"/>
      <c r="OFW290" s="206"/>
      <c r="OFX290" s="206"/>
      <c r="OFY290" s="206"/>
      <c r="OFZ290" s="206"/>
      <c r="OGA290" s="206"/>
      <c r="OGB290" s="206"/>
      <c r="OGC290" s="206"/>
      <c r="OGD290" s="206"/>
      <c r="OGE290" s="206"/>
      <c r="OGF290" s="206"/>
      <c r="OGG290" s="206"/>
      <c r="OGH290" s="206"/>
      <c r="OGI290" s="206"/>
      <c r="OGJ290" s="206"/>
      <c r="OGK290" s="206"/>
      <c r="OGL290" s="206"/>
      <c r="OGM290" s="206"/>
      <c r="OGN290" s="206"/>
      <c r="OGO290" s="206"/>
      <c r="OGP290" s="206"/>
      <c r="OGQ290" s="206"/>
      <c r="OGR290" s="206"/>
      <c r="OGS290" s="206"/>
      <c r="OGT290" s="206"/>
      <c r="OGU290" s="206"/>
      <c r="OGV290" s="206"/>
      <c r="OGW290" s="206"/>
      <c r="OGX290" s="206"/>
      <c r="OGY290" s="206"/>
      <c r="OGZ290" s="206"/>
      <c r="OHA290" s="206"/>
      <c r="OHB290" s="206"/>
      <c r="OHC290" s="206"/>
      <c r="OHD290" s="206"/>
      <c r="OHE290" s="206"/>
      <c r="OHF290" s="206"/>
      <c r="OHG290" s="206"/>
      <c r="OHH290" s="206"/>
      <c r="OHI290" s="206"/>
      <c r="OHJ290" s="206"/>
      <c r="OHK290" s="206"/>
      <c r="OHL290" s="206"/>
      <c r="OHM290" s="206"/>
      <c r="OHN290" s="206"/>
      <c r="OHO290" s="206"/>
      <c r="OHP290" s="206"/>
      <c r="OHQ290" s="206"/>
      <c r="OHR290" s="206"/>
      <c r="OHS290" s="206"/>
      <c r="OHT290" s="206"/>
      <c r="OHU290" s="206"/>
      <c r="OHV290" s="206"/>
      <c r="OHW290" s="206"/>
      <c r="OHX290" s="206"/>
      <c r="OHY290" s="206"/>
      <c r="OHZ290" s="206"/>
      <c r="OIA290" s="206"/>
      <c r="OIB290" s="206"/>
      <c r="OIC290" s="206"/>
      <c r="OID290" s="206"/>
      <c r="OIE290" s="206"/>
      <c r="OIF290" s="206"/>
      <c r="OIG290" s="206"/>
      <c r="OIH290" s="206"/>
      <c r="OII290" s="206"/>
      <c r="OIJ290" s="206"/>
      <c r="OIK290" s="206"/>
      <c r="OIL290" s="206"/>
      <c r="OIM290" s="206"/>
      <c r="OIN290" s="206"/>
      <c r="OIO290" s="206"/>
      <c r="OIP290" s="206"/>
      <c r="OIQ290" s="206"/>
      <c r="OIR290" s="206"/>
      <c r="OIS290" s="206"/>
      <c r="OIT290" s="206"/>
      <c r="OIU290" s="206"/>
      <c r="OIV290" s="206"/>
      <c r="OIW290" s="206"/>
      <c r="OIX290" s="206"/>
      <c r="OIY290" s="206"/>
      <c r="OIZ290" s="206"/>
      <c r="OJA290" s="206"/>
      <c r="OJB290" s="206"/>
      <c r="OJC290" s="206"/>
      <c r="OJD290" s="206"/>
      <c r="OJE290" s="206"/>
      <c r="OJF290" s="206"/>
      <c r="OJG290" s="206"/>
      <c r="OJH290" s="206"/>
      <c r="OJI290" s="206"/>
      <c r="OJJ290" s="206"/>
      <c r="OJK290" s="206"/>
      <c r="OJL290" s="206"/>
      <c r="OJM290" s="206"/>
      <c r="OJN290" s="206"/>
      <c r="OJO290" s="206"/>
      <c r="OJP290" s="206"/>
      <c r="OJQ290" s="206"/>
      <c r="OJR290" s="206"/>
      <c r="OJS290" s="206"/>
      <c r="OJT290" s="206"/>
      <c r="OJU290" s="206"/>
      <c r="OJV290" s="206"/>
      <c r="OJW290" s="206"/>
      <c r="OJX290" s="206"/>
      <c r="OJY290" s="206"/>
      <c r="OJZ290" s="206"/>
      <c r="OKA290" s="206"/>
      <c r="OKB290" s="206"/>
      <c r="OKC290" s="206"/>
      <c r="OKD290" s="206"/>
      <c r="OKE290" s="206"/>
      <c r="OKF290" s="206"/>
      <c r="OKG290" s="206"/>
      <c r="OKH290" s="206"/>
      <c r="OKI290" s="206"/>
      <c r="OKJ290" s="206"/>
      <c r="OKK290" s="206"/>
      <c r="OKL290" s="206"/>
      <c r="OKM290" s="206"/>
      <c r="OKN290" s="206"/>
      <c r="OKO290" s="206"/>
      <c r="OKP290" s="206"/>
      <c r="OKQ290" s="206"/>
      <c r="OKR290" s="206"/>
      <c r="OKS290" s="206"/>
      <c r="OKT290" s="206"/>
      <c r="OKU290" s="206"/>
      <c r="OKV290" s="206"/>
      <c r="OKW290" s="206"/>
      <c r="OKX290" s="206"/>
      <c r="OKY290" s="206"/>
      <c r="OKZ290" s="206"/>
      <c r="OLA290" s="206"/>
      <c r="OLB290" s="206"/>
      <c r="OLC290" s="206"/>
      <c r="OLD290" s="206"/>
      <c r="OLE290" s="206"/>
      <c r="OLF290" s="206"/>
      <c r="OLG290" s="206"/>
      <c r="OLH290" s="206"/>
      <c r="OLI290" s="206"/>
      <c r="OLJ290" s="206"/>
      <c r="OLK290" s="206"/>
      <c r="OLL290" s="206"/>
      <c r="OLM290" s="206"/>
      <c r="OLN290" s="206"/>
      <c r="OLO290" s="206"/>
      <c r="OLP290" s="206"/>
      <c r="OLQ290" s="206"/>
      <c r="OLR290" s="206"/>
      <c r="OLS290" s="206"/>
      <c r="OLT290" s="206"/>
      <c r="OLU290" s="206"/>
      <c r="OLV290" s="206"/>
      <c r="OLW290" s="206"/>
      <c r="OLX290" s="206"/>
      <c r="OLY290" s="206"/>
      <c r="OLZ290" s="206"/>
      <c r="OMA290" s="206"/>
      <c r="OMB290" s="206"/>
      <c r="OMC290" s="206"/>
      <c r="OMD290" s="206"/>
      <c r="OME290" s="206"/>
      <c r="OMF290" s="206"/>
      <c r="OMG290" s="206"/>
      <c r="OMH290" s="206"/>
      <c r="OMI290" s="206"/>
      <c r="OMJ290" s="206"/>
      <c r="OMK290" s="206"/>
      <c r="OML290" s="206"/>
      <c r="OMM290" s="206"/>
      <c r="OMN290" s="206"/>
      <c r="OMO290" s="206"/>
      <c r="OMP290" s="206"/>
      <c r="OMQ290" s="206"/>
      <c r="OMR290" s="206"/>
      <c r="OMS290" s="206"/>
      <c r="OMT290" s="206"/>
      <c r="OMU290" s="206"/>
      <c r="OMV290" s="206"/>
      <c r="OMW290" s="206"/>
      <c r="OMX290" s="206"/>
      <c r="OMY290" s="206"/>
      <c r="OMZ290" s="206"/>
      <c r="ONA290" s="206"/>
      <c r="ONB290" s="206"/>
      <c r="ONC290" s="206"/>
      <c r="OND290" s="206"/>
      <c r="ONE290" s="206"/>
      <c r="ONF290" s="206"/>
      <c r="ONG290" s="206"/>
      <c r="ONH290" s="206"/>
      <c r="ONI290" s="206"/>
      <c r="ONJ290" s="206"/>
      <c r="ONK290" s="206"/>
      <c r="ONL290" s="206"/>
      <c r="ONM290" s="206"/>
      <c r="ONN290" s="206"/>
      <c r="ONO290" s="206"/>
      <c r="ONP290" s="206"/>
      <c r="ONQ290" s="206"/>
      <c r="ONR290" s="206"/>
      <c r="ONS290" s="206"/>
      <c r="ONT290" s="206"/>
      <c r="ONU290" s="206"/>
      <c r="ONV290" s="206"/>
      <c r="ONW290" s="206"/>
      <c r="ONX290" s="206"/>
      <c r="ONY290" s="206"/>
      <c r="ONZ290" s="206"/>
      <c r="OOA290" s="206"/>
      <c r="OOB290" s="206"/>
      <c r="OOC290" s="206"/>
      <c r="OOD290" s="206"/>
      <c r="OOE290" s="206"/>
      <c r="OOF290" s="206"/>
      <c r="OOG290" s="206"/>
      <c r="OOH290" s="206"/>
      <c r="OOI290" s="206"/>
      <c r="OOJ290" s="206"/>
      <c r="OOK290" s="206"/>
      <c r="OOL290" s="206"/>
      <c r="OOM290" s="206"/>
      <c r="OON290" s="206"/>
      <c r="OOO290" s="206"/>
      <c r="OOP290" s="206"/>
      <c r="OOQ290" s="206"/>
      <c r="OOR290" s="206"/>
      <c r="OOS290" s="206"/>
      <c r="OOT290" s="206"/>
      <c r="OOU290" s="206"/>
      <c r="OOV290" s="206"/>
      <c r="OOW290" s="206"/>
      <c r="OOX290" s="206"/>
      <c r="OOY290" s="206"/>
      <c r="OOZ290" s="206"/>
      <c r="OPA290" s="206"/>
      <c r="OPB290" s="206"/>
      <c r="OPC290" s="206"/>
      <c r="OPD290" s="206"/>
      <c r="OPE290" s="206"/>
      <c r="OPF290" s="206"/>
      <c r="OPG290" s="206"/>
      <c r="OPH290" s="206"/>
      <c r="OPI290" s="206"/>
      <c r="OPJ290" s="206"/>
      <c r="OPK290" s="206"/>
      <c r="OPL290" s="206"/>
      <c r="OPM290" s="206"/>
      <c r="OPN290" s="206"/>
      <c r="OPO290" s="206"/>
      <c r="OPP290" s="206"/>
      <c r="OPQ290" s="206"/>
      <c r="OPR290" s="206"/>
      <c r="OPS290" s="206"/>
      <c r="OPT290" s="206"/>
      <c r="OPU290" s="206"/>
      <c r="OPV290" s="206"/>
      <c r="OPW290" s="206"/>
      <c r="OPX290" s="206"/>
      <c r="OPY290" s="206"/>
      <c r="OPZ290" s="206"/>
      <c r="OQA290" s="206"/>
      <c r="OQB290" s="206"/>
      <c r="OQC290" s="206"/>
      <c r="OQD290" s="206"/>
      <c r="OQE290" s="206"/>
      <c r="OQF290" s="206"/>
      <c r="OQG290" s="206"/>
      <c r="OQH290" s="206"/>
      <c r="OQI290" s="206"/>
      <c r="OQJ290" s="206"/>
      <c r="OQK290" s="206"/>
      <c r="OQL290" s="206"/>
      <c r="OQM290" s="206"/>
      <c r="OQN290" s="206"/>
      <c r="OQO290" s="206"/>
      <c r="OQP290" s="206"/>
      <c r="OQQ290" s="206"/>
      <c r="OQR290" s="206"/>
      <c r="OQS290" s="206"/>
      <c r="OQT290" s="206"/>
      <c r="OQU290" s="206"/>
      <c r="OQV290" s="206"/>
      <c r="OQW290" s="206"/>
      <c r="OQX290" s="206"/>
      <c r="OQY290" s="206"/>
      <c r="OQZ290" s="206"/>
      <c r="ORA290" s="206"/>
      <c r="ORB290" s="206"/>
      <c r="ORC290" s="206"/>
      <c r="ORD290" s="206"/>
      <c r="ORE290" s="206"/>
      <c r="ORF290" s="206"/>
      <c r="ORG290" s="206"/>
      <c r="ORH290" s="206"/>
      <c r="ORI290" s="206"/>
      <c r="ORJ290" s="206"/>
      <c r="ORK290" s="206"/>
      <c r="ORL290" s="206"/>
      <c r="ORM290" s="206"/>
      <c r="ORN290" s="206"/>
      <c r="ORO290" s="206"/>
      <c r="ORP290" s="206"/>
      <c r="ORQ290" s="206"/>
      <c r="ORR290" s="206"/>
      <c r="ORS290" s="206"/>
      <c r="ORT290" s="206"/>
      <c r="ORU290" s="206"/>
      <c r="ORV290" s="206"/>
      <c r="ORW290" s="206"/>
      <c r="ORX290" s="206"/>
      <c r="ORY290" s="206"/>
      <c r="ORZ290" s="206"/>
      <c r="OSA290" s="206"/>
      <c r="OSB290" s="206"/>
      <c r="OSC290" s="206"/>
      <c r="OSD290" s="206"/>
      <c r="OSE290" s="206"/>
      <c r="OSF290" s="206"/>
      <c r="OSG290" s="206"/>
      <c r="OSH290" s="206"/>
      <c r="OSI290" s="206"/>
      <c r="OSJ290" s="206"/>
      <c r="OSK290" s="206"/>
      <c r="OSL290" s="206"/>
      <c r="OSM290" s="206"/>
      <c r="OSN290" s="206"/>
      <c r="OSO290" s="206"/>
      <c r="OSP290" s="206"/>
      <c r="OSQ290" s="206"/>
      <c r="OSR290" s="206"/>
      <c r="OSS290" s="206"/>
      <c r="OST290" s="206"/>
      <c r="OSU290" s="206"/>
      <c r="OSV290" s="206"/>
      <c r="OSW290" s="206"/>
      <c r="OSX290" s="206"/>
      <c r="OSY290" s="206"/>
      <c r="OSZ290" s="206"/>
      <c r="OTA290" s="206"/>
      <c r="OTB290" s="206"/>
      <c r="OTC290" s="206"/>
      <c r="OTD290" s="206"/>
      <c r="OTE290" s="206"/>
      <c r="OTF290" s="206"/>
      <c r="OTG290" s="206"/>
      <c r="OTH290" s="206"/>
      <c r="OTI290" s="206"/>
      <c r="OTJ290" s="206"/>
      <c r="OTK290" s="206"/>
      <c r="OTL290" s="206"/>
      <c r="OTM290" s="206"/>
      <c r="OTN290" s="206"/>
      <c r="OTO290" s="206"/>
      <c r="OTP290" s="206"/>
      <c r="OTQ290" s="206"/>
      <c r="OTR290" s="206"/>
      <c r="OTS290" s="206"/>
      <c r="OTT290" s="206"/>
      <c r="OTU290" s="206"/>
      <c r="OTV290" s="206"/>
      <c r="OTW290" s="206"/>
      <c r="OTX290" s="206"/>
      <c r="OTY290" s="206"/>
      <c r="OTZ290" s="206"/>
      <c r="OUA290" s="206"/>
      <c r="OUB290" s="206"/>
      <c r="OUC290" s="206"/>
      <c r="OUD290" s="206"/>
      <c r="OUE290" s="206"/>
      <c r="OUF290" s="206"/>
      <c r="OUG290" s="206"/>
      <c r="OUH290" s="206"/>
      <c r="OUI290" s="206"/>
      <c r="OUJ290" s="206"/>
      <c r="OUK290" s="206"/>
      <c r="OUL290" s="206"/>
      <c r="OUM290" s="206"/>
      <c r="OUN290" s="206"/>
      <c r="OUO290" s="206"/>
      <c r="OUP290" s="206"/>
      <c r="OUQ290" s="206"/>
      <c r="OUR290" s="206"/>
      <c r="OUS290" s="206"/>
      <c r="OUT290" s="206"/>
      <c r="OUU290" s="206"/>
      <c r="OUV290" s="206"/>
      <c r="OUW290" s="206"/>
      <c r="OUX290" s="206"/>
      <c r="OUY290" s="206"/>
      <c r="OUZ290" s="206"/>
      <c r="OVA290" s="206"/>
      <c r="OVB290" s="206"/>
      <c r="OVC290" s="206"/>
      <c r="OVD290" s="206"/>
      <c r="OVE290" s="206"/>
      <c r="OVF290" s="206"/>
      <c r="OVG290" s="206"/>
      <c r="OVH290" s="206"/>
      <c r="OVI290" s="206"/>
      <c r="OVJ290" s="206"/>
      <c r="OVK290" s="206"/>
      <c r="OVL290" s="206"/>
      <c r="OVM290" s="206"/>
      <c r="OVN290" s="206"/>
      <c r="OVO290" s="206"/>
      <c r="OVP290" s="206"/>
      <c r="OVQ290" s="206"/>
      <c r="OVR290" s="206"/>
      <c r="OVS290" s="206"/>
      <c r="OVT290" s="206"/>
      <c r="OVU290" s="206"/>
      <c r="OVV290" s="206"/>
      <c r="OVW290" s="206"/>
      <c r="OVX290" s="206"/>
      <c r="OVY290" s="206"/>
      <c r="OVZ290" s="206"/>
      <c r="OWA290" s="206"/>
      <c r="OWB290" s="206"/>
      <c r="OWC290" s="206"/>
      <c r="OWD290" s="206"/>
      <c r="OWE290" s="206"/>
      <c r="OWF290" s="206"/>
      <c r="OWG290" s="206"/>
      <c r="OWH290" s="206"/>
      <c r="OWI290" s="206"/>
      <c r="OWJ290" s="206"/>
      <c r="OWK290" s="206"/>
      <c r="OWL290" s="206"/>
      <c r="OWM290" s="206"/>
      <c r="OWN290" s="206"/>
      <c r="OWO290" s="206"/>
      <c r="OWP290" s="206"/>
      <c r="OWQ290" s="206"/>
      <c r="OWR290" s="206"/>
      <c r="OWS290" s="206"/>
      <c r="OWT290" s="206"/>
      <c r="OWU290" s="206"/>
      <c r="OWV290" s="206"/>
      <c r="OWW290" s="206"/>
      <c r="OWX290" s="206"/>
      <c r="OWY290" s="206"/>
      <c r="OWZ290" s="206"/>
      <c r="OXA290" s="206"/>
      <c r="OXB290" s="206"/>
      <c r="OXC290" s="206"/>
      <c r="OXD290" s="206"/>
      <c r="OXE290" s="206"/>
      <c r="OXF290" s="206"/>
      <c r="OXG290" s="206"/>
      <c r="OXH290" s="206"/>
      <c r="OXI290" s="206"/>
      <c r="OXJ290" s="206"/>
      <c r="OXK290" s="206"/>
      <c r="OXL290" s="206"/>
      <c r="OXM290" s="206"/>
      <c r="OXN290" s="206"/>
      <c r="OXO290" s="206"/>
      <c r="OXP290" s="206"/>
      <c r="OXQ290" s="206"/>
      <c r="OXR290" s="206"/>
      <c r="OXS290" s="206"/>
      <c r="OXT290" s="206"/>
      <c r="OXU290" s="206"/>
      <c r="OXV290" s="206"/>
      <c r="OXW290" s="206"/>
      <c r="OXX290" s="206"/>
      <c r="OXY290" s="206"/>
      <c r="OXZ290" s="206"/>
      <c r="OYA290" s="206"/>
      <c r="OYB290" s="206"/>
      <c r="OYC290" s="206"/>
      <c r="OYD290" s="206"/>
      <c r="OYE290" s="206"/>
      <c r="OYF290" s="206"/>
      <c r="OYG290" s="206"/>
      <c r="OYH290" s="206"/>
      <c r="OYI290" s="206"/>
      <c r="OYJ290" s="206"/>
      <c r="OYK290" s="206"/>
      <c r="OYL290" s="206"/>
      <c r="OYM290" s="206"/>
      <c r="OYN290" s="206"/>
      <c r="OYO290" s="206"/>
      <c r="OYP290" s="206"/>
      <c r="OYQ290" s="206"/>
      <c r="OYR290" s="206"/>
      <c r="OYS290" s="206"/>
      <c r="OYT290" s="206"/>
      <c r="OYU290" s="206"/>
      <c r="OYV290" s="206"/>
      <c r="OYW290" s="206"/>
      <c r="OYX290" s="206"/>
      <c r="OYY290" s="206"/>
      <c r="OYZ290" s="206"/>
      <c r="OZA290" s="206"/>
      <c r="OZB290" s="206"/>
      <c r="OZC290" s="206"/>
      <c r="OZD290" s="206"/>
      <c r="OZE290" s="206"/>
      <c r="OZF290" s="206"/>
      <c r="OZG290" s="206"/>
      <c r="OZH290" s="206"/>
      <c r="OZI290" s="206"/>
      <c r="OZJ290" s="206"/>
      <c r="OZK290" s="206"/>
      <c r="OZL290" s="206"/>
      <c r="OZM290" s="206"/>
      <c r="OZN290" s="206"/>
      <c r="OZO290" s="206"/>
      <c r="OZP290" s="206"/>
      <c r="OZQ290" s="206"/>
      <c r="OZR290" s="206"/>
      <c r="OZS290" s="206"/>
      <c r="OZT290" s="206"/>
      <c r="OZU290" s="206"/>
      <c r="OZV290" s="206"/>
      <c r="OZW290" s="206"/>
      <c r="OZX290" s="206"/>
      <c r="OZY290" s="206"/>
      <c r="OZZ290" s="206"/>
      <c r="PAA290" s="206"/>
      <c r="PAB290" s="206"/>
      <c r="PAC290" s="206"/>
      <c r="PAD290" s="206"/>
      <c r="PAE290" s="206"/>
      <c r="PAF290" s="206"/>
      <c r="PAG290" s="206"/>
      <c r="PAH290" s="206"/>
      <c r="PAI290" s="206"/>
      <c r="PAJ290" s="206"/>
      <c r="PAK290" s="206"/>
      <c r="PAL290" s="206"/>
      <c r="PAM290" s="206"/>
      <c r="PAN290" s="206"/>
      <c r="PAO290" s="206"/>
      <c r="PAP290" s="206"/>
      <c r="PAQ290" s="206"/>
      <c r="PAR290" s="206"/>
      <c r="PAS290" s="206"/>
      <c r="PAT290" s="206"/>
      <c r="PAU290" s="206"/>
      <c r="PAV290" s="206"/>
      <c r="PAW290" s="206"/>
      <c r="PAX290" s="206"/>
      <c r="PAY290" s="206"/>
      <c r="PAZ290" s="206"/>
      <c r="PBA290" s="206"/>
      <c r="PBB290" s="206"/>
      <c r="PBC290" s="206"/>
      <c r="PBD290" s="206"/>
      <c r="PBE290" s="206"/>
      <c r="PBF290" s="206"/>
      <c r="PBG290" s="206"/>
      <c r="PBH290" s="206"/>
      <c r="PBI290" s="206"/>
      <c r="PBJ290" s="206"/>
      <c r="PBK290" s="206"/>
      <c r="PBL290" s="206"/>
      <c r="PBM290" s="206"/>
      <c r="PBN290" s="206"/>
      <c r="PBO290" s="206"/>
      <c r="PBP290" s="206"/>
      <c r="PBQ290" s="206"/>
      <c r="PBR290" s="206"/>
      <c r="PBS290" s="206"/>
      <c r="PBT290" s="206"/>
      <c r="PBU290" s="206"/>
      <c r="PBV290" s="206"/>
      <c r="PBW290" s="206"/>
      <c r="PBX290" s="206"/>
      <c r="PBY290" s="206"/>
      <c r="PBZ290" s="206"/>
      <c r="PCA290" s="206"/>
      <c r="PCB290" s="206"/>
      <c r="PCC290" s="206"/>
      <c r="PCD290" s="206"/>
      <c r="PCE290" s="206"/>
      <c r="PCF290" s="206"/>
      <c r="PCG290" s="206"/>
      <c r="PCH290" s="206"/>
      <c r="PCI290" s="206"/>
      <c r="PCJ290" s="206"/>
      <c r="PCK290" s="206"/>
      <c r="PCL290" s="206"/>
      <c r="PCM290" s="206"/>
      <c r="PCN290" s="206"/>
      <c r="PCO290" s="206"/>
      <c r="PCP290" s="206"/>
      <c r="PCQ290" s="206"/>
      <c r="PCR290" s="206"/>
      <c r="PCS290" s="206"/>
      <c r="PCT290" s="206"/>
      <c r="PCU290" s="206"/>
      <c r="PCV290" s="206"/>
      <c r="PCW290" s="206"/>
      <c r="PCX290" s="206"/>
      <c r="PCY290" s="206"/>
      <c r="PCZ290" s="206"/>
      <c r="PDA290" s="206"/>
      <c r="PDB290" s="206"/>
      <c r="PDC290" s="206"/>
      <c r="PDD290" s="206"/>
      <c r="PDE290" s="206"/>
      <c r="PDF290" s="206"/>
      <c r="PDG290" s="206"/>
      <c r="PDH290" s="206"/>
      <c r="PDI290" s="206"/>
      <c r="PDJ290" s="206"/>
      <c r="PDK290" s="206"/>
      <c r="PDL290" s="206"/>
      <c r="PDM290" s="206"/>
      <c r="PDN290" s="206"/>
      <c r="PDO290" s="206"/>
      <c r="PDP290" s="206"/>
      <c r="PDQ290" s="206"/>
      <c r="PDR290" s="206"/>
      <c r="PDS290" s="206"/>
      <c r="PDT290" s="206"/>
      <c r="PDU290" s="206"/>
      <c r="PDV290" s="206"/>
      <c r="PDW290" s="206"/>
      <c r="PDX290" s="206"/>
      <c r="PDY290" s="206"/>
      <c r="PDZ290" s="206"/>
      <c r="PEA290" s="206"/>
      <c r="PEB290" s="206"/>
      <c r="PEC290" s="206"/>
      <c r="PED290" s="206"/>
      <c r="PEE290" s="206"/>
      <c r="PEF290" s="206"/>
      <c r="PEG290" s="206"/>
      <c r="PEH290" s="206"/>
      <c r="PEI290" s="206"/>
      <c r="PEJ290" s="206"/>
      <c r="PEK290" s="206"/>
      <c r="PEL290" s="206"/>
      <c r="PEM290" s="206"/>
      <c r="PEN290" s="206"/>
      <c r="PEO290" s="206"/>
      <c r="PEP290" s="206"/>
      <c r="PEQ290" s="206"/>
      <c r="PER290" s="206"/>
      <c r="PES290" s="206"/>
      <c r="PET290" s="206"/>
      <c r="PEU290" s="206"/>
      <c r="PEV290" s="206"/>
      <c r="PEW290" s="206"/>
      <c r="PEX290" s="206"/>
      <c r="PEY290" s="206"/>
      <c r="PEZ290" s="206"/>
      <c r="PFA290" s="206"/>
      <c r="PFB290" s="206"/>
      <c r="PFC290" s="206"/>
      <c r="PFD290" s="206"/>
      <c r="PFE290" s="206"/>
      <c r="PFF290" s="206"/>
      <c r="PFG290" s="206"/>
      <c r="PFH290" s="206"/>
      <c r="PFI290" s="206"/>
      <c r="PFJ290" s="206"/>
      <c r="PFK290" s="206"/>
      <c r="PFL290" s="206"/>
      <c r="PFM290" s="206"/>
      <c r="PFN290" s="206"/>
      <c r="PFO290" s="206"/>
      <c r="PFP290" s="206"/>
      <c r="PFQ290" s="206"/>
      <c r="PFR290" s="206"/>
      <c r="PFS290" s="206"/>
      <c r="PFT290" s="206"/>
      <c r="PFU290" s="206"/>
      <c r="PFV290" s="206"/>
      <c r="PFW290" s="206"/>
      <c r="PFX290" s="206"/>
      <c r="PFY290" s="206"/>
      <c r="PFZ290" s="206"/>
      <c r="PGA290" s="206"/>
      <c r="PGB290" s="206"/>
      <c r="PGC290" s="206"/>
      <c r="PGD290" s="206"/>
      <c r="PGE290" s="206"/>
      <c r="PGF290" s="206"/>
      <c r="PGG290" s="206"/>
      <c r="PGH290" s="206"/>
      <c r="PGI290" s="206"/>
      <c r="PGJ290" s="206"/>
      <c r="PGK290" s="206"/>
      <c r="PGL290" s="206"/>
      <c r="PGM290" s="206"/>
      <c r="PGN290" s="206"/>
      <c r="PGO290" s="206"/>
      <c r="PGP290" s="206"/>
      <c r="PGQ290" s="206"/>
      <c r="PGR290" s="206"/>
      <c r="PGS290" s="206"/>
      <c r="PGT290" s="206"/>
      <c r="PGU290" s="206"/>
      <c r="PGV290" s="206"/>
      <c r="PGW290" s="206"/>
      <c r="PGX290" s="206"/>
      <c r="PGY290" s="206"/>
      <c r="PGZ290" s="206"/>
      <c r="PHA290" s="206"/>
      <c r="PHB290" s="206"/>
      <c r="PHC290" s="206"/>
      <c r="PHD290" s="206"/>
      <c r="PHE290" s="206"/>
      <c r="PHF290" s="206"/>
      <c r="PHG290" s="206"/>
      <c r="PHH290" s="206"/>
      <c r="PHI290" s="206"/>
      <c r="PHJ290" s="206"/>
      <c r="PHK290" s="206"/>
      <c r="PHL290" s="206"/>
      <c r="PHM290" s="206"/>
      <c r="PHN290" s="206"/>
      <c r="PHO290" s="206"/>
      <c r="PHP290" s="206"/>
      <c r="PHQ290" s="206"/>
      <c r="PHR290" s="206"/>
      <c r="PHS290" s="206"/>
      <c r="PHT290" s="206"/>
      <c r="PHU290" s="206"/>
      <c r="PHV290" s="206"/>
      <c r="PHW290" s="206"/>
      <c r="PHX290" s="206"/>
      <c r="PHY290" s="206"/>
      <c r="PHZ290" s="206"/>
      <c r="PIA290" s="206"/>
      <c r="PIB290" s="206"/>
      <c r="PIC290" s="206"/>
      <c r="PID290" s="206"/>
      <c r="PIE290" s="206"/>
      <c r="PIF290" s="206"/>
      <c r="PIG290" s="206"/>
      <c r="PIH290" s="206"/>
      <c r="PII290" s="206"/>
      <c r="PIJ290" s="206"/>
      <c r="PIK290" s="206"/>
      <c r="PIL290" s="206"/>
      <c r="PIM290" s="206"/>
      <c r="PIN290" s="206"/>
      <c r="PIO290" s="206"/>
      <c r="PIP290" s="206"/>
      <c r="PIQ290" s="206"/>
      <c r="PIR290" s="206"/>
      <c r="PIS290" s="206"/>
      <c r="PIT290" s="206"/>
      <c r="PIU290" s="206"/>
      <c r="PIV290" s="206"/>
      <c r="PIW290" s="206"/>
      <c r="PIX290" s="206"/>
      <c r="PIY290" s="206"/>
      <c r="PIZ290" s="206"/>
      <c r="PJA290" s="206"/>
      <c r="PJB290" s="206"/>
      <c r="PJC290" s="206"/>
      <c r="PJD290" s="206"/>
      <c r="PJE290" s="206"/>
      <c r="PJF290" s="206"/>
      <c r="PJG290" s="206"/>
      <c r="PJH290" s="206"/>
      <c r="PJI290" s="206"/>
      <c r="PJJ290" s="206"/>
      <c r="PJK290" s="206"/>
      <c r="PJL290" s="206"/>
      <c r="PJM290" s="206"/>
      <c r="PJN290" s="206"/>
      <c r="PJO290" s="206"/>
      <c r="PJP290" s="206"/>
      <c r="PJQ290" s="206"/>
      <c r="PJR290" s="206"/>
      <c r="PJS290" s="206"/>
      <c r="PJT290" s="206"/>
      <c r="PJU290" s="206"/>
      <c r="PJV290" s="206"/>
      <c r="PJW290" s="206"/>
      <c r="PJX290" s="206"/>
      <c r="PJY290" s="206"/>
      <c r="PJZ290" s="206"/>
      <c r="PKA290" s="206"/>
      <c r="PKB290" s="206"/>
      <c r="PKC290" s="206"/>
      <c r="PKD290" s="206"/>
      <c r="PKE290" s="206"/>
      <c r="PKF290" s="206"/>
      <c r="PKG290" s="206"/>
      <c r="PKH290" s="206"/>
      <c r="PKI290" s="206"/>
      <c r="PKJ290" s="206"/>
      <c r="PKK290" s="206"/>
      <c r="PKL290" s="206"/>
      <c r="PKM290" s="206"/>
      <c r="PKN290" s="206"/>
      <c r="PKO290" s="206"/>
      <c r="PKP290" s="206"/>
      <c r="PKQ290" s="206"/>
      <c r="PKR290" s="206"/>
      <c r="PKS290" s="206"/>
      <c r="PKT290" s="206"/>
      <c r="PKU290" s="206"/>
      <c r="PKV290" s="206"/>
      <c r="PKW290" s="206"/>
      <c r="PKX290" s="206"/>
      <c r="PKY290" s="206"/>
      <c r="PKZ290" s="206"/>
      <c r="PLA290" s="206"/>
      <c r="PLB290" s="206"/>
      <c r="PLC290" s="206"/>
      <c r="PLD290" s="206"/>
      <c r="PLE290" s="206"/>
      <c r="PLF290" s="206"/>
      <c r="PLG290" s="206"/>
      <c r="PLH290" s="206"/>
      <c r="PLI290" s="206"/>
      <c r="PLJ290" s="206"/>
      <c r="PLK290" s="206"/>
      <c r="PLL290" s="206"/>
      <c r="PLM290" s="206"/>
      <c r="PLN290" s="206"/>
      <c r="PLO290" s="206"/>
      <c r="PLP290" s="206"/>
      <c r="PLQ290" s="206"/>
      <c r="PLR290" s="206"/>
      <c r="PLS290" s="206"/>
      <c r="PLT290" s="206"/>
      <c r="PLU290" s="206"/>
      <c r="PLV290" s="206"/>
      <c r="PLW290" s="206"/>
      <c r="PLX290" s="206"/>
      <c r="PLY290" s="206"/>
      <c r="PLZ290" s="206"/>
      <c r="PMA290" s="206"/>
      <c r="PMB290" s="206"/>
      <c r="PMC290" s="206"/>
      <c r="PMD290" s="206"/>
      <c r="PME290" s="206"/>
      <c r="PMF290" s="206"/>
      <c r="PMG290" s="206"/>
      <c r="PMH290" s="206"/>
      <c r="PMI290" s="206"/>
      <c r="PMJ290" s="206"/>
      <c r="PMK290" s="206"/>
      <c r="PML290" s="206"/>
      <c r="PMM290" s="206"/>
      <c r="PMN290" s="206"/>
      <c r="PMO290" s="206"/>
      <c r="PMP290" s="206"/>
      <c r="PMQ290" s="206"/>
      <c r="PMR290" s="206"/>
      <c r="PMS290" s="206"/>
      <c r="PMT290" s="206"/>
      <c r="PMU290" s="206"/>
      <c r="PMV290" s="206"/>
      <c r="PMW290" s="206"/>
      <c r="PMX290" s="206"/>
      <c r="PMY290" s="206"/>
      <c r="PMZ290" s="206"/>
      <c r="PNA290" s="206"/>
      <c r="PNB290" s="206"/>
      <c r="PNC290" s="206"/>
      <c r="PND290" s="206"/>
      <c r="PNE290" s="206"/>
      <c r="PNF290" s="206"/>
      <c r="PNG290" s="206"/>
      <c r="PNH290" s="206"/>
      <c r="PNI290" s="206"/>
      <c r="PNJ290" s="206"/>
      <c r="PNK290" s="206"/>
      <c r="PNL290" s="206"/>
      <c r="PNM290" s="206"/>
      <c r="PNN290" s="206"/>
      <c r="PNO290" s="206"/>
      <c r="PNP290" s="206"/>
      <c r="PNQ290" s="206"/>
      <c r="PNR290" s="206"/>
      <c r="PNS290" s="206"/>
      <c r="PNT290" s="206"/>
      <c r="PNU290" s="206"/>
      <c r="PNV290" s="206"/>
      <c r="PNW290" s="206"/>
      <c r="PNX290" s="206"/>
      <c r="PNY290" s="206"/>
      <c r="PNZ290" s="206"/>
      <c r="POA290" s="206"/>
      <c r="POB290" s="206"/>
      <c r="POC290" s="206"/>
      <c r="POD290" s="206"/>
      <c r="POE290" s="206"/>
      <c r="POF290" s="206"/>
      <c r="POG290" s="206"/>
      <c r="POH290" s="206"/>
      <c r="POI290" s="206"/>
      <c r="POJ290" s="206"/>
      <c r="POK290" s="206"/>
      <c r="POL290" s="206"/>
      <c r="POM290" s="206"/>
      <c r="PON290" s="206"/>
      <c r="POO290" s="206"/>
      <c r="POP290" s="206"/>
      <c r="POQ290" s="206"/>
      <c r="POR290" s="206"/>
      <c r="POS290" s="206"/>
      <c r="POT290" s="206"/>
      <c r="POU290" s="206"/>
      <c r="POV290" s="206"/>
      <c r="POW290" s="206"/>
      <c r="POX290" s="206"/>
      <c r="POY290" s="206"/>
      <c r="POZ290" s="206"/>
      <c r="PPA290" s="206"/>
      <c r="PPB290" s="206"/>
      <c r="PPC290" s="206"/>
      <c r="PPD290" s="206"/>
      <c r="PPE290" s="206"/>
      <c r="PPF290" s="206"/>
      <c r="PPG290" s="206"/>
      <c r="PPH290" s="206"/>
      <c r="PPI290" s="206"/>
      <c r="PPJ290" s="206"/>
      <c r="PPK290" s="206"/>
      <c r="PPL290" s="206"/>
      <c r="PPM290" s="206"/>
      <c r="PPN290" s="206"/>
      <c r="PPO290" s="206"/>
      <c r="PPP290" s="206"/>
      <c r="PPQ290" s="206"/>
      <c r="PPR290" s="206"/>
      <c r="PPS290" s="206"/>
      <c r="PPT290" s="206"/>
      <c r="PPU290" s="206"/>
      <c r="PPV290" s="206"/>
      <c r="PPW290" s="206"/>
      <c r="PPX290" s="206"/>
      <c r="PPY290" s="206"/>
      <c r="PPZ290" s="206"/>
      <c r="PQA290" s="206"/>
      <c r="PQB290" s="206"/>
      <c r="PQC290" s="206"/>
      <c r="PQD290" s="206"/>
      <c r="PQE290" s="206"/>
      <c r="PQF290" s="206"/>
      <c r="PQG290" s="206"/>
      <c r="PQH290" s="206"/>
      <c r="PQI290" s="206"/>
      <c r="PQJ290" s="206"/>
      <c r="PQK290" s="206"/>
      <c r="PQL290" s="206"/>
      <c r="PQM290" s="206"/>
      <c r="PQN290" s="206"/>
      <c r="PQO290" s="206"/>
      <c r="PQP290" s="206"/>
      <c r="PQQ290" s="206"/>
      <c r="PQR290" s="206"/>
      <c r="PQS290" s="206"/>
      <c r="PQT290" s="206"/>
      <c r="PQU290" s="206"/>
      <c r="PQV290" s="206"/>
      <c r="PQW290" s="206"/>
      <c r="PQX290" s="206"/>
      <c r="PQY290" s="206"/>
      <c r="PQZ290" s="206"/>
      <c r="PRA290" s="206"/>
      <c r="PRB290" s="206"/>
      <c r="PRC290" s="206"/>
      <c r="PRD290" s="206"/>
      <c r="PRE290" s="206"/>
      <c r="PRF290" s="206"/>
      <c r="PRG290" s="206"/>
      <c r="PRH290" s="206"/>
      <c r="PRI290" s="206"/>
      <c r="PRJ290" s="206"/>
      <c r="PRK290" s="206"/>
      <c r="PRL290" s="206"/>
      <c r="PRM290" s="206"/>
      <c r="PRN290" s="206"/>
      <c r="PRO290" s="206"/>
      <c r="PRP290" s="206"/>
      <c r="PRQ290" s="206"/>
      <c r="PRR290" s="206"/>
      <c r="PRS290" s="206"/>
      <c r="PRT290" s="206"/>
      <c r="PRU290" s="206"/>
      <c r="PRV290" s="206"/>
      <c r="PRW290" s="206"/>
      <c r="PRX290" s="206"/>
      <c r="PRY290" s="206"/>
      <c r="PRZ290" s="206"/>
      <c r="PSA290" s="206"/>
      <c r="PSB290" s="206"/>
      <c r="PSC290" s="206"/>
      <c r="PSD290" s="206"/>
      <c r="PSE290" s="206"/>
      <c r="PSF290" s="206"/>
      <c r="PSG290" s="206"/>
      <c r="PSH290" s="206"/>
      <c r="PSI290" s="206"/>
      <c r="PSJ290" s="206"/>
      <c r="PSK290" s="206"/>
      <c r="PSL290" s="206"/>
      <c r="PSM290" s="206"/>
      <c r="PSN290" s="206"/>
      <c r="PSO290" s="206"/>
      <c r="PSP290" s="206"/>
      <c r="PSQ290" s="206"/>
      <c r="PSR290" s="206"/>
      <c r="PSS290" s="206"/>
      <c r="PST290" s="206"/>
      <c r="PSU290" s="206"/>
      <c r="PSV290" s="206"/>
      <c r="PSW290" s="206"/>
      <c r="PSX290" s="206"/>
      <c r="PSY290" s="206"/>
      <c r="PSZ290" s="206"/>
      <c r="PTA290" s="206"/>
      <c r="PTB290" s="206"/>
      <c r="PTC290" s="206"/>
      <c r="PTD290" s="206"/>
      <c r="PTE290" s="206"/>
      <c r="PTF290" s="206"/>
      <c r="PTG290" s="206"/>
      <c r="PTH290" s="206"/>
      <c r="PTI290" s="206"/>
      <c r="PTJ290" s="206"/>
      <c r="PTK290" s="206"/>
      <c r="PTL290" s="206"/>
      <c r="PTM290" s="206"/>
      <c r="PTN290" s="206"/>
      <c r="PTO290" s="206"/>
      <c r="PTP290" s="206"/>
      <c r="PTQ290" s="206"/>
      <c r="PTR290" s="206"/>
      <c r="PTS290" s="206"/>
      <c r="PTT290" s="206"/>
      <c r="PTU290" s="206"/>
      <c r="PTV290" s="206"/>
      <c r="PTW290" s="206"/>
      <c r="PTX290" s="206"/>
      <c r="PTY290" s="206"/>
      <c r="PTZ290" s="206"/>
      <c r="PUA290" s="206"/>
      <c r="PUB290" s="206"/>
      <c r="PUC290" s="206"/>
      <c r="PUD290" s="206"/>
      <c r="PUE290" s="206"/>
      <c r="PUF290" s="206"/>
      <c r="PUG290" s="206"/>
      <c r="PUH290" s="206"/>
      <c r="PUI290" s="206"/>
      <c r="PUJ290" s="206"/>
      <c r="PUK290" s="206"/>
      <c r="PUL290" s="206"/>
      <c r="PUM290" s="206"/>
      <c r="PUN290" s="206"/>
      <c r="PUO290" s="206"/>
      <c r="PUP290" s="206"/>
      <c r="PUQ290" s="206"/>
      <c r="PUR290" s="206"/>
      <c r="PUS290" s="206"/>
      <c r="PUT290" s="206"/>
      <c r="PUU290" s="206"/>
      <c r="PUV290" s="206"/>
      <c r="PUW290" s="206"/>
      <c r="PUX290" s="206"/>
      <c r="PUY290" s="206"/>
      <c r="PUZ290" s="206"/>
      <c r="PVA290" s="206"/>
      <c r="PVB290" s="206"/>
      <c r="PVC290" s="206"/>
      <c r="PVD290" s="206"/>
      <c r="PVE290" s="206"/>
      <c r="PVF290" s="206"/>
      <c r="PVG290" s="206"/>
      <c r="PVH290" s="206"/>
      <c r="PVI290" s="206"/>
      <c r="PVJ290" s="206"/>
      <c r="PVK290" s="206"/>
      <c r="PVL290" s="206"/>
      <c r="PVM290" s="206"/>
      <c r="PVN290" s="206"/>
      <c r="PVO290" s="206"/>
      <c r="PVP290" s="206"/>
      <c r="PVQ290" s="206"/>
      <c r="PVR290" s="206"/>
      <c r="PVS290" s="206"/>
      <c r="PVT290" s="206"/>
      <c r="PVU290" s="206"/>
      <c r="PVV290" s="206"/>
      <c r="PVW290" s="206"/>
      <c r="PVX290" s="206"/>
      <c r="PVY290" s="206"/>
      <c r="PVZ290" s="206"/>
      <c r="PWA290" s="206"/>
      <c r="PWB290" s="206"/>
      <c r="PWC290" s="206"/>
      <c r="PWD290" s="206"/>
      <c r="PWE290" s="206"/>
      <c r="PWF290" s="206"/>
      <c r="PWG290" s="206"/>
      <c r="PWH290" s="206"/>
      <c r="PWI290" s="206"/>
      <c r="PWJ290" s="206"/>
      <c r="PWK290" s="206"/>
      <c r="PWL290" s="206"/>
      <c r="PWM290" s="206"/>
      <c r="PWN290" s="206"/>
      <c r="PWO290" s="206"/>
      <c r="PWP290" s="206"/>
      <c r="PWQ290" s="206"/>
      <c r="PWR290" s="206"/>
      <c r="PWS290" s="206"/>
      <c r="PWT290" s="206"/>
      <c r="PWU290" s="206"/>
      <c r="PWV290" s="206"/>
      <c r="PWW290" s="206"/>
      <c r="PWX290" s="206"/>
      <c r="PWY290" s="206"/>
      <c r="PWZ290" s="206"/>
      <c r="PXA290" s="206"/>
      <c r="PXB290" s="206"/>
      <c r="PXC290" s="206"/>
      <c r="PXD290" s="206"/>
      <c r="PXE290" s="206"/>
      <c r="PXF290" s="206"/>
      <c r="PXG290" s="206"/>
      <c r="PXH290" s="206"/>
      <c r="PXI290" s="206"/>
      <c r="PXJ290" s="206"/>
      <c r="PXK290" s="206"/>
      <c r="PXL290" s="206"/>
      <c r="PXM290" s="206"/>
      <c r="PXN290" s="206"/>
      <c r="PXO290" s="206"/>
      <c r="PXP290" s="206"/>
      <c r="PXQ290" s="206"/>
      <c r="PXR290" s="206"/>
      <c r="PXS290" s="206"/>
      <c r="PXT290" s="206"/>
      <c r="PXU290" s="206"/>
      <c r="PXV290" s="206"/>
      <c r="PXW290" s="206"/>
      <c r="PXX290" s="206"/>
      <c r="PXY290" s="206"/>
      <c r="PXZ290" s="206"/>
      <c r="PYA290" s="206"/>
      <c r="PYB290" s="206"/>
      <c r="PYC290" s="206"/>
      <c r="PYD290" s="206"/>
      <c r="PYE290" s="206"/>
      <c r="PYF290" s="206"/>
      <c r="PYG290" s="206"/>
      <c r="PYH290" s="206"/>
      <c r="PYI290" s="206"/>
      <c r="PYJ290" s="206"/>
      <c r="PYK290" s="206"/>
      <c r="PYL290" s="206"/>
      <c r="PYM290" s="206"/>
      <c r="PYN290" s="206"/>
      <c r="PYO290" s="206"/>
      <c r="PYP290" s="206"/>
      <c r="PYQ290" s="206"/>
      <c r="PYR290" s="206"/>
      <c r="PYS290" s="206"/>
      <c r="PYT290" s="206"/>
      <c r="PYU290" s="206"/>
      <c r="PYV290" s="206"/>
      <c r="PYW290" s="206"/>
      <c r="PYX290" s="206"/>
      <c r="PYY290" s="206"/>
      <c r="PYZ290" s="206"/>
      <c r="PZA290" s="206"/>
      <c r="PZB290" s="206"/>
      <c r="PZC290" s="206"/>
      <c r="PZD290" s="206"/>
      <c r="PZE290" s="206"/>
      <c r="PZF290" s="206"/>
      <c r="PZG290" s="206"/>
      <c r="PZH290" s="206"/>
      <c r="PZI290" s="206"/>
      <c r="PZJ290" s="206"/>
      <c r="PZK290" s="206"/>
      <c r="PZL290" s="206"/>
      <c r="PZM290" s="206"/>
      <c r="PZN290" s="206"/>
      <c r="PZO290" s="206"/>
      <c r="PZP290" s="206"/>
      <c r="PZQ290" s="206"/>
      <c r="PZR290" s="206"/>
      <c r="PZS290" s="206"/>
      <c r="PZT290" s="206"/>
      <c r="PZU290" s="206"/>
      <c r="PZV290" s="206"/>
      <c r="PZW290" s="206"/>
      <c r="PZX290" s="206"/>
      <c r="PZY290" s="206"/>
      <c r="PZZ290" s="206"/>
      <c r="QAA290" s="206"/>
      <c r="QAB290" s="206"/>
      <c r="QAC290" s="206"/>
      <c r="QAD290" s="206"/>
      <c r="QAE290" s="206"/>
      <c r="QAF290" s="206"/>
      <c r="QAG290" s="206"/>
      <c r="QAH290" s="206"/>
      <c r="QAI290" s="206"/>
      <c r="QAJ290" s="206"/>
      <c r="QAK290" s="206"/>
      <c r="QAL290" s="206"/>
      <c r="QAM290" s="206"/>
      <c r="QAN290" s="206"/>
      <c r="QAO290" s="206"/>
      <c r="QAP290" s="206"/>
      <c r="QAQ290" s="206"/>
      <c r="QAR290" s="206"/>
      <c r="QAS290" s="206"/>
      <c r="QAT290" s="206"/>
      <c r="QAU290" s="206"/>
      <c r="QAV290" s="206"/>
      <c r="QAW290" s="206"/>
      <c r="QAX290" s="206"/>
      <c r="QAY290" s="206"/>
      <c r="QAZ290" s="206"/>
      <c r="QBA290" s="206"/>
      <c r="QBB290" s="206"/>
      <c r="QBC290" s="206"/>
      <c r="QBD290" s="206"/>
      <c r="QBE290" s="206"/>
      <c r="QBF290" s="206"/>
      <c r="QBG290" s="206"/>
      <c r="QBH290" s="206"/>
      <c r="QBI290" s="206"/>
      <c r="QBJ290" s="206"/>
      <c r="QBK290" s="206"/>
      <c r="QBL290" s="206"/>
      <c r="QBM290" s="206"/>
      <c r="QBN290" s="206"/>
      <c r="QBO290" s="206"/>
      <c r="QBP290" s="206"/>
      <c r="QBQ290" s="206"/>
      <c r="QBR290" s="206"/>
      <c r="QBS290" s="206"/>
      <c r="QBT290" s="206"/>
      <c r="QBU290" s="206"/>
      <c r="QBV290" s="206"/>
      <c r="QBW290" s="206"/>
      <c r="QBX290" s="206"/>
      <c r="QBY290" s="206"/>
      <c r="QBZ290" s="206"/>
      <c r="QCA290" s="206"/>
      <c r="QCB290" s="206"/>
      <c r="QCC290" s="206"/>
      <c r="QCD290" s="206"/>
      <c r="QCE290" s="206"/>
      <c r="QCF290" s="206"/>
      <c r="QCG290" s="206"/>
      <c r="QCH290" s="206"/>
      <c r="QCI290" s="206"/>
      <c r="QCJ290" s="206"/>
      <c r="QCK290" s="206"/>
      <c r="QCL290" s="206"/>
      <c r="QCM290" s="206"/>
      <c r="QCN290" s="206"/>
      <c r="QCO290" s="206"/>
      <c r="QCP290" s="206"/>
      <c r="QCQ290" s="206"/>
      <c r="QCR290" s="206"/>
      <c r="QCS290" s="206"/>
      <c r="QCT290" s="206"/>
      <c r="QCU290" s="206"/>
      <c r="QCV290" s="206"/>
      <c r="QCW290" s="206"/>
      <c r="QCX290" s="206"/>
      <c r="QCY290" s="206"/>
      <c r="QCZ290" s="206"/>
      <c r="QDA290" s="206"/>
      <c r="QDB290" s="206"/>
      <c r="QDC290" s="206"/>
      <c r="QDD290" s="206"/>
      <c r="QDE290" s="206"/>
      <c r="QDF290" s="206"/>
      <c r="QDG290" s="206"/>
      <c r="QDH290" s="206"/>
      <c r="QDI290" s="206"/>
      <c r="QDJ290" s="206"/>
      <c r="QDK290" s="206"/>
      <c r="QDL290" s="206"/>
      <c r="QDM290" s="206"/>
      <c r="QDN290" s="206"/>
      <c r="QDO290" s="206"/>
      <c r="QDP290" s="206"/>
      <c r="QDQ290" s="206"/>
      <c r="QDR290" s="206"/>
      <c r="QDS290" s="206"/>
      <c r="QDT290" s="206"/>
      <c r="QDU290" s="206"/>
      <c r="QDV290" s="206"/>
      <c r="QDW290" s="206"/>
      <c r="QDX290" s="206"/>
      <c r="QDY290" s="206"/>
      <c r="QDZ290" s="206"/>
      <c r="QEA290" s="206"/>
      <c r="QEB290" s="206"/>
      <c r="QEC290" s="206"/>
      <c r="QED290" s="206"/>
      <c r="QEE290" s="206"/>
      <c r="QEF290" s="206"/>
      <c r="QEG290" s="206"/>
      <c r="QEH290" s="206"/>
      <c r="QEI290" s="206"/>
      <c r="QEJ290" s="206"/>
      <c r="QEK290" s="206"/>
      <c r="QEL290" s="206"/>
      <c r="QEM290" s="206"/>
      <c r="QEN290" s="206"/>
      <c r="QEO290" s="206"/>
      <c r="QEP290" s="206"/>
      <c r="QEQ290" s="206"/>
      <c r="QER290" s="206"/>
      <c r="QES290" s="206"/>
      <c r="QET290" s="206"/>
      <c r="QEU290" s="206"/>
      <c r="QEV290" s="206"/>
      <c r="QEW290" s="206"/>
      <c r="QEX290" s="206"/>
      <c r="QEY290" s="206"/>
      <c r="QEZ290" s="206"/>
      <c r="QFA290" s="206"/>
      <c r="QFB290" s="206"/>
      <c r="QFC290" s="206"/>
      <c r="QFD290" s="206"/>
      <c r="QFE290" s="206"/>
      <c r="QFF290" s="206"/>
      <c r="QFG290" s="206"/>
      <c r="QFH290" s="206"/>
      <c r="QFI290" s="206"/>
      <c r="QFJ290" s="206"/>
      <c r="QFK290" s="206"/>
      <c r="QFL290" s="206"/>
      <c r="QFM290" s="206"/>
      <c r="QFN290" s="206"/>
      <c r="QFO290" s="206"/>
      <c r="QFP290" s="206"/>
      <c r="QFQ290" s="206"/>
      <c r="QFR290" s="206"/>
      <c r="QFS290" s="206"/>
      <c r="QFT290" s="206"/>
      <c r="QFU290" s="206"/>
      <c r="QFV290" s="206"/>
      <c r="QFW290" s="206"/>
      <c r="QFX290" s="206"/>
      <c r="QFY290" s="206"/>
      <c r="QFZ290" s="206"/>
      <c r="QGA290" s="206"/>
      <c r="QGB290" s="206"/>
      <c r="QGC290" s="206"/>
      <c r="QGD290" s="206"/>
      <c r="QGE290" s="206"/>
      <c r="QGF290" s="206"/>
      <c r="QGG290" s="206"/>
      <c r="QGH290" s="206"/>
      <c r="QGI290" s="206"/>
      <c r="QGJ290" s="206"/>
      <c r="QGK290" s="206"/>
      <c r="QGL290" s="206"/>
      <c r="QGM290" s="206"/>
      <c r="QGN290" s="206"/>
      <c r="QGO290" s="206"/>
      <c r="QGP290" s="206"/>
      <c r="QGQ290" s="206"/>
      <c r="QGR290" s="206"/>
      <c r="QGS290" s="206"/>
      <c r="QGT290" s="206"/>
      <c r="QGU290" s="206"/>
      <c r="QGV290" s="206"/>
      <c r="QGW290" s="206"/>
      <c r="QGX290" s="206"/>
      <c r="QGY290" s="206"/>
      <c r="QGZ290" s="206"/>
      <c r="QHA290" s="206"/>
      <c r="QHB290" s="206"/>
      <c r="QHC290" s="206"/>
      <c r="QHD290" s="206"/>
      <c r="QHE290" s="206"/>
      <c r="QHF290" s="206"/>
      <c r="QHG290" s="206"/>
      <c r="QHH290" s="206"/>
      <c r="QHI290" s="206"/>
      <c r="QHJ290" s="206"/>
      <c r="QHK290" s="206"/>
      <c r="QHL290" s="206"/>
      <c r="QHM290" s="206"/>
      <c r="QHN290" s="206"/>
      <c r="QHO290" s="206"/>
      <c r="QHP290" s="206"/>
      <c r="QHQ290" s="206"/>
      <c r="QHR290" s="206"/>
      <c r="QHS290" s="206"/>
      <c r="QHT290" s="206"/>
      <c r="QHU290" s="206"/>
      <c r="QHV290" s="206"/>
      <c r="QHW290" s="206"/>
      <c r="QHX290" s="206"/>
      <c r="QHY290" s="206"/>
      <c r="QHZ290" s="206"/>
      <c r="QIA290" s="206"/>
      <c r="QIB290" s="206"/>
      <c r="QIC290" s="206"/>
      <c r="QID290" s="206"/>
      <c r="QIE290" s="206"/>
      <c r="QIF290" s="206"/>
      <c r="QIG290" s="206"/>
      <c r="QIH290" s="206"/>
      <c r="QII290" s="206"/>
      <c r="QIJ290" s="206"/>
      <c r="QIK290" s="206"/>
      <c r="QIL290" s="206"/>
      <c r="QIM290" s="206"/>
      <c r="QIN290" s="206"/>
      <c r="QIO290" s="206"/>
      <c r="QIP290" s="206"/>
      <c r="QIQ290" s="206"/>
      <c r="QIR290" s="206"/>
      <c r="QIS290" s="206"/>
      <c r="QIT290" s="206"/>
      <c r="QIU290" s="206"/>
      <c r="QIV290" s="206"/>
      <c r="QIW290" s="206"/>
      <c r="QIX290" s="206"/>
      <c r="QIY290" s="206"/>
      <c r="QIZ290" s="206"/>
      <c r="QJA290" s="206"/>
      <c r="QJB290" s="206"/>
      <c r="QJC290" s="206"/>
      <c r="QJD290" s="206"/>
      <c r="QJE290" s="206"/>
      <c r="QJF290" s="206"/>
      <c r="QJG290" s="206"/>
      <c r="QJH290" s="206"/>
      <c r="QJI290" s="206"/>
      <c r="QJJ290" s="206"/>
      <c r="QJK290" s="206"/>
      <c r="QJL290" s="206"/>
      <c r="QJM290" s="206"/>
      <c r="QJN290" s="206"/>
      <c r="QJO290" s="206"/>
      <c r="QJP290" s="206"/>
      <c r="QJQ290" s="206"/>
      <c r="QJR290" s="206"/>
      <c r="QJS290" s="206"/>
      <c r="QJT290" s="206"/>
      <c r="QJU290" s="206"/>
      <c r="QJV290" s="206"/>
      <c r="QJW290" s="206"/>
      <c r="QJX290" s="206"/>
      <c r="QJY290" s="206"/>
      <c r="QJZ290" s="206"/>
      <c r="QKA290" s="206"/>
      <c r="QKB290" s="206"/>
      <c r="QKC290" s="206"/>
      <c r="QKD290" s="206"/>
      <c r="QKE290" s="206"/>
      <c r="QKF290" s="206"/>
      <c r="QKG290" s="206"/>
      <c r="QKH290" s="206"/>
      <c r="QKI290" s="206"/>
      <c r="QKJ290" s="206"/>
      <c r="QKK290" s="206"/>
      <c r="QKL290" s="206"/>
      <c r="QKM290" s="206"/>
      <c r="QKN290" s="206"/>
      <c r="QKO290" s="206"/>
      <c r="QKP290" s="206"/>
      <c r="QKQ290" s="206"/>
      <c r="QKR290" s="206"/>
      <c r="QKS290" s="206"/>
      <c r="QKT290" s="206"/>
      <c r="QKU290" s="206"/>
      <c r="QKV290" s="206"/>
      <c r="QKW290" s="206"/>
      <c r="QKX290" s="206"/>
      <c r="QKY290" s="206"/>
      <c r="QKZ290" s="206"/>
      <c r="QLA290" s="206"/>
      <c r="QLB290" s="206"/>
      <c r="QLC290" s="206"/>
      <c r="QLD290" s="206"/>
      <c r="QLE290" s="206"/>
      <c r="QLF290" s="206"/>
      <c r="QLG290" s="206"/>
      <c r="QLH290" s="206"/>
      <c r="QLI290" s="206"/>
      <c r="QLJ290" s="206"/>
      <c r="QLK290" s="206"/>
      <c r="QLL290" s="206"/>
      <c r="QLM290" s="206"/>
      <c r="QLN290" s="206"/>
      <c r="QLO290" s="206"/>
      <c r="QLP290" s="206"/>
      <c r="QLQ290" s="206"/>
      <c r="QLR290" s="206"/>
      <c r="QLS290" s="206"/>
      <c r="QLT290" s="206"/>
      <c r="QLU290" s="206"/>
      <c r="QLV290" s="206"/>
      <c r="QLW290" s="206"/>
      <c r="QLX290" s="206"/>
      <c r="QLY290" s="206"/>
      <c r="QLZ290" s="206"/>
      <c r="QMA290" s="206"/>
      <c r="QMB290" s="206"/>
      <c r="QMC290" s="206"/>
      <c r="QMD290" s="206"/>
      <c r="QME290" s="206"/>
      <c r="QMF290" s="206"/>
      <c r="QMG290" s="206"/>
      <c r="QMH290" s="206"/>
      <c r="QMI290" s="206"/>
      <c r="QMJ290" s="206"/>
      <c r="QMK290" s="206"/>
      <c r="QML290" s="206"/>
      <c r="QMM290" s="206"/>
      <c r="QMN290" s="206"/>
      <c r="QMO290" s="206"/>
      <c r="QMP290" s="206"/>
      <c r="QMQ290" s="206"/>
      <c r="QMR290" s="206"/>
      <c r="QMS290" s="206"/>
      <c r="QMT290" s="206"/>
      <c r="QMU290" s="206"/>
      <c r="QMV290" s="206"/>
      <c r="QMW290" s="206"/>
      <c r="QMX290" s="206"/>
      <c r="QMY290" s="206"/>
      <c r="QMZ290" s="206"/>
      <c r="QNA290" s="206"/>
      <c r="QNB290" s="206"/>
      <c r="QNC290" s="206"/>
      <c r="QND290" s="206"/>
      <c r="QNE290" s="206"/>
      <c r="QNF290" s="206"/>
      <c r="QNG290" s="206"/>
      <c r="QNH290" s="206"/>
      <c r="QNI290" s="206"/>
      <c r="QNJ290" s="206"/>
      <c r="QNK290" s="206"/>
      <c r="QNL290" s="206"/>
      <c r="QNM290" s="206"/>
      <c r="QNN290" s="206"/>
      <c r="QNO290" s="206"/>
      <c r="QNP290" s="206"/>
      <c r="QNQ290" s="206"/>
      <c r="QNR290" s="206"/>
      <c r="QNS290" s="206"/>
      <c r="QNT290" s="206"/>
      <c r="QNU290" s="206"/>
      <c r="QNV290" s="206"/>
      <c r="QNW290" s="206"/>
      <c r="QNX290" s="206"/>
      <c r="QNY290" s="206"/>
      <c r="QNZ290" s="206"/>
      <c r="QOA290" s="206"/>
      <c r="QOB290" s="206"/>
      <c r="QOC290" s="206"/>
      <c r="QOD290" s="206"/>
      <c r="QOE290" s="206"/>
      <c r="QOF290" s="206"/>
      <c r="QOG290" s="206"/>
      <c r="QOH290" s="206"/>
      <c r="QOI290" s="206"/>
      <c r="QOJ290" s="206"/>
      <c r="QOK290" s="206"/>
      <c r="QOL290" s="206"/>
      <c r="QOM290" s="206"/>
      <c r="QON290" s="206"/>
      <c r="QOO290" s="206"/>
      <c r="QOP290" s="206"/>
      <c r="QOQ290" s="206"/>
      <c r="QOR290" s="206"/>
      <c r="QOS290" s="206"/>
      <c r="QOT290" s="206"/>
      <c r="QOU290" s="206"/>
      <c r="QOV290" s="206"/>
      <c r="QOW290" s="206"/>
      <c r="QOX290" s="206"/>
      <c r="QOY290" s="206"/>
      <c r="QOZ290" s="206"/>
      <c r="QPA290" s="206"/>
      <c r="QPB290" s="206"/>
      <c r="QPC290" s="206"/>
      <c r="QPD290" s="206"/>
      <c r="QPE290" s="206"/>
      <c r="QPF290" s="206"/>
      <c r="QPG290" s="206"/>
      <c r="QPH290" s="206"/>
      <c r="QPI290" s="206"/>
      <c r="QPJ290" s="206"/>
      <c r="QPK290" s="206"/>
      <c r="QPL290" s="206"/>
      <c r="QPM290" s="206"/>
      <c r="QPN290" s="206"/>
      <c r="QPO290" s="206"/>
      <c r="QPP290" s="206"/>
      <c r="QPQ290" s="206"/>
      <c r="QPR290" s="206"/>
      <c r="QPS290" s="206"/>
      <c r="QPT290" s="206"/>
      <c r="QPU290" s="206"/>
      <c r="QPV290" s="206"/>
      <c r="QPW290" s="206"/>
      <c r="QPX290" s="206"/>
      <c r="QPY290" s="206"/>
      <c r="QPZ290" s="206"/>
      <c r="QQA290" s="206"/>
      <c r="QQB290" s="206"/>
      <c r="QQC290" s="206"/>
      <c r="QQD290" s="206"/>
      <c r="QQE290" s="206"/>
      <c r="QQF290" s="206"/>
      <c r="QQG290" s="206"/>
      <c r="QQH290" s="206"/>
      <c r="QQI290" s="206"/>
      <c r="QQJ290" s="206"/>
      <c r="QQK290" s="206"/>
      <c r="QQL290" s="206"/>
      <c r="QQM290" s="206"/>
      <c r="QQN290" s="206"/>
      <c r="QQO290" s="206"/>
      <c r="QQP290" s="206"/>
      <c r="QQQ290" s="206"/>
      <c r="QQR290" s="206"/>
      <c r="QQS290" s="206"/>
      <c r="QQT290" s="206"/>
      <c r="QQU290" s="206"/>
      <c r="QQV290" s="206"/>
      <c r="QQW290" s="206"/>
      <c r="QQX290" s="206"/>
      <c r="QQY290" s="206"/>
      <c r="QQZ290" s="206"/>
      <c r="QRA290" s="206"/>
      <c r="QRB290" s="206"/>
      <c r="QRC290" s="206"/>
      <c r="QRD290" s="206"/>
      <c r="QRE290" s="206"/>
      <c r="QRF290" s="206"/>
      <c r="QRG290" s="206"/>
      <c r="QRH290" s="206"/>
      <c r="QRI290" s="206"/>
      <c r="QRJ290" s="206"/>
      <c r="QRK290" s="206"/>
      <c r="QRL290" s="206"/>
      <c r="QRM290" s="206"/>
      <c r="QRN290" s="206"/>
      <c r="QRO290" s="206"/>
      <c r="QRP290" s="206"/>
      <c r="QRQ290" s="206"/>
      <c r="QRR290" s="206"/>
      <c r="QRS290" s="206"/>
      <c r="QRT290" s="206"/>
      <c r="QRU290" s="206"/>
      <c r="QRV290" s="206"/>
      <c r="QRW290" s="206"/>
      <c r="QRX290" s="206"/>
      <c r="QRY290" s="206"/>
      <c r="QRZ290" s="206"/>
      <c r="QSA290" s="206"/>
      <c r="QSB290" s="206"/>
      <c r="QSC290" s="206"/>
      <c r="QSD290" s="206"/>
      <c r="QSE290" s="206"/>
      <c r="QSF290" s="206"/>
      <c r="QSG290" s="206"/>
      <c r="QSH290" s="206"/>
      <c r="QSI290" s="206"/>
      <c r="QSJ290" s="206"/>
      <c r="QSK290" s="206"/>
      <c r="QSL290" s="206"/>
      <c r="QSM290" s="206"/>
      <c r="QSN290" s="206"/>
      <c r="QSO290" s="206"/>
      <c r="QSP290" s="206"/>
      <c r="QSQ290" s="206"/>
      <c r="QSR290" s="206"/>
      <c r="QSS290" s="206"/>
      <c r="QST290" s="206"/>
      <c r="QSU290" s="206"/>
      <c r="QSV290" s="206"/>
      <c r="QSW290" s="206"/>
      <c r="QSX290" s="206"/>
      <c r="QSY290" s="206"/>
      <c r="QSZ290" s="206"/>
      <c r="QTA290" s="206"/>
      <c r="QTB290" s="206"/>
      <c r="QTC290" s="206"/>
      <c r="QTD290" s="206"/>
      <c r="QTE290" s="206"/>
      <c r="QTF290" s="206"/>
      <c r="QTG290" s="206"/>
      <c r="QTH290" s="206"/>
      <c r="QTI290" s="206"/>
      <c r="QTJ290" s="206"/>
      <c r="QTK290" s="206"/>
      <c r="QTL290" s="206"/>
      <c r="QTM290" s="206"/>
      <c r="QTN290" s="206"/>
      <c r="QTO290" s="206"/>
      <c r="QTP290" s="206"/>
      <c r="QTQ290" s="206"/>
      <c r="QTR290" s="206"/>
      <c r="QTS290" s="206"/>
      <c r="QTT290" s="206"/>
      <c r="QTU290" s="206"/>
      <c r="QTV290" s="206"/>
      <c r="QTW290" s="206"/>
      <c r="QTX290" s="206"/>
      <c r="QTY290" s="206"/>
      <c r="QTZ290" s="206"/>
      <c r="QUA290" s="206"/>
      <c r="QUB290" s="206"/>
      <c r="QUC290" s="206"/>
      <c r="QUD290" s="206"/>
      <c r="QUE290" s="206"/>
      <c r="QUF290" s="206"/>
      <c r="QUG290" s="206"/>
      <c r="QUH290" s="206"/>
      <c r="QUI290" s="206"/>
      <c r="QUJ290" s="206"/>
      <c r="QUK290" s="206"/>
      <c r="QUL290" s="206"/>
      <c r="QUM290" s="206"/>
      <c r="QUN290" s="206"/>
      <c r="QUO290" s="206"/>
      <c r="QUP290" s="206"/>
      <c r="QUQ290" s="206"/>
      <c r="QUR290" s="206"/>
      <c r="QUS290" s="206"/>
      <c r="QUT290" s="206"/>
      <c r="QUU290" s="206"/>
      <c r="QUV290" s="206"/>
      <c r="QUW290" s="206"/>
      <c r="QUX290" s="206"/>
      <c r="QUY290" s="206"/>
      <c r="QUZ290" s="206"/>
      <c r="QVA290" s="206"/>
      <c r="QVB290" s="206"/>
      <c r="QVC290" s="206"/>
      <c r="QVD290" s="206"/>
      <c r="QVE290" s="206"/>
      <c r="QVF290" s="206"/>
      <c r="QVG290" s="206"/>
      <c r="QVH290" s="206"/>
      <c r="QVI290" s="206"/>
      <c r="QVJ290" s="206"/>
      <c r="QVK290" s="206"/>
      <c r="QVL290" s="206"/>
      <c r="QVM290" s="206"/>
      <c r="QVN290" s="206"/>
      <c r="QVO290" s="206"/>
      <c r="QVP290" s="206"/>
      <c r="QVQ290" s="206"/>
      <c r="QVR290" s="206"/>
      <c r="QVS290" s="206"/>
      <c r="QVT290" s="206"/>
      <c r="QVU290" s="206"/>
      <c r="QVV290" s="206"/>
      <c r="QVW290" s="206"/>
      <c r="QVX290" s="206"/>
      <c r="QVY290" s="206"/>
      <c r="QVZ290" s="206"/>
      <c r="QWA290" s="206"/>
      <c r="QWB290" s="206"/>
      <c r="QWC290" s="206"/>
      <c r="QWD290" s="206"/>
      <c r="QWE290" s="206"/>
      <c r="QWF290" s="206"/>
      <c r="QWG290" s="206"/>
      <c r="QWH290" s="206"/>
      <c r="QWI290" s="206"/>
      <c r="QWJ290" s="206"/>
      <c r="QWK290" s="206"/>
      <c r="QWL290" s="206"/>
      <c r="QWM290" s="206"/>
      <c r="QWN290" s="206"/>
      <c r="QWO290" s="206"/>
      <c r="QWP290" s="206"/>
      <c r="QWQ290" s="206"/>
      <c r="QWR290" s="206"/>
      <c r="QWS290" s="206"/>
      <c r="QWT290" s="206"/>
      <c r="QWU290" s="206"/>
      <c r="QWV290" s="206"/>
      <c r="QWW290" s="206"/>
      <c r="QWX290" s="206"/>
      <c r="QWY290" s="206"/>
      <c r="QWZ290" s="206"/>
      <c r="QXA290" s="206"/>
      <c r="QXB290" s="206"/>
      <c r="QXC290" s="206"/>
      <c r="QXD290" s="206"/>
      <c r="QXE290" s="206"/>
      <c r="QXF290" s="206"/>
      <c r="QXG290" s="206"/>
      <c r="QXH290" s="206"/>
      <c r="QXI290" s="206"/>
      <c r="QXJ290" s="206"/>
      <c r="QXK290" s="206"/>
      <c r="QXL290" s="206"/>
      <c r="QXM290" s="206"/>
      <c r="QXN290" s="206"/>
      <c r="QXO290" s="206"/>
      <c r="QXP290" s="206"/>
      <c r="QXQ290" s="206"/>
      <c r="QXR290" s="206"/>
      <c r="QXS290" s="206"/>
      <c r="QXT290" s="206"/>
      <c r="QXU290" s="206"/>
      <c r="QXV290" s="206"/>
      <c r="QXW290" s="206"/>
      <c r="QXX290" s="206"/>
      <c r="QXY290" s="206"/>
      <c r="QXZ290" s="206"/>
      <c r="QYA290" s="206"/>
      <c r="QYB290" s="206"/>
      <c r="QYC290" s="206"/>
      <c r="QYD290" s="206"/>
      <c r="QYE290" s="206"/>
      <c r="QYF290" s="206"/>
      <c r="QYG290" s="206"/>
      <c r="QYH290" s="206"/>
      <c r="QYI290" s="206"/>
      <c r="QYJ290" s="206"/>
      <c r="QYK290" s="206"/>
      <c r="QYL290" s="206"/>
      <c r="QYM290" s="206"/>
      <c r="QYN290" s="206"/>
      <c r="QYO290" s="206"/>
      <c r="QYP290" s="206"/>
      <c r="QYQ290" s="206"/>
      <c r="QYR290" s="206"/>
      <c r="QYS290" s="206"/>
      <c r="QYT290" s="206"/>
      <c r="QYU290" s="206"/>
      <c r="QYV290" s="206"/>
      <c r="QYW290" s="206"/>
      <c r="QYX290" s="206"/>
      <c r="QYY290" s="206"/>
      <c r="QYZ290" s="206"/>
      <c r="QZA290" s="206"/>
      <c r="QZB290" s="206"/>
      <c r="QZC290" s="206"/>
      <c r="QZD290" s="206"/>
      <c r="QZE290" s="206"/>
      <c r="QZF290" s="206"/>
      <c r="QZG290" s="206"/>
      <c r="QZH290" s="206"/>
      <c r="QZI290" s="206"/>
      <c r="QZJ290" s="206"/>
      <c r="QZK290" s="206"/>
      <c r="QZL290" s="206"/>
      <c r="QZM290" s="206"/>
      <c r="QZN290" s="206"/>
      <c r="QZO290" s="206"/>
      <c r="QZP290" s="206"/>
      <c r="QZQ290" s="206"/>
      <c r="QZR290" s="206"/>
      <c r="QZS290" s="206"/>
      <c r="QZT290" s="206"/>
      <c r="QZU290" s="206"/>
      <c r="QZV290" s="206"/>
      <c r="QZW290" s="206"/>
      <c r="QZX290" s="206"/>
      <c r="QZY290" s="206"/>
      <c r="QZZ290" s="206"/>
      <c r="RAA290" s="206"/>
      <c r="RAB290" s="206"/>
      <c r="RAC290" s="206"/>
      <c r="RAD290" s="206"/>
      <c r="RAE290" s="206"/>
      <c r="RAF290" s="206"/>
      <c r="RAG290" s="206"/>
      <c r="RAH290" s="206"/>
      <c r="RAI290" s="206"/>
      <c r="RAJ290" s="206"/>
      <c r="RAK290" s="206"/>
      <c r="RAL290" s="206"/>
      <c r="RAM290" s="206"/>
      <c r="RAN290" s="206"/>
      <c r="RAO290" s="206"/>
      <c r="RAP290" s="206"/>
      <c r="RAQ290" s="206"/>
      <c r="RAR290" s="206"/>
      <c r="RAS290" s="206"/>
      <c r="RAT290" s="206"/>
      <c r="RAU290" s="206"/>
      <c r="RAV290" s="206"/>
      <c r="RAW290" s="206"/>
      <c r="RAX290" s="206"/>
      <c r="RAY290" s="206"/>
      <c r="RAZ290" s="206"/>
      <c r="RBA290" s="206"/>
      <c r="RBB290" s="206"/>
      <c r="RBC290" s="206"/>
      <c r="RBD290" s="206"/>
      <c r="RBE290" s="206"/>
      <c r="RBF290" s="206"/>
      <c r="RBG290" s="206"/>
      <c r="RBH290" s="206"/>
      <c r="RBI290" s="206"/>
      <c r="RBJ290" s="206"/>
      <c r="RBK290" s="206"/>
      <c r="RBL290" s="206"/>
      <c r="RBM290" s="206"/>
      <c r="RBN290" s="206"/>
      <c r="RBO290" s="206"/>
      <c r="RBP290" s="206"/>
      <c r="RBQ290" s="206"/>
      <c r="RBR290" s="206"/>
      <c r="RBS290" s="206"/>
      <c r="RBT290" s="206"/>
      <c r="RBU290" s="206"/>
      <c r="RBV290" s="206"/>
      <c r="RBW290" s="206"/>
      <c r="RBX290" s="206"/>
      <c r="RBY290" s="206"/>
      <c r="RBZ290" s="206"/>
      <c r="RCA290" s="206"/>
      <c r="RCB290" s="206"/>
      <c r="RCC290" s="206"/>
      <c r="RCD290" s="206"/>
      <c r="RCE290" s="206"/>
      <c r="RCF290" s="206"/>
      <c r="RCG290" s="206"/>
      <c r="RCH290" s="206"/>
      <c r="RCI290" s="206"/>
      <c r="RCJ290" s="206"/>
      <c r="RCK290" s="206"/>
      <c r="RCL290" s="206"/>
      <c r="RCM290" s="206"/>
      <c r="RCN290" s="206"/>
      <c r="RCO290" s="206"/>
      <c r="RCP290" s="206"/>
      <c r="RCQ290" s="206"/>
      <c r="RCR290" s="206"/>
      <c r="RCS290" s="206"/>
      <c r="RCT290" s="206"/>
      <c r="RCU290" s="206"/>
      <c r="RCV290" s="206"/>
      <c r="RCW290" s="206"/>
      <c r="RCX290" s="206"/>
      <c r="RCY290" s="206"/>
      <c r="RCZ290" s="206"/>
      <c r="RDA290" s="206"/>
      <c r="RDB290" s="206"/>
      <c r="RDC290" s="206"/>
      <c r="RDD290" s="206"/>
      <c r="RDE290" s="206"/>
      <c r="RDF290" s="206"/>
      <c r="RDG290" s="206"/>
      <c r="RDH290" s="206"/>
      <c r="RDI290" s="206"/>
      <c r="RDJ290" s="206"/>
      <c r="RDK290" s="206"/>
      <c r="RDL290" s="206"/>
      <c r="RDM290" s="206"/>
      <c r="RDN290" s="206"/>
      <c r="RDO290" s="206"/>
      <c r="RDP290" s="206"/>
      <c r="RDQ290" s="206"/>
      <c r="RDR290" s="206"/>
      <c r="RDS290" s="206"/>
      <c r="RDT290" s="206"/>
      <c r="RDU290" s="206"/>
      <c r="RDV290" s="206"/>
      <c r="RDW290" s="206"/>
      <c r="RDX290" s="206"/>
      <c r="RDY290" s="206"/>
      <c r="RDZ290" s="206"/>
      <c r="REA290" s="206"/>
      <c r="REB290" s="206"/>
      <c r="REC290" s="206"/>
      <c r="RED290" s="206"/>
      <c r="REE290" s="206"/>
      <c r="REF290" s="206"/>
      <c r="REG290" s="206"/>
      <c r="REH290" s="206"/>
      <c r="REI290" s="206"/>
      <c r="REJ290" s="206"/>
      <c r="REK290" s="206"/>
      <c r="REL290" s="206"/>
      <c r="REM290" s="206"/>
      <c r="REN290" s="206"/>
      <c r="REO290" s="206"/>
      <c r="REP290" s="206"/>
      <c r="REQ290" s="206"/>
      <c r="RER290" s="206"/>
      <c r="RES290" s="206"/>
      <c r="RET290" s="206"/>
      <c r="REU290" s="206"/>
      <c r="REV290" s="206"/>
      <c r="REW290" s="206"/>
      <c r="REX290" s="206"/>
      <c r="REY290" s="206"/>
      <c r="REZ290" s="206"/>
      <c r="RFA290" s="206"/>
      <c r="RFB290" s="206"/>
      <c r="RFC290" s="206"/>
      <c r="RFD290" s="206"/>
      <c r="RFE290" s="206"/>
      <c r="RFF290" s="206"/>
      <c r="RFG290" s="206"/>
      <c r="RFH290" s="206"/>
      <c r="RFI290" s="206"/>
      <c r="RFJ290" s="206"/>
      <c r="RFK290" s="206"/>
      <c r="RFL290" s="206"/>
      <c r="RFM290" s="206"/>
      <c r="RFN290" s="206"/>
      <c r="RFO290" s="206"/>
      <c r="RFP290" s="206"/>
      <c r="RFQ290" s="206"/>
      <c r="RFR290" s="206"/>
      <c r="RFS290" s="206"/>
      <c r="RFT290" s="206"/>
      <c r="RFU290" s="206"/>
      <c r="RFV290" s="206"/>
      <c r="RFW290" s="206"/>
      <c r="RFX290" s="206"/>
      <c r="RFY290" s="206"/>
      <c r="RFZ290" s="206"/>
      <c r="RGA290" s="206"/>
      <c r="RGB290" s="206"/>
      <c r="RGC290" s="206"/>
      <c r="RGD290" s="206"/>
      <c r="RGE290" s="206"/>
      <c r="RGF290" s="206"/>
      <c r="RGG290" s="206"/>
      <c r="RGH290" s="206"/>
      <c r="RGI290" s="206"/>
      <c r="RGJ290" s="206"/>
      <c r="RGK290" s="206"/>
      <c r="RGL290" s="206"/>
      <c r="RGM290" s="206"/>
      <c r="RGN290" s="206"/>
      <c r="RGO290" s="206"/>
      <c r="RGP290" s="206"/>
      <c r="RGQ290" s="206"/>
      <c r="RGR290" s="206"/>
      <c r="RGS290" s="206"/>
      <c r="RGT290" s="206"/>
      <c r="RGU290" s="206"/>
      <c r="RGV290" s="206"/>
      <c r="RGW290" s="206"/>
      <c r="RGX290" s="206"/>
      <c r="RGY290" s="206"/>
      <c r="RGZ290" s="206"/>
      <c r="RHA290" s="206"/>
      <c r="RHB290" s="206"/>
      <c r="RHC290" s="206"/>
      <c r="RHD290" s="206"/>
      <c r="RHE290" s="206"/>
      <c r="RHF290" s="206"/>
      <c r="RHG290" s="206"/>
      <c r="RHH290" s="206"/>
      <c r="RHI290" s="206"/>
      <c r="RHJ290" s="206"/>
      <c r="RHK290" s="206"/>
      <c r="RHL290" s="206"/>
      <c r="RHM290" s="206"/>
      <c r="RHN290" s="206"/>
      <c r="RHO290" s="206"/>
      <c r="RHP290" s="206"/>
      <c r="RHQ290" s="206"/>
      <c r="RHR290" s="206"/>
      <c r="RHS290" s="206"/>
      <c r="RHT290" s="206"/>
      <c r="RHU290" s="206"/>
      <c r="RHV290" s="206"/>
      <c r="RHW290" s="206"/>
      <c r="RHX290" s="206"/>
      <c r="RHY290" s="206"/>
      <c r="RHZ290" s="206"/>
      <c r="RIA290" s="206"/>
      <c r="RIB290" s="206"/>
      <c r="RIC290" s="206"/>
      <c r="RID290" s="206"/>
      <c r="RIE290" s="206"/>
      <c r="RIF290" s="206"/>
      <c r="RIG290" s="206"/>
      <c r="RIH290" s="206"/>
      <c r="RII290" s="206"/>
      <c r="RIJ290" s="206"/>
      <c r="RIK290" s="206"/>
      <c r="RIL290" s="206"/>
      <c r="RIM290" s="206"/>
      <c r="RIN290" s="206"/>
      <c r="RIO290" s="206"/>
      <c r="RIP290" s="206"/>
      <c r="RIQ290" s="206"/>
      <c r="RIR290" s="206"/>
      <c r="RIS290" s="206"/>
      <c r="RIT290" s="206"/>
      <c r="RIU290" s="206"/>
      <c r="RIV290" s="206"/>
      <c r="RIW290" s="206"/>
      <c r="RIX290" s="206"/>
      <c r="RIY290" s="206"/>
      <c r="RIZ290" s="206"/>
      <c r="RJA290" s="206"/>
      <c r="RJB290" s="206"/>
      <c r="RJC290" s="206"/>
      <c r="RJD290" s="206"/>
      <c r="RJE290" s="206"/>
      <c r="RJF290" s="206"/>
      <c r="RJG290" s="206"/>
      <c r="RJH290" s="206"/>
      <c r="RJI290" s="206"/>
      <c r="RJJ290" s="206"/>
      <c r="RJK290" s="206"/>
      <c r="RJL290" s="206"/>
      <c r="RJM290" s="206"/>
      <c r="RJN290" s="206"/>
      <c r="RJO290" s="206"/>
      <c r="RJP290" s="206"/>
      <c r="RJQ290" s="206"/>
      <c r="RJR290" s="206"/>
      <c r="RJS290" s="206"/>
      <c r="RJT290" s="206"/>
      <c r="RJU290" s="206"/>
      <c r="RJV290" s="206"/>
      <c r="RJW290" s="206"/>
      <c r="RJX290" s="206"/>
      <c r="RJY290" s="206"/>
      <c r="RJZ290" s="206"/>
      <c r="RKA290" s="206"/>
      <c r="RKB290" s="206"/>
      <c r="RKC290" s="206"/>
      <c r="RKD290" s="206"/>
      <c r="RKE290" s="206"/>
      <c r="RKF290" s="206"/>
      <c r="RKG290" s="206"/>
      <c r="RKH290" s="206"/>
      <c r="RKI290" s="206"/>
      <c r="RKJ290" s="206"/>
      <c r="RKK290" s="206"/>
      <c r="RKL290" s="206"/>
      <c r="RKM290" s="206"/>
      <c r="RKN290" s="206"/>
      <c r="RKO290" s="206"/>
      <c r="RKP290" s="206"/>
      <c r="RKQ290" s="206"/>
      <c r="RKR290" s="206"/>
      <c r="RKS290" s="206"/>
      <c r="RKT290" s="206"/>
      <c r="RKU290" s="206"/>
      <c r="RKV290" s="206"/>
      <c r="RKW290" s="206"/>
      <c r="RKX290" s="206"/>
      <c r="RKY290" s="206"/>
      <c r="RKZ290" s="206"/>
      <c r="RLA290" s="206"/>
      <c r="RLB290" s="206"/>
      <c r="RLC290" s="206"/>
      <c r="RLD290" s="206"/>
      <c r="RLE290" s="206"/>
      <c r="RLF290" s="206"/>
      <c r="RLG290" s="206"/>
      <c r="RLH290" s="206"/>
      <c r="RLI290" s="206"/>
      <c r="RLJ290" s="206"/>
      <c r="RLK290" s="206"/>
      <c r="RLL290" s="206"/>
      <c r="RLM290" s="206"/>
      <c r="RLN290" s="206"/>
      <c r="RLO290" s="206"/>
      <c r="RLP290" s="206"/>
      <c r="RLQ290" s="206"/>
      <c r="RLR290" s="206"/>
      <c r="RLS290" s="206"/>
      <c r="RLT290" s="206"/>
      <c r="RLU290" s="206"/>
      <c r="RLV290" s="206"/>
      <c r="RLW290" s="206"/>
      <c r="RLX290" s="206"/>
      <c r="RLY290" s="206"/>
      <c r="RLZ290" s="206"/>
      <c r="RMA290" s="206"/>
      <c r="RMB290" s="206"/>
      <c r="RMC290" s="206"/>
      <c r="RMD290" s="206"/>
      <c r="RME290" s="206"/>
      <c r="RMF290" s="206"/>
      <c r="RMG290" s="206"/>
      <c r="RMH290" s="206"/>
      <c r="RMI290" s="206"/>
      <c r="RMJ290" s="206"/>
      <c r="RMK290" s="206"/>
      <c r="RML290" s="206"/>
      <c r="RMM290" s="206"/>
      <c r="RMN290" s="206"/>
      <c r="RMO290" s="206"/>
      <c r="RMP290" s="206"/>
      <c r="RMQ290" s="206"/>
      <c r="RMR290" s="206"/>
      <c r="RMS290" s="206"/>
      <c r="RMT290" s="206"/>
      <c r="RMU290" s="206"/>
      <c r="RMV290" s="206"/>
      <c r="RMW290" s="206"/>
      <c r="RMX290" s="206"/>
      <c r="RMY290" s="206"/>
      <c r="RMZ290" s="206"/>
      <c r="RNA290" s="206"/>
      <c r="RNB290" s="206"/>
      <c r="RNC290" s="206"/>
      <c r="RND290" s="206"/>
      <c r="RNE290" s="206"/>
      <c r="RNF290" s="206"/>
      <c r="RNG290" s="206"/>
      <c r="RNH290" s="206"/>
      <c r="RNI290" s="206"/>
      <c r="RNJ290" s="206"/>
      <c r="RNK290" s="206"/>
      <c r="RNL290" s="206"/>
      <c r="RNM290" s="206"/>
      <c r="RNN290" s="206"/>
      <c r="RNO290" s="206"/>
      <c r="RNP290" s="206"/>
      <c r="RNQ290" s="206"/>
      <c r="RNR290" s="206"/>
      <c r="RNS290" s="206"/>
      <c r="RNT290" s="206"/>
      <c r="RNU290" s="206"/>
      <c r="RNV290" s="206"/>
      <c r="RNW290" s="206"/>
      <c r="RNX290" s="206"/>
      <c r="RNY290" s="206"/>
      <c r="RNZ290" s="206"/>
      <c r="ROA290" s="206"/>
      <c r="ROB290" s="206"/>
      <c r="ROC290" s="206"/>
      <c r="ROD290" s="206"/>
      <c r="ROE290" s="206"/>
      <c r="ROF290" s="206"/>
      <c r="ROG290" s="206"/>
      <c r="ROH290" s="206"/>
      <c r="ROI290" s="206"/>
      <c r="ROJ290" s="206"/>
      <c r="ROK290" s="206"/>
      <c r="ROL290" s="206"/>
      <c r="ROM290" s="206"/>
      <c r="RON290" s="206"/>
      <c r="ROO290" s="206"/>
      <c r="ROP290" s="206"/>
      <c r="ROQ290" s="206"/>
      <c r="ROR290" s="206"/>
      <c r="ROS290" s="206"/>
      <c r="ROT290" s="206"/>
      <c r="ROU290" s="206"/>
      <c r="ROV290" s="206"/>
      <c r="ROW290" s="206"/>
      <c r="ROX290" s="206"/>
      <c r="ROY290" s="206"/>
      <c r="ROZ290" s="206"/>
      <c r="RPA290" s="206"/>
      <c r="RPB290" s="206"/>
      <c r="RPC290" s="206"/>
      <c r="RPD290" s="206"/>
      <c r="RPE290" s="206"/>
      <c r="RPF290" s="206"/>
      <c r="RPG290" s="206"/>
      <c r="RPH290" s="206"/>
      <c r="RPI290" s="206"/>
      <c r="RPJ290" s="206"/>
      <c r="RPK290" s="206"/>
      <c r="RPL290" s="206"/>
      <c r="RPM290" s="206"/>
      <c r="RPN290" s="206"/>
      <c r="RPO290" s="206"/>
      <c r="RPP290" s="206"/>
      <c r="RPQ290" s="206"/>
      <c r="RPR290" s="206"/>
      <c r="RPS290" s="206"/>
      <c r="RPT290" s="206"/>
      <c r="RPU290" s="206"/>
      <c r="RPV290" s="206"/>
      <c r="RPW290" s="206"/>
      <c r="RPX290" s="206"/>
      <c r="RPY290" s="206"/>
      <c r="RPZ290" s="206"/>
      <c r="RQA290" s="206"/>
      <c r="RQB290" s="206"/>
      <c r="RQC290" s="206"/>
      <c r="RQD290" s="206"/>
      <c r="RQE290" s="206"/>
      <c r="RQF290" s="206"/>
      <c r="RQG290" s="206"/>
      <c r="RQH290" s="206"/>
      <c r="RQI290" s="206"/>
      <c r="RQJ290" s="206"/>
      <c r="RQK290" s="206"/>
      <c r="RQL290" s="206"/>
      <c r="RQM290" s="206"/>
      <c r="RQN290" s="206"/>
      <c r="RQO290" s="206"/>
      <c r="RQP290" s="206"/>
      <c r="RQQ290" s="206"/>
      <c r="RQR290" s="206"/>
      <c r="RQS290" s="206"/>
      <c r="RQT290" s="206"/>
      <c r="RQU290" s="206"/>
      <c r="RQV290" s="206"/>
      <c r="RQW290" s="206"/>
      <c r="RQX290" s="206"/>
      <c r="RQY290" s="206"/>
      <c r="RQZ290" s="206"/>
      <c r="RRA290" s="206"/>
      <c r="RRB290" s="206"/>
      <c r="RRC290" s="206"/>
      <c r="RRD290" s="206"/>
      <c r="RRE290" s="206"/>
      <c r="RRF290" s="206"/>
      <c r="RRG290" s="206"/>
      <c r="RRH290" s="206"/>
      <c r="RRI290" s="206"/>
      <c r="RRJ290" s="206"/>
      <c r="RRK290" s="206"/>
      <c r="RRL290" s="206"/>
      <c r="RRM290" s="206"/>
      <c r="RRN290" s="206"/>
      <c r="RRO290" s="206"/>
      <c r="RRP290" s="206"/>
      <c r="RRQ290" s="206"/>
      <c r="RRR290" s="206"/>
      <c r="RRS290" s="206"/>
      <c r="RRT290" s="206"/>
      <c r="RRU290" s="206"/>
      <c r="RRV290" s="206"/>
      <c r="RRW290" s="206"/>
      <c r="RRX290" s="206"/>
      <c r="RRY290" s="206"/>
      <c r="RRZ290" s="206"/>
      <c r="RSA290" s="206"/>
      <c r="RSB290" s="206"/>
      <c r="RSC290" s="206"/>
      <c r="RSD290" s="206"/>
      <c r="RSE290" s="206"/>
      <c r="RSF290" s="206"/>
      <c r="RSG290" s="206"/>
      <c r="RSH290" s="206"/>
      <c r="RSI290" s="206"/>
      <c r="RSJ290" s="206"/>
      <c r="RSK290" s="206"/>
      <c r="RSL290" s="206"/>
      <c r="RSM290" s="206"/>
      <c r="RSN290" s="206"/>
      <c r="RSO290" s="206"/>
      <c r="RSP290" s="206"/>
      <c r="RSQ290" s="206"/>
      <c r="RSR290" s="206"/>
      <c r="RSS290" s="206"/>
      <c r="RST290" s="206"/>
      <c r="RSU290" s="206"/>
      <c r="RSV290" s="206"/>
      <c r="RSW290" s="206"/>
      <c r="RSX290" s="206"/>
      <c r="RSY290" s="206"/>
      <c r="RSZ290" s="206"/>
      <c r="RTA290" s="206"/>
      <c r="RTB290" s="206"/>
      <c r="RTC290" s="206"/>
      <c r="RTD290" s="206"/>
      <c r="RTE290" s="206"/>
      <c r="RTF290" s="206"/>
      <c r="RTG290" s="206"/>
      <c r="RTH290" s="206"/>
      <c r="RTI290" s="206"/>
      <c r="RTJ290" s="206"/>
      <c r="RTK290" s="206"/>
      <c r="RTL290" s="206"/>
      <c r="RTM290" s="206"/>
      <c r="RTN290" s="206"/>
      <c r="RTO290" s="206"/>
      <c r="RTP290" s="206"/>
      <c r="RTQ290" s="206"/>
      <c r="RTR290" s="206"/>
      <c r="RTS290" s="206"/>
      <c r="RTT290" s="206"/>
      <c r="RTU290" s="206"/>
      <c r="RTV290" s="206"/>
      <c r="RTW290" s="206"/>
      <c r="RTX290" s="206"/>
      <c r="RTY290" s="206"/>
      <c r="RTZ290" s="206"/>
      <c r="RUA290" s="206"/>
      <c r="RUB290" s="206"/>
      <c r="RUC290" s="206"/>
      <c r="RUD290" s="206"/>
      <c r="RUE290" s="206"/>
      <c r="RUF290" s="206"/>
      <c r="RUG290" s="206"/>
      <c r="RUH290" s="206"/>
      <c r="RUI290" s="206"/>
      <c r="RUJ290" s="206"/>
      <c r="RUK290" s="206"/>
      <c r="RUL290" s="206"/>
      <c r="RUM290" s="206"/>
      <c r="RUN290" s="206"/>
      <c r="RUO290" s="206"/>
      <c r="RUP290" s="206"/>
      <c r="RUQ290" s="206"/>
      <c r="RUR290" s="206"/>
      <c r="RUS290" s="206"/>
      <c r="RUT290" s="206"/>
      <c r="RUU290" s="206"/>
      <c r="RUV290" s="206"/>
      <c r="RUW290" s="206"/>
      <c r="RUX290" s="206"/>
      <c r="RUY290" s="206"/>
      <c r="RUZ290" s="206"/>
      <c r="RVA290" s="206"/>
      <c r="RVB290" s="206"/>
      <c r="RVC290" s="206"/>
      <c r="RVD290" s="206"/>
      <c r="RVE290" s="206"/>
      <c r="RVF290" s="206"/>
      <c r="RVG290" s="206"/>
      <c r="RVH290" s="206"/>
      <c r="RVI290" s="206"/>
      <c r="RVJ290" s="206"/>
      <c r="RVK290" s="206"/>
      <c r="RVL290" s="206"/>
      <c r="RVM290" s="206"/>
      <c r="RVN290" s="206"/>
      <c r="RVO290" s="206"/>
      <c r="RVP290" s="206"/>
      <c r="RVQ290" s="206"/>
      <c r="RVR290" s="206"/>
      <c r="RVS290" s="206"/>
      <c r="RVT290" s="206"/>
      <c r="RVU290" s="206"/>
      <c r="RVV290" s="206"/>
      <c r="RVW290" s="206"/>
      <c r="RVX290" s="206"/>
      <c r="RVY290" s="206"/>
      <c r="RVZ290" s="206"/>
      <c r="RWA290" s="206"/>
      <c r="RWB290" s="206"/>
      <c r="RWC290" s="206"/>
      <c r="RWD290" s="206"/>
      <c r="RWE290" s="206"/>
      <c r="RWF290" s="206"/>
      <c r="RWG290" s="206"/>
      <c r="RWH290" s="206"/>
      <c r="RWI290" s="206"/>
      <c r="RWJ290" s="206"/>
      <c r="RWK290" s="206"/>
      <c r="RWL290" s="206"/>
      <c r="RWM290" s="206"/>
      <c r="RWN290" s="206"/>
      <c r="RWO290" s="206"/>
      <c r="RWP290" s="206"/>
      <c r="RWQ290" s="206"/>
      <c r="RWR290" s="206"/>
      <c r="RWS290" s="206"/>
      <c r="RWT290" s="206"/>
      <c r="RWU290" s="206"/>
      <c r="RWV290" s="206"/>
      <c r="RWW290" s="206"/>
      <c r="RWX290" s="206"/>
      <c r="RWY290" s="206"/>
      <c r="RWZ290" s="206"/>
      <c r="RXA290" s="206"/>
      <c r="RXB290" s="206"/>
      <c r="RXC290" s="206"/>
      <c r="RXD290" s="206"/>
      <c r="RXE290" s="206"/>
      <c r="RXF290" s="206"/>
      <c r="RXG290" s="206"/>
      <c r="RXH290" s="206"/>
      <c r="RXI290" s="206"/>
      <c r="RXJ290" s="206"/>
      <c r="RXK290" s="206"/>
      <c r="RXL290" s="206"/>
      <c r="RXM290" s="206"/>
      <c r="RXN290" s="206"/>
      <c r="RXO290" s="206"/>
      <c r="RXP290" s="206"/>
      <c r="RXQ290" s="206"/>
      <c r="RXR290" s="206"/>
      <c r="RXS290" s="206"/>
      <c r="RXT290" s="206"/>
      <c r="RXU290" s="206"/>
      <c r="RXV290" s="206"/>
      <c r="RXW290" s="206"/>
      <c r="RXX290" s="206"/>
      <c r="RXY290" s="206"/>
      <c r="RXZ290" s="206"/>
      <c r="RYA290" s="206"/>
      <c r="RYB290" s="206"/>
      <c r="RYC290" s="206"/>
      <c r="RYD290" s="206"/>
      <c r="RYE290" s="206"/>
      <c r="RYF290" s="206"/>
      <c r="RYG290" s="206"/>
      <c r="RYH290" s="206"/>
      <c r="RYI290" s="206"/>
      <c r="RYJ290" s="206"/>
      <c r="RYK290" s="206"/>
      <c r="RYL290" s="206"/>
      <c r="RYM290" s="206"/>
      <c r="RYN290" s="206"/>
      <c r="RYO290" s="206"/>
      <c r="RYP290" s="206"/>
      <c r="RYQ290" s="206"/>
      <c r="RYR290" s="206"/>
      <c r="RYS290" s="206"/>
      <c r="RYT290" s="206"/>
      <c r="RYU290" s="206"/>
      <c r="RYV290" s="206"/>
      <c r="RYW290" s="206"/>
      <c r="RYX290" s="206"/>
      <c r="RYY290" s="206"/>
      <c r="RYZ290" s="206"/>
      <c r="RZA290" s="206"/>
      <c r="RZB290" s="206"/>
      <c r="RZC290" s="206"/>
      <c r="RZD290" s="206"/>
      <c r="RZE290" s="206"/>
      <c r="RZF290" s="206"/>
      <c r="RZG290" s="206"/>
      <c r="RZH290" s="206"/>
      <c r="RZI290" s="206"/>
      <c r="RZJ290" s="206"/>
      <c r="RZK290" s="206"/>
      <c r="RZL290" s="206"/>
      <c r="RZM290" s="206"/>
      <c r="RZN290" s="206"/>
      <c r="RZO290" s="206"/>
      <c r="RZP290" s="206"/>
      <c r="RZQ290" s="206"/>
      <c r="RZR290" s="206"/>
      <c r="RZS290" s="206"/>
      <c r="RZT290" s="206"/>
      <c r="RZU290" s="206"/>
      <c r="RZV290" s="206"/>
      <c r="RZW290" s="206"/>
      <c r="RZX290" s="206"/>
      <c r="RZY290" s="206"/>
      <c r="RZZ290" s="206"/>
      <c r="SAA290" s="206"/>
      <c r="SAB290" s="206"/>
      <c r="SAC290" s="206"/>
      <c r="SAD290" s="206"/>
      <c r="SAE290" s="206"/>
      <c r="SAF290" s="206"/>
      <c r="SAG290" s="206"/>
      <c r="SAH290" s="206"/>
      <c r="SAI290" s="206"/>
      <c r="SAJ290" s="206"/>
      <c r="SAK290" s="206"/>
      <c r="SAL290" s="206"/>
      <c r="SAM290" s="206"/>
      <c r="SAN290" s="206"/>
      <c r="SAO290" s="206"/>
      <c r="SAP290" s="206"/>
      <c r="SAQ290" s="206"/>
      <c r="SAR290" s="206"/>
      <c r="SAS290" s="206"/>
      <c r="SAT290" s="206"/>
      <c r="SAU290" s="206"/>
      <c r="SAV290" s="206"/>
      <c r="SAW290" s="206"/>
      <c r="SAX290" s="206"/>
      <c r="SAY290" s="206"/>
      <c r="SAZ290" s="206"/>
      <c r="SBA290" s="206"/>
      <c r="SBB290" s="206"/>
      <c r="SBC290" s="206"/>
      <c r="SBD290" s="206"/>
      <c r="SBE290" s="206"/>
      <c r="SBF290" s="206"/>
      <c r="SBG290" s="206"/>
      <c r="SBH290" s="206"/>
      <c r="SBI290" s="206"/>
      <c r="SBJ290" s="206"/>
      <c r="SBK290" s="206"/>
      <c r="SBL290" s="206"/>
      <c r="SBM290" s="206"/>
      <c r="SBN290" s="206"/>
      <c r="SBO290" s="206"/>
      <c r="SBP290" s="206"/>
      <c r="SBQ290" s="206"/>
      <c r="SBR290" s="206"/>
      <c r="SBS290" s="206"/>
      <c r="SBT290" s="206"/>
      <c r="SBU290" s="206"/>
      <c r="SBV290" s="206"/>
      <c r="SBW290" s="206"/>
      <c r="SBX290" s="206"/>
      <c r="SBY290" s="206"/>
      <c r="SBZ290" s="206"/>
      <c r="SCA290" s="206"/>
      <c r="SCB290" s="206"/>
      <c r="SCC290" s="206"/>
      <c r="SCD290" s="206"/>
      <c r="SCE290" s="206"/>
      <c r="SCF290" s="206"/>
      <c r="SCG290" s="206"/>
      <c r="SCH290" s="206"/>
      <c r="SCI290" s="206"/>
      <c r="SCJ290" s="206"/>
      <c r="SCK290" s="206"/>
      <c r="SCL290" s="206"/>
      <c r="SCM290" s="206"/>
      <c r="SCN290" s="206"/>
      <c r="SCO290" s="206"/>
      <c r="SCP290" s="206"/>
      <c r="SCQ290" s="206"/>
      <c r="SCR290" s="206"/>
      <c r="SCS290" s="206"/>
      <c r="SCT290" s="206"/>
      <c r="SCU290" s="206"/>
      <c r="SCV290" s="206"/>
      <c r="SCW290" s="206"/>
      <c r="SCX290" s="206"/>
      <c r="SCY290" s="206"/>
      <c r="SCZ290" s="206"/>
      <c r="SDA290" s="206"/>
      <c r="SDB290" s="206"/>
      <c r="SDC290" s="206"/>
      <c r="SDD290" s="206"/>
      <c r="SDE290" s="206"/>
      <c r="SDF290" s="206"/>
      <c r="SDG290" s="206"/>
      <c r="SDH290" s="206"/>
      <c r="SDI290" s="206"/>
      <c r="SDJ290" s="206"/>
      <c r="SDK290" s="206"/>
      <c r="SDL290" s="206"/>
      <c r="SDM290" s="206"/>
      <c r="SDN290" s="206"/>
      <c r="SDO290" s="206"/>
      <c r="SDP290" s="206"/>
      <c r="SDQ290" s="206"/>
      <c r="SDR290" s="206"/>
      <c r="SDS290" s="206"/>
      <c r="SDT290" s="206"/>
      <c r="SDU290" s="206"/>
      <c r="SDV290" s="206"/>
      <c r="SDW290" s="206"/>
      <c r="SDX290" s="206"/>
      <c r="SDY290" s="206"/>
      <c r="SDZ290" s="206"/>
      <c r="SEA290" s="206"/>
      <c r="SEB290" s="206"/>
      <c r="SEC290" s="206"/>
      <c r="SED290" s="206"/>
      <c r="SEE290" s="206"/>
      <c r="SEF290" s="206"/>
      <c r="SEG290" s="206"/>
      <c r="SEH290" s="206"/>
      <c r="SEI290" s="206"/>
      <c r="SEJ290" s="206"/>
      <c r="SEK290" s="206"/>
      <c r="SEL290" s="206"/>
      <c r="SEM290" s="206"/>
      <c r="SEN290" s="206"/>
      <c r="SEO290" s="206"/>
      <c r="SEP290" s="206"/>
      <c r="SEQ290" s="206"/>
      <c r="SER290" s="206"/>
      <c r="SES290" s="206"/>
      <c r="SET290" s="206"/>
      <c r="SEU290" s="206"/>
      <c r="SEV290" s="206"/>
      <c r="SEW290" s="206"/>
      <c r="SEX290" s="206"/>
      <c r="SEY290" s="206"/>
      <c r="SEZ290" s="206"/>
      <c r="SFA290" s="206"/>
      <c r="SFB290" s="206"/>
      <c r="SFC290" s="206"/>
      <c r="SFD290" s="206"/>
      <c r="SFE290" s="206"/>
      <c r="SFF290" s="206"/>
      <c r="SFG290" s="206"/>
      <c r="SFH290" s="206"/>
      <c r="SFI290" s="206"/>
      <c r="SFJ290" s="206"/>
      <c r="SFK290" s="206"/>
      <c r="SFL290" s="206"/>
      <c r="SFM290" s="206"/>
      <c r="SFN290" s="206"/>
      <c r="SFO290" s="206"/>
      <c r="SFP290" s="206"/>
      <c r="SFQ290" s="206"/>
      <c r="SFR290" s="206"/>
      <c r="SFS290" s="206"/>
      <c r="SFT290" s="206"/>
      <c r="SFU290" s="206"/>
      <c r="SFV290" s="206"/>
      <c r="SFW290" s="206"/>
      <c r="SFX290" s="206"/>
      <c r="SFY290" s="206"/>
      <c r="SFZ290" s="206"/>
      <c r="SGA290" s="206"/>
      <c r="SGB290" s="206"/>
      <c r="SGC290" s="206"/>
      <c r="SGD290" s="206"/>
      <c r="SGE290" s="206"/>
      <c r="SGF290" s="206"/>
      <c r="SGG290" s="206"/>
      <c r="SGH290" s="206"/>
      <c r="SGI290" s="206"/>
      <c r="SGJ290" s="206"/>
      <c r="SGK290" s="206"/>
      <c r="SGL290" s="206"/>
      <c r="SGM290" s="206"/>
      <c r="SGN290" s="206"/>
      <c r="SGO290" s="206"/>
      <c r="SGP290" s="206"/>
      <c r="SGQ290" s="206"/>
      <c r="SGR290" s="206"/>
      <c r="SGS290" s="206"/>
      <c r="SGT290" s="206"/>
      <c r="SGU290" s="206"/>
      <c r="SGV290" s="206"/>
      <c r="SGW290" s="206"/>
      <c r="SGX290" s="206"/>
      <c r="SGY290" s="206"/>
      <c r="SGZ290" s="206"/>
      <c r="SHA290" s="206"/>
      <c r="SHB290" s="206"/>
      <c r="SHC290" s="206"/>
      <c r="SHD290" s="206"/>
      <c r="SHE290" s="206"/>
      <c r="SHF290" s="206"/>
      <c r="SHG290" s="206"/>
      <c r="SHH290" s="206"/>
      <c r="SHI290" s="206"/>
      <c r="SHJ290" s="206"/>
      <c r="SHK290" s="206"/>
      <c r="SHL290" s="206"/>
      <c r="SHM290" s="206"/>
      <c r="SHN290" s="206"/>
      <c r="SHO290" s="206"/>
      <c r="SHP290" s="206"/>
      <c r="SHQ290" s="206"/>
      <c r="SHR290" s="206"/>
      <c r="SHS290" s="206"/>
      <c r="SHT290" s="206"/>
      <c r="SHU290" s="206"/>
      <c r="SHV290" s="206"/>
      <c r="SHW290" s="206"/>
      <c r="SHX290" s="206"/>
      <c r="SHY290" s="206"/>
      <c r="SHZ290" s="206"/>
      <c r="SIA290" s="206"/>
      <c r="SIB290" s="206"/>
      <c r="SIC290" s="206"/>
      <c r="SID290" s="206"/>
      <c r="SIE290" s="206"/>
      <c r="SIF290" s="206"/>
      <c r="SIG290" s="206"/>
      <c r="SIH290" s="206"/>
      <c r="SII290" s="206"/>
      <c r="SIJ290" s="206"/>
      <c r="SIK290" s="206"/>
      <c r="SIL290" s="206"/>
      <c r="SIM290" s="206"/>
      <c r="SIN290" s="206"/>
      <c r="SIO290" s="206"/>
      <c r="SIP290" s="206"/>
      <c r="SIQ290" s="206"/>
      <c r="SIR290" s="206"/>
      <c r="SIS290" s="206"/>
      <c r="SIT290" s="206"/>
      <c r="SIU290" s="206"/>
      <c r="SIV290" s="206"/>
      <c r="SIW290" s="206"/>
      <c r="SIX290" s="206"/>
      <c r="SIY290" s="206"/>
      <c r="SIZ290" s="206"/>
      <c r="SJA290" s="206"/>
      <c r="SJB290" s="206"/>
      <c r="SJC290" s="206"/>
      <c r="SJD290" s="206"/>
      <c r="SJE290" s="206"/>
      <c r="SJF290" s="206"/>
      <c r="SJG290" s="206"/>
      <c r="SJH290" s="206"/>
      <c r="SJI290" s="206"/>
      <c r="SJJ290" s="206"/>
      <c r="SJK290" s="206"/>
      <c r="SJL290" s="206"/>
      <c r="SJM290" s="206"/>
      <c r="SJN290" s="206"/>
      <c r="SJO290" s="206"/>
      <c r="SJP290" s="206"/>
      <c r="SJQ290" s="206"/>
      <c r="SJR290" s="206"/>
      <c r="SJS290" s="206"/>
      <c r="SJT290" s="206"/>
      <c r="SJU290" s="206"/>
      <c r="SJV290" s="206"/>
      <c r="SJW290" s="206"/>
      <c r="SJX290" s="206"/>
      <c r="SJY290" s="206"/>
      <c r="SJZ290" s="206"/>
      <c r="SKA290" s="206"/>
      <c r="SKB290" s="206"/>
      <c r="SKC290" s="206"/>
      <c r="SKD290" s="206"/>
      <c r="SKE290" s="206"/>
      <c r="SKF290" s="206"/>
      <c r="SKG290" s="206"/>
      <c r="SKH290" s="206"/>
      <c r="SKI290" s="206"/>
      <c r="SKJ290" s="206"/>
      <c r="SKK290" s="206"/>
      <c r="SKL290" s="206"/>
      <c r="SKM290" s="206"/>
      <c r="SKN290" s="206"/>
      <c r="SKO290" s="206"/>
      <c r="SKP290" s="206"/>
      <c r="SKQ290" s="206"/>
      <c r="SKR290" s="206"/>
      <c r="SKS290" s="206"/>
      <c r="SKT290" s="206"/>
      <c r="SKU290" s="206"/>
      <c r="SKV290" s="206"/>
      <c r="SKW290" s="206"/>
      <c r="SKX290" s="206"/>
      <c r="SKY290" s="206"/>
      <c r="SKZ290" s="206"/>
      <c r="SLA290" s="206"/>
      <c r="SLB290" s="206"/>
      <c r="SLC290" s="206"/>
      <c r="SLD290" s="206"/>
      <c r="SLE290" s="206"/>
      <c r="SLF290" s="206"/>
      <c r="SLG290" s="206"/>
      <c r="SLH290" s="206"/>
      <c r="SLI290" s="206"/>
      <c r="SLJ290" s="206"/>
      <c r="SLK290" s="206"/>
      <c r="SLL290" s="206"/>
      <c r="SLM290" s="206"/>
      <c r="SLN290" s="206"/>
      <c r="SLO290" s="206"/>
      <c r="SLP290" s="206"/>
      <c r="SLQ290" s="206"/>
      <c r="SLR290" s="206"/>
      <c r="SLS290" s="206"/>
      <c r="SLT290" s="206"/>
      <c r="SLU290" s="206"/>
      <c r="SLV290" s="206"/>
      <c r="SLW290" s="206"/>
      <c r="SLX290" s="206"/>
      <c r="SLY290" s="206"/>
      <c r="SLZ290" s="206"/>
      <c r="SMA290" s="206"/>
      <c r="SMB290" s="206"/>
      <c r="SMC290" s="206"/>
      <c r="SMD290" s="206"/>
      <c r="SME290" s="206"/>
      <c r="SMF290" s="206"/>
      <c r="SMG290" s="206"/>
      <c r="SMH290" s="206"/>
      <c r="SMI290" s="206"/>
      <c r="SMJ290" s="206"/>
      <c r="SMK290" s="206"/>
      <c r="SML290" s="206"/>
      <c r="SMM290" s="206"/>
      <c r="SMN290" s="206"/>
      <c r="SMO290" s="206"/>
      <c r="SMP290" s="206"/>
      <c r="SMQ290" s="206"/>
      <c r="SMR290" s="206"/>
      <c r="SMS290" s="206"/>
      <c r="SMT290" s="206"/>
      <c r="SMU290" s="206"/>
      <c r="SMV290" s="206"/>
      <c r="SMW290" s="206"/>
      <c r="SMX290" s="206"/>
      <c r="SMY290" s="206"/>
      <c r="SMZ290" s="206"/>
      <c r="SNA290" s="206"/>
      <c r="SNB290" s="206"/>
      <c r="SNC290" s="206"/>
      <c r="SND290" s="206"/>
      <c r="SNE290" s="206"/>
      <c r="SNF290" s="206"/>
      <c r="SNG290" s="206"/>
      <c r="SNH290" s="206"/>
      <c r="SNI290" s="206"/>
      <c r="SNJ290" s="206"/>
      <c r="SNK290" s="206"/>
      <c r="SNL290" s="206"/>
      <c r="SNM290" s="206"/>
      <c r="SNN290" s="206"/>
      <c r="SNO290" s="206"/>
      <c r="SNP290" s="206"/>
      <c r="SNQ290" s="206"/>
      <c r="SNR290" s="206"/>
      <c r="SNS290" s="206"/>
      <c r="SNT290" s="206"/>
      <c r="SNU290" s="206"/>
      <c r="SNV290" s="206"/>
      <c r="SNW290" s="206"/>
      <c r="SNX290" s="206"/>
      <c r="SNY290" s="206"/>
      <c r="SNZ290" s="206"/>
      <c r="SOA290" s="206"/>
      <c r="SOB290" s="206"/>
      <c r="SOC290" s="206"/>
      <c r="SOD290" s="206"/>
      <c r="SOE290" s="206"/>
      <c r="SOF290" s="206"/>
      <c r="SOG290" s="206"/>
      <c r="SOH290" s="206"/>
      <c r="SOI290" s="206"/>
      <c r="SOJ290" s="206"/>
      <c r="SOK290" s="206"/>
      <c r="SOL290" s="206"/>
      <c r="SOM290" s="206"/>
      <c r="SON290" s="206"/>
      <c r="SOO290" s="206"/>
      <c r="SOP290" s="206"/>
      <c r="SOQ290" s="206"/>
      <c r="SOR290" s="206"/>
      <c r="SOS290" s="206"/>
      <c r="SOT290" s="206"/>
      <c r="SOU290" s="206"/>
      <c r="SOV290" s="206"/>
      <c r="SOW290" s="206"/>
      <c r="SOX290" s="206"/>
      <c r="SOY290" s="206"/>
      <c r="SOZ290" s="206"/>
      <c r="SPA290" s="206"/>
      <c r="SPB290" s="206"/>
      <c r="SPC290" s="206"/>
      <c r="SPD290" s="206"/>
      <c r="SPE290" s="206"/>
      <c r="SPF290" s="206"/>
      <c r="SPG290" s="206"/>
      <c r="SPH290" s="206"/>
      <c r="SPI290" s="206"/>
      <c r="SPJ290" s="206"/>
      <c r="SPK290" s="206"/>
      <c r="SPL290" s="206"/>
      <c r="SPM290" s="206"/>
      <c r="SPN290" s="206"/>
      <c r="SPO290" s="206"/>
      <c r="SPP290" s="206"/>
      <c r="SPQ290" s="206"/>
      <c r="SPR290" s="206"/>
      <c r="SPS290" s="206"/>
      <c r="SPT290" s="206"/>
      <c r="SPU290" s="206"/>
      <c r="SPV290" s="206"/>
      <c r="SPW290" s="206"/>
      <c r="SPX290" s="206"/>
      <c r="SPY290" s="206"/>
      <c r="SPZ290" s="206"/>
      <c r="SQA290" s="206"/>
      <c r="SQB290" s="206"/>
      <c r="SQC290" s="206"/>
      <c r="SQD290" s="206"/>
      <c r="SQE290" s="206"/>
      <c r="SQF290" s="206"/>
      <c r="SQG290" s="206"/>
      <c r="SQH290" s="206"/>
      <c r="SQI290" s="206"/>
      <c r="SQJ290" s="206"/>
      <c r="SQK290" s="206"/>
      <c r="SQL290" s="206"/>
      <c r="SQM290" s="206"/>
      <c r="SQN290" s="206"/>
      <c r="SQO290" s="206"/>
      <c r="SQP290" s="206"/>
      <c r="SQQ290" s="206"/>
      <c r="SQR290" s="206"/>
      <c r="SQS290" s="206"/>
      <c r="SQT290" s="206"/>
      <c r="SQU290" s="206"/>
      <c r="SQV290" s="206"/>
      <c r="SQW290" s="206"/>
      <c r="SQX290" s="206"/>
      <c r="SQY290" s="206"/>
      <c r="SQZ290" s="206"/>
      <c r="SRA290" s="206"/>
      <c r="SRB290" s="206"/>
      <c r="SRC290" s="206"/>
      <c r="SRD290" s="206"/>
      <c r="SRE290" s="206"/>
      <c r="SRF290" s="206"/>
      <c r="SRG290" s="206"/>
      <c r="SRH290" s="206"/>
      <c r="SRI290" s="206"/>
      <c r="SRJ290" s="206"/>
      <c r="SRK290" s="206"/>
      <c r="SRL290" s="206"/>
      <c r="SRM290" s="206"/>
      <c r="SRN290" s="206"/>
      <c r="SRO290" s="206"/>
      <c r="SRP290" s="206"/>
      <c r="SRQ290" s="206"/>
      <c r="SRR290" s="206"/>
      <c r="SRS290" s="206"/>
      <c r="SRT290" s="206"/>
      <c r="SRU290" s="206"/>
      <c r="SRV290" s="206"/>
      <c r="SRW290" s="206"/>
      <c r="SRX290" s="206"/>
      <c r="SRY290" s="206"/>
      <c r="SRZ290" s="206"/>
      <c r="SSA290" s="206"/>
      <c r="SSB290" s="206"/>
      <c r="SSC290" s="206"/>
      <c r="SSD290" s="206"/>
      <c r="SSE290" s="206"/>
      <c r="SSF290" s="206"/>
      <c r="SSG290" s="206"/>
      <c r="SSH290" s="206"/>
      <c r="SSI290" s="206"/>
      <c r="SSJ290" s="206"/>
      <c r="SSK290" s="206"/>
      <c r="SSL290" s="206"/>
      <c r="SSM290" s="206"/>
      <c r="SSN290" s="206"/>
      <c r="SSO290" s="206"/>
      <c r="SSP290" s="206"/>
      <c r="SSQ290" s="206"/>
      <c r="SSR290" s="206"/>
      <c r="SSS290" s="206"/>
      <c r="SST290" s="206"/>
      <c r="SSU290" s="206"/>
      <c r="SSV290" s="206"/>
      <c r="SSW290" s="206"/>
      <c r="SSX290" s="206"/>
      <c r="SSY290" s="206"/>
      <c r="SSZ290" s="206"/>
      <c r="STA290" s="206"/>
      <c r="STB290" s="206"/>
      <c r="STC290" s="206"/>
      <c r="STD290" s="206"/>
      <c r="STE290" s="206"/>
      <c r="STF290" s="206"/>
      <c r="STG290" s="206"/>
      <c r="STH290" s="206"/>
      <c r="STI290" s="206"/>
      <c r="STJ290" s="206"/>
      <c r="STK290" s="206"/>
      <c r="STL290" s="206"/>
      <c r="STM290" s="206"/>
      <c r="STN290" s="206"/>
      <c r="STO290" s="206"/>
      <c r="STP290" s="206"/>
      <c r="STQ290" s="206"/>
      <c r="STR290" s="206"/>
      <c r="STS290" s="206"/>
      <c r="STT290" s="206"/>
      <c r="STU290" s="206"/>
      <c r="STV290" s="206"/>
      <c r="STW290" s="206"/>
      <c r="STX290" s="206"/>
      <c r="STY290" s="206"/>
      <c r="STZ290" s="206"/>
      <c r="SUA290" s="206"/>
      <c r="SUB290" s="206"/>
      <c r="SUC290" s="206"/>
      <c r="SUD290" s="206"/>
      <c r="SUE290" s="206"/>
      <c r="SUF290" s="206"/>
      <c r="SUG290" s="206"/>
      <c r="SUH290" s="206"/>
      <c r="SUI290" s="206"/>
      <c r="SUJ290" s="206"/>
      <c r="SUK290" s="206"/>
      <c r="SUL290" s="206"/>
      <c r="SUM290" s="206"/>
      <c r="SUN290" s="206"/>
      <c r="SUO290" s="206"/>
      <c r="SUP290" s="206"/>
      <c r="SUQ290" s="206"/>
      <c r="SUR290" s="206"/>
      <c r="SUS290" s="206"/>
      <c r="SUT290" s="206"/>
      <c r="SUU290" s="206"/>
      <c r="SUV290" s="206"/>
      <c r="SUW290" s="206"/>
      <c r="SUX290" s="206"/>
      <c r="SUY290" s="206"/>
      <c r="SUZ290" s="206"/>
      <c r="SVA290" s="206"/>
      <c r="SVB290" s="206"/>
      <c r="SVC290" s="206"/>
      <c r="SVD290" s="206"/>
      <c r="SVE290" s="206"/>
      <c r="SVF290" s="206"/>
      <c r="SVG290" s="206"/>
      <c r="SVH290" s="206"/>
      <c r="SVI290" s="206"/>
      <c r="SVJ290" s="206"/>
      <c r="SVK290" s="206"/>
      <c r="SVL290" s="206"/>
      <c r="SVM290" s="206"/>
      <c r="SVN290" s="206"/>
      <c r="SVO290" s="206"/>
      <c r="SVP290" s="206"/>
      <c r="SVQ290" s="206"/>
      <c r="SVR290" s="206"/>
      <c r="SVS290" s="206"/>
      <c r="SVT290" s="206"/>
      <c r="SVU290" s="206"/>
      <c r="SVV290" s="206"/>
      <c r="SVW290" s="206"/>
      <c r="SVX290" s="206"/>
      <c r="SVY290" s="206"/>
      <c r="SVZ290" s="206"/>
      <c r="SWA290" s="206"/>
      <c r="SWB290" s="206"/>
      <c r="SWC290" s="206"/>
      <c r="SWD290" s="206"/>
      <c r="SWE290" s="206"/>
      <c r="SWF290" s="206"/>
      <c r="SWG290" s="206"/>
      <c r="SWH290" s="206"/>
      <c r="SWI290" s="206"/>
      <c r="SWJ290" s="206"/>
      <c r="SWK290" s="206"/>
      <c r="SWL290" s="206"/>
      <c r="SWM290" s="206"/>
      <c r="SWN290" s="206"/>
      <c r="SWO290" s="206"/>
      <c r="SWP290" s="206"/>
      <c r="SWQ290" s="206"/>
      <c r="SWR290" s="206"/>
      <c r="SWS290" s="206"/>
      <c r="SWT290" s="206"/>
      <c r="SWU290" s="206"/>
      <c r="SWV290" s="206"/>
      <c r="SWW290" s="206"/>
      <c r="SWX290" s="206"/>
      <c r="SWY290" s="206"/>
      <c r="SWZ290" s="206"/>
      <c r="SXA290" s="206"/>
      <c r="SXB290" s="206"/>
      <c r="SXC290" s="206"/>
      <c r="SXD290" s="206"/>
      <c r="SXE290" s="206"/>
      <c r="SXF290" s="206"/>
      <c r="SXG290" s="206"/>
      <c r="SXH290" s="206"/>
      <c r="SXI290" s="206"/>
      <c r="SXJ290" s="206"/>
      <c r="SXK290" s="206"/>
      <c r="SXL290" s="206"/>
      <c r="SXM290" s="206"/>
      <c r="SXN290" s="206"/>
      <c r="SXO290" s="206"/>
      <c r="SXP290" s="206"/>
      <c r="SXQ290" s="206"/>
      <c r="SXR290" s="206"/>
      <c r="SXS290" s="206"/>
      <c r="SXT290" s="206"/>
      <c r="SXU290" s="206"/>
      <c r="SXV290" s="206"/>
      <c r="SXW290" s="206"/>
      <c r="SXX290" s="206"/>
      <c r="SXY290" s="206"/>
      <c r="SXZ290" s="206"/>
      <c r="SYA290" s="206"/>
      <c r="SYB290" s="206"/>
      <c r="SYC290" s="206"/>
      <c r="SYD290" s="206"/>
      <c r="SYE290" s="206"/>
      <c r="SYF290" s="206"/>
      <c r="SYG290" s="206"/>
      <c r="SYH290" s="206"/>
      <c r="SYI290" s="206"/>
      <c r="SYJ290" s="206"/>
      <c r="SYK290" s="206"/>
      <c r="SYL290" s="206"/>
      <c r="SYM290" s="206"/>
      <c r="SYN290" s="206"/>
      <c r="SYO290" s="206"/>
      <c r="SYP290" s="206"/>
      <c r="SYQ290" s="206"/>
      <c r="SYR290" s="206"/>
      <c r="SYS290" s="206"/>
      <c r="SYT290" s="206"/>
      <c r="SYU290" s="206"/>
      <c r="SYV290" s="206"/>
      <c r="SYW290" s="206"/>
      <c r="SYX290" s="206"/>
      <c r="SYY290" s="206"/>
      <c r="SYZ290" s="206"/>
      <c r="SZA290" s="206"/>
      <c r="SZB290" s="206"/>
      <c r="SZC290" s="206"/>
      <c r="SZD290" s="206"/>
      <c r="SZE290" s="206"/>
      <c r="SZF290" s="206"/>
      <c r="SZG290" s="206"/>
      <c r="SZH290" s="206"/>
      <c r="SZI290" s="206"/>
      <c r="SZJ290" s="206"/>
      <c r="SZK290" s="206"/>
      <c r="SZL290" s="206"/>
      <c r="SZM290" s="206"/>
      <c r="SZN290" s="206"/>
      <c r="SZO290" s="206"/>
      <c r="SZP290" s="206"/>
      <c r="SZQ290" s="206"/>
      <c r="SZR290" s="206"/>
      <c r="SZS290" s="206"/>
      <c r="SZT290" s="206"/>
      <c r="SZU290" s="206"/>
      <c r="SZV290" s="206"/>
      <c r="SZW290" s="206"/>
      <c r="SZX290" s="206"/>
      <c r="SZY290" s="206"/>
      <c r="SZZ290" s="206"/>
      <c r="TAA290" s="206"/>
      <c r="TAB290" s="206"/>
      <c r="TAC290" s="206"/>
      <c r="TAD290" s="206"/>
      <c r="TAE290" s="206"/>
      <c r="TAF290" s="206"/>
      <c r="TAG290" s="206"/>
      <c r="TAH290" s="206"/>
      <c r="TAI290" s="206"/>
      <c r="TAJ290" s="206"/>
      <c r="TAK290" s="206"/>
      <c r="TAL290" s="206"/>
      <c r="TAM290" s="206"/>
      <c r="TAN290" s="206"/>
      <c r="TAO290" s="206"/>
      <c r="TAP290" s="206"/>
      <c r="TAQ290" s="206"/>
      <c r="TAR290" s="206"/>
      <c r="TAS290" s="206"/>
      <c r="TAT290" s="206"/>
      <c r="TAU290" s="206"/>
      <c r="TAV290" s="206"/>
      <c r="TAW290" s="206"/>
      <c r="TAX290" s="206"/>
      <c r="TAY290" s="206"/>
      <c r="TAZ290" s="206"/>
      <c r="TBA290" s="206"/>
      <c r="TBB290" s="206"/>
      <c r="TBC290" s="206"/>
      <c r="TBD290" s="206"/>
      <c r="TBE290" s="206"/>
      <c r="TBF290" s="206"/>
      <c r="TBG290" s="206"/>
      <c r="TBH290" s="206"/>
      <c r="TBI290" s="206"/>
      <c r="TBJ290" s="206"/>
      <c r="TBK290" s="206"/>
      <c r="TBL290" s="206"/>
      <c r="TBM290" s="206"/>
      <c r="TBN290" s="206"/>
      <c r="TBO290" s="206"/>
      <c r="TBP290" s="206"/>
      <c r="TBQ290" s="206"/>
      <c r="TBR290" s="206"/>
      <c r="TBS290" s="206"/>
      <c r="TBT290" s="206"/>
      <c r="TBU290" s="206"/>
      <c r="TBV290" s="206"/>
      <c r="TBW290" s="206"/>
      <c r="TBX290" s="206"/>
      <c r="TBY290" s="206"/>
      <c r="TBZ290" s="206"/>
      <c r="TCA290" s="206"/>
      <c r="TCB290" s="206"/>
      <c r="TCC290" s="206"/>
      <c r="TCD290" s="206"/>
      <c r="TCE290" s="206"/>
      <c r="TCF290" s="206"/>
      <c r="TCG290" s="206"/>
      <c r="TCH290" s="206"/>
      <c r="TCI290" s="206"/>
      <c r="TCJ290" s="206"/>
      <c r="TCK290" s="206"/>
      <c r="TCL290" s="206"/>
      <c r="TCM290" s="206"/>
      <c r="TCN290" s="206"/>
      <c r="TCO290" s="206"/>
      <c r="TCP290" s="206"/>
      <c r="TCQ290" s="206"/>
      <c r="TCR290" s="206"/>
      <c r="TCS290" s="206"/>
      <c r="TCT290" s="206"/>
      <c r="TCU290" s="206"/>
      <c r="TCV290" s="206"/>
      <c r="TCW290" s="206"/>
      <c r="TCX290" s="206"/>
      <c r="TCY290" s="206"/>
      <c r="TCZ290" s="206"/>
      <c r="TDA290" s="206"/>
      <c r="TDB290" s="206"/>
      <c r="TDC290" s="206"/>
      <c r="TDD290" s="206"/>
      <c r="TDE290" s="206"/>
      <c r="TDF290" s="206"/>
      <c r="TDG290" s="206"/>
      <c r="TDH290" s="206"/>
      <c r="TDI290" s="206"/>
      <c r="TDJ290" s="206"/>
      <c r="TDK290" s="206"/>
      <c r="TDL290" s="206"/>
      <c r="TDM290" s="206"/>
      <c r="TDN290" s="206"/>
      <c r="TDO290" s="206"/>
      <c r="TDP290" s="206"/>
      <c r="TDQ290" s="206"/>
      <c r="TDR290" s="206"/>
      <c r="TDS290" s="206"/>
      <c r="TDT290" s="206"/>
      <c r="TDU290" s="206"/>
      <c r="TDV290" s="206"/>
      <c r="TDW290" s="206"/>
      <c r="TDX290" s="206"/>
      <c r="TDY290" s="206"/>
      <c r="TDZ290" s="206"/>
      <c r="TEA290" s="206"/>
      <c r="TEB290" s="206"/>
      <c r="TEC290" s="206"/>
      <c r="TED290" s="206"/>
      <c r="TEE290" s="206"/>
      <c r="TEF290" s="206"/>
      <c r="TEG290" s="206"/>
      <c r="TEH290" s="206"/>
      <c r="TEI290" s="206"/>
      <c r="TEJ290" s="206"/>
      <c r="TEK290" s="206"/>
      <c r="TEL290" s="206"/>
      <c r="TEM290" s="206"/>
      <c r="TEN290" s="206"/>
      <c r="TEO290" s="206"/>
      <c r="TEP290" s="206"/>
      <c r="TEQ290" s="206"/>
      <c r="TER290" s="206"/>
      <c r="TES290" s="206"/>
      <c r="TET290" s="206"/>
      <c r="TEU290" s="206"/>
      <c r="TEV290" s="206"/>
      <c r="TEW290" s="206"/>
      <c r="TEX290" s="206"/>
      <c r="TEY290" s="206"/>
      <c r="TEZ290" s="206"/>
      <c r="TFA290" s="206"/>
      <c r="TFB290" s="206"/>
      <c r="TFC290" s="206"/>
      <c r="TFD290" s="206"/>
      <c r="TFE290" s="206"/>
      <c r="TFF290" s="206"/>
      <c r="TFG290" s="206"/>
      <c r="TFH290" s="206"/>
      <c r="TFI290" s="206"/>
      <c r="TFJ290" s="206"/>
      <c r="TFK290" s="206"/>
      <c r="TFL290" s="206"/>
      <c r="TFM290" s="206"/>
      <c r="TFN290" s="206"/>
      <c r="TFO290" s="206"/>
      <c r="TFP290" s="206"/>
      <c r="TFQ290" s="206"/>
      <c r="TFR290" s="206"/>
      <c r="TFS290" s="206"/>
      <c r="TFT290" s="206"/>
      <c r="TFU290" s="206"/>
      <c r="TFV290" s="206"/>
      <c r="TFW290" s="206"/>
      <c r="TFX290" s="206"/>
      <c r="TFY290" s="206"/>
      <c r="TFZ290" s="206"/>
      <c r="TGA290" s="206"/>
      <c r="TGB290" s="206"/>
      <c r="TGC290" s="206"/>
      <c r="TGD290" s="206"/>
      <c r="TGE290" s="206"/>
      <c r="TGF290" s="206"/>
      <c r="TGG290" s="206"/>
      <c r="TGH290" s="206"/>
      <c r="TGI290" s="206"/>
      <c r="TGJ290" s="206"/>
      <c r="TGK290" s="206"/>
      <c r="TGL290" s="206"/>
      <c r="TGM290" s="206"/>
      <c r="TGN290" s="206"/>
      <c r="TGO290" s="206"/>
      <c r="TGP290" s="206"/>
      <c r="TGQ290" s="206"/>
      <c r="TGR290" s="206"/>
      <c r="TGS290" s="206"/>
      <c r="TGT290" s="206"/>
      <c r="TGU290" s="206"/>
      <c r="TGV290" s="206"/>
      <c r="TGW290" s="206"/>
      <c r="TGX290" s="206"/>
      <c r="TGY290" s="206"/>
      <c r="TGZ290" s="206"/>
      <c r="THA290" s="206"/>
      <c r="THB290" s="206"/>
      <c r="THC290" s="206"/>
      <c r="THD290" s="206"/>
      <c r="THE290" s="206"/>
      <c r="THF290" s="206"/>
      <c r="THG290" s="206"/>
      <c r="THH290" s="206"/>
      <c r="THI290" s="206"/>
      <c r="THJ290" s="206"/>
      <c r="THK290" s="206"/>
      <c r="THL290" s="206"/>
      <c r="THM290" s="206"/>
      <c r="THN290" s="206"/>
      <c r="THO290" s="206"/>
      <c r="THP290" s="206"/>
      <c r="THQ290" s="206"/>
      <c r="THR290" s="206"/>
      <c r="THS290" s="206"/>
      <c r="THT290" s="206"/>
      <c r="THU290" s="206"/>
      <c r="THV290" s="206"/>
      <c r="THW290" s="206"/>
      <c r="THX290" s="206"/>
      <c r="THY290" s="206"/>
      <c r="THZ290" s="206"/>
      <c r="TIA290" s="206"/>
      <c r="TIB290" s="206"/>
      <c r="TIC290" s="206"/>
      <c r="TID290" s="206"/>
      <c r="TIE290" s="206"/>
      <c r="TIF290" s="206"/>
      <c r="TIG290" s="206"/>
      <c r="TIH290" s="206"/>
      <c r="TII290" s="206"/>
      <c r="TIJ290" s="206"/>
      <c r="TIK290" s="206"/>
      <c r="TIL290" s="206"/>
      <c r="TIM290" s="206"/>
      <c r="TIN290" s="206"/>
      <c r="TIO290" s="206"/>
      <c r="TIP290" s="206"/>
      <c r="TIQ290" s="206"/>
      <c r="TIR290" s="206"/>
      <c r="TIS290" s="206"/>
      <c r="TIT290" s="206"/>
      <c r="TIU290" s="206"/>
      <c r="TIV290" s="206"/>
      <c r="TIW290" s="206"/>
      <c r="TIX290" s="206"/>
      <c r="TIY290" s="206"/>
      <c r="TIZ290" s="206"/>
      <c r="TJA290" s="206"/>
      <c r="TJB290" s="206"/>
      <c r="TJC290" s="206"/>
      <c r="TJD290" s="206"/>
      <c r="TJE290" s="206"/>
      <c r="TJF290" s="206"/>
      <c r="TJG290" s="206"/>
      <c r="TJH290" s="206"/>
      <c r="TJI290" s="206"/>
      <c r="TJJ290" s="206"/>
      <c r="TJK290" s="206"/>
      <c r="TJL290" s="206"/>
      <c r="TJM290" s="206"/>
      <c r="TJN290" s="206"/>
      <c r="TJO290" s="206"/>
      <c r="TJP290" s="206"/>
      <c r="TJQ290" s="206"/>
      <c r="TJR290" s="206"/>
      <c r="TJS290" s="206"/>
      <c r="TJT290" s="206"/>
      <c r="TJU290" s="206"/>
      <c r="TJV290" s="206"/>
      <c r="TJW290" s="206"/>
      <c r="TJX290" s="206"/>
      <c r="TJY290" s="206"/>
      <c r="TJZ290" s="206"/>
      <c r="TKA290" s="206"/>
      <c r="TKB290" s="206"/>
      <c r="TKC290" s="206"/>
      <c r="TKD290" s="206"/>
      <c r="TKE290" s="206"/>
      <c r="TKF290" s="206"/>
      <c r="TKG290" s="206"/>
      <c r="TKH290" s="206"/>
      <c r="TKI290" s="206"/>
      <c r="TKJ290" s="206"/>
      <c r="TKK290" s="206"/>
      <c r="TKL290" s="206"/>
      <c r="TKM290" s="206"/>
      <c r="TKN290" s="206"/>
      <c r="TKO290" s="206"/>
      <c r="TKP290" s="206"/>
      <c r="TKQ290" s="206"/>
      <c r="TKR290" s="206"/>
      <c r="TKS290" s="206"/>
      <c r="TKT290" s="206"/>
      <c r="TKU290" s="206"/>
      <c r="TKV290" s="206"/>
      <c r="TKW290" s="206"/>
      <c r="TKX290" s="206"/>
      <c r="TKY290" s="206"/>
      <c r="TKZ290" s="206"/>
      <c r="TLA290" s="206"/>
      <c r="TLB290" s="206"/>
      <c r="TLC290" s="206"/>
      <c r="TLD290" s="206"/>
      <c r="TLE290" s="206"/>
      <c r="TLF290" s="206"/>
      <c r="TLG290" s="206"/>
      <c r="TLH290" s="206"/>
      <c r="TLI290" s="206"/>
      <c r="TLJ290" s="206"/>
      <c r="TLK290" s="206"/>
      <c r="TLL290" s="206"/>
      <c r="TLM290" s="206"/>
      <c r="TLN290" s="206"/>
      <c r="TLO290" s="206"/>
      <c r="TLP290" s="206"/>
      <c r="TLQ290" s="206"/>
      <c r="TLR290" s="206"/>
      <c r="TLS290" s="206"/>
      <c r="TLT290" s="206"/>
      <c r="TLU290" s="206"/>
      <c r="TLV290" s="206"/>
      <c r="TLW290" s="206"/>
      <c r="TLX290" s="206"/>
      <c r="TLY290" s="206"/>
      <c r="TLZ290" s="206"/>
      <c r="TMA290" s="206"/>
      <c r="TMB290" s="206"/>
      <c r="TMC290" s="206"/>
      <c r="TMD290" s="206"/>
      <c r="TME290" s="206"/>
      <c r="TMF290" s="206"/>
      <c r="TMG290" s="206"/>
      <c r="TMH290" s="206"/>
      <c r="TMI290" s="206"/>
      <c r="TMJ290" s="206"/>
      <c r="TMK290" s="206"/>
      <c r="TML290" s="206"/>
      <c r="TMM290" s="206"/>
      <c r="TMN290" s="206"/>
      <c r="TMO290" s="206"/>
      <c r="TMP290" s="206"/>
      <c r="TMQ290" s="206"/>
      <c r="TMR290" s="206"/>
      <c r="TMS290" s="206"/>
      <c r="TMT290" s="206"/>
      <c r="TMU290" s="206"/>
      <c r="TMV290" s="206"/>
      <c r="TMW290" s="206"/>
      <c r="TMX290" s="206"/>
      <c r="TMY290" s="206"/>
      <c r="TMZ290" s="206"/>
      <c r="TNA290" s="206"/>
      <c r="TNB290" s="206"/>
      <c r="TNC290" s="206"/>
      <c r="TND290" s="206"/>
      <c r="TNE290" s="206"/>
      <c r="TNF290" s="206"/>
      <c r="TNG290" s="206"/>
      <c r="TNH290" s="206"/>
      <c r="TNI290" s="206"/>
      <c r="TNJ290" s="206"/>
      <c r="TNK290" s="206"/>
      <c r="TNL290" s="206"/>
      <c r="TNM290" s="206"/>
      <c r="TNN290" s="206"/>
      <c r="TNO290" s="206"/>
      <c r="TNP290" s="206"/>
      <c r="TNQ290" s="206"/>
      <c r="TNR290" s="206"/>
      <c r="TNS290" s="206"/>
      <c r="TNT290" s="206"/>
      <c r="TNU290" s="206"/>
      <c r="TNV290" s="206"/>
      <c r="TNW290" s="206"/>
      <c r="TNX290" s="206"/>
      <c r="TNY290" s="206"/>
      <c r="TNZ290" s="206"/>
      <c r="TOA290" s="206"/>
      <c r="TOB290" s="206"/>
      <c r="TOC290" s="206"/>
      <c r="TOD290" s="206"/>
      <c r="TOE290" s="206"/>
      <c r="TOF290" s="206"/>
      <c r="TOG290" s="206"/>
      <c r="TOH290" s="206"/>
      <c r="TOI290" s="206"/>
      <c r="TOJ290" s="206"/>
      <c r="TOK290" s="206"/>
      <c r="TOL290" s="206"/>
      <c r="TOM290" s="206"/>
      <c r="TON290" s="206"/>
      <c r="TOO290" s="206"/>
      <c r="TOP290" s="206"/>
      <c r="TOQ290" s="206"/>
      <c r="TOR290" s="206"/>
      <c r="TOS290" s="206"/>
      <c r="TOT290" s="206"/>
      <c r="TOU290" s="206"/>
      <c r="TOV290" s="206"/>
      <c r="TOW290" s="206"/>
      <c r="TOX290" s="206"/>
      <c r="TOY290" s="206"/>
      <c r="TOZ290" s="206"/>
      <c r="TPA290" s="206"/>
      <c r="TPB290" s="206"/>
      <c r="TPC290" s="206"/>
      <c r="TPD290" s="206"/>
      <c r="TPE290" s="206"/>
      <c r="TPF290" s="206"/>
      <c r="TPG290" s="206"/>
      <c r="TPH290" s="206"/>
      <c r="TPI290" s="206"/>
      <c r="TPJ290" s="206"/>
      <c r="TPK290" s="206"/>
      <c r="TPL290" s="206"/>
      <c r="TPM290" s="206"/>
      <c r="TPN290" s="206"/>
      <c r="TPO290" s="206"/>
      <c r="TPP290" s="206"/>
      <c r="TPQ290" s="206"/>
      <c r="TPR290" s="206"/>
      <c r="TPS290" s="206"/>
      <c r="TPT290" s="206"/>
      <c r="TPU290" s="206"/>
      <c r="TPV290" s="206"/>
      <c r="TPW290" s="206"/>
      <c r="TPX290" s="206"/>
      <c r="TPY290" s="206"/>
      <c r="TPZ290" s="206"/>
      <c r="TQA290" s="206"/>
      <c r="TQB290" s="206"/>
      <c r="TQC290" s="206"/>
      <c r="TQD290" s="206"/>
      <c r="TQE290" s="206"/>
      <c r="TQF290" s="206"/>
      <c r="TQG290" s="206"/>
      <c r="TQH290" s="206"/>
      <c r="TQI290" s="206"/>
      <c r="TQJ290" s="206"/>
      <c r="TQK290" s="206"/>
      <c r="TQL290" s="206"/>
      <c r="TQM290" s="206"/>
      <c r="TQN290" s="206"/>
      <c r="TQO290" s="206"/>
      <c r="TQP290" s="206"/>
      <c r="TQQ290" s="206"/>
      <c r="TQR290" s="206"/>
      <c r="TQS290" s="206"/>
      <c r="TQT290" s="206"/>
      <c r="TQU290" s="206"/>
      <c r="TQV290" s="206"/>
      <c r="TQW290" s="206"/>
      <c r="TQX290" s="206"/>
      <c r="TQY290" s="206"/>
      <c r="TQZ290" s="206"/>
      <c r="TRA290" s="206"/>
      <c r="TRB290" s="206"/>
      <c r="TRC290" s="206"/>
      <c r="TRD290" s="206"/>
      <c r="TRE290" s="206"/>
      <c r="TRF290" s="206"/>
      <c r="TRG290" s="206"/>
      <c r="TRH290" s="206"/>
      <c r="TRI290" s="206"/>
      <c r="TRJ290" s="206"/>
      <c r="TRK290" s="206"/>
      <c r="TRL290" s="206"/>
      <c r="TRM290" s="206"/>
      <c r="TRN290" s="206"/>
      <c r="TRO290" s="206"/>
      <c r="TRP290" s="206"/>
      <c r="TRQ290" s="206"/>
      <c r="TRR290" s="206"/>
      <c r="TRS290" s="206"/>
      <c r="TRT290" s="206"/>
      <c r="TRU290" s="206"/>
      <c r="TRV290" s="206"/>
      <c r="TRW290" s="206"/>
      <c r="TRX290" s="206"/>
      <c r="TRY290" s="206"/>
      <c r="TRZ290" s="206"/>
      <c r="TSA290" s="206"/>
      <c r="TSB290" s="206"/>
      <c r="TSC290" s="206"/>
      <c r="TSD290" s="206"/>
      <c r="TSE290" s="206"/>
      <c r="TSF290" s="206"/>
      <c r="TSG290" s="206"/>
      <c r="TSH290" s="206"/>
      <c r="TSI290" s="206"/>
      <c r="TSJ290" s="206"/>
      <c r="TSK290" s="206"/>
      <c r="TSL290" s="206"/>
      <c r="TSM290" s="206"/>
      <c r="TSN290" s="206"/>
      <c r="TSO290" s="206"/>
      <c r="TSP290" s="206"/>
      <c r="TSQ290" s="206"/>
      <c r="TSR290" s="206"/>
      <c r="TSS290" s="206"/>
      <c r="TST290" s="206"/>
      <c r="TSU290" s="206"/>
      <c r="TSV290" s="206"/>
      <c r="TSW290" s="206"/>
      <c r="TSX290" s="206"/>
      <c r="TSY290" s="206"/>
      <c r="TSZ290" s="206"/>
      <c r="TTA290" s="206"/>
      <c r="TTB290" s="206"/>
      <c r="TTC290" s="206"/>
      <c r="TTD290" s="206"/>
      <c r="TTE290" s="206"/>
      <c r="TTF290" s="206"/>
      <c r="TTG290" s="206"/>
      <c r="TTH290" s="206"/>
      <c r="TTI290" s="206"/>
      <c r="TTJ290" s="206"/>
      <c r="TTK290" s="206"/>
      <c r="TTL290" s="206"/>
      <c r="TTM290" s="206"/>
      <c r="TTN290" s="206"/>
      <c r="TTO290" s="206"/>
      <c r="TTP290" s="206"/>
      <c r="TTQ290" s="206"/>
      <c r="TTR290" s="206"/>
      <c r="TTS290" s="206"/>
      <c r="TTT290" s="206"/>
      <c r="TTU290" s="206"/>
      <c r="TTV290" s="206"/>
      <c r="TTW290" s="206"/>
      <c r="TTX290" s="206"/>
      <c r="TTY290" s="206"/>
      <c r="TTZ290" s="206"/>
      <c r="TUA290" s="206"/>
      <c r="TUB290" s="206"/>
      <c r="TUC290" s="206"/>
      <c r="TUD290" s="206"/>
      <c r="TUE290" s="206"/>
      <c r="TUF290" s="206"/>
      <c r="TUG290" s="206"/>
      <c r="TUH290" s="206"/>
      <c r="TUI290" s="206"/>
      <c r="TUJ290" s="206"/>
      <c r="TUK290" s="206"/>
      <c r="TUL290" s="206"/>
      <c r="TUM290" s="206"/>
      <c r="TUN290" s="206"/>
      <c r="TUO290" s="206"/>
      <c r="TUP290" s="206"/>
      <c r="TUQ290" s="206"/>
      <c r="TUR290" s="206"/>
      <c r="TUS290" s="206"/>
      <c r="TUT290" s="206"/>
      <c r="TUU290" s="206"/>
      <c r="TUV290" s="206"/>
      <c r="TUW290" s="206"/>
      <c r="TUX290" s="206"/>
      <c r="TUY290" s="206"/>
      <c r="TUZ290" s="206"/>
      <c r="TVA290" s="206"/>
      <c r="TVB290" s="206"/>
      <c r="TVC290" s="206"/>
      <c r="TVD290" s="206"/>
      <c r="TVE290" s="206"/>
      <c r="TVF290" s="206"/>
      <c r="TVG290" s="206"/>
      <c r="TVH290" s="206"/>
      <c r="TVI290" s="206"/>
      <c r="TVJ290" s="206"/>
      <c r="TVK290" s="206"/>
      <c r="TVL290" s="206"/>
      <c r="TVM290" s="206"/>
      <c r="TVN290" s="206"/>
      <c r="TVO290" s="206"/>
      <c r="TVP290" s="206"/>
      <c r="TVQ290" s="206"/>
      <c r="TVR290" s="206"/>
      <c r="TVS290" s="206"/>
      <c r="TVT290" s="206"/>
      <c r="TVU290" s="206"/>
      <c r="TVV290" s="206"/>
      <c r="TVW290" s="206"/>
      <c r="TVX290" s="206"/>
      <c r="TVY290" s="206"/>
      <c r="TVZ290" s="206"/>
      <c r="TWA290" s="206"/>
      <c r="TWB290" s="206"/>
      <c r="TWC290" s="206"/>
      <c r="TWD290" s="206"/>
      <c r="TWE290" s="206"/>
      <c r="TWF290" s="206"/>
      <c r="TWG290" s="206"/>
      <c r="TWH290" s="206"/>
      <c r="TWI290" s="206"/>
      <c r="TWJ290" s="206"/>
      <c r="TWK290" s="206"/>
      <c r="TWL290" s="206"/>
      <c r="TWM290" s="206"/>
      <c r="TWN290" s="206"/>
      <c r="TWO290" s="206"/>
      <c r="TWP290" s="206"/>
      <c r="TWQ290" s="206"/>
      <c r="TWR290" s="206"/>
      <c r="TWS290" s="206"/>
      <c r="TWT290" s="206"/>
      <c r="TWU290" s="206"/>
      <c r="TWV290" s="206"/>
      <c r="TWW290" s="206"/>
      <c r="TWX290" s="206"/>
      <c r="TWY290" s="206"/>
      <c r="TWZ290" s="206"/>
      <c r="TXA290" s="206"/>
      <c r="TXB290" s="206"/>
      <c r="TXC290" s="206"/>
      <c r="TXD290" s="206"/>
      <c r="TXE290" s="206"/>
      <c r="TXF290" s="206"/>
      <c r="TXG290" s="206"/>
      <c r="TXH290" s="206"/>
      <c r="TXI290" s="206"/>
      <c r="TXJ290" s="206"/>
      <c r="TXK290" s="206"/>
      <c r="TXL290" s="206"/>
      <c r="TXM290" s="206"/>
      <c r="TXN290" s="206"/>
      <c r="TXO290" s="206"/>
      <c r="TXP290" s="206"/>
      <c r="TXQ290" s="206"/>
      <c r="TXR290" s="206"/>
      <c r="TXS290" s="206"/>
      <c r="TXT290" s="206"/>
      <c r="TXU290" s="206"/>
      <c r="TXV290" s="206"/>
      <c r="TXW290" s="206"/>
      <c r="TXX290" s="206"/>
      <c r="TXY290" s="206"/>
      <c r="TXZ290" s="206"/>
      <c r="TYA290" s="206"/>
      <c r="TYB290" s="206"/>
      <c r="TYC290" s="206"/>
      <c r="TYD290" s="206"/>
      <c r="TYE290" s="206"/>
      <c r="TYF290" s="206"/>
      <c r="TYG290" s="206"/>
      <c r="TYH290" s="206"/>
      <c r="TYI290" s="206"/>
      <c r="TYJ290" s="206"/>
      <c r="TYK290" s="206"/>
      <c r="TYL290" s="206"/>
      <c r="TYM290" s="206"/>
      <c r="TYN290" s="206"/>
      <c r="TYO290" s="206"/>
      <c r="TYP290" s="206"/>
      <c r="TYQ290" s="206"/>
      <c r="TYR290" s="206"/>
      <c r="TYS290" s="206"/>
      <c r="TYT290" s="206"/>
      <c r="TYU290" s="206"/>
      <c r="TYV290" s="206"/>
      <c r="TYW290" s="206"/>
      <c r="TYX290" s="206"/>
      <c r="TYY290" s="206"/>
      <c r="TYZ290" s="206"/>
      <c r="TZA290" s="206"/>
      <c r="TZB290" s="206"/>
      <c r="TZC290" s="206"/>
      <c r="TZD290" s="206"/>
      <c r="TZE290" s="206"/>
      <c r="TZF290" s="206"/>
      <c r="TZG290" s="206"/>
      <c r="TZH290" s="206"/>
      <c r="TZI290" s="206"/>
      <c r="TZJ290" s="206"/>
      <c r="TZK290" s="206"/>
      <c r="TZL290" s="206"/>
      <c r="TZM290" s="206"/>
      <c r="TZN290" s="206"/>
      <c r="TZO290" s="206"/>
      <c r="TZP290" s="206"/>
      <c r="TZQ290" s="206"/>
      <c r="TZR290" s="206"/>
      <c r="TZS290" s="206"/>
      <c r="TZT290" s="206"/>
      <c r="TZU290" s="206"/>
      <c r="TZV290" s="206"/>
      <c r="TZW290" s="206"/>
      <c r="TZX290" s="206"/>
      <c r="TZY290" s="206"/>
      <c r="TZZ290" s="206"/>
      <c r="UAA290" s="206"/>
      <c r="UAB290" s="206"/>
      <c r="UAC290" s="206"/>
      <c r="UAD290" s="206"/>
      <c r="UAE290" s="206"/>
      <c r="UAF290" s="206"/>
      <c r="UAG290" s="206"/>
      <c r="UAH290" s="206"/>
      <c r="UAI290" s="206"/>
      <c r="UAJ290" s="206"/>
      <c r="UAK290" s="206"/>
      <c r="UAL290" s="206"/>
      <c r="UAM290" s="206"/>
      <c r="UAN290" s="206"/>
      <c r="UAO290" s="206"/>
      <c r="UAP290" s="206"/>
      <c r="UAQ290" s="206"/>
      <c r="UAR290" s="206"/>
      <c r="UAS290" s="206"/>
      <c r="UAT290" s="206"/>
      <c r="UAU290" s="206"/>
      <c r="UAV290" s="206"/>
      <c r="UAW290" s="206"/>
      <c r="UAX290" s="206"/>
      <c r="UAY290" s="206"/>
      <c r="UAZ290" s="206"/>
      <c r="UBA290" s="206"/>
      <c r="UBB290" s="206"/>
      <c r="UBC290" s="206"/>
      <c r="UBD290" s="206"/>
      <c r="UBE290" s="206"/>
      <c r="UBF290" s="206"/>
      <c r="UBG290" s="206"/>
      <c r="UBH290" s="206"/>
      <c r="UBI290" s="206"/>
      <c r="UBJ290" s="206"/>
      <c r="UBK290" s="206"/>
      <c r="UBL290" s="206"/>
      <c r="UBM290" s="206"/>
      <c r="UBN290" s="206"/>
      <c r="UBO290" s="206"/>
      <c r="UBP290" s="206"/>
      <c r="UBQ290" s="206"/>
      <c r="UBR290" s="206"/>
      <c r="UBS290" s="206"/>
      <c r="UBT290" s="206"/>
      <c r="UBU290" s="206"/>
      <c r="UBV290" s="206"/>
      <c r="UBW290" s="206"/>
      <c r="UBX290" s="206"/>
      <c r="UBY290" s="206"/>
      <c r="UBZ290" s="206"/>
      <c r="UCA290" s="206"/>
      <c r="UCB290" s="206"/>
      <c r="UCC290" s="206"/>
      <c r="UCD290" s="206"/>
      <c r="UCE290" s="206"/>
      <c r="UCF290" s="206"/>
      <c r="UCG290" s="206"/>
      <c r="UCH290" s="206"/>
      <c r="UCI290" s="206"/>
      <c r="UCJ290" s="206"/>
      <c r="UCK290" s="206"/>
      <c r="UCL290" s="206"/>
      <c r="UCM290" s="206"/>
      <c r="UCN290" s="206"/>
      <c r="UCO290" s="206"/>
      <c r="UCP290" s="206"/>
      <c r="UCQ290" s="206"/>
      <c r="UCR290" s="206"/>
      <c r="UCS290" s="206"/>
      <c r="UCT290" s="206"/>
      <c r="UCU290" s="206"/>
      <c r="UCV290" s="206"/>
      <c r="UCW290" s="206"/>
      <c r="UCX290" s="206"/>
      <c r="UCY290" s="206"/>
      <c r="UCZ290" s="206"/>
      <c r="UDA290" s="206"/>
      <c r="UDB290" s="206"/>
      <c r="UDC290" s="206"/>
      <c r="UDD290" s="206"/>
      <c r="UDE290" s="206"/>
      <c r="UDF290" s="206"/>
      <c r="UDG290" s="206"/>
      <c r="UDH290" s="206"/>
      <c r="UDI290" s="206"/>
      <c r="UDJ290" s="206"/>
      <c r="UDK290" s="206"/>
      <c r="UDL290" s="206"/>
      <c r="UDM290" s="206"/>
      <c r="UDN290" s="206"/>
      <c r="UDO290" s="206"/>
      <c r="UDP290" s="206"/>
      <c r="UDQ290" s="206"/>
      <c r="UDR290" s="206"/>
      <c r="UDS290" s="206"/>
      <c r="UDT290" s="206"/>
      <c r="UDU290" s="206"/>
      <c r="UDV290" s="206"/>
      <c r="UDW290" s="206"/>
      <c r="UDX290" s="206"/>
      <c r="UDY290" s="206"/>
      <c r="UDZ290" s="206"/>
      <c r="UEA290" s="206"/>
      <c r="UEB290" s="206"/>
      <c r="UEC290" s="206"/>
      <c r="UED290" s="206"/>
      <c r="UEE290" s="206"/>
      <c r="UEF290" s="206"/>
      <c r="UEG290" s="206"/>
      <c r="UEH290" s="206"/>
      <c r="UEI290" s="206"/>
      <c r="UEJ290" s="206"/>
      <c r="UEK290" s="206"/>
      <c r="UEL290" s="206"/>
      <c r="UEM290" s="206"/>
      <c r="UEN290" s="206"/>
      <c r="UEO290" s="206"/>
      <c r="UEP290" s="206"/>
      <c r="UEQ290" s="206"/>
      <c r="UER290" s="206"/>
      <c r="UES290" s="206"/>
      <c r="UET290" s="206"/>
      <c r="UEU290" s="206"/>
      <c r="UEV290" s="206"/>
      <c r="UEW290" s="206"/>
      <c r="UEX290" s="206"/>
      <c r="UEY290" s="206"/>
      <c r="UEZ290" s="206"/>
      <c r="UFA290" s="206"/>
      <c r="UFB290" s="206"/>
      <c r="UFC290" s="206"/>
      <c r="UFD290" s="206"/>
      <c r="UFE290" s="206"/>
      <c r="UFF290" s="206"/>
      <c r="UFG290" s="206"/>
      <c r="UFH290" s="206"/>
      <c r="UFI290" s="206"/>
      <c r="UFJ290" s="206"/>
      <c r="UFK290" s="206"/>
      <c r="UFL290" s="206"/>
      <c r="UFM290" s="206"/>
      <c r="UFN290" s="206"/>
      <c r="UFO290" s="206"/>
      <c r="UFP290" s="206"/>
      <c r="UFQ290" s="206"/>
      <c r="UFR290" s="206"/>
      <c r="UFS290" s="206"/>
      <c r="UFT290" s="206"/>
      <c r="UFU290" s="206"/>
      <c r="UFV290" s="206"/>
      <c r="UFW290" s="206"/>
      <c r="UFX290" s="206"/>
      <c r="UFY290" s="206"/>
      <c r="UFZ290" s="206"/>
      <c r="UGA290" s="206"/>
      <c r="UGB290" s="206"/>
      <c r="UGC290" s="206"/>
      <c r="UGD290" s="206"/>
      <c r="UGE290" s="206"/>
      <c r="UGF290" s="206"/>
      <c r="UGG290" s="206"/>
      <c r="UGH290" s="206"/>
      <c r="UGI290" s="206"/>
      <c r="UGJ290" s="206"/>
      <c r="UGK290" s="206"/>
      <c r="UGL290" s="206"/>
      <c r="UGM290" s="206"/>
      <c r="UGN290" s="206"/>
      <c r="UGO290" s="206"/>
      <c r="UGP290" s="206"/>
      <c r="UGQ290" s="206"/>
      <c r="UGR290" s="206"/>
      <c r="UGS290" s="206"/>
      <c r="UGT290" s="206"/>
      <c r="UGU290" s="206"/>
      <c r="UGV290" s="206"/>
      <c r="UGW290" s="206"/>
      <c r="UGX290" s="206"/>
      <c r="UGY290" s="206"/>
      <c r="UGZ290" s="206"/>
      <c r="UHA290" s="206"/>
      <c r="UHB290" s="206"/>
      <c r="UHC290" s="206"/>
      <c r="UHD290" s="206"/>
      <c r="UHE290" s="206"/>
      <c r="UHF290" s="206"/>
      <c r="UHG290" s="206"/>
      <c r="UHH290" s="206"/>
      <c r="UHI290" s="206"/>
      <c r="UHJ290" s="206"/>
      <c r="UHK290" s="206"/>
      <c r="UHL290" s="206"/>
      <c r="UHM290" s="206"/>
      <c r="UHN290" s="206"/>
      <c r="UHO290" s="206"/>
      <c r="UHP290" s="206"/>
      <c r="UHQ290" s="206"/>
      <c r="UHR290" s="206"/>
      <c r="UHS290" s="206"/>
      <c r="UHT290" s="206"/>
      <c r="UHU290" s="206"/>
      <c r="UHV290" s="206"/>
      <c r="UHW290" s="206"/>
      <c r="UHX290" s="206"/>
      <c r="UHY290" s="206"/>
      <c r="UHZ290" s="206"/>
      <c r="UIA290" s="206"/>
      <c r="UIB290" s="206"/>
      <c r="UIC290" s="206"/>
      <c r="UID290" s="206"/>
      <c r="UIE290" s="206"/>
      <c r="UIF290" s="206"/>
      <c r="UIG290" s="206"/>
      <c r="UIH290" s="206"/>
      <c r="UII290" s="206"/>
      <c r="UIJ290" s="206"/>
      <c r="UIK290" s="206"/>
      <c r="UIL290" s="206"/>
      <c r="UIM290" s="206"/>
      <c r="UIN290" s="206"/>
      <c r="UIO290" s="206"/>
      <c r="UIP290" s="206"/>
      <c r="UIQ290" s="206"/>
      <c r="UIR290" s="206"/>
      <c r="UIS290" s="206"/>
      <c r="UIT290" s="206"/>
      <c r="UIU290" s="206"/>
      <c r="UIV290" s="206"/>
      <c r="UIW290" s="206"/>
      <c r="UIX290" s="206"/>
      <c r="UIY290" s="206"/>
      <c r="UIZ290" s="206"/>
      <c r="UJA290" s="206"/>
      <c r="UJB290" s="206"/>
      <c r="UJC290" s="206"/>
      <c r="UJD290" s="206"/>
      <c r="UJE290" s="206"/>
      <c r="UJF290" s="206"/>
      <c r="UJG290" s="206"/>
      <c r="UJH290" s="206"/>
      <c r="UJI290" s="206"/>
      <c r="UJJ290" s="206"/>
      <c r="UJK290" s="206"/>
      <c r="UJL290" s="206"/>
      <c r="UJM290" s="206"/>
      <c r="UJN290" s="206"/>
      <c r="UJO290" s="206"/>
      <c r="UJP290" s="206"/>
      <c r="UJQ290" s="206"/>
      <c r="UJR290" s="206"/>
      <c r="UJS290" s="206"/>
      <c r="UJT290" s="206"/>
      <c r="UJU290" s="206"/>
      <c r="UJV290" s="206"/>
      <c r="UJW290" s="206"/>
      <c r="UJX290" s="206"/>
      <c r="UJY290" s="206"/>
      <c r="UJZ290" s="206"/>
      <c r="UKA290" s="206"/>
      <c r="UKB290" s="206"/>
      <c r="UKC290" s="206"/>
      <c r="UKD290" s="206"/>
      <c r="UKE290" s="206"/>
      <c r="UKF290" s="206"/>
      <c r="UKG290" s="206"/>
      <c r="UKH290" s="206"/>
      <c r="UKI290" s="206"/>
      <c r="UKJ290" s="206"/>
      <c r="UKK290" s="206"/>
      <c r="UKL290" s="206"/>
      <c r="UKM290" s="206"/>
      <c r="UKN290" s="206"/>
      <c r="UKO290" s="206"/>
      <c r="UKP290" s="206"/>
      <c r="UKQ290" s="206"/>
      <c r="UKR290" s="206"/>
      <c r="UKS290" s="206"/>
      <c r="UKT290" s="206"/>
      <c r="UKU290" s="206"/>
      <c r="UKV290" s="206"/>
      <c r="UKW290" s="206"/>
      <c r="UKX290" s="206"/>
      <c r="UKY290" s="206"/>
      <c r="UKZ290" s="206"/>
      <c r="ULA290" s="206"/>
      <c r="ULB290" s="206"/>
      <c r="ULC290" s="206"/>
      <c r="ULD290" s="206"/>
      <c r="ULE290" s="206"/>
      <c r="ULF290" s="206"/>
      <c r="ULG290" s="206"/>
      <c r="ULH290" s="206"/>
      <c r="ULI290" s="206"/>
      <c r="ULJ290" s="206"/>
      <c r="ULK290" s="206"/>
      <c r="ULL290" s="206"/>
      <c r="ULM290" s="206"/>
      <c r="ULN290" s="206"/>
      <c r="ULO290" s="206"/>
      <c r="ULP290" s="206"/>
      <c r="ULQ290" s="206"/>
      <c r="ULR290" s="206"/>
      <c r="ULS290" s="206"/>
      <c r="ULT290" s="206"/>
      <c r="ULU290" s="206"/>
      <c r="ULV290" s="206"/>
      <c r="ULW290" s="206"/>
      <c r="ULX290" s="206"/>
      <c r="ULY290" s="206"/>
      <c r="ULZ290" s="206"/>
      <c r="UMA290" s="206"/>
      <c r="UMB290" s="206"/>
      <c r="UMC290" s="206"/>
      <c r="UMD290" s="206"/>
      <c r="UME290" s="206"/>
      <c r="UMF290" s="206"/>
      <c r="UMG290" s="206"/>
      <c r="UMH290" s="206"/>
      <c r="UMI290" s="206"/>
      <c r="UMJ290" s="206"/>
      <c r="UMK290" s="206"/>
      <c r="UML290" s="206"/>
      <c r="UMM290" s="206"/>
      <c r="UMN290" s="206"/>
      <c r="UMO290" s="206"/>
      <c r="UMP290" s="206"/>
      <c r="UMQ290" s="206"/>
      <c r="UMR290" s="206"/>
      <c r="UMS290" s="206"/>
      <c r="UMT290" s="206"/>
      <c r="UMU290" s="206"/>
      <c r="UMV290" s="206"/>
      <c r="UMW290" s="206"/>
      <c r="UMX290" s="206"/>
      <c r="UMY290" s="206"/>
      <c r="UMZ290" s="206"/>
      <c r="UNA290" s="206"/>
      <c r="UNB290" s="206"/>
      <c r="UNC290" s="206"/>
      <c r="UND290" s="206"/>
      <c r="UNE290" s="206"/>
      <c r="UNF290" s="206"/>
      <c r="UNG290" s="206"/>
      <c r="UNH290" s="206"/>
      <c r="UNI290" s="206"/>
      <c r="UNJ290" s="206"/>
      <c r="UNK290" s="206"/>
      <c r="UNL290" s="206"/>
      <c r="UNM290" s="206"/>
      <c r="UNN290" s="206"/>
      <c r="UNO290" s="206"/>
      <c r="UNP290" s="206"/>
      <c r="UNQ290" s="206"/>
      <c r="UNR290" s="206"/>
      <c r="UNS290" s="206"/>
      <c r="UNT290" s="206"/>
      <c r="UNU290" s="206"/>
      <c r="UNV290" s="206"/>
      <c r="UNW290" s="206"/>
      <c r="UNX290" s="206"/>
      <c r="UNY290" s="206"/>
      <c r="UNZ290" s="206"/>
      <c r="UOA290" s="206"/>
      <c r="UOB290" s="206"/>
      <c r="UOC290" s="206"/>
      <c r="UOD290" s="206"/>
      <c r="UOE290" s="206"/>
      <c r="UOF290" s="206"/>
      <c r="UOG290" s="206"/>
      <c r="UOH290" s="206"/>
      <c r="UOI290" s="206"/>
      <c r="UOJ290" s="206"/>
      <c r="UOK290" s="206"/>
      <c r="UOL290" s="206"/>
      <c r="UOM290" s="206"/>
      <c r="UON290" s="206"/>
      <c r="UOO290" s="206"/>
      <c r="UOP290" s="206"/>
      <c r="UOQ290" s="206"/>
      <c r="UOR290" s="206"/>
      <c r="UOS290" s="206"/>
      <c r="UOT290" s="206"/>
      <c r="UOU290" s="206"/>
      <c r="UOV290" s="206"/>
      <c r="UOW290" s="206"/>
      <c r="UOX290" s="206"/>
      <c r="UOY290" s="206"/>
      <c r="UOZ290" s="206"/>
      <c r="UPA290" s="206"/>
      <c r="UPB290" s="206"/>
      <c r="UPC290" s="206"/>
      <c r="UPD290" s="206"/>
      <c r="UPE290" s="206"/>
      <c r="UPF290" s="206"/>
      <c r="UPG290" s="206"/>
      <c r="UPH290" s="206"/>
      <c r="UPI290" s="206"/>
      <c r="UPJ290" s="206"/>
      <c r="UPK290" s="206"/>
      <c r="UPL290" s="206"/>
      <c r="UPM290" s="206"/>
      <c r="UPN290" s="206"/>
      <c r="UPO290" s="206"/>
      <c r="UPP290" s="206"/>
      <c r="UPQ290" s="206"/>
      <c r="UPR290" s="206"/>
      <c r="UPS290" s="206"/>
      <c r="UPT290" s="206"/>
      <c r="UPU290" s="206"/>
      <c r="UPV290" s="206"/>
      <c r="UPW290" s="206"/>
      <c r="UPX290" s="206"/>
      <c r="UPY290" s="206"/>
      <c r="UPZ290" s="206"/>
      <c r="UQA290" s="206"/>
      <c r="UQB290" s="206"/>
      <c r="UQC290" s="206"/>
      <c r="UQD290" s="206"/>
      <c r="UQE290" s="206"/>
      <c r="UQF290" s="206"/>
      <c r="UQG290" s="206"/>
      <c r="UQH290" s="206"/>
      <c r="UQI290" s="206"/>
      <c r="UQJ290" s="206"/>
      <c r="UQK290" s="206"/>
      <c r="UQL290" s="206"/>
      <c r="UQM290" s="206"/>
      <c r="UQN290" s="206"/>
      <c r="UQO290" s="206"/>
      <c r="UQP290" s="206"/>
      <c r="UQQ290" s="206"/>
      <c r="UQR290" s="206"/>
      <c r="UQS290" s="206"/>
      <c r="UQT290" s="206"/>
      <c r="UQU290" s="206"/>
      <c r="UQV290" s="206"/>
      <c r="UQW290" s="206"/>
      <c r="UQX290" s="206"/>
      <c r="UQY290" s="206"/>
      <c r="UQZ290" s="206"/>
      <c r="URA290" s="206"/>
      <c r="URB290" s="206"/>
      <c r="URC290" s="206"/>
      <c r="URD290" s="206"/>
      <c r="URE290" s="206"/>
      <c r="URF290" s="206"/>
      <c r="URG290" s="206"/>
      <c r="URH290" s="206"/>
      <c r="URI290" s="206"/>
      <c r="URJ290" s="206"/>
      <c r="URK290" s="206"/>
      <c r="URL290" s="206"/>
      <c r="URM290" s="206"/>
      <c r="URN290" s="206"/>
      <c r="URO290" s="206"/>
      <c r="URP290" s="206"/>
      <c r="URQ290" s="206"/>
      <c r="URR290" s="206"/>
      <c r="URS290" s="206"/>
      <c r="URT290" s="206"/>
      <c r="URU290" s="206"/>
      <c r="URV290" s="206"/>
      <c r="URW290" s="206"/>
      <c r="URX290" s="206"/>
      <c r="URY290" s="206"/>
      <c r="URZ290" s="206"/>
      <c r="USA290" s="206"/>
      <c r="USB290" s="206"/>
      <c r="USC290" s="206"/>
      <c r="USD290" s="206"/>
      <c r="USE290" s="206"/>
      <c r="USF290" s="206"/>
      <c r="USG290" s="206"/>
      <c r="USH290" s="206"/>
      <c r="USI290" s="206"/>
      <c r="USJ290" s="206"/>
      <c r="USK290" s="206"/>
      <c r="USL290" s="206"/>
      <c r="USM290" s="206"/>
      <c r="USN290" s="206"/>
      <c r="USO290" s="206"/>
      <c r="USP290" s="206"/>
      <c r="USQ290" s="206"/>
      <c r="USR290" s="206"/>
      <c r="USS290" s="206"/>
      <c r="UST290" s="206"/>
      <c r="USU290" s="206"/>
      <c r="USV290" s="206"/>
      <c r="USW290" s="206"/>
      <c r="USX290" s="206"/>
      <c r="USY290" s="206"/>
      <c r="USZ290" s="206"/>
      <c r="UTA290" s="206"/>
      <c r="UTB290" s="206"/>
      <c r="UTC290" s="206"/>
      <c r="UTD290" s="206"/>
      <c r="UTE290" s="206"/>
      <c r="UTF290" s="206"/>
      <c r="UTG290" s="206"/>
      <c r="UTH290" s="206"/>
      <c r="UTI290" s="206"/>
      <c r="UTJ290" s="206"/>
      <c r="UTK290" s="206"/>
      <c r="UTL290" s="206"/>
      <c r="UTM290" s="206"/>
      <c r="UTN290" s="206"/>
      <c r="UTO290" s="206"/>
      <c r="UTP290" s="206"/>
      <c r="UTQ290" s="206"/>
      <c r="UTR290" s="206"/>
      <c r="UTS290" s="206"/>
      <c r="UTT290" s="206"/>
      <c r="UTU290" s="206"/>
      <c r="UTV290" s="206"/>
      <c r="UTW290" s="206"/>
      <c r="UTX290" s="206"/>
      <c r="UTY290" s="206"/>
      <c r="UTZ290" s="206"/>
      <c r="UUA290" s="206"/>
      <c r="UUB290" s="206"/>
      <c r="UUC290" s="206"/>
      <c r="UUD290" s="206"/>
      <c r="UUE290" s="206"/>
      <c r="UUF290" s="206"/>
      <c r="UUG290" s="206"/>
      <c r="UUH290" s="206"/>
      <c r="UUI290" s="206"/>
      <c r="UUJ290" s="206"/>
      <c r="UUK290" s="206"/>
      <c r="UUL290" s="206"/>
      <c r="UUM290" s="206"/>
      <c r="UUN290" s="206"/>
      <c r="UUO290" s="206"/>
      <c r="UUP290" s="206"/>
      <c r="UUQ290" s="206"/>
      <c r="UUR290" s="206"/>
      <c r="UUS290" s="206"/>
      <c r="UUT290" s="206"/>
      <c r="UUU290" s="206"/>
      <c r="UUV290" s="206"/>
      <c r="UUW290" s="206"/>
      <c r="UUX290" s="206"/>
      <c r="UUY290" s="206"/>
      <c r="UUZ290" s="206"/>
      <c r="UVA290" s="206"/>
      <c r="UVB290" s="206"/>
      <c r="UVC290" s="206"/>
      <c r="UVD290" s="206"/>
      <c r="UVE290" s="206"/>
      <c r="UVF290" s="206"/>
      <c r="UVG290" s="206"/>
      <c r="UVH290" s="206"/>
      <c r="UVI290" s="206"/>
      <c r="UVJ290" s="206"/>
      <c r="UVK290" s="206"/>
      <c r="UVL290" s="206"/>
      <c r="UVM290" s="206"/>
      <c r="UVN290" s="206"/>
      <c r="UVO290" s="206"/>
      <c r="UVP290" s="206"/>
      <c r="UVQ290" s="206"/>
      <c r="UVR290" s="206"/>
      <c r="UVS290" s="206"/>
      <c r="UVT290" s="206"/>
      <c r="UVU290" s="206"/>
      <c r="UVV290" s="206"/>
      <c r="UVW290" s="206"/>
      <c r="UVX290" s="206"/>
      <c r="UVY290" s="206"/>
      <c r="UVZ290" s="206"/>
      <c r="UWA290" s="206"/>
      <c r="UWB290" s="206"/>
      <c r="UWC290" s="206"/>
      <c r="UWD290" s="206"/>
      <c r="UWE290" s="206"/>
      <c r="UWF290" s="206"/>
      <c r="UWG290" s="206"/>
      <c r="UWH290" s="206"/>
      <c r="UWI290" s="206"/>
      <c r="UWJ290" s="206"/>
      <c r="UWK290" s="206"/>
      <c r="UWL290" s="206"/>
      <c r="UWM290" s="206"/>
      <c r="UWN290" s="206"/>
      <c r="UWO290" s="206"/>
      <c r="UWP290" s="206"/>
      <c r="UWQ290" s="206"/>
      <c r="UWR290" s="206"/>
      <c r="UWS290" s="206"/>
      <c r="UWT290" s="206"/>
      <c r="UWU290" s="206"/>
      <c r="UWV290" s="206"/>
      <c r="UWW290" s="206"/>
      <c r="UWX290" s="206"/>
      <c r="UWY290" s="206"/>
      <c r="UWZ290" s="206"/>
      <c r="UXA290" s="206"/>
      <c r="UXB290" s="206"/>
      <c r="UXC290" s="206"/>
      <c r="UXD290" s="206"/>
      <c r="UXE290" s="206"/>
      <c r="UXF290" s="206"/>
      <c r="UXG290" s="206"/>
      <c r="UXH290" s="206"/>
      <c r="UXI290" s="206"/>
      <c r="UXJ290" s="206"/>
      <c r="UXK290" s="206"/>
      <c r="UXL290" s="206"/>
      <c r="UXM290" s="206"/>
      <c r="UXN290" s="206"/>
      <c r="UXO290" s="206"/>
      <c r="UXP290" s="206"/>
      <c r="UXQ290" s="206"/>
      <c r="UXR290" s="206"/>
      <c r="UXS290" s="206"/>
      <c r="UXT290" s="206"/>
      <c r="UXU290" s="206"/>
      <c r="UXV290" s="206"/>
      <c r="UXW290" s="206"/>
      <c r="UXX290" s="206"/>
      <c r="UXY290" s="206"/>
      <c r="UXZ290" s="206"/>
      <c r="UYA290" s="206"/>
      <c r="UYB290" s="206"/>
      <c r="UYC290" s="206"/>
      <c r="UYD290" s="206"/>
      <c r="UYE290" s="206"/>
      <c r="UYF290" s="206"/>
      <c r="UYG290" s="206"/>
      <c r="UYH290" s="206"/>
      <c r="UYI290" s="206"/>
      <c r="UYJ290" s="206"/>
      <c r="UYK290" s="206"/>
      <c r="UYL290" s="206"/>
      <c r="UYM290" s="206"/>
      <c r="UYN290" s="206"/>
      <c r="UYO290" s="206"/>
      <c r="UYP290" s="206"/>
      <c r="UYQ290" s="206"/>
      <c r="UYR290" s="206"/>
      <c r="UYS290" s="206"/>
      <c r="UYT290" s="206"/>
      <c r="UYU290" s="206"/>
      <c r="UYV290" s="206"/>
      <c r="UYW290" s="206"/>
      <c r="UYX290" s="206"/>
      <c r="UYY290" s="206"/>
      <c r="UYZ290" s="206"/>
      <c r="UZA290" s="206"/>
      <c r="UZB290" s="206"/>
      <c r="UZC290" s="206"/>
      <c r="UZD290" s="206"/>
      <c r="UZE290" s="206"/>
      <c r="UZF290" s="206"/>
      <c r="UZG290" s="206"/>
      <c r="UZH290" s="206"/>
      <c r="UZI290" s="206"/>
      <c r="UZJ290" s="206"/>
      <c r="UZK290" s="206"/>
      <c r="UZL290" s="206"/>
      <c r="UZM290" s="206"/>
      <c r="UZN290" s="206"/>
      <c r="UZO290" s="206"/>
      <c r="UZP290" s="206"/>
      <c r="UZQ290" s="206"/>
      <c r="UZR290" s="206"/>
      <c r="UZS290" s="206"/>
      <c r="UZT290" s="206"/>
      <c r="UZU290" s="206"/>
      <c r="UZV290" s="206"/>
      <c r="UZW290" s="206"/>
      <c r="UZX290" s="206"/>
      <c r="UZY290" s="206"/>
      <c r="UZZ290" s="206"/>
      <c r="VAA290" s="206"/>
      <c r="VAB290" s="206"/>
      <c r="VAC290" s="206"/>
      <c r="VAD290" s="206"/>
      <c r="VAE290" s="206"/>
      <c r="VAF290" s="206"/>
      <c r="VAG290" s="206"/>
      <c r="VAH290" s="206"/>
      <c r="VAI290" s="206"/>
      <c r="VAJ290" s="206"/>
      <c r="VAK290" s="206"/>
      <c r="VAL290" s="206"/>
      <c r="VAM290" s="206"/>
      <c r="VAN290" s="206"/>
      <c r="VAO290" s="206"/>
      <c r="VAP290" s="206"/>
      <c r="VAQ290" s="206"/>
      <c r="VAR290" s="206"/>
      <c r="VAS290" s="206"/>
      <c r="VAT290" s="206"/>
      <c r="VAU290" s="206"/>
      <c r="VAV290" s="206"/>
      <c r="VAW290" s="206"/>
      <c r="VAX290" s="206"/>
      <c r="VAY290" s="206"/>
      <c r="VAZ290" s="206"/>
      <c r="VBA290" s="206"/>
      <c r="VBB290" s="206"/>
      <c r="VBC290" s="206"/>
      <c r="VBD290" s="206"/>
      <c r="VBE290" s="206"/>
      <c r="VBF290" s="206"/>
      <c r="VBG290" s="206"/>
      <c r="VBH290" s="206"/>
      <c r="VBI290" s="206"/>
      <c r="VBJ290" s="206"/>
      <c r="VBK290" s="206"/>
      <c r="VBL290" s="206"/>
      <c r="VBM290" s="206"/>
      <c r="VBN290" s="206"/>
      <c r="VBO290" s="206"/>
      <c r="VBP290" s="206"/>
      <c r="VBQ290" s="206"/>
      <c r="VBR290" s="206"/>
      <c r="VBS290" s="206"/>
      <c r="VBT290" s="206"/>
      <c r="VBU290" s="206"/>
      <c r="VBV290" s="206"/>
      <c r="VBW290" s="206"/>
      <c r="VBX290" s="206"/>
      <c r="VBY290" s="206"/>
      <c r="VBZ290" s="206"/>
      <c r="VCA290" s="206"/>
      <c r="VCB290" s="206"/>
      <c r="VCC290" s="206"/>
      <c r="VCD290" s="206"/>
      <c r="VCE290" s="206"/>
      <c r="VCF290" s="206"/>
      <c r="VCG290" s="206"/>
      <c r="VCH290" s="206"/>
      <c r="VCI290" s="206"/>
      <c r="VCJ290" s="206"/>
      <c r="VCK290" s="206"/>
      <c r="VCL290" s="206"/>
      <c r="VCM290" s="206"/>
      <c r="VCN290" s="206"/>
      <c r="VCO290" s="206"/>
      <c r="VCP290" s="206"/>
      <c r="VCQ290" s="206"/>
      <c r="VCR290" s="206"/>
      <c r="VCS290" s="206"/>
      <c r="VCT290" s="206"/>
      <c r="VCU290" s="206"/>
      <c r="VCV290" s="206"/>
      <c r="VCW290" s="206"/>
      <c r="VCX290" s="206"/>
      <c r="VCY290" s="206"/>
      <c r="VCZ290" s="206"/>
      <c r="VDA290" s="206"/>
      <c r="VDB290" s="206"/>
      <c r="VDC290" s="206"/>
      <c r="VDD290" s="206"/>
      <c r="VDE290" s="206"/>
      <c r="VDF290" s="206"/>
      <c r="VDG290" s="206"/>
      <c r="VDH290" s="206"/>
      <c r="VDI290" s="206"/>
      <c r="VDJ290" s="206"/>
      <c r="VDK290" s="206"/>
      <c r="VDL290" s="206"/>
      <c r="VDM290" s="206"/>
      <c r="VDN290" s="206"/>
      <c r="VDO290" s="206"/>
      <c r="VDP290" s="206"/>
      <c r="VDQ290" s="206"/>
      <c r="VDR290" s="206"/>
      <c r="VDS290" s="206"/>
      <c r="VDT290" s="206"/>
      <c r="VDU290" s="206"/>
      <c r="VDV290" s="206"/>
      <c r="VDW290" s="206"/>
      <c r="VDX290" s="206"/>
      <c r="VDY290" s="206"/>
      <c r="VDZ290" s="206"/>
      <c r="VEA290" s="206"/>
      <c r="VEB290" s="206"/>
      <c r="VEC290" s="206"/>
      <c r="VED290" s="206"/>
      <c r="VEE290" s="206"/>
      <c r="VEF290" s="206"/>
      <c r="VEG290" s="206"/>
      <c r="VEH290" s="206"/>
      <c r="VEI290" s="206"/>
      <c r="VEJ290" s="206"/>
      <c r="VEK290" s="206"/>
      <c r="VEL290" s="206"/>
      <c r="VEM290" s="206"/>
      <c r="VEN290" s="206"/>
      <c r="VEO290" s="206"/>
      <c r="VEP290" s="206"/>
      <c r="VEQ290" s="206"/>
      <c r="VER290" s="206"/>
      <c r="VES290" s="206"/>
      <c r="VET290" s="206"/>
      <c r="VEU290" s="206"/>
      <c r="VEV290" s="206"/>
      <c r="VEW290" s="206"/>
      <c r="VEX290" s="206"/>
      <c r="VEY290" s="206"/>
      <c r="VEZ290" s="206"/>
      <c r="VFA290" s="206"/>
      <c r="VFB290" s="206"/>
      <c r="VFC290" s="206"/>
      <c r="VFD290" s="206"/>
      <c r="VFE290" s="206"/>
      <c r="VFF290" s="206"/>
      <c r="VFG290" s="206"/>
      <c r="VFH290" s="206"/>
      <c r="VFI290" s="206"/>
      <c r="VFJ290" s="206"/>
      <c r="VFK290" s="206"/>
      <c r="VFL290" s="206"/>
      <c r="VFM290" s="206"/>
      <c r="VFN290" s="206"/>
      <c r="VFO290" s="206"/>
      <c r="VFP290" s="206"/>
      <c r="VFQ290" s="206"/>
      <c r="VFR290" s="206"/>
      <c r="VFS290" s="206"/>
      <c r="VFT290" s="206"/>
      <c r="VFU290" s="206"/>
      <c r="VFV290" s="206"/>
      <c r="VFW290" s="206"/>
      <c r="VFX290" s="206"/>
      <c r="VFY290" s="206"/>
      <c r="VFZ290" s="206"/>
      <c r="VGA290" s="206"/>
      <c r="VGB290" s="206"/>
      <c r="VGC290" s="206"/>
      <c r="VGD290" s="206"/>
      <c r="VGE290" s="206"/>
      <c r="VGF290" s="206"/>
      <c r="VGG290" s="206"/>
      <c r="VGH290" s="206"/>
      <c r="VGI290" s="206"/>
      <c r="VGJ290" s="206"/>
      <c r="VGK290" s="206"/>
      <c r="VGL290" s="206"/>
      <c r="VGM290" s="206"/>
      <c r="VGN290" s="206"/>
      <c r="VGO290" s="206"/>
      <c r="VGP290" s="206"/>
      <c r="VGQ290" s="206"/>
      <c r="VGR290" s="206"/>
      <c r="VGS290" s="206"/>
      <c r="VGT290" s="206"/>
      <c r="VGU290" s="206"/>
      <c r="VGV290" s="206"/>
      <c r="VGW290" s="206"/>
      <c r="VGX290" s="206"/>
      <c r="VGY290" s="206"/>
      <c r="VGZ290" s="206"/>
      <c r="VHA290" s="206"/>
      <c r="VHB290" s="206"/>
      <c r="VHC290" s="206"/>
      <c r="VHD290" s="206"/>
      <c r="VHE290" s="206"/>
      <c r="VHF290" s="206"/>
      <c r="VHG290" s="206"/>
      <c r="VHH290" s="206"/>
      <c r="VHI290" s="206"/>
      <c r="VHJ290" s="206"/>
      <c r="VHK290" s="206"/>
      <c r="VHL290" s="206"/>
      <c r="VHM290" s="206"/>
      <c r="VHN290" s="206"/>
      <c r="VHO290" s="206"/>
      <c r="VHP290" s="206"/>
      <c r="VHQ290" s="206"/>
      <c r="VHR290" s="206"/>
      <c r="VHS290" s="206"/>
      <c r="VHT290" s="206"/>
      <c r="VHU290" s="206"/>
      <c r="VHV290" s="206"/>
      <c r="VHW290" s="206"/>
      <c r="VHX290" s="206"/>
      <c r="VHY290" s="206"/>
      <c r="VHZ290" s="206"/>
      <c r="VIA290" s="206"/>
      <c r="VIB290" s="206"/>
      <c r="VIC290" s="206"/>
      <c r="VID290" s="206"/>
      <c r="VIE290" s="206"/>
      <c r="VIF290" s="206"/>
      <c r="VIG290" s="206"/>
      <c r="VIH290" s="206"/>
      <c r="VII290" s="206"/>
      <c r="VIJ290" s="206"/>
      <c r="VIK290" s="206"/>
      <c r="VIL290" s="206"/>
      <c r="VIM290" s="206"/>
      <c r="VIN290" s="206"/>
      <c r="VIO290" s="206"/>
      <c r="VIP290" s="206"/>
      <c r="VIQ290" s="206"/>
      <c r="VIR290" s="206"/>
      <c r="VIS290" s="206"/>
      <c r="VIT290" s="206"/>
      <c r="VIU290" s="206"/>
      <c r="VIV290" s="206"/>
      <c r="VIW290" s="206"/>
      <c r="VIX290" s="206"/>
      <c r="VIY290" s="206"/>
      <c r="VIZ290" s="206"/>
      <c r="VJA290" s="206"/>
      <c r="VJB290" s="206"/>
      <c r="VJC290" s="206"/>
      <c r="VJD290" s="206"/>
      <c r="VJE290" s="206"/>
      <c r="VJF290" s="206"/>
      <c r="VJG290" s="206"/>
      <c r="VJH290" s="206"/>
      <c r="VJI290" s="206"/>
      <c r="VJJ290" s="206"/>
      <c r="VJK290" s="206"/>
      <c r="VJL290" s="206"/>
      <c r="VJM290" s="206"/>
      <c r="VJN290" s="206"/>
      <c r="VJO290" s="206"/>
      <c r="VJP290" s="206"/>
      <c r="VJQ290" s="206"/>
      <c r="VJR290" s="206"/>
      <c r="VJS290" s="206"/>
      <c r="VJT290" s="206"/>
      <c r="VJU290" s="206"/>
      <c r="VJV290" s="206"/>
      <c r="VJW290" s="206"/>
      <c r="VJX290" s="206"/>
      <c r="VJY290" s="206"/>
      <c r="VJZ290" s="206"/>
      <c r="VKA290" s="206"/>
      <c r="VKB290" s="206"/>
      <c r="VKC290" s="206"/>
      <c r="VKD290" s="206"/>
      <c r="VKE290" s="206"/>
      <c r="VKF290" s="206"/>
      <c r="VKG290" s="206"/>
      <c r="VKH290" s="206"/>
      <c r="VKI290" s="206"/>
      <c r="VKJ290" s="206"/>
      <c r="VKK290" s="206"/>
      <c r="VKL290" s="206"/>
      <c r="VKM290" s="206"/>
      <c r="VKN290" s="206"/>
      <c r="VKO290" s="206"/>
      <c r="VKP290" s="206"/>
      <c r="VKQ290" s="206"/>
      <c r="VKR290" s="206"/>
      <c r="VKS290" s="206"/>
      <c r="VKT290" s="206"/>
      <c r="VKU290" s="206"/>
      <c r="VKV290" s="206"/>
      <c r="VKW290" s="206"/>
      <c r="VKX290" s="206"/>
      <c r="VKY290" s="206"/>
      <c r="VKZ290" s="206"/>
      <c r="VLA290" s="206"/>
      <c r="VLB290" s="206"/>
      <c r="VLC290" s="206"/>
      <c r="VLD290" s="206"/>
      <c r="VLE290" s="206"/>
      <c r="VLF290" s="206"/>
      <c r="VLG290" s="206"/>
      <c r="VLH290" s="206"/>
      <c r="VLI290" s="206"/>
      <c r="VLJ290" s="206"/>
      <c r="VLK290" s="206"/>
      <c r="VLL290" s="206"/>
      <c r="VLM290" s="206"/>
      <c r="VLN290" s="206"/>
      <c r="VLO290" s="206"/>
      <c r="VLP290" s="206"/>
      <c r="VLQ290" s="206"/>
      <c r="VLR290" s="206"/>
      <c r="VLS290" s="206"/>
      <c r="VLT290" s="206"/>
      <c r="VLU290" s="206"/>
      <c r="VLV290" s="206"/>
      <c r="VLW290" s="206"/>
      <c r="VLX290" s="206"/>
      <c r="VLY290" s="206"/>
      <c r="VLZ290" s="206"/>
      <c r="VMA290" s="206"/>
      <c r="VMB290" s="206"/>
      <c r="VMC290" s="206"/>
      <c r="VMD290" s="206"/>
      <c r="VME290" s="206"/>
      <c r="VMF290" s="206"/>
      <c r="VMG290" s="206"/>
      <c r="VMH290" s="206"/>
      <c r="VMI290" s="206"/>
      <c r="VMJ290" s="206"/>
      <c r="VMK290" s="206"/>
      <c r="VML290" s="206"/>
      <c r="VMM290" s="206"/>
      <c r="VMN290" s="206"/>
      <c r="VMO290" s="206"/>
      <c r="VMP290" s="206"/>
      <c r="VMQ290" s="206"/>
      <c r="VMR290" s="206"/>
      <c r="VMS290" s="206"/>
      <c r="VMT290" s="206"/>
      <c r="VMU290" s="206"/>
      <c r="VMV290" s="206"/>
      <c r="VMW290" s="206"/>
      <c r="VMX290" s="206"/>
      <c r="VMY290" s="206"/>
      <c r="VMZ290" s="206"/>
      <c r="VNA290" s="206"/>
      <c r="VNB290" s="206"/>
      <c r="VNC290" s="206"/>
      <c r="VND290" s="206"/>
      <c r="VNE290" s="206"/>
      <c r="VNF290" s="206"/>
      <c r="VNG290" s="206"/>
      <c r="VNH290" s="206"/>
      <c r="VNI290" s="206"/>
      <c r="VNJ290" s="206"/>
      <c r="VNK290" s="206"/>
      <c r="VNL290" s="206"/>
      <c r="VNM290" s="206"/>
      <c r="VNN290" s="206"/>
      <c r="VNO290" s="206"/>
      <c r="VNP290" s="206"/>
      <c r="VNQ290" s="206"/>
      <c r="VNR290" s="206"/>
      <c r="VNS290" s="206"/>
      <c r="VNT290" s="206"/>
      <c r="VNU290" s="206"/>
      <c r="VNV290" s="206"/>
      <c r="VNW290" s="206"/>
      <c r="VNX290" s="206"/>
      <c r="VNY290" s="206"/>
      <c r="VNZ290" s="206"/>
      <c r="VOA290" s="206"/>
      <c r="VOB290" s="206"/>
      <c r="VOC290" s="206"/>
      <c r="VOD290" s="206"/>
      <c r="VOE290" s="206"/>
      <c r="VOF290" s="206"/>
      <c r="VOG290" s="206"/>
      <c r="VOH290" s="206"/>
      <c r="VOI290" s="206"/>
      <c r="VOJ290" s="206"/>
      <c r="VOK290" s="206"/>
      <c r="VOL290" s="206"/>
      <c r="VOM290" s="206"/>
      <c r="VON290" s="206"/>
      <c r="VOO290" s="206"/>
      <c r="VOP290" s="206"/>
      <c r="VOQ290" s="206"/>
      <c r="VOR290" s="206"/>
      <c r="VOS290" s="206"/>
      <c r="VOT290" s="206"/>
      <c r="VOU290" s="206"/>
      <c r="VOV290" s="206"/>
      <c r="VOW290" s="206"/>
      <c r="VOX290" s="206"/>
      <c r="VOY290" s="206"/>
      <c r="VOZ290" s="206"/>
      <c r="VPA290" s="206"/>
      <c r="VPB290" s="206"/>
      <c r="VPC290" s="206"/>
      <c r="VPD290" s="206"/>
      <c r="VPE290" s="206"/>
      <c r="VPF290" s="206"/>
      <c r="VPG290" s="206"/>
      <c r="VPH290" s="206"/>
      <c r="VPI290" s="206"/>
      <c r="VPJ290" s="206"/>
      <c r="VPK290" s="206"/>
      <c r="VPL290" s="206"/>
      <c r="VPM290" s="206"/>
      <c r="VPN290" s="206"/>
      <c r="VPO290" s="206"/>
      <c r="VPP290" s="206"/>
      <c r="VPQ290" s="206"/>
      <c r="VPR290" s="206"/>
      <c r="VPS290" s="206"/>
      <c r="VPT290" s="206"/>
      <c r="VPU290" s="206"/>
      <c r="VPV290" s="206"/>
      <c r="VPW290" s="206"/>
      <c r="VPX290" s="206"/>
      <c r="VPY290" s="206"/>
      <c r="VPZ290" s="206"/>
      <c r="VQA290" s="206"/>
      <c r="VQB290" s="206"/>
      <c r="VQC290" s="206"/>
      <c r="VQD290" s="206"/>
      <c r="VQE290" s="206"/>
      <c r="VQF290" s="206"/>
      <c r="VQG290" s="206"/>
      <c r="VQH290" s="206"/>
      <c r="VQI290" s="206"/>
      <c r="VQJ290" s="206"/>
      <c r="VQK290" s="206"/>
      <c r="VQL290" s="206"/>
      <c r="VQM290" s="206"/>
      <c r="VQN290" s="206"/>
      <c r="VQO290" s="206"/>
      <c r="VQP290" s="206"/>
      <c r="VQQ290" s="206"/>
      <c r="VQR290" s="206"/>
      <c r="VQS290" s="206"/>
      <c r="VQT290" s="206"/>
      <c r="VQU290" s="206"/>
      <c r="VQV290" s="206"/>
      <c r="VQW290" s="206"/>
      <c r="VQX290" s="206"/>
      <c r="VQY290" s="206"/>
      <c r="VQZ290" s="206"/>
      <c r="VRA290" s="206"/>
      <c r="VRB290" s="206"/>
      <c r="VRC290" s="206"/>
      <c r="VRD290" s="206"/>
      <c r="VRE290" s="206"/>
      <c r="VRF290" s="206"/>
      <c r="VRG290" s="206"/>
      <c r="VRH290" s="206"/>
      <c r="VRI290" s="206"/>
      <c r="VRJ290" s="206"/>
      <c r="VRK290" s="206"/>
      <c r="VRL290" s="206"/>
      <c r="VRM290" s="206"/>
      <c r="VRN290" s="206"/>
      <c r="VRO290" s="206"/>
      <c r="VRP290" s="206"/>
      <c r="VRQ290" s="206"/>
      <c r="VRR290" s="206"/>
      <c r="VRS290" s="206"/>
      <c r="VRT290" s="206"/>
      <c r="VRU290" s="206"/>
      <c r="VRV290" s="206"/>
      <c r="VRW290" s="206"/>
      <c r="VRX290" s="206"/>
      <c r="VRY290" s="206"/>
      <c r="VRZ290" s="206"/>
      <c r="VSA290" s="206"/>
      <c r="VSB290" s="206"/>
      <c r="VSC290" s="206"/>
      <c r="VSD290" s="206"/>
      <c r="VSE290" s="206"/>
      <c r="VSF290" s="206"/>
      <c r="VSG290" s="206"/>
      <c r="VSH290" s="206"/>
      <c r="VSI290" s="206"/>
      <c r="VSJ290" s="206"/>
      <c r="VSK290" s="206"/>
      <c r="VSL290" s="206"/>
      <c r="VSM290" s="206"/>
      <c r="VSN290" s="206"/>
      <c r="VSO290" s="206"/>
      <c r="VSP290" s="206"/>
      <c r="VSQ290" s="206"/>
      <c r="VSR290" s="206"/>
      <c r="VSS290" s="206"/>
      <c r="VST290" s="206"/>
      <c r="VSU290" s="206"/>
      <c r="VSV290" s="206"/>
      <c r="VSW290" s="206"/>
      <c r="VSX290" s="206"/>
      <c r="VSY290" s="206"/>
      <c r="VSZ290" s="206"/>
      <c r="VTA290" s="206"/>
      <c r="VTB290" s="206"/>
      <c r="VTC290" s="206"/>
      <c r="VTD290" s="206"/>
      <c r="VTE290" s="206"/>
      <c r="VTF290" s="206"/>
      <c r="VTG290" s="206"/>
      <c r="VTH290" s="206"/>
      <c r="VTI290" s="206"/>
      <c r="VTJ290" s="206"/>
      <c r="VTK290" s="206"/>
      <c r="VTL290" s="206"/>
      <c r="VTM290" s="206"/>
      <c r="VTN290" s="206"/>
      <c r="VTO290" s="206"/>
      <c r="VTP290" s="206"/>
      <c r="VTQ290" s="206"/>
      <c r="VTR290" s="206"/>
      <c r="VTS290" s="206"/>
      <c r="VTT290" s="206"/>
      <c r="VTU290" s="206"/>
      <c r="VTV290" s="206"/>
      <c r="VTW290" s="206"/>
      <c r="VTX290" s="206"/>
      <c r="VTY290" s="206"/>
      <c r="VTZ290" s="206"/>
      <c r="VUA290" s="206"/>
      <c r="VUB290" s="206"/>
      <c r="VUC290" s="206"/>
      <c r="VUD290" s="206"/>
      <c r="VUE290" s="206"/>
      <c r="VUF290" s="206"/>
      <c r="VUG290" s="206"/>
      <c r="VUH290" s="206"/>
      <c r="VUI290" s="206"/>
      <c r="VUJ290" s="206"/>
      <c r="VUK290" s="206"/>
      <c r="VUL290" s="206"/>
      <c r="VUM290" s="206"/>
      <c r="VUN290" s="206"/>
      <c r="VUO290" s="206"/>
      <c r="VUP290" s="206"/>
      <c r="VUQ290" s="206"/>
      <c r="VUR290" s="206"/>
      <c r="VUS290" s="206"/>
      <c r="VUT290" s="206"/>
      <c r="VUU290" s="206"/>
      <c r="VUV290" s="206"/>
      <c r="VUW290" s="206"/>
      <c r="VUX290" s="206"/>
      <c r="VUY290" s="206"/>
      <c r="VUZ290" s="206"/>
      <c r="VVA290" s="206"/>
      <c r="VVB290" s="206"/>
      <c r="VVC290" s="206"/>
      <c r="VVD290" s="206"/>
      <c r="VVE290" s="206"/>
      <c r="VVF290" s="206"/>
      <c r="VVG290" s="206"/>
      <c r="VVH290" s="206"/>
      <c r="VVI290" s="206"/>
      <c r="VVJ290" s="206"/>
      <c r="VVK290" s="206"/>
      <c r="VVL290" s="206"/>
      <c r="VVM290" s="206"/>
      <c r="VVN290" s="206"/>
      <c r="VVO290" s="206"/>
      <c r="VVP290" s="206"/>
      <c r="VVQ290" s="206"/>
      <c r="VVR290" s="206"/>
      <c r="VVS290" s="206"/>
      <c r="VVT290" s="206"/>
      <c r="VVU290" s="206"/>
      <c r="VVV290" s="206"/>
      <c r="VVW290" s="206"/>
      <c r="VVX290" s="206"/>
      <c r="VVY290" s="206"/>
      <c r="VVZ290" s="206"/>
      <c r="VWA290" s="206"/>
      <c r="VWB290" s="206"/>
      <c r="VWC290" s="206"/>
      <c r="VWD290" s="206"/>
      <c r="VWE290" s="206"/>
      <c r="VWF290" s="206"/>
      <c r="VWG290" s="206"/>
      <c r="VWH290" s="206"/>
      <c r="VWI290" s="206"/>
      <c r="VWJ290" s="206"/>
      <c r="VWK290" s="206"/>
      <c r="VWL290" s="206"/>
      <c r="VWM290" s="206"/>
      <c r="VWN290" s="206"/>
      <c r="VWO290" s="206"/>
      <c r="VWP290" s="206"/>
      <c r="VWQ290" s="206"/>
      <c r="VWR290" s="206"/>
      <c r="VWS290" s="206"/>
      <c r="VWT290" s="206"/>
      <c r="VWU290" s="206"/>
      <c r="VWV290" s="206"/>
      <c r="VWW290" s="206"/>
      <c r="VWX290" s="206"/>
      <c r="VWY290" s="206"/>
      <c r="VWZ290" s="206"/>
      <c r="VXA290" s="206"/>
      <c r="VXB290" s="206"/>
      <c r="VXC290" s="206"/>
      <c r="VXD290" s="206"/>
      <c r="VXE290" s="206"/>
      <c r="VXF290" s="206"/>
      <c r="VXG290" s="206"/>
      <c r="VXH290" s="206"/>
      <c r="VXI290" s="206"/>
      <c r="VXJ290" s="206"/>
      <c r="VXK290" s="206"/>
      <c r="VXL290" s="206"/>
      <c r="VXM290" s="206"/>
      <c r="VXN290" s="206"/>
      <c r="VXO290" s="206"/>
      <c r="VXP290" s="206"/>
      <c r="VXQ290" s="206"/>
      <c r="VXR290" s="206"/>
      <c r="VXS290" s="206"/>
      <c r="VXT290" s="206"/>
      <c r="VXU290" s="206"/>
      <c r="VXV290" s="206"/>
      <c r="VXW290" s="206"/>
      <c r="VXX290" s="206"/>
      <c r="VXY290" s="206"/>
      <c r="VXZ290" s="206"/>
      <c r="VYA290" s="206"/>
      <c r="VYB290" s="206"/>
      <c r="VYC290" s="206"/>
      <c r="VYD290" s="206"/>
      <c r="VYE290" s="206"/>
      <c r="VYF290" s="206"/>
      <c r="VYG290" s="206"/>
      <c r="VYH290" s="206"/>
      <c r="VYI290" s="206"/>
      <c r="VYJ290" s="206"/>
      <c r="VYK290" s="206"/>
      <c r="VYL290" s="206"/>
      <c r="VYM290" s="206"/>
      <c r="VYN290" s="206"/>
      <c r="VYO290" s="206"/>
      <c r="VYP290" s="206"/>
      <c r="VYQ290" s="206"/>
      <c r="VYR290" s="206"/>
      <c r="VYS290" s="206"/>
      <c r="VYT290" s="206"/>
      <c r="VYU290" s="206"/>
      <c r="VYV290" s="206"/>
      <c r="VYW290" s="206"/>
      <c r="VYX290" s="206"/>
      <c r="VYY290" s="206"/>
      <c r="VYZ290" s="206"/>
      <c r="VZA290" s="206"/>
      <c r="VZB290" s="206"/>
      <c r="VZC290" s="206"/>
      <c r="VZD290" s="206"/>
      <c r="VZE290" s="206"/>
      <c r="VZF290" s="206"/>
      <c r="VZG290" s="206"/>
      <c r="VZH290" s="206"/>
      <c r="VZI290" s="206"/>
      <c r="VZJ290" s="206"/>
      <c r="VZK290" s="206"/>
      <c r="VZL290" s="206"/>
      <c r="VZM290" s="206"/>
      <c r="VZN290" s="206"/>
      <c r="VZO290" s="206"/>
      <c r="VZP290" s="206"/>
      <c r="VZQ290" s="206"/>
      <c r="VZR290" s="206"/>
      <c r="VZS290" s="206"/>
      <c r="VZT290" s="206"/>
      <c r="VZU290" s="206"/>
      <c r="VZV290" s="206"/>
      <c r="VZW290" s="206"/>
      <c r="VZX290" s="206"/>
      <c r="VZY290" s="206"/>
      <c r="VZZ290" s="206"/>
      <c r="WAA290" s="206"/>
      <c r="WAB290" s="206"/>
      <c r="WAC290" s="206"/>
      <c r="WAD290" s="206"/>
      <c r="WAE290" s="206"/>
      <c r="WAF290" s="206"/>
      <c r="WAG290" s="206"/>
      <c r="WAH290" s="206"/>
      <c r="WAI290" s="206"/>
      <c r="WAJ290" s="206"/>
      <c r="WAK290" s="206"/>
      <c r="WAL290" s="206"/>
      <c r="WAM290" s="206"/>
      <c r="WAN290" s="206"/>
      <c r="WAO290" s="206"/>
      <c r="WAP290" s="206"/>
      <c r="WAQ290" s="206"/>
      <c r="WAR290" s="206"/>
      <c r="WAS290" s="206"/>
      <c r="WAT290" s="206"/>
      <c r="WAU290" s="206"/>
      <c r="WAV290" s="206"/>
      <c r="WAW290" s="206"/>
      <c r="WAX290" s="206"/>
      <c r="WAY290" s="206"/>
      <c r="WAZ290" s="206"/>
      <c r="WBA290" s="206"/>
      <c r="WBB290" s="206"/>
      <c r="WBC290" s="206"/>
      <c r="WBD290" s="206"/>
      <c r="WBE290" s="206"/>
      <c r="WBF290" s="206"/>
      <c r="WBG290" s="206"/>
      <c r="WBH290" s="206"/>
      <c r="WBI290" s="206"/>
      <c r="WBJ290" s="206"/>
      <c r="WBK290" s="206"/>
      <c r="WBL290" s="206"/>
      <c r="WBM290" s="206"/>
      <c r="WBN290" s="206"/>
      <c r="WBO290" s="206"/>
      <c r="WBP290" s="206"/>
      <c r="WBQ290" s="206"/>
      <c r="WBR290" s="206"/>
      <c r="WBS290" s="206"/>
      <c r="WBT290" s="206"/>
      <c r="WBU290" s="206"/>
      <c r="WBV290" s="206"/>
      <c r="WBW290" s="206"/>
      <c r="WBX290" s="206"/>
      <c r="WBY290" s="206"/>
      <c r="WBZ290" s="206"/>
      <c r="WCA290" s="206"/>
      <c r="WCB290" s="206"/>
      <c r="WCC290" s="206"/>
      <c r="WCD290" s="206"/>
      <c r="WCE290" s="206"/>
      <c r="WCF290" s="206"/>
      <c r="WCG290" s="206"/>
      <c r="WCH290" s="206"/>
      <c r="WCI290" s="206"/>
      <c r="WCJ290" s="206"/>
      <c r="WCK290" s="206"/>
      <c r="WCL290" s="206"/>
      <c r="WCM290" s="206"/>
      <c r="WCN290" s="206"/>
      <c r="WCO290" s="206"/>
      <c r="WCP290" s="206"/>
      <c r="WCQ290" s="206"/>
      <c r="WCR290" s="206"/>
      <c r="WCS290" s="206"/>
      <c r="WCT290" s="206"/>
      <c r="WCU290" s="206"/>
      <c r="WCV290" s="206"/>
      <c r="WCW290" s="206"/>
      <c r="WCX290" s="206"/>
      <c r="WCY290" s="206"/>
      <c r="WCZ290" s="206"/>
      <c r="WDA290" s="206"/>
      <c r="WDB290" s="206"/>
      <c r="WDC290" s="206"/>
      <c r="WDD290" s="206"/>
      <c r="WDE290" s="206"/>
      <c r="WDF290" s="206"/>
      <c r="WDG290" s="206"/>
      <c r="WDH290" s="206"/>
      <c r="WDI290" s="206"/>
      <c r="WDJ290" s="206"/>
      <c r="WDK290" s="206"/>
      <c r="WDL290" s="206"/>
      <c r="WDM290" s="206"/>
      <c r="WDN290" s="206"/>
      <c r="WDO290" s="206"/>
      <c r="WDP290" s="206"/>
      <c r="WDQ290" s="206"/>
      <c r="WDR290" s="206"/>
      <c r="WDS290" s="206"/>
      <c r="WDT290" s="206"/>
      <c r="WDU290" s="206"/>
      <c r="WDV290" s="206"/>
      <c r="WDW290" s="206"/>
      <c r="WDX290" s="206"/>
      <c r="WDY290" s="206"/>
      <c r="WDZ290" s="206"/>
      <c r="WEA290" s="206"/>
      <c r="WEB290" s="206"/>
      <c r="WEC290" s="206"/>
      <c r="WED290" s="206"/>
      <c r="WEE290" s="206"/>
      <c r="WEF290" s="206"/>
      <c r="WEG290" s="206"/>
      <c r="WEH290" s="206"/>
      <c r="WEI290" s="206"/>
      <c r="WEJ290" s="206"/>
      <c r="WEK290" s="206"/>
      <c r="WEL290" s="206"/>
      <c r="WEM290" s="206"/>
      <c r="WEN290" s="206"/>
      <c r="WEO290" s="206"/>
      <c r="WEP290" s="206"/>
      <c r="WEQ290" s="206"/>
      <c r="WER290" s="206"/>
      <c r="WES290" s="206"/>
      <c r="WET290" s="206"/>
      <c r="WEU290" s="206"/>
      <c r="WEV290" s="206"/>
      <c r="WEW290" s="206"/>
      <c r="WEX290" s="206"/>
      <c r="WEY290" s="206"/>
      <c r="WEZ290" s="206"/>
      <c r="WFA290" s="206"/>
      <c r="WFB290" s="206"/>
      <c r="WFC290" s="206"/>
      <c r="WFD290" s="206"/>
      <c r="WFE290" s="206"/>
      <c r="WFF290" s="206"/>
      <c r="WFG290" s="206"/>
      <c r="WFH290" s="206"/>
      <c r="WFI290" s="206"/>
      <c r="WFJ290" s="206"/>
      <c r="WFK290" s="206"/>
      <c r="WFL290" s="206"/>
      <c r="WFM290" s="206"/>
      <c r="WFN290" s="206"/>
      <c r="WFO290" s="206"/>
      <c r="WFP290" s="206"/>
      <c r="WFQ290" s="206"/>
      <c r="WFR290" s="206"/>
      <c r="WFS290" s="206"/>
      <c r="WFT290" s="206"/>
      <c r="WFU290" s="206"/>
      <c r="WFV290" s="206"/>
      <c r="WFW290" s="206"/>
      <c r="WFX290" s="206"/>
      <c r="WFY290" s="206"/>
      <c r="WFZ290" s="206"/>
      <c r="WGA290" s="206"/>
      <c r="WGB290" s="206"/>
      <c r="WGC290" s="206"/>
      <c r="WGD290" s="206"/>
      <c r="WGE290" s="206"/>
      <c r="WGF290" s="206"/>
      <c r="WGG290" s="206"/>
      <c r="WGH290" s="206"/>
      <c r="WGI290" s="206"/>
      <c r="WGJ290" s="206"/>
      <c r="WGK290" s="206"/>
      <c r="WGL290" s="206"/>
      <c r="WGM290" s="206"/>
      <c r="WGN290" s="206"/>
      <c r="WGO290" s="206"/>
      <c r="WGP290" s="206"/>
      <c r="WGQ290" s="206"/>
      <c r="WGR290" s="206"/>
      <c r="WGS290" s="206"/>
      <c r="WGT290" s="206"/>
      <c r="WGU290" s="206"/>
      <c r="WGV290" s="206"/>
      <c r="WGW290" s="206"/>
      <c r="WGX290" s="206"/>
      <c r="WGY290" s="206"/>
      <c r="WGZ290" s="206"/>
      <c r="WHA290" s="206"/>
      <c r="WHB290" s="206"/>
      <c r="WHC290" s="206"/>
      <c r="WHD290" s="206"/>
      <c r="WHE290" s="206"/>
      <c r="WHF290" s="206"/>
      <c r="WHG290" s="206"/>
      <c r="WHH290" s="206"/>
      <c r="WHI290" s="206"/>
      <c r="WHJ290" s="206"/>
      <c r="WHK290" s="206"/>
      <c r="WHL290" s="206"/>
      <c r="WHM290" s="206"/>
      <c r="WHN290" s="206"/>
      <c r="WHO290" s="206"/>
      <c r="WHP290" s="206"/>
      <c r="WHQ290" s="206"/>
      <c r="WHR290" s="206"/>
      <c r="WHS290" s="206"/>
      <c r="WHT290" s="206"/>
      <c r="WHU290" s="206"/>
      <c r="WHV290" s="206"/>
      <c r="WHW290" s="206"/>
      <c r="WHX290" s="206"/>
      <c r="WHY290" s="206"/>
      <c r="WHZ290" s="206"/>
      <c r="WIA290" s="206"/>
      <c r="WIB290" s="206"/>
      <c r="WIC290" s="206"/>
      <c r="WID290" s="206"/>
      <c r="WIE290" s="206"/>
      <c r="WIF290" s="206"/>
      <c r="WIG290" s="206"/>
      <c r="WIH290" s="206"/>
      <c r="WII290" s="206"/>
      <c r="WIJ290" s="206"/>
      <c r="WIK290" s="206"/>
      <c r="WIL290" s="206"/>
      <c r="WIM290" s="206"/>
      <c r="WIN290" s="206"/>
      <c r="WIO290" s="206"/>
      <c r="WIP290" s="206"/>
      <c r="WIQ290" s="206"/>
      <c r="WIR290" s="206"/>
      <c r="WIS290" s="206"/>
      <c r="WIT290" s="206"/>
      <c r="WIU290" s="206"/>
      <c r="WIV290" s="206"/>
      <c r="WIW290" s="206"/>
      <c r="WIX290" s="206"/>
      <c r="WIY290" s="206"/>
      <c r="WIZ290" s="206"/>
      <c r="WJA290" s="206"/>
      <c r="WJB290" s="206"/>
      <c r="WJC290" s="206"/>
      <c r="WJD290" s="206"/>
      <c r="WJE290" s="206"/>
      <c r="WJF290" s="206"/>
      <c r="WJG290" s="206"/>
      <c r="WJH290" s="206"/>
      <c r="WJI290" s="206"/>
      <c r="WJJ290" s="206"/>
      <c r="WJK290" s="206"/>
      <c r="WJL290" s="206"/>
      <c r="WJM290" s="206"/>
      <c r="WJN290" s="206"/>
      <c r="WJO290" s="206"/>
      <c r="WJP290" s="206"/>
      <c r="WJQ290" s="206"/>
      <c r="WJR290" s="206"/>
      <c r="WJS290" s="206"/>
      <c r="WJT290" s="206"/>
      <c r="WJU290" s="206"/>
      <c r="WJV290" s="206"/>
      <c r="WJW290" s="206"/>
      <c r="WJX290" s="206"/>
      <c r="WJY290" s="206"/>
      <c r="WJZ290" s="206"/>
      <c r="WKA290" s="206"/>
      <c r="WKB290" s="206"/>
      <c r="WKC290" s="206"/>
      <c r="WKD290" s="206"/>
      <c r="WKE290" s="206"/>
      <c r="WKF290" s="206"/>
      <c r="WKG290" s="206"/>
      <c r="WKH290" s="206"/>
      <c r="WKI290" s="206"/>
      <c r="WKJ290" s="206"/>
      <c r="WKK290" s="206"/>
      <c r="WKL290" s="206"/>
      <c r="WKM290" s="206"/>
      <c r="WKN290" s="206"/>
      <c r="WKO290" s="206"/>
      <c r="WKP290" s="206"/>
      <c r="WKQ290" s="206"/>
      <c r="WKR290" s="206"/>
      <c r="WKS290" s="206"/>
      <c r="WKT290" s="206"/>
      <c r="WKU290" s="206"/>
      <c r="WKV290" s="206"/>
      <c r="WKW290" s="206"/>
      <c r="WKX290" s="206"/>
      <c r="WKY290" s="206"/>
      <c r="WKZ290" s="206"/>
      <c r="WLA290" s="206"/>
      <c r="WLB290" s="206"/>
      <c r="WLC290" s="206"/>
      <c r="WLD290" s="206"/>
      <c r="WLE290" s="206"/>
      <c r="WLF290" s="206"/>
      <c r="WLG290" s="206"/>
      <c r="WLH290" s="206"/>
      <c r="WLI290" s="206"/>
      <c r="WLJ290" s="206"/>
      <c r="WLK290" s="206"/>
      <c r="WLL290" s="206"/>
      <c r="WLM290" s="206"/>
      <c r="WLN290" s="206"/>
      <c r="WLO290" s="206"/>
      <c r="WLP290" s="206"/>
      <c r="WLQ290" s="206"/>
      <c r="WLR290" s="206"/>
      <c r="WLS290" s="206"/>
      <c r="WLT290" s="206"/>
      <c r="WLU290" s="206"/>
      <c r="WLV290" s="206"/>
      <c r="WLW290" s="206"/>
      <c r="WLX290" s="206"/>
      <c r="WLY290" s="206"/>
      <c r="WLZ290" s="206"/>
      <c r="WMA290" s="206"/>
      <c r="WMB290" s="206"/>
      <c r="WMC290" s="206"/>
      <c r="WMD290" s="206"/>
      <c r="WME290" s="206"/>
      <c r="WMF290" s="206"/>
      <c r="WMG290" s="206"/>
      <c r="WMH290" s="206"/>
      <c r="WMI290" s="206"/>
      <c r="WMJ290" s="206"/>
      <c r="WMK290" s="206"/>
      <c r="WML290" s="206"/>
      <c r="WMM290" s="206"/>
      <c r="WMN290" s="206"/>
      <c r="WMO290" s="206"/>
      <c r="WMP290" s="206"/>
      <c r="WMQ290" s="206"/>
      <c r="WMR290" s="206"/>
      <c r="WMS290" s="206"/>
      <c r="WMT290" s="206"/>
      <c r="WMU290" s="206"/>
      <c r="WMV290" s="206"/>
      <c r="WMW290" s="206"/>
      <c r="WMX290" s="206"/>
      <c r="WMY290" s="206"/>
      <c r="WMZ290" s="206"/>
      <c r="WNA290" s="206"/>
      <c r="WNB290" s="206"/>
      <c r="WNC290" s="206"/>
      <c r="WND290" s="206"/>
      <c r="WNE290" s="206"/>
      <c r="WNF290" s="206"/>
      <c r="WNG290" s="206"/>
      <c r="WNH290" s="206"/>
      <c r="WNI290" s="206"/>
      <c r="WNJ290" s="206"/>
      <c r="WNK290" s="206"/>
      <c r="WNL290" s="206"/>
      <c r="WNM290" s="206"/>
      <c r="WNN290" s="206"/>
      <c r="WNO290" s="206"/>
      <c r="WNP290" s="206"/>
      <c r="WNQ290" s="206"/>
      <c r="WNR290" s="206"/>
      <c r="WNS290" s="206"/>
      <c r="WNT290" s="206"/>
      <c r="WNU290" s="206"/>
      <c r="WNV290" s="206"/>
      <c r="WNW290" s="206"/>
      <c r="WNX290" s="206"/>
      <c r="WNY290" s="206"/>
      <c r="WNZ290" s="206"/>
      <c r="WOA290" s="206"/>
      <c r="WOB290" s="206"/>
      <c r="WOC290" s="206"/>
      <c r="WOD290" s="206"/>
      <c r="WOE290" s="206"/>
      <c r="WOF290" s="206"/>
      <c r="WOG290" s="206"/>
      <c r="WOH290" s="206"/>
      <c r="WOI290" s="206"/>
      <c r="WOJ290" s="206"/>
      <c r="WOK290" s="206"/>
      <c r="WOL290" s="206"/>
      <c r="WOM290" s="206"/>
      <c r="WON290" s="206"/>
      <c r="WOO290" s="206"/>
      <c r="WOP290" s="206"/>
      <c r="WOQ290" s="206"/>
      <c r="WOR290" s="206"/>
      <c r="WOS290" s="206"/>
      <c r="WOT290" s="206"/>
      <c r="WOU290" s="206"/>
      <c r="WOV290" s="206"/>
      <c r="WOW290" s="206"/>
      <c r="WOX290" s="206"/>
      <c r="WOY290" s="206"/>
      <c r="WOZ290" s="206"/>
      <c r="WPA290" s="206"/>
      <c r="WPB290" s="206"/>
      <c r="WPC290" s="206"/>
      <c r="WPD290" s="206"/>
      <c r="WPE290" s="206"/>
      <c r="WPF290" s="206"/>
      <c r="WPG290" s="206"/>
      <c r="WPH290" s="206"/>
      <c r="WPI290" s="206"/>
      <c r="WPJ290" s="206"/>
      <c r="WPK290" s="206"/>
      <c r="WPL290" s="206"/>
      <c r="WPM290" s="206"/>
      <c r="WPN290" s="206"/>
      <c r="WPO290" s="206"/>
      <c r="WPP290" s="206"/>
      <c r="WPQ290" s="206"/>
      <c r="WPR290" s="206"/>
      <c r="WPS290" s="206"/>
      <c r="WPT290" s="206"/>
      <c r="WPU290" s="206"/>
      <c r="WPV290" s="206"/>
      <c r="WPW290" s="206"/>
      <c r="WPX290" s="206"/>
      <c r="WPY290" s="206"/>
      <c r="WPZ290" s="206"/>
      <c r="WQA290" s="206"/>
      <c r="WQB290" s="206"/>
      <c r="WQC290" s="206"/>
      <c r="WQD290" s="206"/>
      <c r="WQE290" s="206"/>
      <c r="WQF290" s="206"/>
      <c r="WQG290" s="206"/>
      <c r="WQH290" s="206"/>
      <c r="WQI290" s="206"/>
      <c r="WQJ290" s="206"/>
      <c r="WQK290" s="206"/>
      <c r="WQL290" s="206"/>
      <c r="WQM290" s="206"/>
      <c r="WQN290" s="206"/>
      <c r="WQO290" s="206"/>
      <c r="WQP290" s="206"/>
      <c r="WQQ290" s="206"/>
      <c r="WQR290" s="206"/>
      <c r="WQS290" s="206"/>
      <c r="WQT290" s="206"/>
      <c r="WQU290" s="206"/>
      <c r="WQV290" s="206"/>
      <c r="WQW290" s="206"/>
      <c r="WQX290" s="206"/>
      <c r="WQY290" s="206"/>
      <c r="WQZ290" s="206"/>
      <c r="WRA290" s="206"/>
      <c r="WRB290" s="206"/>
      <c r="WRC290" s="206"/>
      <c r="WRD290" s="206"/>
      <c r="WRE290" s="206"/>
      <c r="WRF290" s="206"/>
      <c r="WRG290" s="206"/>
      <c r="WRH290" s="206"/>
      <c r="WRI290" s="206"/>
      <c r="WRJ290" s="206"/>
      <c r="WRK290" s="206"/>
      <c r="WRL290" s="206"/>
      <c r="WRM290" s="206"/>
      <c r="WRN290" s="206"/>
      <c r="WRO290" s="206"/>
      <c r="WRP290" s="206"/>
      <c r="WRQ290" s="206"/>
      <c r="WRR290" s="206"/>
      <c r="WRS290" s="206"/>
      <c r="WRT290" s="206"/>
      <c r="WRU290" s="206"/>
      <c r="WRV290" s="206"/>
      <c r="WRW290" s="206"/>
      <c r="WRX290" s="206"/>
      <c r="WRY290" s="206"/>
      <c r="WRZ290" s="206"/>
      <c r="WSA290" s="206"/>
      <c r="WSB290" s="206"/>
      <c r="WSC290" s="206"/>
      <c r="WSD290" s="206"/>
      <c r="WSE290" s="206"/>
      <c r="WSF290" s="206"/>
      <c r="WSG290" s="206"/>
      <c r="WSH290" s="206"/>
      <c r="WSI290" s="206"/>
      <c r="WSJ290" s="206"/>
      <c r="WSK290" s="206"/>
      <c r="WSL290" s="206"/>
      <c r="WSM290" s="206"/>
      <c r="WSN290" s="206"/>
      <c r="WSO290" s="206"/>
      <c r="WSP290" s="206"/>
      <c r="WSQ290" s="206"/>
      <c r="WSR290" s="206"/>
      <c r="WSS290" s="206"/>
      <c r="WST290" s="206"/>
      <c r="WSU290" s="206"/>
      <c r="WSV290" s="206"/>
      <c r="WSW290" s="206"/>
      <c r="WSX290" s="206"/>
      <c r="WSY290" s="206"/>
      <c r="WSZ290" s="206"/>
      <c r="WTA290" s="206"/>
      <c r="WTB290" s="206"/>
      <c r="WTC290" s="206"/>
      <c r="WTD290" s="206"/>
      <c r="WTE290" s="206"/>
      <c r="WTF290" s="206"/>
      <c r="WTG290" s="206"/>
      <c r="WTH290" s="206"/>
      <c r="WTI290" s="206"/>
      <c r="WTJ290" s="206"/>
      <c r="WTK290" s="206"/>
      <c r="WTL290" s="206"/>
      <c r="WTM290" s="206"/>
      <c r="WTN290" s="206"/>
      <c r="WTO290" s="206"/>
      <c r="WTP290" s="206"/>
      <c r="WTQ290" s="206"/>
      <c r="WTR290" s="206"/>
      <c r="WTS290" s="206"/>
      <c r="WTT290" s="206"/>
      <c r="WTU290" s="206"/>
      <c r="WTV290" s="206"/>
      <c r="WTW290" s="206"/>
      <c r="WTX290" s="206"/>
      <c r="WTY290" s="206"/>
      <c r="WTZ290" s="206"/>
      <c r="WUA290" s="206"/>
      <c r="WUB290" s="206"/>
      <c r="WUC290" s="206"/>
      <c r="WUD290" s="206"/>
      <c r="WUE290" s="206"/>
      <c r="WUF290" s="206"/>
      <c r="WUG290" s="206"/>
      <c r="WUH290" s="206"/>
      <c r="WUI290" s="206"/>
      <c r="WUJ290" s="206"/>
      <c r="WUK290" s="206"/>
      <c r="WUL290" s="206"/>
      <c r="WUM290" s="206"/>
      <c r="WUN290" s="206"/>
      <c r="WUO290" s="206"/>
      <c r="WUP290" s="206"/>
      <c r="WUQ290" s="206"/>
      <c r="WUR290" s="206"/>
      <c r="WUS290" s="206"/>
      <c r="WUT290" s="206"/>
      <c r="WUU290" s="206"/>
      <c r="WUV290" s="206"/>
      <c r="WUW290" s="206"/>
      <c r="WUX290" s="206"/>
      <c r="WUY290" s="206"/>
      <c r="WUZ290" s="206"/>
      <c r="WVA290" s="206"/>
      <c r="WVB290" s="206"/>
      <c r="WVC290" s="206"/>
      <c r="WVD290" s="206"/>
      <c r="WVE290" s="206"/>
      <c r="WVF290" s="206"/>
      <c r="WVG290" s="206"/>
      <c r="WVH290" s="206"/>
      <c r="WVI290" s="206"/>
      <c r="WVJ290" s="206"/>
      <c r="WVK290" s="206"/>
      <c r="WVL290" s="206"/>
      <c r="WVM290" s="206"/>
      <c r="WVN290" s="206"/>
      <c r="WVO290" s="206"/>
      <c r="WVP290" s="206"/>
      <c r="WVQ290" s="206"/>
      <c r="WVR290" s="206"/>
      <c r="WVS290" s="206"/>
      <c r="WVT290" s="206"/>
      <c r="WVU290" s="206"/>
      <c r="WVV290" s="206"/>
      <c r="WVW290" s="206"/>
      <c r="WVX290" s="206"/>
      <c r="WVY290" s="206"/>
      <c r="WVZ290" s="206"/>
      <c r="WWA290" s="206"/>
      <c r="WWB290" s="206"/>
      <c r="WWC290" s="206"/>
      <c r="WWD290" s="206"/>
      <c r="WWE290" s="206"/>
      <c r="WWF290" s="206"/>
      <c r="WWG290" s="206"/>
      <c r="WWH290" s="206"/>
      <c r="WWI290" s="206"/>
      <c r="WWJ290" s="206"/>
      <c r="WWK290" s="206"/>
      <c r="WWL290" s="206"/>
      <c r="WWM290" s="206"/>
      <c r="WWN290" s="206"/>
      <c r="WWO290" s="206"/>
      <c r="WWP290" s="206"/>
      <c r="WWQ290" s="206"/>
      <c r="WWR290" s="206"/>
      <c r="WWS290" s="206"/>
      <c r="WWT290" s="206"/>
      <c r="WWU290" s="206"/>
      <c r="WWV290" s="206"/>
      <c r="WWW290" s="206"/>
      <c r="WWX290" s="206"/>
      <c r="WWY290" s="206"/>
      <c r="WWZ290" s="206"/>
      <c r="WXA290" s="206"/>
      <c r="WXB290" s="206"/>
      <c r="WXC290" s="206"/>
      <c r="WXD290" s="206"/>
      <c r="WXE290" s="206"/>
      <c r="WXF290" s="206"/>
      <c r="WXG290" s="206"/>
      <c r="WXH290" s="206"/>
      <c r="WXI290" s="206"/>
      <c r="WXJ290" s="206"/>
      <c r="WXK290" s="206"/>
      <c r="WXL290" s="206"/>
      <c r="WXM290" s="206"/>
      <c r="WXN290" s="206"/>
      <c r="WXO290" s="206"/>
      <c r="WXP290" s="206"/>
      <c r="WXQ290" s="206"/>
      <c r="WXR290" s="206"/>
      <c r="WXS290" s="206"/>
      <c r="WXT290" s="206"/>
      <c r="WXU290" s="206"/>
      <c r="WXV290" s="206"/>
      <c r="WXW290" s="206"/>
      <c r="WXX290" s="206"/>
      <c r="WXY290" s="206"/>
      <c r="WXZ290" s="206"/>
      <c r="WYA290" s="206"/>
      <c r="WYB290" s="206"/>
      <c r="WYC290" s="206"/>
      <c r="WYD290" s="206"/>
      <c r="WYE290" s="206"/>
      <c r="WYF290" s="206"/>
      <c r="WYG290" s="206"/>
      <c r="WYH290" s="206"/>
      <c r="WYI290" s="206"/>
      <c r="WYJ290" s="206"/>
      <c r="WYK290" s="206"/>
      <c r="WYL290" s="206"/>
      <c r="WYM290" s="206"/>
      <c r="WYN290" s="206"/>
      <c r="WYO290" s="206"/>
      <c r="WYP290" s="206"/>
      <c r="WYQ290" s="206"/>
      <c r="WYR290" s="206"/>
      <c r="WYS290" s="206"/>
      <c r="WYT290" s="206"/>
      <c r="WYU290" s="206"/>
      <c r="WYV290" s="206"/>
      <c r="WYW290" s="206"/>
      <c r="WYX290" s="206"/>
      <c r="WYY290" s="206"/>
      <c r="WYZ290" s="206"/>
      <c r="WZA290" s="206"/>
      <c r="WZB290" s="206"/>
      <c r="WZC290" s="206"/>
      <c r="WZD290" s="206"/>
      <c r="WZE290" s="206"/>
      <c r="WZF290" s="206"/>
      <c r="WZG290" s="206"/>
      <c r="WZH290" s="206"/>
      <c r="WZI290" s="206"/>
      <c r="WZJ290" s="206"/>
      <c r="WZK290" s="206"/>
      <c r="WZL290" s="206"/>
      <c r="WZM290" s="206"/>
      <c r="WZN290" s="206"/>
      <c r="WZO290" s="206"/>
      <c r="WZP290" s="206"/>
      <c r="WZQ290" s="206"/>
      <c r="WZR290" s="206"/>
      <c r="WZS290" s="206"/>
      <c r="WZT290" s="206"/>
      <c r="WZU290" s="206"/>
      <c r="WZV290" s="206"/>
      <c r="WZW290" s="206"/>
      <c r="WZX290" s="206"/>
      <c r="WZY290" s="206"/>
      <c r="WZZ290" s="206"/>
      <c r="XAA290" s="206"/>
      <c r="XAB290" s="206"/>
      <c r="XAC290" s="206"/>
      <c r="XAD290" s="206"/>
      <c r="XAE290" s="206"/>
      <c r="XAF290" s="206"/>
      <c r="XAG290" s="206"/>
      <c r="XAH290" s="206"/>
      <c r="XAI290" s="206"/>
      <c r="XAJ290" s="206"/>
      <c r="XAK290" s="206"/>
      <c r="XAL290" s="206"/>
      <c r="XAM290" s="206"/>
      <c r="XAN290" s="206"/>
      <c r="XAO290" s="206"/>
      <c r="XAP290" s="206"/>
      <c r="XAQ290" s="206"/>
      <c r="XAR290" s="206"/>
      <c r="XAS290" s="206"/>
      <c r="XAT290" s="206"/>
      <c r="XAU290" s="206"/>
      <c r="XAV290" s="206"/>
      <c r="XAW290" s="206"/>
      <c r="XAX290" s="206"/>
      <c r="XAY290" s="206"/>
      <c r="XAZ290" s="206"/>
      <c r="XBA290" s="206"/>
      <c r="XBB290" s="206"/>
      <c r="XBC290" s="206"/>
      <c r="XBD290" s="206"/>
      <c r="XBE290" s="206"/>
      <c r="XBF290" s="206"/>
      <c r="XBG290" s="206"/>
      <c r="XBH290" s="206"/>
      <c r="XBI290" s="206"/>
      <c r="XBJ290" s="206"/>
      <c r="XBK290" s="206"/>
      <c r="XBL290" s="206"/>
      <c r="XBM290" s="206"/>
      <c r="XBN290" s="206"/>
      <c r="XBO290" s="206"/>
      <c r="XBP290" s="206"/>
      <c r="XBQ290" s="206"/>
      <c r="XBR290" s="206"/>
      <c r="XBS290" s="206"/>
      <c r="XBT290" s="206"/>
      <c r="XBU290" s="206"/>
      <c r="XBV290" s="206"/>
      <c r="XBW290" s="206"/>
      <c r="XBX290" s="206"/>
      <c r="XBY290" s="206"/>
      <c r="XBZ290" s="206"/>
      <c r="XCA290" s="206"/>
      <c r="XCB290" s="206"/>
      <c r="XCC290" s="206"/>
      <c r="XCD290" s="206"/>
      <c r="XCE290" s="206"/>
      <c r="XCF290" s="206"/>
      <c r="XCG290" s="206"/>
      <c r="XCH290" s="206"/>
      <c r="XCI290" s="206"/>
      <c r="XCJ290" s="206"/>
      <c r="XCK290" s="206"/>
      <c r="XCL290" s="206"/>
      <c r="XCM290" s="206"/>
      <c r="XCN290" s="206"/>
      <c r="XCO290" s="206"/>
      <c r="XCP290" s="206"/>
      <c r="XCQ290" s="206"/>
      <c r="XCR290" s="206"/>
      <c r="XCS290" s="206"/>
      <c r="XCT290" s="206"/>
      <c r="XCU290" s="206"/>
      <c r="XCV290" s="206"/>
      <c r="XCW290" s="206"/>
      <c r="XCX290" s="206"/>
      <c r="XCY290" s="206"/>
      <c r="XCZ290" s="206"/>
      <c r="XDA290" s="206"/>
      <c r="XDB290" s="206"/>
      <c r="XDC290" s="206"/>
      <c r="XDD290" s="206"/>
      <c r="XDE290" s="206"/>
      <c r="XDF290" s="206"/>
      <c r="XDG290" s="206"/>
      <c r="XDH290" s="206"/>
      <c r="XDI290" s="206"/>
      <c r="XDJ290" s="206"/>
      <c r="XDK290" s="206"/>
      <c r="XDL290" s="206"/>
      <c r="XDM290" s="206"/>
      <c r="XDN290" s="206"/>
      <c r="XDO290" s="206"/>
      <c r="XDP290" s="206"/>
      <c r="XDQ290" s="206"/>
      <c r="XDR290" s="206"/>
      <c r="XDS290" s="206"/>
      <c r="XDT290" s="206"/>
      <c r="XDU290" s="206"/>
      <c r="XDV290" s="206"/>
      <c r="XDW290" s="206"/>
      <c r="XDX290" s="206"/>
      <c r="XDY290" s="206"/>
      <c r="XDZ290" s="206"/>
      <c r="XEA290" s="206"/>
      <c r="XEB290" s="206"/>
      <c r="XEC290" s="206"/>
      <c r="XED290" s="206"/>
      <c r="XEE290" s="206"/>
      <c r="XEF290" s="206"/>
      <c r="XEG290" s="206"/>
      <c r="XEH290" s="206"/>
      <c r="XEI290" s="206"/>
      <c r="XEJ290" s="206"/>
      <c r="XEK290" s="206"/>
      <c r="XEL290" s="206"/>
      <c r="XEM290" s="206"/>
      <c r="XEN290" s="206"/>
      <c r="XEO290" s="206"/>
      <c r="XEP290" s="206"/>
      <c r="XEQ290" s="206"/>
      <c r="XER290" s="206"/>
      <c r="XES290" s="206"/>
      <c r="XET290" s="206"/>
      <c r="XEU290" s="206"/>
      <c r="XEV290" s="206"/>
      <c r="XEW290" s="206"/>
      <c r="XEX290" s="206"/>
      <c r="XEY290" s="206"/>
      <c r="XEZ290" s="206"/>
      <c r="XFA290" s="206"/>
      <c r="XFB290" s="206"/>
      <c r="XFC290" s="206"/>
      <c r="XFD290" s="206"/>
    </row>
    <row r="291" spans="1:16384" s="189" customFormat="1" ht="14.25" customHeight="1">
      <c r="A291" s="148">
        <v>19</v>
      </c>
      <c r="B291" s="206" t="s">
        <v>224</v>
      </c>
      <c r="C291" s="207"/>
      <c r="D291" s="366"/>
      <c r="E291" s="161"/>
      <c r="F291" s="366"/>
      <c r="G291" s="161"/>
      <c r="H291" s="366"/>
      <c r="I291" s="161"/>
      <c r="J291" s="161"/>
      <c r="K291" s="161"/>
      <c r="L291" s="366"/>
      <c r="M291" s="366"/>
      <c r="N291" s="161"/>
      <c r="O291" s="366"/>
      <c r="P291" s="161"/>
      <c r="Q291" s="174"/>
      <c r="R291" s="366"/>
      <c r="S291" s="161">
        <v>-44006793.459603339</v>
      </c>
      <c r="T291" s="161"/>
      <c r="U291" s="194"/>
      <c r="V291" s="366"/>
      <c r="W291" s="161">
        <v>-2002495.3100000003</v>
      </c>
      <c r="X291" s="161"/>
      <c r="Y291" s="161">
        <f>W291+S291</f>
        <v>-46009288.769603342</v>
      </c>
      <c r="Z291" s="302"/>
      <c r="AA291" s="161"/>
      <c r="AB291" s="161"/>
    </row>
    <row r="292" spans="1:16384" ht="14.25" customHeight="1">
      <c r="A292" s="203"/>
      <c r="B292" s="153"/>
      <c r="C292" s="207"/>
      <c r="D292" s="366"/>
      <c r="E292" s="161"/>
      <c r="F292" s="366"/>
      <c r="G292" s="161"/>
      <c r="H292" s="366"/>
      <c r="I292" s="161"/>
      <c r="J292" s="161"/>
      <c r="K292" s="161"/>
      <c r="L292" s="366"/>
      <c r="M292" s="366"/>
      <c r="N292" s="161"/>
      <c r="O292" s="366"/>
      <c r="P292" s="161"/>
      <c r="Q292" s="174"/>
      <c r="R292" s="366"/>
      <c r="S292" s="161"/>
      <c r="T292" s="161"/>
      <c r="U292" s="194"/>
      <c r="V292" s="366"/>
      <c r="W292" s="161"/>
      <c r="X292" s="161"/>
      <c r="Y292" s="161"/>
      <c r="Z292" s="302"/>
      <c r="AA292" s="161"/>
      <c r="AB292" s="161"/>
      <c r="AC292" s="189"/>
    </row>
    <row r="293" spans="1:16384" ht="12.8" customHeight="1">
      <c r="A293" s="148">
        <v>20</v>
      </c>
      <c r="B293" s="153">
        <v>44197</v>
      </c>
      <c r="C293" s="207"/>
      <c r="D293" s="197">
        <v>75836019</v>
      </c>
      <c r="E293" s="177">
        <f>D293</f>
        <v>75836019</v>
      </c>
      <c r="F293" s="197">
        <v>70297670.733524993</v>
      </c>
      <c r="G293" s="177">
        <f>F293</f>
        <v>70297670.733524993</v>
      </c>
      <c r="H293" s="197">
        <f>D293-F293</f>
        <v>5538348.2664750069</v>
      </c>
      <c r="I293" s="177">
        <f>E293-G293</f>
        <v>5538348.2664750069</v>
      </c>
      <c r="J293" s="197">
        <v>-1740.7028601532802</v>
      </c>
      <c r="K293" s="177">
        <f>J293</f>
        <v>-1740.7028601532802</v>
      </c>
      <c r="L293" s="197">
        <f>H293+J293</f>
        <v>5536607.5636148537</v>
      </c>
      <c r="M293" s="187">
        <f>L293</f>
        <v>5536607.5636148537</v>
      </c>
      <c r="N293" s="177"/>
      <c r="O293" s="197">
        <v>5536607.5636148602</v>
      </c>
      <c r="P293" s="177">
        <f>O293</f>
        <v>5536607.5636148602</v>
      </c>
      <c r="Q293" s="174"/>
      <c r="R293" s="197">
        <v>0</v>
      </c>
      <c r="S293" s="177">
        <f>R293</f>
        <v>0</v>
      </c>
      <c r="T293" s="197">
        <f t="shared" ref="T293:U304" si="221">O293+R293</f>
        <v>5536607.5636148602</v>
      </c>
      <c r="U293" s="192">
        <f t="shared" si="221"/>
        <v>5536607.5636148602</v>
      </c>
      <c r="V293" s="197">
        <v>121470.8</v>
      </c>
      <c r="W293" s="177">
        <f>V293</f>
        <v>121470.8</v>
      </c>
      <c r="X293" s="197">
        <f t="shared" ref="X293:X304" si="222">R293+V293</f>
        <v>121470.8</v>
      </c>
      <c r="Y293" s="177">
        <f>X293</f>
        <v>121470.8</v>
      </c>
      <c r="Z293" s="302"/>
      <c r="AA293" s="161"/>
      <c r="AB293" s="161"/>
      <c r="AC293" s="189"/>
      <c r="AE293" s="182"/>
    </row>
    <row r="294" spans="1:16384" ht="13.6" customHeight="1">
      <c r="A294" s="148">
        <v>20</v>
      </c>
      <c r="B294" s="153">
        <v>44228</v>
      </c>
      <c r="C294" s="207"/>
      <c r="D294" s="159">
        <v>72761314.339999989</v>
      </c>
      <c r="E294" s="160">
        <f t="shared" ref="E294:E304" si="223">E293+D294</f>
        <v>148597333.33999997</v>
      </c>
      <c r="F294" s="159">
        <v>70656752.734983996</v>
      </c>
      <c r="G294" s="160">
        <f t="shared" ref="G294:G303" si="224">G293+F294</f>
        <v>140954423.46850899</v>
      </c>
      <c r="H294" s="159">
        <f t="shared" ref="H294:I303" si="225">D294-F294</f>
        <v>2104561.6050159931</v>
      </c>
      <c r="I294" s="160">
        <f t="shared" si="225"/>
        <v>7642909.8714909852</v>
      </c>
      <c r="J294" s="159">
        <v>-661.46371245663613</v>
      </c>
      <c r="K294" s="160">
        <f t="shared" ref="K294:K303" si="226">K293+J294</f>
        <v>-2402.1665726099163</v>
      </c>
      <c r="L294" s="159">
        <f t="shared" ref="L294:L302" si="227">H294+J294</f>
        <v>2103900.1413035365</v>
      </c>
      <c r="M294" s="161">
        <f t="shared" ref="M294:M304" si="228">M293+L294</f>
        <v>7640507.7049183901</v>
      </c>
      <c r="N294" s="160"/>
      <c r="O294" s="159">
        <v>2103900.1413035244</v>
      </c>
      <c r="P294" s="160">
        <f t="shared" ref="P294:P304" si="229">P293+O294</f>
        <v>7640507.7049183846</v>
      </c>
      <c r="Q294" s="174"/>
      <c r="R294" s="159">
        <v>0</v>
      </c>
      <c r="S294" s="160">
        <f t="shared" ref="S294:S304" si="230">R294+S293</f>
        <v>0</v>
      </c>
      <c r="T294" s="159">
        <f t="shared" si="221"/>
        <v>2103900.1413035244</v>
      </c>
      <c r="U294" s="193">
        <f t="shared" si="221"/>
        <v>7640507.7049183846</v>
      </c>
      <c r="V294" s="159">
        <v>109715.56</v>
      </c>
      <c r="W294" s="160">
        <f t="shared" ref="W294:W304" si="231">W293+V294</f>
        <v>231186.36</v>
      </c>
      <c r="X294" s="159">
        <f t="shared" si="222"/>
        <v>109715.56</v>
      </c>
      <c r="Y294" s="160">
        <f t="shared" ref="Y294:Y299" si="232">X294+Y293</f>
        <v>231186.36</v>
      </c>
      <c r="Z294" s="302"/>
      <c r="AA294" s="161"/>
      <c r="AB294" s="161"/>
      <c r="AC294" s="189"/>
    </row>
    <row r="295" spans="1:16384" ht="13.6" customHeight="1">
      <c r="A295" s="148">
        <v>20</v>
      </c>
      <c r="B295" s="153">
        <v>44256</v>
      </c>
      <c r="C295" s="207"/>
      <c r="D295" s="159">
        <v>71284087.680000022</v>
      </c>
      <c r="E295" s="160">
        <f t="shared" si="223"/>
        <v>219881421.01999998</v>
      </c>
      <c r="F295" s="161">
        <v>67552631.491176993</v>
      </c>
      <c r="G295" s="160">
        <f t="shared" si="224"/>
        <v>208507054.95968598</v>
      </c>
      <c r="H295" s="161">
        <f>D295-F295</f>
        <v>3731456.1888230294</v>
      </c>
      <c r="I295" s="161">
        <f t="shared" si="225"/>
        <v>11374366.060314</v>
      </c>
      <c r="J295" s="159">
        <v>-1172.7966801468283</v>
      </c>
      <c r="K295" s="161">
        <f t="shared" si="226"/>
        <v>-3574.9632527567446</v>
      </c>
      <c r="L295" s="159">
        <f>H295+J295</f>
        <v>3730283.3921428826</v>
      </c>
      <c r="M295" s="161">
        <f t="shared" si="228"/>
        <v>11370791.097061273</v>
      </c>
      <c r="N295" s="161"/>
      <c r="O295" s="159">
        <v>3730283.3921428919</v>
      </c>
      <c r="P295" s="161">
        <f t="shared" si="229"/>
        <v>11370791.097061276</v>
      </c>
      <c r="Q295" s="174"/>
      <c r="R295" s="159">
        <v>0</v>
      </c>
      <c r="S295" s="161">
        <f t="shared" si="230"/>
        <v>0</v>
      </c>
      <c r="T295" s="159">
        <f t="shared" si="221"/>
        <v>3730283.3921428919</v>
      </c>
      <c r="U295" s="194">
        <f t="shared" si="221"/>
        <v>11370791.097061276</v>
      </c>
      <c r="V295" s="159">
        <v>121470.8</v>
      </c>
      <c r="W295" s="161">
        <f t="shared" si="231"/>
        <v>352657.16</v>
      </c>
      <c r="X295" s="159">
        <f t="shared" si="222"/>
        <v>121470.8</v>
      </c>
      <c r="Y295" s="160">
        <f t="shared" si="232"/>
        <v>352657.16</v>
      </c>
      <c r="Z295" s="302"/>
      <c r="AA295" s="161"/>
      <c r="AB295" s="161"/>
      <c r="AC295" s="189"/>
    </row>
    <row r="296" spans="1:16384" ht="13.6" customHeight="1">
      <c r="A296" s="148">
        <v>20</v>
      </c>
      <c r="B296" s="153">
        <v>44287</v>
      </c>
      <c r="C296" s="207"/>
      <c r="D296" s="159">
        <v>54378822</v>
      </c>
      <c r="E296" s="160">
        <f t="shared" si="223"/>
        <v>274260243.01999998</v>
      </c>
      <c r="F296" s="161">
        <v>55457975.178070001</v>
      </c>
      <c r="G296" s="160">
        <f t="shared" si="224"/>
        <v>263965030.13775599</v>
      </c>
      <c r="H296" s="159">
        <f t="shared" si="225"/>
        <v>-1079153.1780700013</v>
      </c>
      <c r="I296" s="160">
        <f t="shared" si="225"/>
        <v>10295212.882243991</v>
      </c>
      <c r="J296" s="159">
        <v>339.17784386733547</v>
      </c>
      <c r="K296" s="160">
        <f t="shared" si="226"/>
        <v>-3235.7854088894092</v>
      </c>
      <c r="L296" s="159">
        <f t="shared" si="227"/>
        <v>-1078814.000226134</v>
      </c>
      <c r="M296" s="161">
        <f t="shared" si="228"/>
        <v>10291977.096835138</v>
      </c>
      <c r="N296" s="161"/>
      <c r="O296" s="159">
        <v>-1078814.00022614</v>
      </c>
      <c r="P296" s="160">
        <f t="shared" si="229"/>
        <v>10291977.096835136</v>
      </c>
      <c r="Q296" s="174"/>
      <c r="R296" s="159">
        <v>0</v>
      </c>
      <c r="S296" s="160">
        <f t="shared" si="230"/>
        <v>0</v>
      </c>
      <c r="T296" s="159">
        <f t="shared" si="221"/>
        <v>-1078814.00022614</v>
      </c>
      <c r="U296" s="193">
        <f t="shared" si="221"/>
        <v>10291977.096835136</v>
      </c>
      <c r="V296" s="159">
        <v>117552.39</v>
      </c>
      <c r="W296" s="160">
        <f t="shared" si="231"/>
        <v>470209.55</v>
      </c>
      <c r="X296" s="159">
        <f t="shared" si="222"/>
        <v>117552.39</v>
      </c>
      <c r="Y296" s="160">
        <f t="shared" si="232"/>
        <v>470209.55</v>
      </c>
      <c r="Z296" s="302"/>
      <c r="AA296" s="161"/>
      <c r="AB296" s="161"/>
      <c r="AC296" s="189"/>
    </row>
    <row r="297" spans="1:16384" ht="13.6" customHeight="1">
      <c r="A297" s="148">
        <v>20</v>
      </c>
      <c r="B297" s="153">
        <v>44317</v>
      </c>
      <c r="C297" s="207"/>
      <c r="D297" s="159">
        <v>55481396.600000001</v>
      </c>
      <c r="E297" s="160">
        <f t="shared" si="223"/>
        <v>329741639.62</v>
      </c>
      <c r="F297" s="159">
        <v>48615122.417084813</v>
      </c>
      <c r="G297" s="160">
        <f t="shared" si="224"/>
        <v>312580152.5548408</v>
      </c>
      <c r="H297" s="159">
        <f t="shared" si="225"/>
        <v>6866274.1829151884</v>
      </c>
      <c r="I297" s="160">
        <f t="shared" si="225"/>
        <v>17161487.065159202</v>
      </c>
      <c r="J297" s="159">
        <v>-2158.0699756899849</v>
      </c>
      <c r="K297" s="160">
        <f t="shared" si="226"/>
        <v>-5393.855384579394</v>
      </c>
      <c r="L297" s="159">
        <f t="shared" si="227"/>
        <v>6864116.1129394984</v>
      </c>
      <c r="M297" s="161">
        <f t="shared" si="228"/>
        <v>17156093.209774636</v>
      </c>
      <c r="N297" s="161"/>
      <c r="O297" s="159">
        <v>6786069.5080521852</v>
      </c>
      <c r="P297" s="160">
        <f t="shared" si="229"/>
        <v>17078046.604887322</v>
      </c>
      <c r="Q297" s="174"/>
      <c r="R297" s="159">
        <v>78046.604887321591</v>
      </c>
      <c r="S297" s="160">
        <f t="shared" si="230"/>
        <v>78046.604887321591</v>
      </c>
      <c r="T297" s="159">
        <f t="shared" si="221"/>
        <v>6864116.1129395068</v>
      </c>
      <c r="U297" s="193">
        <f t="shared" si="221"/>
        <v>17156093.209774643</v>
      </c>
      <c r="V297" s="159">
        <v>121477.75</v>
      </c>
      <c r="W297" s="160">
        <f t="shared" si="231"/>
        <v>591687.30000000005</v>
      </c>
      <c r="X297" s="159">
        <f t="shared" si="222"/>
        <v>199524.35488732159</v>
      </c>
      <c r="Y297" s="160">
        <f t="shared" si="232"/>
        <v>669733.90488732164</v>
      </c>
      <c r="Z297" s="302"/>
      <c r="AA297" s="161"/>
      <c r="AB297" s="161"/>
      <c r="AC297" s="189"/>
    </row>
    <row r="298" spans="1:16384" ht="12.8" customHeight="1">
      <c r="A298" s="148">
        <v>20</v>
      </c>
      <c r="B298" s="153">
        <v>44348</v>
      </c>
      <c r="C298" s="189"/>
      <c r="D298" s="159">
        <v>69036897</v>
      </c>
      <c r="E298" s="160">
        <f>E297+D298</f>
        <v>398778536.62</v>
      </c>
      <c r="F298" s="159">
        <v>55689066.571189269</v>
      </c>
      <c r="G298" s="160">
        <f t="shared" si="224"/>
        <v>368269219.12603009</v>
      </c>
      <c r="H298" s="159">
        <f t="shared" si="225"/>
        <v>13347830.428810731</v>
      </c>
      <c r="I298" s="160">
        <f t="shared" si="225"/>
        <v>30509317.493969917</v>
      </c>
      <c r="J298" s="159">
        <v>-4195.2231037747115</v>
      </c>
      <c r="K298" s="160">
        <f t="shared" si="226"/>
        <v>-9589.0784883541055</v>
      </c>
      <c r="L298" s="159">
        <f t="shared" si="227"/>
        <v>13343635.205706956</v>
      </c>
      <c r="M298" s="161">
        <f t="shared" si="228"/>
        <v>30499728.41548159</v>
      </c>
      <c r="N298" s="161"/>
      <c r="O298" s="159">
        <v>6671817.602853477</v>
      </c>
      <c r="P298" s="160">
        <f t="shared" si="229"/>
        <v>23749864.207740799</v>
      </c>
      <c r="Q298" s="174"/>
      <c r="R298" s="159">
        <v>6671817.602853477</v>
      </c>
      <c r="S298" s="160">
        <f t="shared" si="230"/>
        <v>6749864.2077407986</v>
      </c>
      <c r="T298" s="159">
        <f t="shared" si="221"/>
        <v>13343635.205706954</v>
      </c>
      <c r="U298" s="193">
        <f t="shared" si="221"/>
        <v>30499728.415481597</v>
      </c>
      <c r="V298" s="159">
        <v>118354.94</v>
      </c>
      <c r="W298" s="160">
        <f>W297+V298</f>
        <v>710042.24</v>
      </c>
      <c r="X298" s="159">
        <f t="shared" si="222"/>
        <v>6790172.5428534774</v>
      </c>
      <c r="Y298" s="160">
        <f t="shared" si="232"/>
        <v>7459906.4477407988</v>
      </c>
      <c r="Z298" s="302"/>
      <c r="AA298" s="161"/>
      <c r="AB298" s="161"/>
      <c r="AC298" s="189"/>
    </row>
    <row r="299" spans="1:16384" ht="12.8" customHeight="1">
      <c r="A299" s="148">
        <v>20</v>
      </c>
      <c r="B299" s="153">
        <v>44378</v>
      </c>
      <c r="C299" s="207"/>
      <c r="D299" s="159">
        <v>81653742.599999994</v>
      </c>
      <c r="E299" s="160">
        <f t="shared" si="223"/>
        <v>480432279.22000003</v>
      </c>
      <c r="F299" s="159">
        <v>57986855.571651995</v>
      </c>
      <c r="G299" s="160">
        <f t="shared" si="224"/>
        <v>426256074.69768208</v>
      </c>
      <c r="H299" s="159">
        <f t="shared" si="225"/>
        <v>23666887.028347999</v>
      </c>
      <c r="I299" s="160">
        <f t="shared" si="225"/>
        <v>54176204.522317946</v>
      </c>
      <c r="J299" s="159">
        <v>-8860.4091656729579</v>
      </c>
      <c r="K299" s="160">
        <f t="shared" si="226"/>
        <v>-18449.487654027063</v>
      </c>
      <c r="L299" s="159">
        <f t="shared" si="227"/>
        <v>23658026.619182326</v>
      </c>
      <c r="M299" s="161">
        <f t="shared" si="228"/>
        <v>54157755.034663916</v>
      </c>
      <c r="N299" s="161"/>
      <c r="O299" s="205">
        <v>6165911.2957255989</v>
      </c>
      <c r="P299" s="160">
        <f t="shared" si="229"/>
        <v>29915775.503466398</v>
      </c>
      <c r="Q299" s="174"/>
      <c r="R299" s="205">
        <v>17492115.32345672</v>
      </c>
      <c r="S299" s="160">
        <f t="shared" si="230"/>
        <v>24241979.531197518</v>
      </c>
      <c r="T299" s="159">
        <f t="shared" si="221"/>
        <v>23658026.619182318</v>
      </c>
      <c r="U299" s="193">
        <f t="shared" si="221"/>
        <v>54157755.034663916</v>
      </c>
      <c r="V299" s="205">
        <v>141659.80000000002</v>
      </c>
      <c r="W299" s="160">
        <f t="shared" si="231"/>
        <v>851702.04</v>
      </c>
      <c r="X299" s="159">
        <f t="shared" si="222"/>
        <v>17633775.12345672</v>
      </c>
      <c r="Y299" s="160">
        <f t="shared" si="232"/>
        <v>25093681.571197517</v>
      </c>
      <c r="Z299" s="302"/>
      <c r="AA299" s="161"/>
      <c r="AB299" s="161"/>
      <c r="AC299" s="189"/>
    </row>
    <row r="300" spans="1:16384" ht="12.8" customHeight="1">
      <c r="A300" s="148">
        <v>20</v>
      </c>
      <c r="B300" s="153">
        <v>44409</v>
      </c>
      <c r="C300" s="207"/>
      <c r="D300" s="159">
        <v>62042873.300000004</v>
      </c>
      <c r="E300" s="160">
        <f t="shared" si="223"/>
        <v>542475152.51999998</v>
      </c>
      <c r="F300" s="159">
        <v>59871348.640732996</v>
      </c>
      <c r="G300" s="160">
        <f t="shared" si="224"/>
        <v>486127423.33841509</v>
      </c>
      <c r="H300" s="159">
        <f t="shared" si="225"/>
        <v>2171524.6592670083</v>
      </c>
      <c r="I300" s="160">
        <f t="shared" si="225"/>
        <v>56347729.181584895</v>
      </c>
      <c r="J300" s="159">
        <v>-812.97540193656459</v>
      </c>
      <c r="K300" s="160">
        <f t="shared" si="226"/>
        <v>-19262.463055963628</v>
      </c>
      <c r="L300" s="159">
        <f t="shared" si="227"/>
        <v>2170711.6838650717</v>
      </c>
      <c r="M300" s="161">
        <f t="shared" si="228"/>
        <v>56328466.718528986</v>
      </c>
      <c r="N300" s="161"/>
      <c r="O300" s="159">
        <v>217071.16838650405</v>
      </c>
      <c r="P300" s="160">
        <f t="shared" si="229"/>
        <v>30132846.671852902</v>
      </c>
      <c r="Q300" s="174"/>
      <c r="R300" s="159">
        <v>1953640.5154785663</v>
      </c>
      <c r="S300" s="160">
        <f t="shared" si="230"/>
        <v>26195620.046676084</v>
      </c>
      <c r="T300" s="159">
        <f t="shared" si="221"/>
        <v>2170711.6838650703</v>
      </c>
      <c r="U300" s="193">
        <f t="shared" si="221"/>
        <v>56328466.718528986</v>
      </c>
      <c r="V300" s="159">
        <v>188559.27</v>
      </c>
      <c r="W300" s="160">
        <f t="shared" si="231"/>
        <v>1040261.31</v>
      </c>
      <c r="X300" s="159">
        <f t="shared" si="222"/>
        <v>2142199.7854785663</v>
      </c>
      <c r="Y300" s="160">
        <f>X300+Y299</f>
        <v>27235881.356676083</v>
      </c>
      <c r="Z300" s="302"/>
      <c r="AA300" s="161"/>
      <c r="AB300" s="161"/>
      <c r="AC300" s="189"/>
    </row>
    <row r="301" spans="1:16384" ht="12.8" customHeight="1">
      <c r="A301" s="148">
        <v>20</v>
      </c>
      <c r="B301" s="153">
        <v>44440</v>
      </c>
      <c r="C301" s="207"/>
      <c r="D301" s="159">
        <v>47613269</v>
      </c>
      <c r="E301" s="160">
        <f t="shared" si="223"/>
        <v>590088421.51999998</v>
      </c>
      <c r="F301" s="159">
        <v>54204222.459764995</v>
      </c>
      <c r="G301" s="160">
        <f t="shared" si="224"/>
        <v>540331645.7981801</v>
      </c>
      <c r="H301" s="159">
        <f>D301-F301</f>
        <v>-6590953.4597649947</v>
      </c>
      <c r="I301" s="160">
        <f t="shared" si="225"/>
        <v>49756775.721819878</v>
      </c>
      <c r="J301" s="159">
        <v>2467.521156267263</v>
      </c>
      <c r="K301" s="160">
        <f t="shared" si="226"/>
        <v>-16794.941899696365</v>
      </c>
      <c r="L301" s="159">
        <f>H301+J301</f>
        <v>-6588485.9386087274</v>
      </c>
      <c r="M301" s="161">
        <f t="shared" si="228"/>
        <v>49739980.779920258</v>
      </c>
      <c r="N301" s="161"/>
      <c r="O301" s="159">
        <v>-658848.59386087954</v>
      </c>
      <c r="P301" s="160">
        <f t="shared" si="229"/>
        <v>29473998.077992022</v>
      </c>
      <c r="Q301" s="174"/>
      <c r="R301" s="159">
        <v>-5929637.3447478563</v>
      </c>
      <c r="S301" s="160">
        <f t="shared" si="230"/>
        <v>20265982.701928228</v>
      </c>
      <c r="T301" s="159">
        <f t="shared" si="221"/>
        <v>-6588485.9386087358</v>
      </c>
      <c r="U301" s="193">
        <f t="shared" si="221"/>
        <v>49739980.77992025</v>
      </c>
      <c r="V301" s="159">
        <v>186999.02000000002</v>
      </c>
      <c r="W301" s="160">
        <f>W300+V301</f>
        <v>1227260.33</v>
      </c>
      <c r="X301" s="159">
        <f t="shared" si="222"/>
        <v>-5742638.3247478567</v>
      </c>
      <c r="Y301" s="160">
        <f>X301+Y300</f>
        <v>21493243.031928226</v>
      </c>
      <c r="Z301" s="302"/>
      <c r="AA301" s="161"/>
      <c r="AB301" s="161"/>
      <c r="AC301" s="189"/>
    </row>
    <row r="302" spans="1:16384" ht="12.8" customHeight="1">
      <c r="A302" s="148">
        <v>20</v>
      </c>
      <c r="B302" s="153">
        <v>44470</v>
      </c>
      <c r="C302" s="207"/>
      <c r="D302" s="159">
        <v>67819542.599999994</v>
      </c>
      <c r="E302" s="160">
        <f>E301+D302</f>
        <v>657907964.12</v>
      </c>
      <c r="F302" s="159">
        <v>64061949.840825997</v>
      </c>
      <c r="G302" s="160">
        <f t="shared" si="224"/>
        <v>604393595.63900614</v>
      </c>
      <c r="H302" s="159">
        <f>D302-F302</f>
        <v>3757592.7591739967</v>
      </c>
      <c r="I302" s="160">
        <f t="shared" si="225"/>
        <v>53514368.480993867</v>
      </c>
      <c r="J302" s="159">
        <v>-1406.7675771797076</v>
      </c>
      <c r="K302" s="160">
        <f t="shared" si="226"/>
        <v>-18201.709476876073</v>
      </c>
      <c r="L302" s="159">
        <f t="shared" si="227"/>
        <v>3756185.991596817</v>
      </c>
      <c r="M302" s="161">
        <f t="shared" si="228"/>
        <v>53496166.771517076</v>
      </c>
      <c r="N302" s="161"/>
      <c r="O302" s="159">
        <v>375618.59915968776</v>
      </c>
      <c r="P302" s="160">
        <f t="shared" si="229"/>
        <v>29849616.67715171</v>
      </c>
      <c r="Q302" s="174"/>
      <c r="R302" s="159">
        <v>3380567.3924371302</v>
      </c>
      <c r="S302" s="160">
        <f t="shared" si="230"/>
        <v>23646550.094365358</v>
      </c>
      <c r="T302" s="159">
        <f t="shared" si="221"/>
        <v>3756185.991596818</v>
      </c>
      <c r="U302" s="193">
        <f t="shared" si="221"/>
        <v>53496166.771517068</v>
      </c>
      <c r="V302" s="159">
        <v>177711.47999999998</v>
      </c>
      <c r="W302" s="160">
        <f t="shared" si="231"/>
        <v>1404971.81</v>
      </c>
      <c r="X302" s="159">
        <f t="shared" si="222"/>
        <v>3558278.8724371302</v>
      </c>
      <c r="Y302" s="160">
        <f>X302+Y301</f>
        <v>25051521.904365357</v>
      </c>
      <c r="Z302" s="302"/>
      <c r="AA302" s="161"/>
      <c r="AB302" s="161"/>
      <c r="AC302" s="189"/>
    </row>
    <row r="303" spans="1:16384" ht="12.8" customHeight="1">
      <c r="A303" s="148">
        <v>20</v>
      </c>
      <c r="B303" s="153">
        <v>44501</v>
      </c>
      <c r="C303" s="207"/>
      <c r="D303" s="159">
        <v>70293164.450000018</v>
      </c>
      <c r="E303" s="160">
        <f t="shared" si="223"/>
        <v>728201128.57000005</v>
      </c>
      <c r="F303" s="159">
        <v>68579744.455393568</v>
      </c>
      <c r="G303" s="160">
        <f t="shared" si="224"/>
        <v>672973340.09439969</v>
      </c>
      <c r="H303" s="159">
        <f>D303-F303</f>
        <v>1713419.9946064502</v>
      </c>
      <c r="I303" s="160">
        <f t="shared" si="225"/>
        <v>55227788.475600362</v>
      </c>
      <c r="J303" s="159">
        <v>-641.4701775808353</v>
      </c>
      <c r="K303" s="160">
        <f t="shared" si="226"/>
        <v>-18843.179654456908</v>
      </c>
      <c r="L303" s="159">
        <f>H303+J303</f>
        <v>1712778.5244288694</v>
      </c>
      <c r="M303" s="161">
        <f t="shared" si="228"/>
        <v>55208945.295945942</v>
      </c>
      <c r="N303" s="161"/>
      <c r="O303" s="159">
        <v>171277.85244289041</v>
      </c>
      <c r="P303" s="160">
        <f t="shared" si="229"/>
        <v>30020894.5295946</v>
      </c>
      <c r="Q303" s="174"/>
      <c r="R303" s="159">
        <v>1541500.6719859838</v>
      </c>
      <c r="S303" s="160">
        <f t="shared" si="230"/>
        <v>25188050.766351342</v>
      </c>
      <c r="T303" s="159">
        <f t="shared" si="221"/>
        <v>1712778.5244288743</v>
      </c>
      <c r="U303" s="193">
        <f t="shared" si="221"/>
        <v>55208945.295945942</v>
      </c>
      <c r="V303" s="159">
        <v>180855.09</v>
      </c>
      <c r="W303" s="160">
        <f t="shared" si="231"/>
        <v>1585826.9000000001</v>
      </c>
      <c r="X303" s="159">
        <f t="shared" si="222"/>
        <v>1722355.7619859839</v>
      </c>
      <c r="Y303" s="160">
        <f>X303+Y302</f>
        <v>26773877.666351341</v>
      </c>
      <c r="Z303" s="302"/>
      <c r="AA303" s="161"/>
      <c r="AB303" s="161"/>
      <c r="AC303" s="189"/>
    </row>
    <row r="304" spans="1:16384" ht="12.8" customHeight="1">
      <c r="A304" s="148">
        <v>20</v>
      </c>
      <c r="B304" s="153">
        <v>44531</v>
      </c>
      <c r="C304" s="207"/>
      <c r="D304" s="159">
        <v>96995754.599999994</v>
      </c>
      <c r="E304" s="160">
        <f t="shared" si="223"/>
        <v>825196883.17000008</v>
      </c>
      <c r="F304" s="159">
        <v>84197668.749439374</v>
      </c>
      <c r="G304" s="160">
        <f>G303+F304</f>
        <v>757171008.84383905</v>
      </c>
      <c r="H304" s="159">
        <f>D304-F304</f>
        <v>12798085.85056062</v>
      </c>
      <c r="I304" s="160">
        <f>E304-G304</f>
        <v>68025874.326161027</v>
      </c>
      <c r="J304" s="159">
        <v>-4791.3473807331175</v>
      </c>
      <c r="K304" s="160">
        <f>K303+J304</f>
        <v>-23634.527035190025</v>
      </c>
      <c r="L304" s="159">
        <f>H304+J304</f>
        <v>12793294.503179887</v>
      </c>
      <c r="M304" s="161">
        <f t="shared" si="228"/>
        <v>68002239.799125835</v>
      </c>
      <c r="N304" s="161"/>
      <c r="O304" s="159">
        <v>1279329.4503179789</v>
      </c>
      <c r="P304" s="160">
        <f t="shared" si="229"/>
        <v>31300223.979912579</v>
      </c>
      <c r="Q304" s="174"/>
      <c r="R304" s="159">
        <v>11513965.052861914</v>
      </c>
      <c r="S304" s="160">
        <f t="shared" si="230"/>
        <v>36702015.819213256</v>
      </c>
      <c r="T304" s="159">
        <f t="shared" si="221"/>
        <v>12793294.503179893</v>
      </c>
      <c r="U304" s="193">
        <f t="shared" si="221"/>
        <v>68002239.799125835</v>
      </c>
      <c r="V304" s="159">
        <v>70551.14</v>
      </c>
      <c r="W304" s="160">
        <f t="shared" si="231"/>
        <v>1656378.04</v>
      </c>
      <c r="X304" s="159">
        <f t="shared" si="222"/>
        <v>11584516.192861915</v>
      </c>
      <c r="Y304" s="160">
        <f>X304+Y303</f>
        <v>38358393.859213255</v>
      </c>
      <c r="Z304" s="302"/>
      <c r="AA304" s="161"/>
      <c r="AB304" s="161"/>
      <c r="AC304" s="189"/>
    </row>
    <row r="305" spans="1:31" ht="10.5" customHeight="1">
      <c r="A305" s="148"/>
      <c r="B305" s="153"/>
      <c r="C305" s="207"/>
      <c r="D305" s="187"/>
      <c r="E305" s="187"/>
      <c r="F305" s="187"/>
      <c r="G305" s="187"/>
      <c r="H305" s="187"/>
      <c r="I305" s="187"/>
      <c r="J305" s="187"/>
      <c r="K305" s="187"/>
      <c r="L305" s="187"/>
      <c r="M305" s="187"/>
      <c r="N305" s="187"/>
      <c r="O305" s="187"/>
      <c r="P305" s="187"/>
      <c r="Q305" s="201"/>
      <c r="R305" s="187"/>
      <c r="S305" s="187"/>
      <c r="T305" s="187"/>
      <c r="U305" s="202"/>
      <c r="V305" s="187"/>
      <c r="W305" s="187"/>
      <c r="X305" s="187"/>
      <c r="Y305" s="187"/>
      <c r="Z305" s="302"/>
      <c r="AA305" s="161"/>
      <c r="AB305" s="161"/>
      <c r="AC305" s="189"/>
    </row>
    <row r="306" spans="1:31" ht="12.8" customHeight="1">
      <c r="A306" s="148">
        <v>21</v>
      </c>
      <c r="B306" s="153">
        <v>44562</v>
      </c>
      <c r="C306" s="207"/>
      <c r="D306" s="197">
        <v>87335143.599999994</v>
      </c>
      <c r="E306" s="177">
        <f>D306</f>
        <v>87335143.599999994</v>
      </c>
      <c r="F306" s="197">
        <v>86428752.554588974</v>
      </c>
      <c r="G306" s="177">
        <f>F306</f>
        <v>86428752.554588974</v>
      </c>
      <c r="H306" s="197">
        <f>D306-F306</f>
        <v>906391.04541102052</v>
      </c>
      <c r="I306" s="177">
        <f>E306-G306</f>
        <v>906391.04541102052</v>
      </c>
      <c r="J306" s="197">
        <v>-339.33467958099209</v>
      </c>
      <c r="K306" s="177">
        <f>J306</f>
        <v>-339.33467958099209</v>
      </c>
      <c r="L306" s="197">
        <f>H306+J306</f>
        <v>906051.71073143953</v>
      </c>
      <c r="M306" s="187">
        <f>L306</f>
        <v>906051.71073143953</v>
      </c>
      <c r="N306" s="177"/>
      <c r="O306" s="197">
        <v>906051.71073144674</v>
      </c>
      <c r="P306" s="177">
        <f>O306</f>
        <v>906051.71073144674</v>
      </c>
      <c r="Q306" s="174"/>
      <c r="R306" s="197">
        <v>0</v>
      </c>
      <c r="S306" s="177">
        <f>R306</f>
        <v>0</v>
      </c>
      <c r="T306" s="197">
        <f t="shared" ref="T306:U317" si="233">O306+R306</f>
        <v>906051.71073144674</v>
      </c>
      <c r="U306" s="192">
        <f t="shared" si="233"/>
        <v>906051.71073144674</v>
      </c>
      <c r="V306" s="197">
        <v>101307.62000000001</v>
      </c>
      <c r="W306" s="177">
        <f>V306</f>
        <v>101307.62000000001</v>
      </c>
      <c r="X306" s="197">
        <f t="shared" ref="X306:X317" si="234">R306+V306</f>
        <v>101307.62000000001</v>
      </c>
      <c r="Y306" s="177">
        <f>X306</f>
        <v>101307.62000000001</v>
      </c>
      <c r="Z306" s="302"/>
      <c r="AA306" s="161"/>
      <c r="AB306" s="161"/>
      <c r="AC306" s="161"/>
      <c r="AD306" s="182"/>
      <c r="AE306" s="182"/>
    </row>
    <row r="307" spans="1:31" ht="13.6" customHeight="1">
      <c r="A307" s="148">
        <v>21</v>
      </c>
      <c r="B307" s="153">
        <v>44593</v>
      </c>
      <c r="C307" s="207"/>
      <c r="D307" s="159">
        <v>80758901.870000005</v>
      </c>
      <c r="E307" s="160">
        <f t="shared" ref="E307:E314" si="235">E306+D307</f>
        <v>168094045.47</v>
      </c>
      <c r="F307" s="159">
        <v>73404682.794733286</v>
      </c>
      <c r="G307" s="160">
        <f t="shared" ref="G307:G316" si="236">G306+F307</f>
        <v>159833435.34932226</v>
      </c>
      <c r="H307" s="159">
        <f t="shared" ref="H307:I316" si="237">D307-F307</f>
        <v>7354219.0752667189</v>
      </c>
      <c r="I307" s="160">
        <f t="shared" si="237"/>
        <v>8260610.1206777394</v>
      </c>
      <c r="J307" s="159">
        <v>-2753.2725373981521</v>
      </c>
      <c r="K307" s="160">
        <f t="shared" ref="K307:K316" si="238">K306+J307</f>
        <v>-3092.6072169791441</v>
      </c>
      <c r="L307" s="159">
        <f t="shared" ref="L307" si="239">H307+J307</f>
        <v>7351465.8027293207</v>
      </c>
      <c r="M307" s="161">
        <f t="shared" ref="M307:M317" si="240">M306+L307</f>
        <v>8257517.51346076</v>
      </c>
      <c r="N307" s="160"/>
      <c r="O307" s="159">
        <v>7351465.8027293086</v>
      </c>
      <c r="P307" s="160">
        <f t="shared" ref="P307:P317" si="241">P306+O307</f>
        <v>8257517.5134607553</v>
      </c>
      <c r="Q307" s="174"/>
      <c r="R307" s="159">
        <v>0</v>
      </c>
      <c r="S307" s="160">
        <f t="shared" ref="S307:S317" si="242">R307+S306</f>
        <v>0</v>
      </c>
      <c r="T307" s="159">
        <f t="shared" si="233"/>
        <v>7351465.8027293086</v>
      </c>
      <c r="U307" s="193">
        <f t="shared" si="233"/>
        <v>8257517.5134607553</v>
      </c>
      <c r="V307" s="159">
        <v>91503.66</v>
      </c>
      <c r="W307" s="160">
        <f t="shared" ref="W307:W310" si="243">W306+V307</f>
        <v>192811.28000000003</v>
      </c>
      <c r="X307" s="159">
        <f t="shared" si="234"/>
        <v>91503.66</v>
      </c>
      <c r="Y307" s="160">
        <f t="shared" ref="Y307:Y312" si="244">X307+Y306</f>
        <v>192811.28000000003</v>
      </c>
      <c r="Z307" s="302"/>
      <c r="AA307" s="161"/>
      <c r="AB307" s="161"/>
      <c r="AC307" s="161"/>
      <c r="AD307" s="182"/>
    </row>
    <row r="308" spans="1:31" ht="13.6" customHeight="1">
      <c r="A308" s="148">
        <v>21</v>
      </c>
      <c r="B308" s="153">
        <v>44621</v>
      </c>
      <c r="C308" s="207"/>
      <c r="D308" s="159">
        <v>71262315.200000003</v>
      </c>
      <c r="E308" s="160">
        <f>E307+D308</f>
        <v>239356360.67000002</v>
      </c>
      <c r="F308" s="161">
        <v>68889910.343984768</v>
      </c>
      <c r="G308" s="160">
        <f t="shared" si="236"/>
        <v>228723345.69330704</v>
      </c>
      <c r="H308" s="161">
        <f>D308-F308</f>
        <v>2372404.8560152352</v>
      </c>
      <c r="I308" s="161">
        <f t="shared" si="237"/>
        <v>10633014.976692975</v>
      </c>
      <c r="J308" s="159">
        <v>-888.18092999514192</v>
      </c>
      <c r="K308" s="161">
        <f t="shared" si="238"/>
        <v>-3980.7881469742861</v>
      </c>
      <c r="L308" s="159">
        <f>H308+J308</f>
        <v>2371516.67508524</v>
      </c>
      <c r="M308" s="161">
        <f t="shared" si="240"/>
        <v>10629034.188546</v>
      </c>
      <c r="N308" s="161"/>
      <c r="O308" s="159">
        <v>2371516.6750852466</v>
      </c>
      <c r="P308" s="161">
        <f t="shared" si="241"/>
        <v>10629034.188546002</v>
      </c>
      <c r="Q308" s="174"/>
      <c r="R308" s="159">
        <v>0</v>
      </c>
      <c r="S308" s="161">
        <f t="shared" si="242"/>
        <v>0</v>
      </c>
      <c r="T308" s="159">
        <f t="shared" si="233"/>
        <v>2371516.6750852466</v>
      </c>
      <c r="U308" s="194">
        <f t="shared" si="233"/>
        <v>10629034.188546002</v>
      </c>
      <c r="V308" s="159">
        <v>101307.62000000001</v>
      </c>
      <c r="W308" s="161">
        <f t="shared" si="243"/>
        <v>294118.90000000002</v>
      </c>
      <c r="X308" s="159">
        <f t="shared" si="234"/>
        <v>101307.62000000001</v>
      </c>
      <c r="Y308" s="160">
        <f t="shared" si="244"/>
        <v>294118.90000000002</v>
      </c>
      <c r="Z308" s="302"/>
      <c r="AA308" s="161"/>
      <c r="AB308" s="161"/>
      <c r="AC308" s="161"/>
      <c r="AD308" s="182"/>
    </row>
    <row r="309" spans="1:31" ht="13.6" customHeight="1">
      <c r="A309" s="148">
        <v>21</v>
      </c>
      <c r="B309" s="153">
        <v>44652</v>
      </c>
      <c r="C309" s="207"/>
      <c r="D309" s="159">
        <v>78975887.109999999</v>
      </c>
      <c r="E309" s="160">
        <f t="shared" si="235"/>
        <v>318332247.78000003</v>
      </c>
      <c r="F309" s="161">
        <v>68661751.565170005</v>
      </c>
      <c r="G309" s="160">
        <f t="shared" si="236"/>
        <v>297385097.25847703</v>
      </c>
      <c r="H309" s="159">
        <f t="shared" ref="H309:H313" si="245">D309-F309</f>
        <v>10314135.544829994</v>
      </c>
      <c r="I309" s="160">
        <f t="shared" si="237"/>
        <v>20947150.521522999</v>
      </c>
      <c r="J309" s="159">
        <v>-3861.40606527403</v>
      </c>
      <c r="K309" s="160">
        <f t="shared" si="238"/>
        <v>-7842.194212248316</v>
      </c>
      <c r="L309" s="159">
        <f t="shared" ref="L309:L313" si="246">H309+J309</f>
        <v>10310274.13876472</v>
      </c>
      <c r="M309" s="161">
        <f t="shared" si="240"/>
        <v>20939308.327310719</v>
      </c>
      <c r="N309" s="161"/>
      <c r="O309" s="159">
        <v>8340619.9751093537</v>
      </c>
      <c r="P309" s="160">
        <f t="shared" si="241"/>
        <v>18969654.163655356</v>
      </c>
      <c r="Q309" s="174"/>
      <c r="R309" s="159">
        <v>1969654.1636553556</v>
      </c>
      <c r="S309" s="160">
        <f t="shared" si="242"/>
        <v>1969654.1636553556</v>
      </c>
      <c r="T309" s="159">
        <f t="shared" si="233"/>
        <v>10310274.138764709</v>
      </c>
      <c r="U309" s="193">
        <f t="shared" si="233"/>
        <v>20939308.327310711</v>
      </c>
      <c r="V309" s="159">
        <v>98215.01</v>
      </c>
      <c r="W309" s="160">
        <f t="shared" si="243"/>
        <v>392333.91000000003</v>
      </c>
      <c r="X309" s="159">
        <f t="shared" si="234"/>
        <v>2067869.1736553556</v>
      </c>
      <c r="Y309" s="160">
        <f t="shared" si="244"/>
        <v>2361988.0736553557</v>
      </c>
      <c r="Z309" s="302"/>
      <c r="AA309" s="161"/>
      <c r="AB309" s="161"/>
      <c r="AC309" s="161"/>
      <c r="AD309" s="182"/>
    </row>
    <row r="310" spans="1:31" ht="13.6" customHeight="1">
      <c r="A310" s="148">
        <v>21</v>
      </c>
      <c r="B310" s="153">
        <v>44682</v>
      </c>
      <c r="C310" s="207"/>
      <c r="D310" s="159">
        <v>64428624.600000001</v>
      </c>
      <c r="E310" s="160">
        <f t="shared" si="235"/>
        <v>382760872.38000005</v>
      </c>
      <c r="F310" s="159">
        <v>59705446.394808866</v>
      </c>
      <c r="G310" s="160">
        <f t="shared" si="236"/>
        <v>357090543.65328592</v>
      </c>
      <c r="H310" s="159">
        <f t="shared" si="245"/>
        <v>4723178.2051911354</v>
      </c>
      <c r="I310" s="160">
        <f t="shared" si="237"/>
        <v>25670328.726714134</v>
      </c>
      <c r="J310" s="159">
        <v>-1768.2634564591572</v>
      </c>
      <c r="K310" s="160">
        <f t="shared" si="238"/>
        <v>-9610.4576687074732</v>
      </c>
      <c r="L310" s="159">
        <f>H310+J310</f>
        <v>4721409.9417346762</v>
      </c>
      <c r="M310" s="161">
        <f t="shared" si="240"/>
        <v>25660718.269045394</v>
      </c>
      <c r="N310" s="161"/>
      <c r="O310" s="159">
        <v>2360704.9708673507</v>
      </c>
      <c r="P310" s="160">
        <f t="shared" si="241"/>
        <v>21330359.134522706</v>
      </c>
      <c r="Q310" s="174"/>
      <c r="R310" s="159">
        <v>2360704.9708673432</v>
      </c>
      <c r="S310" s="160">
        <f t="shared" si="242"/>
        <v>4330359.1345226988</v>
      </c>
      <c r="T310" s="159">
        <f t="shared" si="233"/>
        <v>4721409.9417346939</v>
      </c>
      <c r="U310" s="193">
        <f t="shared" si="233"/>
        <v>25660718.269045405</v>
      </c>
      <c r="V310" s="159">
        <v>106954.61</v>
      </c>
      <c r="W310" s="160">
        <f t="shared" si="243"/>
        <v>499288.52</v>
      </c>
      <c r="X310" s="159">
        <f t="shared" si="234"/>
        <v>2467659.5808673431</v>
      </c>
      <c r="Y310" s="160">
        <f t="shared" si="244"/>
        <v>4829647.6545226984</v>
      </c>
      <c r="Z310" s="302"/>
      <c r="AA310" s="161"/>
      <c r="AB310" s="161"/>
      <c r="AC310" s="161"/>
      <c r="AD310" s="182"/>
    </row>
    <row r="311" spans="1:31" ht="12.8" customHeight="1">
      <c r="A311" s="148">
        <v>21</v>
      </c>
      <c r="B311" s="153">
        <v>44713</v>
      </c>
      <c r="C311" s="189"/>
      <c r="D311" s="159">
        <v>55715652.659999996</v>
      </c>
      <c r="E311" s="160">
        <f t="shared" si="235"/>
        <v>438476525.04000008</v>
      </c>
      <c r="F311" s="159">
        <v>54813356.289424621</v>
      </c>
      <c r="G311" s="160">
        <f t="shared" si="236"/>
        <v>411903899.94271052</v>
      </c>
      <c r="H311" s="159">
        <f t="shared" si="245"/>
        <v>902296.37057537585</v>
      </c>
      <c r="I311" s="160">
        <f t="shared" si="237"/>
        <v>26572625.097289562</v>
      </c>
      <c r="J311" s="159">
        <v>-337.80171521601733</v>
      </c>
      <c r="K311" s="160">
        <f t="shared" si="238"/>
        <v>-9948.2593839234905</v>
      </c>
      <c r="L311" s="159">
        <f t="shared" si="246"/>
        <v>901958.56886015984</v>
      </c>
      <c r="M311" s="161">
        <f t="shared" si="240"/>
        <v>26562676.837905552</v>
      </c>
      <c r="N311" s="161"/>
      <c r="O311" s="159">
        <v>450979.28443007171</v>
      </c>
      <c r="P311" s="160">
        <f t="shared" si="241"/>
        <v>21781338.418952778</v>
      </c>
      <c r="Q311" s="174"/>
      <c r="R311" s="159">
        <v>450979.28443007916</v>
      </c>
      <c r="S311" s="160">
        <f t="shared" si="242"/>
        <v>4781338.418952778</v>
      </c>
      <c r="T311" s="159">
        <f t="shared" si="233"/>
        <v>901958.56886015087</v>
      </c>
      <c r="U311" s="193">
        <f t="shared" si="233"/>
        <v>26562676.837905556</v>
      </c>
      <c r="V311" s="159">
        <v>109647.18000000001</v>
      </c>
      <c r="W311" s="160">
        <f>W310+V311</f>
        <v>608935.70000000007</v>
      </c>
      <c r="X311" s="159">
        <f t="shared" si="234"/>
        <v>560626.46443007921</v>
      </c>
      <c r="Y311" s="160">
        <f t="shared" si="244"/>
        <v>5390274.1189527772</v>
      </c>
      <c r="Z311" s="302"/>
      <c r="AA311" s="161"/>
      <c r="AB311" s="161"/>
      <c r="AC311" s="161"/>
      <c r="AD311" s="182"/>
    </row>
    <row r="312" spans="1:31" ht="12.8" customHeight="1">
      <c r="A312" s="148">
        <v>21</v>
      </c>
      <c r="B312" s="153">
        <v>44743</v>
      </c>
      <c r="C312" s="207"/>
      <c r="D312" s="159">
        <v>62334764.190000005</v>
      </c>
      <c r="E312" s="160">
        <f t="shared" si="235"/>
        <v>500811289.23000008</v>
      </c>
      <c r="F312" s="159">
        <v>61274500.110172026</v>
      </c>
      <c r="G312" s="160">
        <f t="shared" si="236"/>
        <v>473178400.05288255</v>
      </c>
      <c r="H312" s="159">
        <f t="shared" si="245"/>
        <v>1060264.0798279792</v>
      </c>
      <c r="I312" s="160">
        <f t="shared" si="237"/>
        <v>27632889.177117527</v>
      </c>
      <c r="J312" s="159">
        <v>-396.94166620611213</v>
      </c>
      <c r="K312" s="160">
        <f t="shared" si="238"/>
        <v>-10345.201050129603</v>
      </c>
      <c r="L312" s="159">
        <f t="shared" si="246"/>
        <v>1059867.1381617731</v>
      </c>
      <c r="M312" s="161">
        <f t="shared" si="240"/>
        <v>27622543.976067327</v>
      </c>
      <c r="N312" s="161"/>
      <c r="O312" s="159">
        <v>529933.56908088923</v>
      </c>
      <c r="P312" s="160">
        <f t="shared" si="241"/>
        <v>22311271.988033667</v>
      </c>
      <c r="Q312" s="174"/>
      <c r="R312" s="159">
        <v>529933.56908088923</v>
      </c>
      <c r="S312" s="160">
        <f t="shared" si="242"/>
        <v>5311271.9880336672</v>
      </c>
      <c r="T312" s="159">
        <f t="shared" si="233"/>
        <v>1059867.1381617785</v>
      </c>
      <c r="U312" s="193">
        <f t="shared" si="233"/>
        <v>27622543.976067334</v>
      </c>
      <c r="V312" s="205">
        <v>126889.05</v>
      </c>
      <c r="W312" s="160">
        <f t="shared" ref="W312:W313" si="247">W311+V312</f>
        <v>735824.75000000012</v>
      </c>
      <c r="X312" s="159">
        <f t="shared" si="234"/>
        <v>656822.61908088927</v>
      </c>
      <c r="Y312" s="160">
        <f t="shared" si="244"/>
        <v>6047096.7380336663</v>
      </c>
      <c r="Z312" s="302"/>
      <c r="AA312" s="161"/>
      <c r="AB312" s="161"/>
      <c r="AC312" s="161"/>
      <c r="AD312" s="182"/>
    </row>
    <row r="313" spans="1:31" ht="12.6" customHeight="1">
      <c r="A313" s="148">
        <v>21</v>
      </c>
      <c r="B313" s="153">
        <v>44774</v>
      </c>
      <c r="C313" s="207"/>
      <c r="D313" s="159">
        <v>64812732.600000001</v>
      </c>
      <c r="E313" s="160">
        <f t="shared" si="235"/>
        <v>565624021.83000004</v>
      </c>
      <c r="F313" s="159">
        <v>63561108.991051756</v>
      </c>
      <c r="G313" s="160">
        <f t="shared" si="236"/>
        <v>536739509.04393429</v>
      </c>
      <c r="H313" s="159">
        <f t="shared" si="245"/>
        <v>1251623.6089482456</v>
      </c>
      <c r="I313" s="160">
        <f t="shared" si="237"/>
        <v>28884512.786065757</v>
      </c>
      <c r="J313" s="159">
        <v>-468.58284671814181</v>
      </c>
      <c r="K313" s="160">
        <f t="shared" si="238"/>
        <v>-10813.783896847744</v>
      </c>
      <c r="L313" s="159">
        <f t="shared" si="246"/>
        <v>1251155.0261015275</v>
      </c>
      <c r="M313" s="161">
        <f t="shared" si="240"/>
        <v>28873699.002168853</v>
      </c>
      <c r="N313" s="161"/>
      <c r="O313" s="159">
        <v>625577.5130507499</v>
      </c>
      <c r="P313" s="160">
        <f t="shared" si="241"/>
        <v>22936849.501084417</v>
      </c>
      <c r="Q313" s="174"/>
      <c r="R313" s="159">
        <v>625577.51305075735</v>
      </c>
      <c r="S313" s="160">
        <f t="shared" si="242"/>
        <v>5936849.5010844246</v>
      </c>
      <c r="T313" s="159">
        <f t="shared" si="233"/>
        <v>1251155.0261015072</v>
      </c>
      <c r="U313" s="193">
        <f t="shared" si="233"/>
        <v>28873699.002168842</v>
      </c>
      <c r="V313" s="159">
        <v>128518.76999999999</v>
      </c>
      <c r="W313" s="160">
        <f t="shared" si="247"/>
        <v>864343.52000000014</v>
      </c>
      <c r="X313" s="159">
        <f t="shared" si="234"/>
        <v>754096.28305075737</v>
      </c>
      <c r="Y313" s="160">
        <f>X313+Y312</f>
        <v>6801193.0210844241</v>
      </c>
      <c r="Z313" s="302"/>
      <c r="AA313" s="161"/>
      <c r="AB313" s="161"/>
      <c r="AC313" s="161"/>
      <c r="AD313" s="182"/>
    </row>
    <row r="314" spans="1:31" ht="12.6" customHeight="1">
      <c r="A314" s="148">
        <v>21</v>
      </c>
      <c r="B314" s="153">
        <v>44805</v>
      </c>
      <c r="C314" s="207"/>
      <c r="D314" s="159">
        <v>38714938</v>
      </c>
      <c r="E314" s="160">
        <f t="shared" si="235"/>
        <v>604338959.83000004</v>
      </c>
      <c r="F314" s="159">
        <v>55065723.486913994</v>
      </c>
      <c r="G314" s="160">
        <f t="shared" si="236"/>
        <v>591805232.53084826</v>
      </c>
      <c r="H314" s="159">
        <f>D314-F314</f>
        <v>-16350785.486913994</v>
      </c>
      <c r="I314" s="160">
        <f t="shared" si="237"/>
        <v>12533727.299151778</v>
      </c>
      <c r="J314" s="159">
        <v>6121.4070705901831</v>
      </c>
      <c r="K314" s="160">
        <f t="shared" si="238"/>
        <v>-4692.3768262575613</v>
      </c>
      <c r="L314" s="159">
        <f>H314+J314</f>
        <v>-16344664.079843404</v>
      </c>
      <c r="M314" s="161">
        <f t="shared" si="240"/>
        <v>12529034.922325449</v>
      </c>
      <c r="N314" s="161"/>
      <c r="O314" s="159">
        <v>-10407814.57875897</v>
      </c>
      <c r="P314" s="160">
        <f t="shared" si="241"/>
        <v>12529034.922325447</v>
      </c>
      <c r="Q314" s="174"/>
      <c r="R314" s="159">
        <v>-5936849.5010844246</v>
      </c>
      <c r="S314" s="160">
        <f t="shared" si="242"/>
        <v>0</v>
      </c>
      <c r="T314" s="159">
        <f t="shared" si="233"/>
        <v>-16344664.079843394</v>
      </c>
      <c r="U314" s="193">
        <f t="shared" si="233"/>
        <v>12529034.922325447</v>
      </c>
      <c r="V314" s="159">
        <v>125578.76</v>
      </c>
      <c r="W314" s="160">
        <f>W313+V314</f>
        <v>989922.28000000014</v>
      </c>
      <c r="X314" s="159">
        <f t="shared" si="234"/>
        <v>-5811270.7410844248</v>
      </c>
      <c r="Y314" s="160">
        <f>X314+Y313</f>
        <v>989922.27999999933</v>
      </c>
      <c r="Z314" s="302"/>
      <c r="AA314" s="161"/>
      <c r="AB314" s="161"/>
      <c r="AC314" s="161"/>
      <c r="AD314" s="182"/>
    </row>
    <row r="315" spans="1:31" ht="12.8" customHeight="1">
      <c r="A315" s="148">
        <v>21</v>
      </c>
      <c r="B315" s="153">
        <v>44835</v>
      </c>
      <c r="C315" s="207"/>
      <c r="D315" s="159">
        <v>71308361.599999994</v>
      </c>
      <c r="E315" s="160">
        <f>E314+D315</f>
        <v>675647321.43000007</v>
      </c>
      <c r="F315" s="159">
        <v>59372343.631333672</v>
      </c>
      <c r="G315" s="160">
        <f>G314+F315</f>
        <v>651177576.16218197</v>
      </c>
      <c r="H315" s="159">
        <f>D315-F315</f>
        <v>11936017.968666323</v>
      </c>
      <c r="I315" s="160">
        <f t="shared" si="237"/>
        <v>24469745.267818093</v>
      </c>
      <c r="J315" s="159">
        <v>-4468.606407109648</v>
      </c>
      <c r="K315" s="160">
        <f t="shared" si="238"/>
        <v>-9160.9832333672093</v>
      </c>
      <c r="L315" s="159">
        <f t="shared" ref="L315" si="248">H315+J315</f>
        <v>11931549.362259213</v>
      </c>
      <c r="M315" s="161">
        <f t="shared" si="240"/>
        <v>24460584.284584664</v>
      </c>
      <c r="N315" s="161"/>
      <c r="O315" s="159">
        <v>8201257.2199668884</v>
      </c>
      <c r="P315" s="160">
        <f t="shared" si="241"/>
        <v>20730292.142292336</v>
      </c>
      <c r="Q315" s="174"/>
      <c r="R315" s="159">
        <v>3730292.1422923356</v>
      </c>
      <c r="S315" s="160">
        <f t="shared" si="242"/>
        <v>3730292.1422923356</v>
      </c>
      <c r="T315" s="159">
        <f t="shared" si="233"/>
        <v>11931549.362259224</v>
      </c>
      <c r="U315" s="193">
        <f t="shared" si="233"/>
        <v>24460584.284584671</v>
      </c>
      <c r="V315" s="159">
        <v>153554.24000000002</v>
      </c>
      <c r="W315" s="160">
        <f t="shared" ref="W315:W317" si="249">W314+V315</f>
        <v>1143476.5200000003</v>
      </c>
      <c r="X315" s="159">
        <f t="shared" si="234"/>
        <v>3883846.3822923359</v>
      </c>
      <c r="Y315" s="160">
        <f>X315+Y314</f>
        <v>4873768.6622923352</v>
      </c>
      <c r="Z315" s="302"/>
      <c r="AA315" s="161"/>
      <c r="AB315" s="161"/>
      <c r="AC315" s="161"/>
      <c r="AD315" s="182"/>
    </row>
    <row r="316" spans="1:31" ht="12.8" customHeight="1">
      <c r="A316" s="148">
        <v>21</v>
      </c>
      <c r="B316" s="153">
        <v>44866</v>
      </c>
      <c r="C316" s="207"/>
      <c r="D316" s="159">
        <v>96396775</v>
      </c>
      <c r="E316" s="160">
        <f t="shared" ref="E316:E317" si="250">E315+D316</f>
        <v>772044096.43000007</v>
      </c>
      <c r="F316" s="159">
        <v>78738975.173134595</v>
      </c>
      <c r="G316" s="160">
        <f t="shared" si="236"/>
        <v>729916551.33531654</v>
      </c>
      <c r="H316" s="159">
        <f>D316-F316</f>
        <v>17657799.826865405</v>
      </c>
      <c r="I316" s="160">
        <f t="shared" si="237"/>
        <v>42127545.094683528</v>
      </c>
      <c r="J316" s="159">
        <v>-6610.7270991802216</v>
      </c>
      <c r="K316" s="160">
        <f t="shared" si="238"/>
        <v>-15771.710332547431</v>
      </c>
      <c r="L316" s="159">
        <f>H316+J316</f>
        <v>17651189.099766225</v>
      </c>
      <c r="M316" s="161">
        <f t="shared" si="240"/>
        <v>42111773.384350888</v>
      </c>
      <c r="N316" s="161"/>
      <c r="O316" s="159">
        <v>7980885.196142748</v>
      </c>
      <c r="P316" s="160">
        <f t="shared" si="241"/>
        <v>28711177.338435084</v>
      </c>
      <c r="Q316" s="174"/>
      <c r="R316" s="159">
        <v>9670303.9036234617</v>
      </c>
      <c r="S316" s="160">
        <f t="shared" si="242"/>
        <v>13400596.045915797</v>
      </c>
      <c r="T316" s="159">
        <f t="shared" si="233"/>
        <v>17651189.09976621</v>
      </c>
      <c r="U316" s="193">
        <f t="shared" si="233"/>
        <v>42111773.384350881</v>
      </c>
      <c r="V316" s="159">
        <v>164470.13999999998</v>
      </c>
      <c r="W316" s="160">
        <f t="shared" si="249"/>
        <v>1307946.6600000001</v>
      </c>
      <c r="X316" s="159">
        <f t="shared" si="234"/>
        <v>9834774.0436234623</v>
      </c>
      <c r="Y316" s="160">
        <f>X316+Y315</f>
        <v>14708542.705915798</v>
      </c>
      <c r="Z316" s="302"/>
      <c r="AA316" s="161"/>
      <c r="AB316" s="161"/>
      <c r="AC316" s="161"/>
      <c r="AD316" s="182"/>
    </row>
    <row r="317" spans="1:31" ht="12.8" customHeight="1">
      <c r="A317" s="148">
        <v>21</v>
      </c>
      <c r="B317" s="153">
        <v>44896</v>
      </c>
      <c r="C317" s="207"/>
      <c r="D317" s="159">
        <v>152926975.90000001</v>
      </c>
      <c r="E317" s="160">
        <f t="shared" si="250"/>
        <v>924971072.33000004</v>
      </c>
      <c r="F317" s="159">
        <v>84875915.289450154</v>
      </c>
      <c r="G317" s="160">
        <f>G316+F317</f>
        <v>814792466.62476671</v>
      </c>
      <c r="H317" s="159">
        <f>D317-F317</f>
        <v>68051060.610549852</v>
      </c>
      <c r="I317" s="160">
        <f>E317-G317</f>
        <v>110178605.70523334</v>
      </c>
      <c r="J317" s="159">
        <v>-25476.956071376801</v>
      </c>
      <c r="K317" s="160">
        <f>K316+J317</f>
        <v>-41248.666403924231</v>
      </c>
      <c r="L317" s="159">
        <f>H317+J317</f>
        <v>68025583.654478475</v>
      </c>
      <c r="M317" s="161">
        <f t="shared" si="240"/>
        <v>110137357.03882936</v>
      </c>
      <c r="N317" s="161"/>
      <c r="O317" s="159">
        <v>6802558.365447849</v>
      </c>
      <c r="P317" s="160">
        <f t="shared" si="241"/>
        <v>35513735.703882933</v>
      </c>
      <c r="Q317" s="174"/>
      <c r="R317" s="159">
        <v>61223025.289030626</v>
      </c>
      <c r="S317" s="160">
        <f t="shared" si="242"/>
        <v>74623621.334946424</v>
      </c>
      <c r="T317" s="159">
        <f t="shared" si="233"/>
        <v>68025583.654478475</v>
      </c>
      <c r="U317" s="193">
        <f t="shared" si="233"/>
        <v>110137357.03882936</v>
      </c>
      <c r="V317" s="159">
        <v>217170.51</v>
      </c>
      <c r="W317" s="160">
        <f t="shared" si="249"/>
        <v>1525117.1700000002</v>
      </c>
      <c r="X317" s="159">
        <f t="shared" si="234"/>
        <v>61440195.799030624</v>
      </c>
      <c r="Y317" s="160">
        <f>X317+Y316</f>
        <v>76148738.504946426</v>
      </c>
      <c r="Z317" s="302"/>
      <c r="AA317" s="161"/>
      <c r="AB317" s="161"/>
      <c r="AC317" s="161"/>
      <c r="AD317" s="182"/>
    </row>
    <row r="318" spans="1:31" ht="15.05" customHeight="1">
      <c r="A318" s="148"/>
      <c r="B318" s="153"/>
      <c r="C318" s="207"/>
      <c r="D318" s="187"/>
      <c r="E318" s="187"/>
      <c r="F318" s="187"/>
      <c r="G318" s="187"/>
      <c r="H318" s="187"/>
      <c r="I318" s="187"/>
      <c r="J318" s="187"/>
      <c r="K318" s="187"/>
      <c r="L318" s="187"/>
      <c r="M318" s="187"/>
      <c r="N318" s="187"/>
      <c r="O318" s="187"/>
      <c r="P318" s="187"/>
      <c r="Q318" s="201"/>
      <c r="R318" s="187"/>
      <c r="S318" s="187"/>
      <c r="T318" s="187"/>
      <c r="U318" s="202"/>
      <c r="V318" s="187"/>
      <c r="W318" s="187"/>
      <c r="X318" s="187"/>
      <c r="Y318" s="187"/>
      <c r="Z318" s="302"/>
      <c r="AA318" s="161"/>
      <c r="AB318" s="161"/>
      <c r="AC318" s="189"/>
    </row>
    <row r="319" spans="1:31" s="189" customFormat="1" ht="15.05" customHeight="1">
      <c r="A319" s="148">
        <v>20</v>
      </c>
      <c r="B319" s="206" t="s">
        <v>224</v>
      </c>
      <c r="C319" s="207"/>
      <c r="D319" s="366"/>
      <c r="E319" s="161"/>
      <c r="F319" s="161"/>
      <c r="G319" s="161"/>
      <c r="H319" s="161"/>
      <c r="I319" s="161"/>
      <c r="J319" s="161"/>
      <c r="K319" s="161"/>
      <c r="L319" s="161"/>
      <c r="M319" s="161"/>
      <c r="N319" s="161"/>
      <c r="O319" s="161"/>
      <c r="P319" s="161"/>
      <c r="Q319" s="174"/>
      <c r="R319" s="161"/>
      <c r="S319" s="161">
        <v>-36702015.819213256</v>
      </c>
      <c r="T319" s="161"/>
      <c r="U319" s="194"/>
      <c r="V319" s="161"/>
      <c r="W319" s="161">
        <v>-1656378.040000001</v>
      </c>
      <c r="X319" s="161"/>
      <c r="Y319" s="161">
        <f>W319+S319</f>
        <v>-38358393.859213255</v>
      </c>
      <c r="Z319" s="302"/>
      <c r="AA319" s="161"/>
      <c r="AB319" s="161"/>
    </row>
    <row r="320" spans="1:31" s="189" customFormat="1" ht="15.05" customHeight="1">
      <c r="A320" s="148"/>
      <c r="B320" s="206" t="s">
        <v>302</v>
      </c>
      <c r="C320" s="207"/>
      <c r="D320" s="366"/>
      <c r="E320" s="161">
        <f>+E289+E304+E317</f>
        <v>22007913468.828094</v>
      </c>
      <c r="F320" s="161"/>
      <c r="G320" s="161"/>
      <c r="H320" s="161"/>
      <c r="I320" s="161"/>
      <c r="J320" s="161"/>
      <c r="K320" s="161"/>
      <c r="L320" s="161"/>
      <c r="M320" s="161"/>
      <c r="N320" s="161"/>
      <c r="O320" s="161"/>
      <c r="P320" s="161"/>
      <c r="Q320" s="174"/>
      <c r="R320" s="161"/>
      <c r="S320" s="161">
        <v>-3547111.21</v>
      </c>
      <c r="T320" s="161"/>
      <c r="U320" s="194"/>
      <c r="V320" s="161"/>
      <c r="W320" s="161"/>
      <c r="X320" s="161"/>
      <c r="Y320" s="161">
        <f>W320+S320</f>
        <v>-3547111.21</v>
      </c>
      <c r="Z320" s="302"/>
      <c r="AA320" s="161"/>
      <c r="AB320" s="161"/>
    </row>
    <row r="321" spans="1:44" ht="15.05" customHeight="1">
      <c r="A321" s="148"/>
      <c r="B321" s="153"/>
      <c r="C321" s="207"/>
      <c r="D321" s="161"/>
      <c r="E321" s="161"/>
      <c r="F321" s="161"/>
      <c r="G321" s="161"/>
      <c r="H321" s="161"/>
      <c r="I321" s="161"/>
      <c r="J321" s="161"/>
      <c r="K321" s="161"/>
      <c r="L321" s="161"/>
      <c r="M321" s="161"/>
      <c r="N321" s="161"/>
      <c r="O321" s="161"/>
      <c r="P321" s="161"/>
      <c r="Q321" s="174"/>
      <c r="R321" s="161"/>
      <c r="S321" s="161"/>
      <c r="T321" s="161"/>
      <c r="U321" s="194"/>
      <c r="V321" s="161"/>
      <c r="W321" s="161"/>
      <c r="X321" s="161"/>
      <c r="Y321" s="161"/>
      <c r="Z321" s="302"/>
      <c r="AA321" s="161"/>
      <c r="AB321" s="161"/>
      <c r="AC321" s="189"/>
    </row>
    <row r="322" spans="1:44" ht="12.8" hidden="1" customHeight="1" outlineLevel="1">
      <c r="A322" s="148"/>
      <c r="B322" s="153"/>
      <c r="C322" s="207"/>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row>
    <row r="323" spans="1:44" ht="13.6" hidden="1" customHeight="1" outlineLevel="1">
      <c r="A323" s="148">
        <v>22</v>
      </c>
      <c r="B323" s="153">
        <v>44958</v>
      </c>
      <c r="C323" s="207"/>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row>
    <row r="324" spans="1:44" ht="13.6" hidden="1" customHeight="1" outlineLevel="1">
      <c r="A324" s="148">
        <v>22</v>
      </c>
      <c r="B324" s="153">
        <v>44986</v>
      </c>
      <c r="C324" s="207"/>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row>
    <row r="325" spans="1:44" ht="13.6" hidden="1" customHeight="1" outlineLevel="1">
      <c r="A325" s="148">
        <v>22</v>
      </c>
      <c r="B325" s="153">
        <v>45017</v>
      </c>
      <c r="C325" s="207"/>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row>
    <row r="326" spans="1:44" ht="13.6" hidden="1" customHeight="1" outlineLevel="1">
      <c r="A326" s="148">
        <v>22</v>
      </c>
      <c r="B326" s="153">
        <v>45047</v>
      </c>
      <c r="C326" s="207"/>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row>
    <row r="327" spans="1:44" ht="12.8" hidden="1" customHeight="1" outlineLevel="1">
      <c r="A327" s="148">
        <v>22</v>
      </c>
      <c r="B327" s="153">
        <v>45078</v>
      </c>
      <c r="C327" s="189"/>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row>
    <row r="328" spans="1:44" ht="12.8" hidden="1" customHeight="1" outlineLevel="1">
      <c r="A328" s="148">
        <v>22</v>
      </c>
      <c r="B328" s="153">
        <v>45108</v>
      </c>
      <c r="C328" s="207"/>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row>
    <row r="329" spans="1:44" ht="12.6" hidden="1" customHeight="1" outlineLevel="1">
      <c r="A329" s="148">
        <v>22</v>
      </c>
      <c r="B329" s="153">
        <v>45139</v>
      </c>
      <c r="C329" s="207"/>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row>
    <row r="330" spans="1:44" ht="12.6" hidden="1" customHeight="1" outlineLevel="1">
      <c r="A330" s="148">
        <v>22</v>
      </c>
      <c r="B330" s="153">
        <v>45170</v>
      </c>
      <c r="C330" s="207"/>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row>
    <row r="331" spans="1:44" ht="12.8" hidden="1" customHeight="1" outlineLevel="1">
      <c r="A331" s="148">
        <v>22</v>
      </c>
      <c r="B331" s="153">
        <v>45200</v>
      </c>
      <c r="C331" s="207"/>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row>
    <row r="332" spans="1:44" ht="12.8" hidden="1" customHeight="1" outlineLevel="1">
      <c r="A332" s="148">
        <v>22</v>
      </c>
      <c r="B332" s="153">
        <v>45231</v>
      </c>
      <c r="C332" s="207"/>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row>
    <row r="333" spans="1:44" ht="12.8" hidden="1" customHeight="1" outlineLevel="1">
      <c r="A333" s="148">
        <v>22</v>
      </c>
      <c r="B333" s="153">
        <v>45261</v>
      </c>
      <c r="C333" s="207"/>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row>
    <row r="334" spans="1:44" ht="15.05" hidden="1" customHeight="1" outlineLevel="1">
      <c r="A334" s="148"/>
      <c r="B334" s="153"/>
      <c r="C334" s="207"/>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row>
    <row r="335" spans="1:44" s="189" customFormat="1" ht="17.2" hidden="1" customHeight="1" outlineLevel="1">
      <c r="A335" s="208"/>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row>
    <row r="336" spans="1:44" ht="21.8" hidden="1" customHeight="1" outlineLevel="1">
      <c r="A336" s="20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row>
    <row r="337" spans="1:31" ht="18" hidden="1" customHeight="1" outlineLevel="1">
      <c r="A337" s="20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row>
    <row r="338" spans="1:31" ht="17.350000000000001" hidden="1" customHeight="1" outlineLevel="1">
      <c r="A338" s="148"/>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row>
    <row r="339" spans="1:31" ht="12.95" customHeight="1" collapsed="1">
      <c r="A339" s="148"/>
      <c r="B339" s="153"/>
      <c r="C339" s="207"/>
      <c r="D339" s="364"/>
      <c r="E339" s="161"/>
      <c r="F339" s="161"/>
      <c r="G339" s="161"/>
      <c r="H339" s="161"/>
      <c r="I339" s="161"/>
      <c r="J339" s="161"/>
      <c r="K339" s="161"/>
      <c r="L339" s="161"/>
      <c r="M339" s="161"/>
      <c r="N339" s="161"/>
      <c r="O339" s="161"/>
      <c r="P339" s="161"/>
      <c r="Q339" s="174"/>
      <c r="R339" s="161"/>
      <c r="S339" s="161"/>
      <c r="T339" s="161"/>
      <c r="U339" s="194"/>
      <c r="V339" s="161"/>
      <c r="W339" s="161"/>
      <c r="X339" s="161"/>
      <c r="Y339" s="161"/>
      <c r="Z339" s="302"/>
      <c r="AA339" s="161"/>
      <c r="AB339" s="161"/>
      <c r="AC339" s="189"/>
    </row>
    <row r="340" spans="1:31" ht="12.95" customHeight="1" thickBot="1">
      <c r="A340" s="180" t="s">
        <v>303</v>
      </c>
      <c r="B340" s="153"/>
      <c r="C340" s="207"/>
      <c r="D340" s="364"/>
      <c r="E340" s="161"/>
      <c r="F340" s="161"/>
      <c r="G340" s="161"/>
      <c r="H340" s="161"/>
      <c r="I340" s="161"/>
      <c r="J340" s="161"/>
      <c r="K340" s="161"/>
      <c r="L340" s="161"/>
      <c r="M340" s="161"/>
      <c r="N340" s="161"/>
      <c r="O340" s="161"/>
      <c r="P340" s="161">
        <f>P274+P287+P304+P317+P322</f>
        <v>144318964.67361438</v>
      </c>
      <c r="Q340" s="174"/>
      <c r="R340" s="161"/>
      <c r="S340" s="209">
        <f>S274+S287+S291+S304+S317+S319+S320+S322</f>
        <v>71076510.069019228</v>
      </c>
      <c r="T340" s="161"/>
      <c r="U340" s="194"/>
      <c r="V340" s="161"/>
      <c r="W340" s="209">
        <f>W274+W287+W291+W304+W317+W322+W319</f>
        <v>1525117.5800000019</v>
      </c>
      <c r="X340" s="161"/>
      <c r="Y340" s="161">
        <f>Y274+Y287+Y291+Y304+Y317+Y322+Y319+Y320</f>
        <v>72601627.649019226</v>
      </c>
      <c r="Z340" s="302"/>
      <c r="AA340" s="161"/>
      <c r="AB340" s="161"/>
      <c r="AC340" s="189"/>
    </row>
    <row r="341" spans="1:31" ht="12.95" customHeight="1" thickTop="1">
      <c r="A341" s="148"/>
      <c r="B341" s="153"/>
      <c r="C341" s="207"/>
      <c r="D341" s="364"/>
      <c r="E341" s="161"/>
      <c r="F341" s="161"/>
      <c r="G341" s="161"/>
      <c r="H341" s="161"/>
      <c r="I341" s="161"/>
      <c r="J341" s="161"/>
      <c r="K341" s="161"/>
      <c r="L341" s="161"/>
      <c r="M341" s="161"/>
      <c r="N341" s="161"/>
      <c r="O341" s="161"/>
      <c r="P341" s="161"/>
      <c r="Q341" s="174"/>
      <c r="R341" s="161"/>
      <c r="S341" s="161"/>
      <c r="T341" s="161"/>
      <c r="U341" s="194"/>
      <c r="V341" s="161"/>
      <c r="W341" s="161"/>
      <c r="X341" s="161"/>
      <c r="Y341" s="161"/>
      <c r="Z341" s="302"/>
      <c r="AA341" s="161"/>
      <c r="AB341" s="161"/>
      <c r="AC341" s="189"/>
    </row>
    <row r="342" spans="1:31" ht="13.6" hidden="1" customHeight="1">
      <c r="A342" s="148"/>
      <c r="B342" s="367"/>
      <c r="C342" s="207"/>
      <c r="D342" s="162"/>
      <c r="E342" s="161"/>
      <c r="F342" s="161"/>
      <c r="G342" s="161"/>
      <c r="H342" s="161"/>
      <c r="I342" s="161"/>
      <c r="J342" s="161"/>
      <c r="K342" s="161"/>
      <c r="L342" s="161"/>
      <c r="M342" s="161"/>
      <c r="N342" s="161"/>
      <c r="O342" s="161"/>
      <c r="P342" s="210">
        <v>85861285.317462802</v>
      </c>
      <c r="Q342" s="174"/>
      <c r="R342" s="161"/>
      <c r="S342" s="210"/>
      <c r="T342" s="161"/>
      <c r="U342" s="194"/>
      <c r="V342" s="161"/>
      <c r="W342" s="210">
        <v>3133527.41</v>
      </c>
      <c r="X342" s="161"/>
      <c r="Y342" s="210">
        <v>56189509.129886806</v>
      </c>
      <c r="Z342" s="302"/>
      <c r="AA342" s="161"/>
      <c r="AB342" s="161"/>
      <c r="AC342" s="189"/>
    </row>
    <row r="343" spans="1:31" ht="13.6" hidden="1" customHeight="1">
      <c r="A343" s="148"/>
      <c r="B343" s="367"/>
      <c r="C343" s="207"/>
      <c r="D343" s="161"/>
      <c r="E343" s="161"/>
      <c r="F343" s="161"/>
      <c r="G343" s="161"/>
      <c r="H343" s="161"/>
      <c r="I343" s="174"/>
      <c r="J343" s="161"/>
      <c r="K343" s="161"/>
      <c r="L343" s="161"/>
      <c r="M343" s="161"/>
      <c r="N343" s="161"/>
      <c r="O343" s="161"/>
      <c r="P343" s="156">
        <f>P340-P342</f>
        <v>58457679.356151581</v>
      </c>
      <c r="Q343" s="174"/>
      <c r="R343" s="161"/>
      <c r="S343" s="156"/>
      <c r="T343" s="161"/>
      <c r="U343" s="194"/>
      <c r="V343" s="161"/>
      <c r="W343" s="156">
        <f>W340-W342</f>
        <v>-1608409.8299999982</v>
      </c>
      <c r="X343" s="161"/>
      <c r="Y343" s="156">
        <f>Y340-Y342</f>
        <v>16412118.51913242</v>
      </c>
      <c r="Z343" s="302"/>
      <c r="AA343" s="161"/>
      <c r="AB343" s="161"/>
      <c r="AC343" s="189"/>
    </row>
    <row r="344" spans="1:31">
      <c r="C344" s="138" t="s">
        <v>223</v>
      </c>
      <c r="D344" s="211"/>
      <c r="E344" s="211"/>
      <c r="F344" s="211"/>
      <c r="G344" s="211"/>
      <c r="H344" s="211"/>
      <c r="I344" s="182"/>
      <c r="M344" s="182"/>
      <c r="O344" s="182"/>
      <c r="S344" s="182"/>
      <c r="T344" s="368"/>
      <c r="U344" s="157"/>
      <c r="W344" s="182"/>
    </row>
    <row r="345" spans="1:31" ht="8.1999999999999993" customHeight="1">
      <c r="C345" s="211"/>
    </row>
    <row r="346" spans="1:31" ht="53.2" customHeight="1">
      <c r="C346" s="211"/>
      <c r="D346" s="499" t="s">
        <v>222</v>
      </c>
      <c r="E346" s="499"/>
      <c r="F346" s="499"/>
      <c r="G346" s="499"/>
      <c r="H346" s="499"/>
      <c r="I346" s="499"/>
      <c r="J346" s="499"/>
      <c r="K346" s="499"/>
      <c r="L346" s="499"/>
      <c r="M346" s="499"/>
      <c r="N346" s="499"/>
    </row>
    <row r="347" spans="1:31" ht="10.5" customHeight="1">
      <c r="C347" s="211"/>
    </row>
    <row r="348" spans="1:31" ht="39.799999999999997" customHeight="1">
      <c r="C348" s="211"/>
      <c r="D348" s="500" t="s">
        <v>221</v>
      </c>
      <c r="E348" s="500"/>
      <c r="F348" s="500"/>
      <c r="G348" s="500"/>
      <c r="H348" s="500"/>
      <c r="I348" s="500"/>
      <c r="J348" s="500"/>
      <c r="K348" s="500"/>
      <c r="L348" s="500"/>
      <c r="M348" s="500"/>
      <c r="N348" s="500"/>
      <c r="O348" s="182"/>
      <c r="S348" s="162"/>
      <c r="T348" s="369"/>
      <c r="U348" s="157"/>
      <c r="W348" s="182"/>
    </row>
    <row r="349" spans="1:31">
      <c r="C349" s="211"/>
      <c r="D349" s="211"/>
      <c r="E349" s="211"/>
      <c r="F349" s="211"/>
      <c r="G349" s="211"/>
      <c r="H349" s="211"/>
      <c r="I349" s="182"/>
      <c r="O349" s="182"/>
      <c r="S349" s="182"/>
      <c r="T349" s="369"/>
      <c r="U349" s="157"/>
      <c r="W349" s="182"/>
    </row>
    <row r="350" spans="1:31" ht="38.950000000000003" customHeight="1">
      <c r="C350" s="196"/>
      <c r="D350" s="500" t="s">
        <v>220</v>
      </c>
      <c r="E350" s="500"/>
      <c r="F350" s="500"/>
      <c r="G350" s="500"/>
      <c r="H350" s="500"/>
      <c r="I350" s="500"/>
      <c r="J350" s="500"/>
      <c r="K350" s="500"/>
      <c r="L350" s="500"/>
      <c r="M350" s="500"/>
      <c r="N350" s="500"/>
      <c r="O350" s="162"/>
      <c r="P350" s="182"/>
      <c r="R350" s="182"/>
      <c r="S350" s="157"/>
      <c r="T350" s="212"/>
      <c r="W350" s="157"/>
    </row>
    <row r="351" spans="1:31" ht="11.3" customHeight="1">
      <c r="C351" s="196"/>
      <c r="G351" s="211"/>
      <c r="H351" s="211"/>
      <c r="I351" s="182"/>
      <c r="K351" s="212"/>
      <c r="L351" s="212"/>
      <c r="M351" s="212"/>
      <c r="N351" s="212"/>
      <c r="O351" s="182"/>
      <c r="R351" s="212"/>
      <c r="S351" s="212"/>
      <c r="T351" s="212"/>
    </row>
    <row r="352" spans="1:31" ht="27.85" customHeight="1">
      <c r="D352" s="500" t="s">
        <v>219</v>
      </c>
      <c r="E352" s="500"/>
      <c r="F352" s="500"/>
      <c r="G352" s="500"/>
      <c r="H352" s="500"/>
      <c r="I352" s="500"/>
      <c r="J352" s="500"/>
      <c r="K352" s="500"/>
      <c r="L352" s="500"/>
      <c r="M352" s="500"/>
      <c r="N352" s="500"/>
      <c r="P352" s="182"/>
    </row>
    <row r="353" spans="3:19" ht="11.3" customHeight="1">
      <c r="D353" s="304"/>
      <c r="E353" s="304"/>
      <c r="F353" s="304"/>
      <c r="G353" s="304"/>
      <c r="H353" s="304"/>
      <c r="I353" s="304"/>
      <c r="J353" s="304"/>
      <c r="K353" s="304"/>
      <c r="L353" s="304"/>
      <c r="M353" s="304"/>
      <c r="N353" s="304"/>
    </row>
    <row r="354" spans="3:19" ht="52.55" hidden="1" customHeight="1">
      <c r="D354" s="500" t="s">
        <v>218</v>
      </c>
      <c r="E354" s="500"/>
      <c r="F354" s="500"/>
      <c r="G354" s="500"/>
      <c r="H354" s="500"/>
      <c r="I354" s="500"/>
      <c r="J354" s="500"/>
      <c r="K354" s="500"/>
      <c r="L354" s="500"/>
      <c r="M354" s="500"/>
      <c r="N354" s="500"/>
    </row>
    <row r="355" spans="3:19" ht="9" hidden="1" customHeight="1">
      <c r="D355" s="304"/>
      <c r="E355" s="304"/>
      <c r="F355" s="304"/>
      <c r="G355" s="304"/>
      <c r="H355" s="304"/>
      <c r="I355" s="304"/>
      <c r="J355" s="304"/>
      <c r="K355" s="304"/>
      <c r="L355" s="304"/>
      <c r="M355" s="304"/>
      <c r="N355" s="304"/>
    </row>
    <row r="356" spans="3:19" ht="27.85" hidden="1" customHeight="1">
      <c r="D356" s="500" t="s">
        <v>217</v>
      </c>
      <c r="E356" s="500"/>
      <c r="F356" s="500"/>
      <c r="G356" s="500"/>
      <c r="H356" s="500"/>
      <c r="I356" s="500"/>
      <c r="J356" s="500"/>
      <c r="K356" s="500"/>
      <c r="L356" s="500"/>
      <c r="M356" s="500"/>
      <c r="N356" s="500"/>
    </row>
    <row r="357" spans="3:19" ht="9" customHeight="1">
      <c r="D357" s="304"/>
      <c r="E357" s="304"/>
      <c r="F357" s="304"/>
      <c r="G357" s="304"/>
      <c r="H357" s="304"/>
      <c r="I357" s="304"/>
      <c r="J357" s="304"/>
      <c r="K357" s="304"/>
      <c r="L357" s="304"/>
      <c r="M357" s="304"/>
      <c r="N357" s="304"/>
    </row>
    <row r="358" spans="3:19" ht="9" customHeight="1">
      <c r="D358" s="304"/>
      <c r="E358" s="304"/>
      <c r="F358" s="304"/>
      <c r="G358" s="304"/>
      <c r="H358" s="304"/>
      <c r="I358" s="304"/>
      <c r="J358" s="304"/>
      <c r="K358" s="304"/>
      <c r="L358" s="304"/>
      <c r="M358" s="304"/>
      <c r="N358" s="304"/>
    </row>
    <row r="359" spans="3:19" ht="13.6" customHeight="1">
      <c r="D359" s="304"/>
      <c r="E359" s="304"/>
      <c r="F359" s="304"/>
      <c r="G359" s="304"/>
      <c r="H359" s="304"/>
      <c r="I359" s="304"/>
      <c r="J359" s="304"/>
      <c r="K359" s="304"/>
      <c r="L359" s="304"/>
      <c r="M359" s="304"/>
      <c r="N359" s="304"/>
    </row>
    <row r="360" spans="3:19" ht="13.6" customHeight="1">
      <c r="D360" s="304"/>
      <c r="E360" s="304"/>
      <c r="F360" s="304"/>
      <c r="G360" s="304"/>
      <c r="H360" s="304"/>
      <c r="I360" s="304"/>
      <c r="J360" s="304"/>
      <c r="K360" s="304"/>
      <c r="L360" s="304"/>
      <c r="M360" s="304"/>
      <c r="N360" s="304"/>
      <c r="P360" s="182"/>
    </row>
    <row r="361" spans="3:19" ht="13.6" customHeight="1">
      <c r="D361" s="304"/>
      <c r="E361" s="304"/>
      <c r="F361" s="304"/>
      <c r="G361" s="304"/>
      <c r="H361" s="304"/>
      <c r="I361" s="304"/>
      <c r="J361" s="304"/>
      <c r="K361" s="304"/>
      <c r="L361" s="304"/>
      <c r="M361" s="304"/>
      <c r="N361" s="304"/>
      <c r="S361" s="162"/>
    </row>
    <row r="362" spans="3:19">
      <c r="I362" s="138" t="s">
        <v>94</v>
      </c>
      <c r="P362" s="162"/>
      <c r="S362" s="162"/>
    </row>
    <row r="363" spans="3:19">
      <c r="C363" s="138" t="s">
        <v>216</v>
      </c>
      <c r="S363" s="162"/>
    </row>
    <row r="375" spans="4:14" ht="15.05" hidden="1" customHeight="1">
      <c r="D375" s="498" t="s">
        <v>215</v>
      </c>
      <c r="E375" s="498"/>
      <c r="F375" s="498"/>
      <c r="G375" s="498"/>
      <c r="H375" s="498"/>
      <c r="I375" s="498"/>
      <c r="J375" s="498"/>
      <c r="K375" s="498"/>
      <c r="L375" s="498"/>
      <c r="M375" s="498"/>
      <c r="N375" s="498"/>
    </row>
  </sheetData>
  <mergeCells count="51">
    <mergeCell ref="A1:AB1"/>
    <mergeCell ref="A2:AB2"/>
    <mergeCell ref="A3:AB3"/>
    <mergeCell ref="D4:E4"/>
    <mergeCell ref="F4:G4"/>
    <mergeCell ref="H4:I4"/>
    <mergeCell ref="J4:K4"/>
    <mergeCell ref="L4:N4"/>
    <mergeCell ref="O4:P4"/>
    <mergeCell ref="AA4:AB4"/>
    <mergeCell ref="R4:S4"/>
    <mergeCell ref="T4:U4"/>
    <mergeCell ref="V4:W4"/>
    <mergeCell ref="X4:Y4"/>
    <mergeCell ref="D63:E63"/>
    <mergeCell ref="F63:G63"/>
    <mergeCell ref="H63:I63"/>
    <mergeCell ref="J63:K63"/>
    <mergeCell ref="L63:N63"/>
    <mergeCell ref="O63:P63"/>
    <mergeCell ref="R63:S63"/>
    <mergeCell ref="T63:U63"/>
    <mergeCell ref="V63:W63"/>
    <mergeCell ref="X63:Y63"/>
    <mergeCell ref="D74:E74"/>
    <mergeCell ref="F74:G74"/>
    <mergeCell ref="H74:I74"/>
    <mergeCell ref="J74:K74"/>
    <mergeCell ref="X121:Y121"/>
    <mergeCell ref="O74:P74"/>
    <mergeCell ref="R74:S74"/>
    <mergeCell ref="T74:U74"/>
    <mergeCell ref="V74:W74"/>
    <mergeCell ref="X74:Y74"/>
    <mergeCell ref="D121:E121"/>
    <mergeCell ref="F121:G121"/>
    <mergeCell ref="H121:I121"/>
    <mergeCell ref="L74:N74"/>
    <mergeCell ref="O121:P121"/>
    <mergeCell ref="R121:S121"/>
    <mergeCell ref="T121:U121"/>
    <mergeCell ref="V121:W121"/>
    <mergeCell ref="J121:K121"/>
    <mergeCell ref="L121:N121"/>
    <mergeCell ref="D356:N356"/>
    <mergeCell ref="D375:N375"/>
    <mergeCell ref="D346:N346"/>
    <mergeCell ref="D348:N348"/>
    <mergeCell ref="D350:N350"/>
    <mergeCell ref="D352:N352"/>
    <mergeCell ref="D354:N354"/>
  </mergeCells>
  <printOptions horizontalCentered="1"/>
  <pageMargins left="0" right="0" top="0.4" bottom="0.2" header="0.5" footer="0.1"/>
  <pageSetup paperSize="5" scale="57" orientation="landscape" r:id="rId1"/>
  <headerFooter alignWithMargins="0">
    <oddFooter>&amp;R&amp;F &amp;A</oddFooter>
  </headerFooter>
  <rowBreaks count="1" manualBreakCount="1">
    <brk id="319" max="24" man="1"/>
  </rowBreaks>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S27" sqref="S27"/>
    </sheetView>
  </sheetViews>
  <sheetFormatPr defaultRowHeight="12.4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AG52"/>
  <sheetViews>
    <sheetView workbookViewId="0">
      <pane xSplit="4" ySplit="1" topLeftCell="E14" activePane="bottomRight" state="frozen"/>
      <selection activeCell="F28" sqref="F28"/>
      <selection pane="topRight" activeCell="F28" sqref="F28"/>
      <selection pane="bottomLeft" activeCell="F28" sqref="F28"/>
      <selection pane="bottomRight" activeCell="F28" sqref="F28"/>
    </sheetView>
  </sheetViews>
  <sheetFormatPr defaultColWidth="9.125" defaultRowHeight="10.5"/>
  <cols>
    <col min="1" max="1" width="11.625" style="305" customWidth="1"/>
    <col min="2" max="2" width="24.875" style="305" customWidth="1"/>
    <col min="3" max="3" width="12.875" style="305" bestFit="1" customWidth="1"/>
    <col min="4" max="4" width="14.875" style="305" bestFit="1" customWidth="1"/>
    <col min="5" max="7" width="11.375" style="305" bestFit="1" customWidth="1"/>
    <col min="8" max="8" width="20.875" style="305" bestFit="1" customWidth="1"/>
    <col min="9" max="9" width="14" style="305" bestFit="1" customWidth="1"/>
    <col min="10" max="10" width="17.5" style="305" bestFit="1" customWidth="1"/>
    <col min="11" max="11" width="1.375" style="305" customWidth="1"/>
    <col min="12" max="12" width="9.625" style="305" bestFit="1" customWidth="1"/>
    <col min="13" max="16" width="7.625" style="305" bestFit="1" customWidth="1"/>
    <col min="17" max="17" width="6.875" style="305" bestFit="1" customWidth="1"/>
    <col min="18" max="18" width="10.625" style="305" bestFit="1" customWidth="1"/>
    <col min="19" max="19" width="10.5" style="305" bestFit="1" customWidth="1"/>
    <col min="20" max="20" width="10.625" style="305" bestFit="1" customWidth="1"/>
    <col min="21" max="21" width="8" style="305" bestFit="1" customWidth="1"/>
    <col min="22" max="22" width="9.625" style="305" bestFit="1" customWidth="1"/>
    <col min="23" max="23" width="1.625" style="305" customWidth="1"/>
    <col min="24" max="24" width="9.875" style="305" bestFit="1" customWidth="1"/>
    <col min="25" max="26" width="9.125" style="305"/>
    <col min="27" max="27" width="9.125" style="305" customWidth="1"/>
    <col min="28" max="16384" width="9.125" style="305"/>
  </cols>
  <sheetData>
    <row r="1" spans="1:30">
      <c r="A1" s="301" t="s">
        <v>387</v>
      </c>
      <c r="B1" s="299"/>
      <c r="C1" s="299"/>
      <c r="D1" s="299"/>
      <c r="E1" s="299"/>
      <c r="F1" s="299"/>
      <c r="G1" s="299"/>
      <c r="H1" s="299"/>
      <c r="I1" s="299"/>
      <c r="J1" s="299"/>
      <c r="K1" s="443"/>
      <c r="L1" s="443"/>
      <c r="M1" s="443"/>
      <c r="N1" s="443"/>
      <c r="O1" s="443"/>
      <c r="P1" s="443"/>
      <c r="Q1" s="443"/>
      <c r="R1" s="443"/>
      <c r="S1" s="443"/>
      <c r="T1" s="443"/>
      <c r="U1" s="443"/>
      <c r="V1" s="443"/>
    </row>
    <row r="2" spans="1:30">
      <c r="A2" s="7" t="s">
        <v>388</v>
      </c>
      <c r="B2" s="7" t="s">
        <v>389</v>
      </c>
      <c r="C2" s="299"/>
      <c r="D2" s="299"/>
      <c r="E2" s="299"/>
      <c r="F2" s="299"/>
      <c r="G2" s="299"/>
      <c r="H2" s="299"/>
      <c r="I2" s="299"/>
      <c r="J2" s="299"/>
      <c r="K2" s="443"/>
      <c r="L2" s="443"/>
      <c r="M2" s="443"/>
      <c r="N2" s="443"/>
      <c r="O2" s="443"/>
      <c r="P2" s="443"/>
      <c r="Q2" s="443"/>
      <c r="R2" s="443"/>
      <c r="S2" s="443"/>
      <c r="T2" s="443"/>
      <c r="U2" s="443"/>
      <c r="V2" s="443"/>
    </row>
    <row r="3" spans="1:30">
      <c r="A3" s="7" t="s">
        <v>390</v>
      </c>
      <c r="B3" s="7" t="s">
        <v>391</v>
      </c>
      <c r="C3" s="299"/>
      <c r="D3" s="299"/>
      <c r="E3" s="299"/>
      <c r="F3" s="299"/>
      <c r="G3" s="299"/>
      <c r="H3" s="299"/>
      <c r="I3" s="299"/>
      <c r="J3" s="299"/>
      <c r="K3" s="443"/>
      <c r="L3" s="443"/>
      <c r="M3" s="443"/>
      <c r="N3" s="443"/>
      <c r="O3" s="443"/>
      <c r="P3" s="443"/>
      <c r="Q3" s="443"/>
      <c r="R3" s="443"/>
      <c r="S3" s="443"/>
      <c r="T3" s="443"/>
      <c r="U3" s="443"/>
      <c r="V3" s="443"/>
    </row>
    <row r="4" spans="1:30">
      <c r="A4" s="7" t="s">
        <v>392</v>
      </c>
      <c r="B4" s="7" t="s">
        <v>393</v>
      </c>
      <c r="C4" s="299"/>
      <c r="D4" s="299"/>
      <c r="E4" s="299"/>
      <c r="F4" s="299"/>
      <c r="G4" s="299"/>
      <c r="H4" s="299"/>
      <c r="I4" s="299"/>
      <c r="J4" s="299"/>
      <c r="K4" s="443"/>
      <c r="L4" s="443"/>
      <c r="M4" s="443"/>
      <c r="N4" s="443"/>
      <c r="O4" s="443"/>
      <c r="P4" s="443"/>
      <c r="Q4" s="443"/>
      <c r="R4" s="443"/>
      <c r="S4" s="443"/>
      <c r="T4" s="443"/>
      <c r="U4" s="443"/>
      <c r="V4" s="443"/>
    </row>
    <row r="5" spans="1:30">
      <c r="A5" s="7" t="s">
        <v>394</v>
      </c>
      <c r="B5" s="7" t="s">
        <v>395</v>
      </c>
      <c r="C5" s="299"/>
      <c r="D5" s="299"/>
      <c r="E5" s="299"/>
      <c r="F5" s="299"/>
      <c r="G5" s="299"/>
      <c r="H5" s="299"/>
      <c r="I5" s="299"/>
      <c r="J5" s="299"/>
      <c r="K5" s="443"/>
      <c r="L5" s="443"/>
      <c r="M5" s="443"/>
      <c r="N5" s="443"/>
      <c r="O5" s="443"/>
      <c r="P5" s="443"/>
      <c r="Q5" s="443"/>
      <c r="R5" s="443"/>
      <c r="S5" s="443"/>
      <c r="T5" s="443"/>
      <c r="U5" s="443"/>
      <c r="V5" s="443"/>
    </row>
    <row r="6" spans="1:30">
      <c r="A6" s="323" t="s">
        <v>396</v>
      </c>
      <c r="B6" s="323"/>
      <c r="C6" s="323"/>
      <c r="D6" s="323"/>
      <c r="E6" s="323"/>
      <c r="F6" s="323"/>
      <c r="G6" s="323"/>
      <c r="H6" s="323"/>
      <c r="I6" s="323"/>
      <c r="J6" s="323"/>
      <c r="K6" s="443"/>
      <c r="L6" s="443"/>
      <c r="M6" s="443"/>
      <c r="N6" s="443"/>
      <c r="O6" s="443"/>
      <c r="P6" s="443"/>
      <c r="Q6" s="443"/>
      <c r="R6" s="443"/>
      <c r="S6" s="443"/>
      <c r="T6" s="443"/>
      <c r="U6" s="443"/>
      <c r="V6" s="443"/>
    </row>
    <row r="7" spans="1:30">
      <c r="A7" s="323" t="s">
        <v>397</v>
      </c>
      <c r="B7" s="323"/>
      <c r="C7" s="323"/>
      <c r="D7" s="323"/>
      <c r="E7" s="323"/>
      <c r="F7" s="323"/>
      <c r="G7" s="323"/>
      <c r="H7" s="323"/>
      <c r="I7" s="323"/>
      <c r="J7" s="323"/>
      <c r="K7" s="443"/>
      <c r="L7" s="443"/>
      <c r="M7" s="443"/>
      <c r="N7" s="443"/>
      <c r="O7" s="443"/>
      <c r="P7" s="443"/>
      <c r="Q7" s="443"/>
      <c r="R7" s="443"/>
      <c r="S7" s="443"/>
      <c r="T7" s="443"/>
      <c r="U7" s="443"/>
      <c r="V7" s="443"/>
    </row>
    <row r="8" spans="1:30">
      <c r="A8" s="324"/>
      <c r="B8" s="324"/>
      <c r="C8" s="324"/>
      <c r="D8" s="324"/>
      <c r="E8" s="324"/>
      <c r="F8" s="324"/>
      <c r="G8" s="324"/>
      <c r="H8" s="324"/>
      <c r="I8" s="323"/>
      <c r="J8" s="323"/>
      <c r="K8" s="443"/>
      <c r="L8" s="443"/>
      <c r="M8" s="443"/>
      <c r="N8" s="443"/>
      <c r="O8" s="443"/>
      <c r="P8" s="443"/>
      <c r="Q8" s="443"/>
      <c r="R8" s="443"/>
      <c r="S8" s="443"/>
      <c r="T8" s="443"/>
      <c r="U8" s="443"/>
      <c r="V8" s="443"/>
    </row>
    <row r="9" spans="1:30">
      <c r="A9" s="62"/>
      <c r="B9" s="62"/>
      <c r="C9" s="62"/>
      <c r="D9" s="62"/>
      <c r="E9" s="62"/>
      <c r="F9" s="62"/>
      <c r="G9" s="62"/>
      <c r="H9" s="62"/>
      <c r="I9" s="325"/>
      <c r="J9" s="325"/>
      <c r="K9" s="443"/>
      <c r="L9" s="443"/>
      <c r="M9" s="443"/>
      <c r="N9" s="443"/>
      <c r="O9" s="443"/>
      <c r="P9" s="443"/>
      <c r="Q9" s="443"/>
      <c r="R9" s="443"/>
      <c r="S9" s="443"/>
      <c r="T9" s="443"/>
      <c r="U9" s="443"/>
      <c r="V9" s="443"/>
    </row>
    <row r="10" spans="1:30" ht="11.15" thickBot="1">
      <c r="A10" s="62"/>
      <c r="B10" s="62"/>
      <c r="C10" s="62"/>
      <c r="D10" s="62"/>
      <c r="E10" s="62"/>
      <c r="F10" s="62"/>
      <c r="G10" s="62"/>
      <c r="H10" s="62"/>
      <c r="I10" s="325"/>
      <c r="J10" s="325"/>
      <c r="K10" s="443"/>
      <c r="L10" s="443"/>
      <c r="M10" s="443"/>
      <c r="N10" s="443"/>
      <c r="O10" s="443"/>
      <c r="P10" s="443"/>
      <c r="Q10" s="443"/>
      <c r="R10" s="443"/>
      <c r="S10" s="443"/>
      <c r="T10" s="443"/>
      <c r="U10" s="443"/>
      <c r="V10" s="443"/>
    </row>
    <row r="11" spans="1:30">
      <c r="A11" s="444" t="s">
        <v>398</v>
      </c>
      <c r="B11" s="445">
        <v>20569393551.043999</v>
      </c>
      <c r="C11" s="62"/>
      <c r="D11" s="62"/>
      <c r="E11" s="62"/>
      <c r="F11" s="62"/>
      <c r="G11" s="62"/>
      <c r="H11" s="326" t="s">
        <v>399</v>
      </c>
      <c r="I11" s="327"/>
      <c r="J11" s="446">
        <v>20752843063.656998</v>
      </c>
      <c r="K11" s="443"/>
      <c r="L11" s="443"/>
      <c r="M11" s="443"/>
      <c r="N11" s="443"/>
      <c r="O11" s="443"/>
      <c r="P11" s="443"/>
      <c r="Q11" s="443"/>
      <c r="R11" s="443"/>
      <c r="S11" s="443"/>
      <c r="T11" s="443"/>
      <c r="U11" s="443"/>
      <c r="V11" s="443"/>
    </row>
    <row r="12" spans="1:30" ht="11.15" thickBot="1">
      <c r="A12" s="328" t="s">
        <v>400</v>
      </c>
      <c r="B12" s="329"/>
      <c r="C12" s="62"/>
      <c r="D12" s="62"/>
      <c r="E12" s="62"/>
      <c r="F12" s="62"/>
      <c r="G12" s="62"/>
      <c r="H12" s="330" t="s">
        <v>401</v>
      </c>
      <c r="I12" s="30"/>
      <c r="J12" s="314">
        <v>17219744.114929199</v>
      </c>
      <c r="K12" s="443"/>
      <c r="L12" s="443"/>
      <c r="M12" s="443"/>
      <c r="N12" s="443"/>
      <c r="O12" s="443"/>
      <c r="P12" s="443"/>
      <c r="Q12" s="443"/>
      <c r="R12" s="443"/>
      <c r="S12" s="443"/>
      <c r="T12" s="443"/>
      <c r="U12" s="443"/>
      <c r="V12" s="443"/>
    </row>
    <row r="13" spans="1:30" ht="11.15" thickBot="1">
      <c r="A13" s="331" t="s">
        <v>402</v>
      </c>
      <c r="B13" s="447">
        <v>20569393551.043999</v>
      </c>
      <c r="C13" s="62"/>
      <c r="D13" s="62"/>
      <c r="E13" s="62"/>
      <c r="F13" s="62"/>
      <c r="G13" s="62"/>
      <c r="H13" s="332" t="s">
        <v>403</v>
      </c>
      <c r="I13" s="315"/>
      <c r="J13" s="321">
        <v>20770062807.771927</v>
      </c>
      <c r="K13" s="443"/>
      <c r="L13" s="443"/>
      <c r="M13" s="443"/>
      <c r="N13" s="443"/>
      <c r="O13" s="443"/>
      <c r="P13" s="443"/>
      <c r="Q13" s="443"/>
      <c r="R13" s="443"/>
      <c r="S13" s="443"/>
      <c r="T13" s="443"/>
      <c r="U13" s="443"/>
      <c r="V13" s="443"/>
      <c r="Y13" s="448"/>
      <c r="Z13" s="449"/>
      <c r="AA13" s="449"/>
      <c r="AB13" s="449"/>
      <c r="AC13" s="450"/>
      <c r="AD13" s="451"/>
    </row>
    <row r="14" spans="1:30">
      <c r="A14" s="325"/>
      <c r="B14" s="325"/>
      <c r="C14" s="325"/>
      <c r="D14" s="325"/>
      <c r="E14" s="325"/>
      <c r="F14" s="325"/>
      <c r="G14" s="325"/>
      <c r="H14" s="16"/>
      <c r="I14" s="16"/>
      <c r="J14" s="325"/>
      <c r="Y14" s="452" t="s">
        <v>371</v>
      </c>
      <c r="Z14" s="453" t="s">
        <v>366</v>
      </c>
      <c r="AA14" s="453" t="s">
        <v>367</v>
      </c>
      <c r="AB14" s="453" t="s">
        <v>368</v>
      </c>
      <c r="AC14" s="453" t="s">
        <v>369</v>
      </c>
      <c r="AD14" s="454" t="s">
        <v>370</v>
      </c>
    </row>
    <row r="15" spans="1:30">
      <c r="A15" s="325"/>
      <c r="B15" s="325"/>
      <c r="C15" s="325"/>
      <c r="D15" s="325"/>
      <c r="E15" s="325"/>
      <c r="F15" s="325"/>
      <c r="G15" s="325"/>
      <c r="H15" s="325"/>
      <c r="I15" s="325"/>
      <c r="J15" s="325"/>
      <c r="K15" s="443"/>
      <c r="L15" s="443"/>
      <c r="M15" s="443"/>
      <c r="N15" s="443"/>
      <c r="O15" s="443"/>
      <c r="P15" s="443"/>
      <c r="Q15" s="443"/>
      <c r="R15" s="443"/>
      <c r="S15" s="443"/>
      <c r="T15" s="443"/>
      <c r="U15" s="443"/>
      <c r="V15" s="443"/>
      <c r="Y15" s="452" t="s">
        <v>298</v>
      </c>
      <c r="Z15" s="455">
        <f>E15</f>
        <v>0</v>
      </c>
      <c r="AA15" s="455">
        <f>G15</f>
        <v>0</v>
      </c>
      <c r="AB15" s="455">
        <f>I15</f>
        <v>0</v>
      </c>
      <c r="AC15" s="455">
        <f>M15</f>
        <v>0</v>
      </c>
      <c r="AD15" s="456">
        <f>N15</f>
        <v>0</v>
      </c>
    </row>
    <row r="16" spans="1:30" ht="11.15" thickBot="1">
      <c r="A16" s="299"/>
      <c r="B16" s="1"/>
      <c r="C16" s="299"/>
      <c r="D16" s="1"/>
      <c r="E16" s="299"/>
      <c r="F16" s="299"/>
      <c r="G16" s="299"/>
      <c r="H16" s="299"/>
      <c r="I16" s="299"/>
      <c r="J16" s="299"/>
      <c r="K16" s="443"/>
      <c r="L16" s="443"/>
      <c r="M16" s="443"/>
      <c r="N16" s="443"/>
      <c r="O16" s="443"/>
      <c r="P16" s="443"/>
      <c r="Q16" s="443"/>
      <c r="R16" s="443"/>
      <c r="S16" s="443"/>
      <c r="T16" s="443"/>
      <c r="U16" s="443"/>
      <c r="V16" s="443"/>
      <c r="Y16" s="452"/>
      <c r="Z16" s="457"/>
      <c r="AA16" s="457"/>
      <c r="AB16" s="458">
        <f>SUM(Z15:AB15)</f>
        <v>0</v>
      </c>
      <c r="AC16" s="459"/>
      <c r="AD16" s="460">
        <f>SUM(AC15:AD15)</f>
        <v>0</v>
      </c>
    </row>
    <row r="17" spans="1:33" ht="11.15" thickBot="1">
      <c r="A17" s="333" t="s">
        <v>404</v>
      </c>
      <c r="B17" s="334" t="s">
        <v>405</v>
      </c>
      <c r="C17" s="334" t="s">
        <v>406</v>
      </c>
      <c r="D17" s="334" t="s">
        <v>407</v>
      </c>
      <c r="E17" s="334" t="s">
        <v>408</v>
      </c>
      <c r="F17" s="334" t="s">
        <v>409</v>
      </c>
      <c r="G17" s="334" t="s">
        <v>410</v>
      </c>
      <c r="H17" s="334" t="s">
        <v>411</v>
      </c>
      <c r="I17" s="334" t="s">
        <v>412</v>
      </c>
      <c r="J17" s="306" t="s">
        <v>413</v>
      </c>
      <c r="K17" s="443"/>
      <c r="L17" s="443"/>
      <c r="M17" s="443"/>
      <c r="N17" s="443"/>
      <c r="O17" s="443"/>
      <c r="P17" s="443"/>
      <c r="Q17" s="443"/>
      <c r="R17" s="443"/>
      <c r="S17" s="443"/>
      <c r="T17" s="443"/>
      <c r="U17" s="443"/>
      <c r="V17" s="443"/>
      <c r="Y17" s="461"/>
      <c r="Z17" s="462"/>
      <c r="AA17" s="463" t="e">
        <f>(Z15+AA15)/AB16</f>
        <v>#DIV/0!</v>
      </c>
      <c r="AB17" s="463" t="e">
        <f>(AB15)/AB16</f>
        <v>#DIV/0!</v>
      </c>
      <c r="AC17" s="463" t="e">
        <f>(AC15)/AD16</f>
        <v>#DIV/0!</v>
      </c>
      <c r="AD17" s="464" t="e">
        <f>(AD15)/AD16</f>
        <v>#DIV/0!</v>
      </c>
    </row>
    <row r="18" spans="1:33">
      <c r="A18" s="335"/>
      <c r="B18" s="336"/>
      <c r="C18" s="336"/>
      <c r="D18" s="336"/>
      <c r="E18" s="336"/>
      <c r="F18" s="336" t="s">
        <v>94</v>
      </c>
      <c r="G18" s="336" t="s">
        <v>94</v>
      </c>
      <c r="H18" s="336" t="s">
        <v>94</v>
      </c>
      <c r="I18" s="336" t="s">
        <v>414</v>
      </c>
      <c r="J18" s="307" t="s">
        <v>415</v>
      </c>
      <c r="K18" s="465"/>
      <c r="L18" s="465"/>
      <c r="M18" s="465"/>
      <c r="N18" s="465"/>
      <c r="O18" s="465"/>
      <c r="P18" s="465"/>
      <c r="Q18" s="465"/>
      <c r="R18" s="465"/>
      <c r="S18" s="465"/>
      <c r="T18" s="465"/>
      <c r="U18" s="465"/>
      <c r="V18" s="465"/>
      <c r="W18" s="465"/>
      <c r="X18" s="465"/>
      <c r="Y18" s="466"/>
      <c r="Z18" s="466"/>
      <c r="AA18" s="466"/>
      <c r="AB18" s="466"/>
      <c r="AC18" s="465"/>
      <c r="AD18" s="465"/>
      <c r="AE18" s="465"/>
      <c r="AF18" s="465"/>
      <c r="AG18" s="465"/>
    </row>
    <row r="19" spans="1:33">
      <c r="A19" s="335"/>
      <c r="B19" s="336" t="s">
        <v>416</v>
      </c>
      <c r="C19" s="336" t="s">
        <v>417</v>
      </c>
      <c r="D19" s="336" t="s">
        <v>417</v>
      </c>
      <c r="E19" s="336" t="s">
        <v>418</v>
      </c>
      <c r="F19" s="336" t="s">
        <v>414</v>
      </c>
      <c r="G19" s="336" t="s">
        <v>419</v>
      </c>
      <c r="H19" s="336" t="s">
        <v>417</v>
      </c>
      <c r="I19" s="336" t="s">
        <v>420</v>
      </c>
      <c r="J19" s="307" t="s">
        <v>421</v>
      </c>
    </row>
    <row r="20" spans="1:33">
      <c r="A20" s="335" t="s">
        <v>422</v>
      </c>
      <c r="B20" s="336" t="s">
        <v>423</v>
      </c>
      <c r="C20" s="336" t="s">
        <v>416</v>
      </c>
      <c r="D20" s="336" t="s">
        <v>117</v>
      </c>
      <c r="E20" s="336" t="s">
        <v>414</v>
      </c>
      <c r="F20" s="336" t="s">
        <v>424</v>
      </c>
      <c r="G20" s="336" t="s">
        <v>425</v>
      </c>
      <c r="H20" s="336" t="s">
        <v>426</v>
      </c>
      <c r="I20" s="336" t="s">
        <v>427</v>
      </c>
      <c r="J20" s="307" t="s">
        <v>414</v>
      </c>
      <c r="K20" s="443"/>
      <c r="L20" s="443"/>
      <c r="M20" s="443"/>
      <c r="N20" s="443"/>
      <c r="O20" s="443"/>
      <c r="P20" s="443"/>
      <c r="Q20" s="443"/>
      <c r="R20" s="443"/>
      <c r="S20" s="443"/>
      <c r="T20" s="443"/>
      <c r="U20" s="443"/>
      <c r="V20" s="443"/>
    </row>
    <row r="21" spans="1:33">
      <c r="A21" s="337"/>
      <c r="B21" s="14"/>
      <c r="C21" s="336" t="s">
        <v>117</v>
      </c>
      <c r="D21" s="336" t="s">
        <v>425</v>
      </c>
      <c r="E21" s="336" t="s">
        <v>424</v>
      </c>
      <c r="F21" s="336" t="s">
        <v>428</v>
      </c>
      <c r="G21" s="336" t="s">
        <v>429</v>
      </c>
      <c r="H21" s="336" t="s">
        <v>425</v>
      </c>
      <c r="I21" s="336" t="s">
        <v>430</v>
      </c>
      <c r="J21" s="307" t="s">
        <v>430</v>
      </c>
      <c r="K21" s="443"/>
      <c r="L21" s="443"/>
      <c r="M21" s="443"/>
      <c r="N21" s="443"/>
      <c r="O21" s="443"/>
      <c r="P21" s="443"/>
      <c r="Q21" s="443"/>
      <c r="R21" s="443"/>
      <c r="S21" s="443"/>
      <c r="T21" s="443"/>
      <c r="U21" s="443"/>
      <c r="V21" s="443"/>
    </row>
    <row r="22" spans="1:33">
      <c r="A22" s="337"/>
      <c r="B22" s="14"/>
      <c r="C22" s="30"/>
      <c r="D22" s="336" t="s">
        <v>431</v>
      </c>
      <c r="E22" s="336"/>
      <c r="F22" s="14"/>
      <c r="G22" s="336"/>
      <c r="H22" s="336"/>
      <c r="I22" s="336"/>
      <c r="J22" s="307"/>
      <c r="K22" s="443"/>
      <c r="L22" s="443"/>
      <c r="M22" s="443"/>
      <c r="N22" s="443"/>
      <c r="O22" s="443"/>
      <c r="P22" s="443"/>
      <c r="Q22" s="443"/>
      <c r="R22" s="443"/>
      <c r="S22" s="443"/>
      <c r="T22" s="443"/>
      <c r="U22" s="443"/>
      <c r="V22" s="443"/>
    </row>
    <row r="23" spans="1:33">
      <c r="A23" s="338"/>
      <c r="B23" s="20" t="s">
        <v>432</v>
      </c>
      <c r="C23" s="30"/>
      <c r="D23" s="30"/>
      <c r="E23" s="30" t="s">
        <v>433</v>
      </c>
      <c r="F23" s="21" t="s">
        <v>434</v>
      </c>
      <c r="G23" s="21" t="s">
        <v>435</v>
      </c>
      <c r="H23" s="21" t="s">
        <v>436</v>
      </c>
      <c r="I23" s="30" t="s">
        <v>437</v>
      </c>
      <c r="J23" s="308" t="s">
        <v>438</v>
      </c>
      <c r="K23" s="443"/>
      <c r="L23" s="443"/>
      <c r="M23" s="443"/>
      <c r="N23" s="443"/>
      <c r="O23" s="443"/>
      <c r="P23" s="443"/>
      <c r="Q23" s="443"/>
      <c r="R23" s="443"/>
      <c r="S23" s="443"/>
      <c r="T23" s="443"/>
      <c r="U23" s="443"/>
      <c r="V23" s="443"/>
    </row>
    <row r="24" spans="1:33">
      <c r="A24" s="339" t="s">
        <v>439</v>
      </c>
      <c r="B24" s="312" t="s">
        <v>439</v>
      </c>
      <c r="C24" s="312" t="s">
        <v>439</v>
      </c>
      <c r="D24" s="312" t="s">
        <v>439</v>
      </c>
      <c r="E24" s="312" t="s">
        <v>439</v>
      </c>
      <c r="F24" s="312" t="s">
        <v>439</v>
      </c>
      <c r="G24" s="312" t="s">
        <v>439</v>
      </c>
      <c r="H24" s="312" t="s">
        <v>439</v>
      </c>
      <c r="I24" s="312" t="s">
        <v>440</v>
      </c>
      <c r="J24" s="309" t="s">
        <v>441</v>
      </c>
      <c r="K24" s="443"/>
      <c r="L24" s="443"/>
      <c r="M24" s="443"/>
      <c r="N24" s="443"/>
      <c r="O24" s="443"/>
      <c r="P24" s="443"/>
      <c r="Q24" s="443"/>
      <c r="R24" s="443"/>
      <c r="S24" s="443"/>
      <c r="T24" s="443"/>
      <c r="U24" s="443"/>
      <c r="V24" s="443"/>
    </row>
    <row r="25" spans="1:33">
      <c r="A25" s="340" t="s">
        <v>442</v>
      </c>
      <c r="B25" s="310">
        <v>11333893561.820002</v>
      </c>
      <c r="C25" s="310">
        <f>B25+D25</f>
        <v>11380868856.118776</v>
      </c>
      <c r="D25" s="310">
        <v>46975294.298774213</v>
      </c>
      <c r="E25" s="467">
        <v>8.2024710939908874E-2</v>
      </c>
      <c r="F25" s="341">
        <f>G25-D25</f>
        <v>4197427.7326346114</v>
      </c>
      <c r="G25" s="341">
        <f>D25/(1-E25)</f>
        <v>51172722.031408824</v>
      </c>
      <c r="H25" s="341">
        <f t="shared" ref="H25:H37" si="0">(G25/$G$36)*$B$9</f>
        <v>0</v>
      </c>
      <c r="I25" s="341">
        <v>11289690774.498602</v>
      </c>
      <c r="J25" s="311">
        <f t="shared" ref="J25:J37" si="1">H25+I25</f>
        <v>11289690774.498602</v>
      </c>
      <c r="K25" s="443"/>
      <c r="L25" s="443"/>
      <c r="M25" s="443"/>
      <c r="N25" s="443"/>
      <c r="O25" s="443"/>
      <c r="P25" s="443"/>
      <c r="Q25" s="443"/>
      <c r="R25" s="443"/>
      <c r="S25" s="443"/>
      <c r="T25" s="443"/>
      <c r="U25" s="443"/>
      <c r="V25" s="443"/>
    </row>
    <row r="26" spans="1:33">
      <c r="A26" s="342">
        <v>24</v>
      </c>
      <c r="B26" s="310">
        <v>2662847990.6500006</v>
      </c>
      <c r="C26" s="310">
        <f t="shared" ref="C26:C37" si="2">B26+D26</f>
        <v>2651640432.3465004</v>
      </c>
      <c r="D26" s="310">
        <v>-11207558.303500233</v>
      </c>
      <c r="E26" s="467">
        <v>8.1348349945442808E-2</v>
      </c>
      <c r="F26" s="341">
        <f t="shared" ref="F26:F37" si="3">G26-D26</f>
        <v>-992450.59305444546</v>
      </c>
      <c r="G26" s="341">
        <f t="shared" ref="G26:G37" si="4">D26/(1-E26)</f>
        <v>-12200008.896554679</v>
      </c>
      <c r="H26" s="341">
        <f t="shared" si="0"/>
        <v>0</v>
      </c>
      <c r="I26" s="341">
        <v>2650509853.8373485</v>
      </c>
      <c r="J26" s="311">
        <f t="shared" si="1"/>
        <v>2650509853.8373485</v>
      </c>
      <c r="K26" s="443"/>
      <c r="L26" s="443"/>
      <c r="M26" s="443"/>
      <c r="N26" s="443"/>
      <c r="O26" s="443"/>
      <c r="P26" s="443"/>
      <c r="Q26" s="443"/>
      <c r="R26" s="443"/>
      <c r="S26" s="443"/>
      <c r="T26" s="443"/>
      <c r="U26" s="443"/>
      <c r="V26" s="443"/>
    </row>
    <row r="27" spans="1:33">
      <c r="A27" s="342">
        <v>25</v>
      </c>
      <c r="B27" s="310">
        <v>2862860606.7139997</v>
      </c>
      <c r="C27" s="310">
        <f t="shared" si="2"/>
        <v>2852763362.9733901</v>
      </c>
      <c r="D27" s="310">
        <v>-10097243.740609409</v>
      </c>
      <c r="E27" s="467">
        <v>8.0943192109640391E-2</v>
      </c>
      <c r="F27" s="341">
        <f t="shared" si="3"/>
        <v>-889284.68061738461</v>
      </c>
      <c r="G27" s="341">
        <f t="shared" si="4"/>
        <v>-10986528.421226794</v>
      </c>
      <c r="H27" s="341">
        <f t="shared" si="0"/>
        <v>0</v>
      </c>
      <c r="I27" s="341">
        <v>2848339505.8642573</v>
      </c>
      <c r="J27" s="311">
        <f t="shared" si="1"/>
        <v>2848339505.8642573</v>
      </c>
      <c r="K27" s="443"/>
      <c r="L27" s="468">
        <f>J27/SUM(J27,J29)</f>
        <v>0.99468822661204781</v>
      </c>
      <c r="M27" s="443"/>
      <c r="N27" s="443"/>
      <c r="O27" s="443"/>
      <c r="P27" s="443"/>
      <c r="Q27" s="443"/>
      <c r="R27" s="443"/>
      <c r="S27" s="443"/>
      <c r="T27" s="443"/>
      <c r="U27" s="443"/>
      <c r="V27" s="443"/>
    </row>
    <row r="28" spans="1:33">
      <c r="A28" s="342">
        <v>26</v>
      </c>
      <c r="B28" s="310">
        <v>1760174877.8359997</v>
      </c>
      <c r="C28" s="310">
        <f t="shared" si="2"/>
        <v>1751196162.757659</v>
      </c>
      <c r="D28" s="310">
        <v>-8978715.0783408284</v>
      </c>
      <c r="E28" s="467">
        <v>8.1121123094729006E-2</v>
      </c>
      <c r="F28" s="341">
        <f t="shared" si="3"/>
        <v>-792665.35493303463</v>
      </c>
      <c r="G28" s="341">
        <f t="shared" si="4"/>
        <v>-9771380.433273863</v>
      </c>
      <c r="H28" s="341">
        <f t="shared" si="0"/>
        <v>0</v>
      </c>
      <c r="I28" s="341">
        <v>1761654196.4658761</v>
      </c>
      <c r="J28" s="311">
        <f t="shared" si="1"/>
        <v>1761654196.4658761</v>
      </c>
      <c r="K28" s="443"/>
      <c r="L28" s="468"/>
      <c r="M28" s="443"/>
      <c r="N28" s="443"/>
      <c r="O28" s="443"/>
      <c r="P28" s="443"/>
      <c r="Q28" s="443"/>
      <c r="R28" s="443"/>
      <c r="S28" s="443"/>
      <c r="T28" s="443"/>
      <c r="U28" s="443"/>
      <c r="V28" s="443"/>
    </row>
    <row r="29" spans="1:33">
      <c r="A29" s="342">
        <v>29</v>
      </c>
      <c r="B29" s="310">
        <v>15293727.311000001</v>
      </c>
      <c r="C29" s="310">
        <f t="shared" si="2"/>
        <v>15293727.311000001</v>
      </c>
      <c r="D29" s="310">
        <v>0</v>
      </c>
      <c r="E29" s="467">
        <v>8.0603270012171546E-2</v>
      </c>
      <c r="F29" s="341">
        <f t="shared" si="3"/>
        <v>0</v>
      </c>
      <c r="G29" s="341">
        <f t="shared" si="4"/>
        <v>0</v>
      </c>
      <c r="H29" s="341">
        <f t="shared" si="0"/>
        <v>0</v>
      </c>
      <c r="I29" s="341">
        <v>15210528.869569011</v>
      </c>
      <c r="J29" s="311">
        <f t="shared" si="1"/>
        <v>15210528.869569011</v>
      </c>
      <c r="K29" s="443"/>
      <c r="L29" s="468">
        <f>J29/SUM(J27,J29)</f>
        <v>5.3117733879522958E-3</v>
      </c>
      <c r="M29" s="443"/>
      <c r="N29" s="443"/>
      <c r="O29" s="443"/>
      <c r="P29" s="443"/>
      <c r="Q29" s="443"/>
      <c r="R29" s="443"/>
      <c r="S29" s="443"/>
      <c r="T29" s="443"/>
      <c r="U29" s="443"/>
      <c r="V29" s="443"/>
    </row>
    <row r="30" spans="1:33" ht="11.15" thickBot="1">
      <c r="A30" s="340">
        <v>31</v>
      </c>
      <c r="B30" s="310">
        <v>1309927368.9960001</v>
      </c>
      <c r="C30" s="310">
        <f t="shared" si="2"/>
        <v>1308355531.0196364</v>
      </c>
      <c r="D30" s="310">
        <v>-1571837.9763636824</v>
      </c>
      <c r="E30" s="467">
        <v>3.788843849660907E-2</v>
      </c>
      <c r="F30" s="341">
        <f t="shared" si="3"/>
        <v>-61899.772206281545</v>
      </c>
      <c r="G30" s="341">
        <f t="shared" si="4"/>
        <v>-1633737.748569964</v>
      </c>
      <c r="H30" s="341">
        <f t="shared" si="0"/>
        <v>0</v>
      </c>
      <c r="I30" s="341">
        <v>1244960837.6746433</v>
      </c>
      <c r="J30" s="311">
        <f t="shared" si="1"/>
        <v>1244960837.6746433</v>
      </c>
      <c r="K30" s="443"/>
      <c r="L30" s="469">
        <f>SUM(L27:L29)</f>
        <v>1</v>
      </c>
      <c r="M30" s="443"/>
      <c r="N30" s="443"/>
      <c r="O30" s="443"/>
      <c r="P30" s="443"/>
      <c r="Q30" s="443"/>
      <c r="R30" s="443"/>
      <c r="S30" s="443"/>
      <c r="T30" s="443"/>
      <c r="U30" s="443"/>
      <c r="V30" s="443"/>
    </row>
    <row r="31" spans="1:33" ht="11.15" thickTop="1">
      <c r="A31" s="340">
        <v>35</v>
      </c>
      <c r="B31" s="310">
        <v>4387644</v>
      </c>
      <c r="C31" s="310">
        <f t="shared" si="2"/>
        <v>4387644</v>
      </c>
      <c r="D31" s="310">
        <v>0</v>
      </c>
      <c r="E31" s="467">
        <v>3.7075057733289091E-2</v>
      </c>
      <c r="F31" s="341">
        <f t="shared" si="3"/>
        <v>0</v>
      </c>
      <c r="G31" s="341">
        <f t="shared" si="4"/>
        <v>0</v>
      </c>
      <c r="H31" s="341">
        <f t="shared" si="0"/>
        <v>0</v>
      </c>
      <c r="I31" s="341">
        <v>4166514.0850937385</v>
      </c>
      <c r="J31" s="311">
        <f t="shared" si="1"/>
        <v>4166514.0850937385</v>
      </c>
      <c r="K31" s="443"/>
      <c r="L31" s="443"/>
      <c r="M31" s="443"/>
      <c r="N31" s="443"/>
      <c r="O31" s="443"/>
      <c r="P31" s="443"/>
      <c r="Q31" s="443"/>
      <c r="R31" s="443"/>
      <c r="S31" s="443"/>
      <c r="T31" s="443"/>
      <c r="U31" s="443"/>
      <c r="V31" s="443"/>
    </row>
    <row r="32" spans="1:33">
      <c r="A32" s="340">
        <v>40</v>
      </c>
      <c r="B32" s="310">
        <v>-1.3999999985098839</v>
      </c>
      <c r="C32" s="310"/>
      <c r="D32" s="310">
        <v>0</v>
      </c>
      <c r="E32" s="467">
        <v>0</v>
      </c>
      <c r="F32" s="341"/>
      <c r="G32" s="341"/>
      <c r="H32" s="341"/>
      <c r="I32" s="341">
        <v>0</v>
      </c>
      <c r="J32" s="311"/>
      <c r="K32" s="443"/>
      <c r="L32" s="443"/>
      <c r="M32" s="443"/>
      <c r="N32" s="443"/>
      <c r="O32" s="443"/>
      <c r="P32" s="443"/>
      <c r="Q32" s="443"/>
      <c r="R32" s="443"/>
      <c r="S32" s="443"/>
      <c r="T32" s="443"/>
      <c r="U32" s="443"/>
      <c r="V32" s="443"/>
    </row>
    <row r="33" spans="1:33">
      <c r="A33" s="342">
        <v>43</v>
      </c>
      <c r="B33" s="310">
        <v>112161995.85999998</v>
      </c>
      <c r="C33" s="310">
        <f t="shared" si="2"/>
        <v>114187892.12300478</v>
      </c>
      <c r="D33" s="310">
        <v>2025896.2630047973</v>
      </c>
      <c r="E33" s="467">
        <v>3.7475762723633239E-2</v>
      </c>
      <c r="F33" s="341">
        <f t="shared" si="3"/>
        <v>78878.021679639118</v>
      </c>
      <c r="G33" s="341">
        <f t="shared" si="4"/>
        <v>2104774.2846844364</v>
      </c>
      <c r="H33" s="341">
        <f t="shared" si="0"/>
        <v>0</v>
      </c>
      <c r="I33" s="341">
        <v>106553558.62246363</v>
      </c>
      <c r="J33" s="311">
        <f t="shared" si="1"/>
        <v>106553558.62246363</v>
      </c>
    </row>
    <row r="34" spans="1:33">
      <c r="A34" s="342">
        <v>46</v>
      </c>
      <c r="B34" s="310">
        <v>100810050.162</v>
      </c>
      <c r="C34" s="310">
        <f t="shared" si="2"/>
        <v>100810050.162</v>
      </c>
      <c r="D34" s="310">
        <v>0</v>
      </c>
      <c r="E34" s="467">
        <v>1.73852288627847E-2</v>
      </c>
      <c r="F34" s="341">
        <f t="shared" si="3"/>
        <v>0</v>
      </c>
      <c r="G34" s="341">
        <f t="shared" si="4"/>
        <v>0</v>
      </c>
      <c r="H34" s="341">
        <f t="shared" si="0"/>
        <v>0</v>
      </c>
      <c r="I34" s="341">
        <v>93811148.646427751</v>
      </c>
      <c r="J34" s="311">
        <f t="shared" si="1"/>
        <v>93811148.646427751</v>
      </c>
      <c r="L34" s="468">
        <f>J34/SUM(J34:J35)</f>
        <v>0.16416449413585385</v>
      </c>
    </row>
    <row r="35" spans="1:33">
      <c r="A35" s="342">
        <v>49</v>
      </c>
      <c r="B35" s="310">
        <v>513293734.70800006</v>
      </c>
      <c r="C35" s="310">
        <f t="shared" si="2"/>
        <v>513293734.70800006</v>
      </c>
      <c r="D35" s="310">
        <v>0</v>
      </c>
      <c r="E35" s="467">
        <v>1.7338737462975269E-2</v>
      </c>
      <c r="F35" s="341">
        <f t="shared" si="3"/>
        <v>0</v>
      </c>
      <c r="G35" s="341">
        <f t="shared" si="4"/>
        <v>0</v>
      </c>
      <c r="H35" s="341">
        <f t="shared" si="0"/>
        <v>0</v>
      </c>
      <c r="I35" s="341">
        <v>477634882.60558343</v>
      </c>
      <c r="J35" s="311">
        <f t="shared" si="1"/>
        <v>477634882.60558343</v>
      </c>
      <c r="K35" s="443"/>
      <c r="L35" s="468">
        <f>J35/SUM(J34:J35)</f>
        <v>0.83583550586414612</v>
      </c>
      <c r="M35" s="443"/>
      <c r="N35" s="443"/>
      <c r="O35" s="443"/>
      <c r="P35" s="443"/>
      <c r="Q35" s="443"/>
      <c r="R35" s="443"/>
      <c r="S35" s="443"/>
      <c r="T35" s="443"/>
      <c r="U35" s="443"/>
      <c r="V35" s="443"/>
    </row>
    <row r="36" spans="1:33" ht="11.15" thickBot="1">
      <c r="A36" s="342" t="s">
        <v>443</v>
      </c>
      <c r="B36" s="310">
        <v>7298620</v>
      </c>
      <c r="C36" s="310">
        <f t="shared" si="2"/>
        <v>7372527.2519573001</v>
      </c>
      <c r="D36" s="310">
        <v>73907.251957299784</v>
      </c>
      <c r="E36" s="467">
        <v>3.8409510307216045E-2</v>
      </c>
      <c r="F36" s="341">
        <f t="shared" si="3"/>
        <v>2952.1312723661249</v>
      </c>
      <c r="G36" s="341">
        <f t="shared" si="4"/>
        <v>76859.383229665909</v>
      </c>
      <c r="H36" s="341">
        <f t="shared" si="0"/>
        <v>0</v>
      </c>
      <c r="I36" s="341">
        <v>6940399.9973075157</v>
      </c>
      <c r="J36" s="311">
        <f t="shared" si="1"/>
        <v>6940399.9973075157</v>
      </c>
      <c r="K36" s="465"/>
      <c r="L36" s="469">
        <f>SUM(L34:L35)</f>
        <v>1</v>
      </c>
      <c r="M36" s="465"/>
      <c r="N36" s="465"/>
      <c r="O36" s="465"/>
      <c r="P36" s="465"/>
      <c r="Q36" s="465"/>
      <c r="R36" s="465"/>
      <c r="S36" s="465"/>
      <c r="T36" s="465"/>
      <c r="U36" s="465"/>
      <c r="V36" s="465"/>
    </row>
    <row r="37" spans="1:33" ht="11.15" thickTop="1">
      <c r="A37" s="340" t="s">
        <v>444</v>
      </c>
      <c r="B37" s="310">
        <v>69892887</v>
      </c>
      <c r="C37" s="310">
        <f t="shared" si="2"/>
        <v>69892887</v>
      </c>
      <c r="D37" s="310">
        <v>0</v>
      </c>
      <c r="E37" s="467">
        <v>8.5977138420629665E-2</v>
      </c>
      <c r="F37" s="341">
        <f t="shared" si="3"/>
        <v>0</v>
      </c>
      <c r="G37" s="341">
        <f t="shared" si="4"/>
        <v>0</v>
      </c>
      <c r="H37" s="341">
        <f t="shared" si="0"/>
        <v>0</v>
      </c>
      <c r="I37" s="341">
        <v>69921349.876824558</v>
      </c>
      <c r="J37" s="311">
        <f t="shared" si="1"/>
        <v>69921349.876824558</v>
      </c>
      <c r="K37" s="443"/>
      <c r="L37" s="443"/>
      <c r="M37" s="443"/>
      <c r="N37" s="443"/>
      <c r="O37" s="443"/>
      <c r="P37" s="443"/>
      <c r="Q37" s="443"/>
      <c r="R37" s="443"/>
      <c r="S37" s="443"/>
      <c r="T37" s="443"/>
      <c r="U37" s="443"/>
      <c r="V37" s="443"/>
    </row>
    <row r="38" spans="1:33">
      <c r="A38" s="339" t="s">
        <v>439</v>
      </c>
      <c r="B38" s="312" t="s">
        <v>439</v>
      </c>
      <c r="C38" s="312" t="s">
        <v>439</v>
      </c>
      <c r="D38" s="312" t="s">
        <v>439</v>
      </c>
      <c r="E38" s="312" t="s">
        <v>439</v>
      </c>
      <c r="F38" s="312" t="s">
        <v>439</v>
      </c>
      <c r="G38" s="312" t="s">
        <v>439</v>
      </c>
      <c r="H38" s="312" t="s">
        <v>439</v>
      </c>
      <c r="I38" s="312" t="s">
        <v>440</v>
      </c>
      <c r="J38" s="309" t="s">
        <v>441</v>
      </c>
      <c r="K38" s="443"/>
      <c r="L38" s="443"/>
      <c r="M38" s="443"/>
      <c r="N38" s="443"/>
      <c r="O38" s="443"/>
      <c r="P38" s="443"/>
      <c r="Q38" s="443"/>
      <c r="R38" s="443"/>
      <c r="S38" s="443"/>
      <c r="T38" s="443"/>
      <c r="U38" s="443"/>
      <c r="V38" s="443"/>
    </row>
    <row r="39" spans="1:33">
      <c r="A39" s="338" t="s">
        <v>10</v>
      </c>
      <c r="B39" s="313">
        <f>SUM(B25:B37)</f>
        <v>20752843063.656998</v>
      </c>
      <c r="C39" s="313">
        <f>SUM(C25:C37)</f>
        <v>20770062807.771927</v>
      </c>
      <c r="D39" s="313">
        <f>C39-B39</f>
        <v>17219744.114929199</v>
      </c>
      <c r="E39" s="313"/>
      <c r="F39" s="313">
        <f>SUM(F25:F37)</f>
        <v>1542957.4847754703</v>
      </c>
      <c r="G39" s="313">
        <f>SUM(G25:G37)</f>
        <v>18762700.199697629</v>
      </c>
      <c r="H39" s="313">
        <f>B12</f>
        <v>0</v>
      </c>
      <c r="I39" s="343">
        <f>SUM(I25:I37)</f>
        <v>20569393551.043995</v>
      </c>
      <c r="J39" s="314">
        <f>SUM(J25:J37)</f>
        <v>20569393551.043995</v>
      </c>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row>
    <row r="40" spans="1:33" ht="11.15" thickBot="1">
      <c r="A40" s="344"/>
      <c r="B40" s="315"/>
      <c r="C40" s="315"/>
      <c r="D40" s="345"/>
      <c r="E40" s="315"/>
      <c r="F40" s="315"/>
      <c r="G40" s="315"/>
      <c r="H40" s="345"/>
      <c r="I40" s="315"/>
      <c r="J40" s="316"/>
    </row>
    <row r="41" spans="1:33">
      <c r="A41" s="299"/>
      <c r="B41" s="299"/>
      <c r="C41" s="299"/>
      <c r="D41" s="299"/>
      <c r="E41" s="299"/>
      <c r="F41" s="299"/>
      <c r="G41" s="299"/>
      <c r="H41" s="299"/>
      <c r="I41" s="299"/>
      <c r="J41" s="299"/>
      <c r="K41" s="443"/>
      <c r="L41" s="443"/>
      <c r="M41" s="443"/>
      <c r="N41" s="443"/>
      <c r="O41" s="443"/>
      <c r="P41" s="443"/>
      <c r="Q41" s="443"/>
      <c r="R41" s="443"/>
      <c r="S41" s="443"/>
      <c r="T41" s="443"/>
      <c r="U41" s="443"/>
      <c r="V41" s="443"/>
    </row>
    <row r="42" spans="1:33">
      <c r="A42" s="299"/>
      <c r="B42" s="299"/>
      <c r="C42" s="299"/>
      <c r="D42" s="299"/>
      <c r="E42" s="299"/>
      <c r="F42" s="299"/>
      <c r="G42" s="299"/>
      <c r="H42" s="299"/>
      <c r="I42" s="299"/>
      <c r="J42" s="299"/>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row>
    <row r="43" spans="1:33" ht="11.15" thickBot="1">
      <c r="A43" s="346" t="s">
        <v>445</v>
      </c>
      <c r="B43" s="299"/>
      <c r="C43" s="299"/>
      <c r="D43" s="299"/>
      <c r="E43" s="299"/>
      <c r="F43" s="299"/>
      <c r="G43" s="299"/>
      <c r="H43" s="299"/>
      <c r="I43" s="299"/>
      <c r="J43" s="299"/>
    </row>
    <row r="44" spans="1:33">
      <c r="A44" s="347">
        <v>459</v>
      </c>
      <c r="B44" s="310">
        <v>295459725</v>
      </c>
      <c r="C44" s="317">
        <f>B44+D44</f>
        <v>295459725</v>
      </c>
      <c r="D44" s="310">
        <v>0</v>
      </c>
      <c r="E44" s="467">
        <v>1.7090635461895796E-2</v>
      </c>
      <c r="F44" s="348">
        <f t="shared" ref="F44:F47" si="5">D44*E44</f>
        <v>0</v>
      </c>
      <c r="G44" s="348">
        <f>D44+F44</f>
        <v>0</v>
      </c>
      <c r="H44" s="348">
        <f>G44</f>
        <v>0</v>
      </c>
      <c r="I44" s="341">
        <v>300597120.8127054</v>
      </c>
      <c r="J44" s="318">
        <f>H44+I44</f>
        <v>300597120.8127054</v>
      </c>
    </row>
    <row r="45" spans="1:33">
      <c r="A45" s="342" t="s">
        <v>446</v>
      </c>
      <c r="B45" s="310">
        <v>1629551277</v>
      </c>
      <c r="C45" s="310">
        <f t="shared" ref="C45" si="6">B45+D45</f>
        <v>1629551277</v>
      </c>
      <c r="D45" s="310">
        <v>0</v>
      </c>
      <c r="E45" s="467">
        <v>1.6815591542711214E-2</v>
      </c>
      <c r="F45" s="341">
        <f t="shared" si="5"/>
        <v>0</v>
      </c>
      <c r="G45" s="341">
        <f>D45+F45</f>
        <v>0</v>
      </c>
      <c r="H45" s="349">
        <f t="shared" ref="H45:H47" si="7">G45</f>
        <v>0</v>
      </c>
      <c r="I45" s="341">
        <v>1657421805.0883489</v>
      </c>
      <c r="J45" s="311">
        <f t="shared" ref="J45:J47" si="8">H45+I45</f>
        <v>1657421805.0883489</v>
      </c>
    </row>
    <row r="46" spans="1:33">
      <c r="A46" s="342" t="s">
        <v>447</v>
      </c>
      <c r="B46" s="310">
        <v>20203165</v>
      </c>
      <c r="C46" s="310">
        <f>B46+D46</f>
        <v>20203165</v>
      </c>
      <c r="D46" s="310">
        <v>0</v>
      </c>
      <c r="E46" s="467">
        <v>3.1507296400067095E-2</v>
      </c>
      <c r="F46" s="341">
        <f t="shared" si="5"/>
        <v>0</v>
      </c>
      <c r="G46" s="341">
        <f>D46+F46</f>
        <v>0</v>
      </c>
      <c r="H46" s="349">
        <f t="shared" si="7"/>
        <v>0</v>
      </c>
      <c r="I46" s="341">
        <v>20860420.450152993</v>
      </c>
      <c r="J46" s="311">
        <f t="shared" si="8"/>
        <v>20860420.450152993</v>
      </c>
    </row>
    <row r="47" spans="1:33">
      <c r="A47" s="338" t="s">
        <v>23</v>
      </c>
      <c r="B47" s="310">
        <v>278070311</v>
      </c>
      <c r="C47" s="319">
        <f>B47+D47</f>
        <v>278070311</v>
      </c>
      <c r="D47" s="310">
        <v>0</v>
      </c>
      <c r="E47" s="467">
        <v>2.7551109226082993E-2</v>
      </c>
      <c r="F47" s="341">
        <f t="shared" si="5"/>
        <v>0</v>
      </c>
      <c r="G47" s="341">
        <f>D47+F47</f>
        <v>0</v>
      </c>
      <c r="H47" s="349">
        <f t="shared" si="7"/>
        <v>0</v>
      </c>
      <c r="I47" s="341">
        <v>285948509.62162089</v>
      </c>
      <c r="J47" s="311">
        <f t="shared" si="8"/>
        <v>285948509.62162089</v>
      </c>
    </row>
    <row r="48" spans="1:33">
      <c r="A48" s="350" t="s">
        <v>439</v>
      </c>
      <c r="B48" s="21" t="s">
        <v>439</v>
      </c>
      <c r="C48" s="21" t="s">
        <v>439</v>
      </c>
      <c r="D48" s="21" t="s">
        <v>439</v>
      </c>
      <c r="E48" s="21" t="s">
        <v>439</v>
      </c>
      <c r="F48" s="21" t="s">
        <v>439</v>
      </c>
      <c r="G48" s="21" t="s">
        <v>439</v>
      </c>
      <c r="H48" s="21" t="s">
        <v>439</v>
      </c>
      <c r="I48" s="21" t="s">
        <v>439</v>
      </c>
      <c r="J48" s="308" t="s">
        <v>439</v>
      </c>
    </row>
    <row r="49" spans="1:10">
      <c r="A49" s="338" t="s">
        <v>448</v>
      </c>
      <c r="B49" s="351">
        <f>SUM(B44:B47)</f>
        <v>2223284478</v>
      </c>
      <c r="C49" s="351">
        <f>SUM(C44:C47)</f>
        <v>2223284478</v>
      </c>
      <c r="D49" s="351">
        <f>C49-B49</f>
        <v>0</v>
      </c>
      <c r="E49" s="351"/>
      <c r="F49" s="351">
        <f>SUM(F44:F47)</f>
        <v>0</v>
      </c>
      <c r="G49" s="351">
        <f t="shared" ref="G49:H49" si="9">SUM(G44:G47)</f>
        <v>0</v>
      </c>
      <c r="H49" s="351">
        <f t="shared" si="9"/>
        <v>0</v>
      </c>
      <c r="I49" s="352">
        <f>SUM(I44:I47)</f>
        <v>2264827855.9728279</v>
      </c>
      <c r="J49" s="320">
        <f>SUM(J44:J47)</f>
        <v>2264827855.9728279</v>
      </c>
    </row>
    <row r="50" spans="1:10" ht="11.15" thickBot="1">
      <c r="A50" s="344"/>
      <c r="B50" s="353"/>
      <c r="C50" s="353"/>
      <c r="D50" s="353"/>
      <c r="E50" s="353"/>
      <c r="F50" s="353"/>
      <c r="G50" s="353"/>
      <c r="H50" s="353"/>
      <c r="I50" s="354"/>
      <c r="J50" s="321"/>
    </row>
    <row r="51" spans="1:10">
      <c r="A51" s="30"/>
      <c r="B51" s="313"/>
      <c r="C51" s="313"/>
      <c r="D51" s="313"/>
      <c r="E51" s="313"/>
      <c r="F51" s="313"/>
      <c r="G51" s="313"/>
      <c r="H51" s="313"/>
      <c r="I51" s="343"/>
      <c r="J51" s="313"/>
    </row>
    <row r="52" spans="1:10">
      <c r="A52" s="470" t="s">
        <v>449</v>
      </c>
      <c r="B52" s="313"/>
      <c r="C52" s="313"/>
      <c r="D52" s="313"/>
      <c r="E52" s="313"/>
      <c r="F52" s="313"/>
      <c r="G52" s="313"/>
      <c r="H52" s="313"/>
      <c r="I52" s="343"/>
      <c r="J52" s="313">
        <f>SUM(J49,J39)</f>
        <v>22834221407.016823</v>
      </c>
    </row>
  </sheetData>
  <pageMargins left="0.75" right="0.75" top="1" bottom="1" header="0.5" footer="0.5"/>
  <pageSetup orientation="portrait" horizontalDpi="360" verticalDpi="36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33"/>
  <sheetViews>
    <sheetView showGridLines="0" zoomScaleNormal="100" workbookViewId="0">
      <pane ySplit="6" topLeftCell="A7" activePane="bottomLeft" state="frozen"/>
      <selection activeCell="F28" sqref="F28"/>
      <selection pane="bottomLeft" activeCell="F28" sqref="F28"/>
    </sheetView>
  </sheetViews>
  <sheetFormatPr defaultRowHeight="11.3" customHeight="1"/>
  <cols>
    <col min="1" max="1" width="7.375" style="251" bestFit="1" customWidth="1"/>
    <col min="2" max="2" width="59.875" style="251" bestFit="1" customWidth="1"/>
    <col min="3" max="3" width="13.5" style="251" bestFit="1" customWidth="1"/>
    <col min="4" max="4" width="0.875" style="251" customWidth="1"/>
    <col min="5" max="5" width="36.5" style="251" bestFit="1" customWidth="1"/>
    <col min="6" max="6" width="13.375" style="251" customWidth="1"/>
    <col min="7" max="7" width="13.625" style="251" customWidth="1"/>
    <col min="8" max="9" width="16.375" style="251" customWidth="1"/>
    <col min="10" max="10" width="12.875" style="251" customWidth="1"/>
    <col min="11" max="11" width="11.625" style="251" customWidth="1"/>
    <col min="12" max="13" width="11" style="251" customWidth="1"/>
    <col min="14" max="14" width="11.125" style="251" customWidth="1"/>
    <col min="15" max="15" width="11.875" style="251" bestFit="1" customWidth="1"/>
    <col min="16" max="16" width="10.375" style="251" bestFit="1" customWidth="1"/>
    <col min="17" max="17" width="13.875" style="251" bestFit="1" customWidth="1"/>
    <col min="18" max="18" width="12.875" style="251" bestFit="1" customWidth="1"/>
    <col min="19" max="255" width="9.125" style="251"/>
    <col min="256" max="256" width="5.375" style="251" customWidth="1"/>
    <col min="257" max="257" width="37.375" style="251" bestFit="1" customWidth="1"/>
    <col min="258" max="258" width="15.375" style="251" customWidth="1"/>
    <col min="259" max="259" width="3.375" style="251" customWidth="1"/>
    <col min="260" max="262" width="15.375" style="251" customWidth="1"/>
    <col min="263" max="263" width="14" style="251" customWidth="1"/>
    <col min="264" max="264" width="14.375" style="251" customWidth="1"/>
    <col min="265" max="265" width="11.875" style="251" customWidth="1"/>
    <col min="266" max="266" width="14.5" style="251" customWidth="1"/>
    <col min="267" max="267" width="12.5" style="251" customWidth="1"/>
    <col min="268" max="270" width="15.375" style="251" customWidth="1"/>
    <col min="271" max="271" width="12.5" style="251" customWidth="1"/>
    <col min="272" max="272" width="15.375" style="251" customWidth="1"/>
    <col min="273" max="511" width="9.125" style="251"/>
    <col min="512" max="512" width="5.375" style="251" customWidth="1"/>
    <col min="513" max="513" width="37.375" style="251" bestFit="1" customWidth="1"/>
    <col min="514" max="514" width="15.375" style="251" customWidth="1"/>
    <col min="515" max="515" width="3.375" style="251" customWidth="1"/>
    <col min="516" max="518" width="15.375" style="251" customWidth="1"/>
    <col min="519" max="519" width="14" style="251" customWidth="1"/>
    <col min="520" max="520" width="14.375" style="251" customWidth="1"/>
    <col min="521" max="521" width="11.875" style="251" customWidth="1"/>
    <col min="522" max="522" width="14.5" style="251" customWidth="1"/>
    <col min="523" max="523" width="12.5" style="251" customWidth="1"/>
    <col min="524" max="526" width="15.375" style="251" customWidth="1"/>
    <col min="527" max="527" width="12.5" style="251" customWidth="1"/>
    <col min="528" max="528" width="15.375" style="251" customWidth="1"/>
    <col min="529" max="767" width="9.125" style="251"/>
    <col min="768" max="768" width="5.375" style="251" customWidth="1"/>
    <col min="769" max="769" width="37.375" style="251" bestFit="1" customWidth="1"/>
    <col min="770" max="770" width="15.375" style="251" customWidth="1"/>
    <col min="771" max="771" width="3.375" style="251" customWidth="1"/>
    <col min="772" max="774" width="15.375" style="251" customWidth="1"/>
    <col min="775" max="775" width="14" style="251" customWidth="1"/>
    <col min="776" max="776" width="14.375" style="251" customWidth="1"/>
    <col min="777" max="777" width="11.875" style="251" customWidth="1"/>
    <col min="778" max="778" width="14.5" style="251" customWidth="1"/>
    <col min="779" max="779" width="12.5" style="251" customWidth="1"/>
    <col min="780" max="782" width="15.375" style="251" customWidth="1"/>
    <col min="783" max="783" width="12.5" style="251" customWidth="1"/>
    <col min="784" max="784" width="15.375" style="251" customWidth="1"/>
    <col min="785" max="1023" width="9.125" style="251"/>
    <col min="1024" max="1024" width="5.375" style="251" customWidth="1"/>
    <col min="1025" max="1025" width="37.375" style="251" bestFit="1" customWidth="1"/>
    <col min="1026" max="1026" width="15.375" style="251" customWidth="1"/>
    <col min="1027" max="1027" width="3.375" style="251" customWidth="1"/>
    <col min="1028" max="1030" width="15.375" style="251" customWidth="1"/>
    <col min="1031" max="1031" width="14" style="251" customWidth="1"/>
    <col min="1032" max="1032" width="14.375" style="251" customWidth="1"/>
    <col min="1033" max="1033" width="11.875" style="251" customWidth="1"/>
    <col min="1034" max="1034" width="14.5" style="251" customWidth="1"/>
    <col min="1035" max="1035" width="12.5" style="251" customWidth="1"/>
    <col min="1036" max="1038" width="15.375" style="251" customWidth="1"/>
    <col min="1039" max="1039" width="12.5" style="251" customWidth="1"/>
    <col min="1040" max="1040" width="15.375" style="251" customWidth="1"/>
    <col min="1041" max="1279" width="9.125" style="251"/>
    <col min="1280" max="1280" width="5.375" style="251" customWidth="1"/>
    <col min="1281" max="1281" width="37.375" style="251" bestFit="1" customWidth="1"/>
    <col min="1282" max="1282" width="15.375" style="251" customWidth="1"/>
    <col min="1283" max="1283" width="3.375" style="251" customWidth="1"/>
    <col min="1284" max="1286" width="15.375" style="251" customWidth="1"/>
    <col min="1287" max="1287" width="14" style="251" customWidth="1"/>
    <col min="1288" max="1288" width="14.375" style="251" customWidth="1"/>
    <col min="1289" max="1289" width="11.875" style="251" customWidth="1"/>
    <col min="1290" max="1290" width="14.5" style="251" customWidth="1"/>
    <col min="1291" max="1291" width="12.5" style="251" customWidth="1"/>
    <col min="1292" max="1294" width="15.375" style="251" customWidth="1"/>
    <col min="1295" max="1295" width="12.5" style="251" customWidth="1"/>
    <col min="1296" max="1296" width="15.375" style="251" customWidth="1"/>
    <col min="1297" max="1535" width="9.125" style="251"/>
    <col min="1536" max="1536" width="5.375" style="251" customWidth="1"/>
    <col min="1537" max="1537" width="37.375" style="251" bestFit="1" customWidth="1"/>
    <col min="1538" max="1538" width="15.375" style="251" customWidth="1"/>
    <col min="1539" max="1539" width="3.375" style="251" customWidth="1"/>
    <col min="1540" max="1542" width="15.375" style="251" customWidth="1"/>
    <col min="1543" max="1543" width="14" style="251" customWidth="1"/>
    <col min="1544" max="1544" width="14.375" style="251" customWidth="1"/>
    <col min="1545" max="1545" width="11.875" style="251" customWidth="1"/>
    <col min="1546" max="1546" width="14.5" style="251" customWidth="1"/>
    <col min="1547" max="1547" width="12.5" style="251" customWidth="1"/>
    <col min="1548" max="1550" width="15.375" style="251" customWidth="1"/>
    <col min="1551" max="1551" width="12.5" style="251" customWidth="1"/>
    <col min="1552" max="1552" width="15.375" style="251" customWidth="1"/>
    <col min="1553" max="1791" width="9.125" style="251"/>
    <col min="1792" max="1792" width="5.375" style="251" customWidth="1"/>
    <col min="1793" max="1793" width="37.375" style="251" bestFit="1" customWidth="1"/>
    <col min="1794" max="1794" width="15.375" style="251" customWidth="1"/>
    <col min="1795" max="1795" width="3.375" style="251" customWidth="1"/>
    <col min="1796" max="1798" width="15.375" style="251" customWidth="1"/>
    <col min="1799" max="1799" width="14" style="251" customWidth="1"/>
    <col min="1800" max="1800" width="14.375" style="251" customWidth="1"/>
    <col min="1801" max="1801" width="11.875" style="251" customWidth="1"/>
    <col min="1802" max="1802" width="14.5" style="251" customWidth="1"/>
    <col min="1803" max="1803" width="12.5" style="251" customWidth="1"/>
    <col min="1804" max="1806" width="15.375" style="251" customWidth="1"/>
    <col min="1807" max="1807" width="12.5" style="251" customWidth="1"/>
    <col min="1808" max="1808" width="15.375" style="251" customWidth="1"/>
    <col min="1809" max="2047" width="9.125" style="251"/>
    <col min="2048" max="2048" width="5.375" style="251" customWidth="1"/>
    <col min="2049" max="2049" width="37.375" style="251" bestFit="1" customWidth="1"/>
    <col min="2050" max="2050" width="15.375" style="251" customWidth="1"/>
    <col min="2051" max="2051" width="3.375" style="251" customWidth="1"/>
    <col min="2052" max="2054" width="15.375" style="251" customWidth="1"/>
    <col min="2055" max="2055" width="14" style="251" customWidth="1"/>
    <col min="2056" max="2056" width="14.375" style="251" customWidth="1"/>
    <col min="2057" max="2057" width="11.875" style="251" customWidth="1"/>
    <col min="2058" max="2058" width="14.5" style="251" customWidth="1"/>
    <col min="2059" max="2059" width="12.5" style="251" customWidth="1"/>
    <col min="2060" max="2062" width="15.375" style="251" customWidth="1"/>
    <col min="2063" max="2063" width="12.5" style="251" customWidth="1"/>
    <col min="2064" max="2064" width="15.375" style="251" customWidth="1"/>
    <col min="2065" max="2303" width="9.125" style="251"/>
    <col min="2304" max="2304" width="5.375" style="251" customWidth="1"/>
    <col min="2305" max="2305" width="37.375" style="251" bestFit="1" customWidth="1"/>
    <col min="2306" max="2306" width="15.375" style="251" customWidth="1"/>
    <col min="2307" max="2307" width="3.375" style="251" customWidth="1"/>
    <col min="2308" max="2310" width="15.375" style="251" customWidth="1"/>
    <col min="2311" max="2311" width="14" style="251" customWidth="1"/>
    <col min="2312" max="2312" width="14.375" style="251" customWidth="1"/>
    <col min="2313" max="2313" width="11.875" style="251" customWidth="1"/>
    <col min="2314" max="2314" width="14.5" style="251" customWidth="1"/>
    <col min="2315" max="2315" width="12.5" style="251" customWidth="1"/>
    <col min="2316" max="2318" width="15.375" style="251" customWidth="1"/>
    <col min="2319" max="2319" width="12.5" style="251" customWidth="1"/>
    <col min="2320" max="2320" width="15.375" style="251" customWidth="1"/>
    <col min="2321" max="2559" width="9.125" style="251"/>
    <col min="2560" max="2560" width="5.375" style="251" customWidth="1"/>
    <col min="2561" max="2561" width="37.375" style="251" bestFit="1" customWidth="1"/>
    <col min="2562" max="2562" width="15.375" style="251" customWidth="1"/>
    <col min="2563" max="2563" width="3.375" style="251" customWidth="1"/>
    <col min="2564" max="2566" width="15.375" style="251" customWidth="1"/>
    <col min="2567" max="2567" width="14" style="251" customWidth="1"/>
    <col min="2568" max="2568" width="14.375" style="251" customWidth="1"/>
    <col min="2569" max="2569" width="11.875" style="251" customWidth="1"/>
    <col min="2570" max="2570" width="14.5" style="251" customWidth="1"/>
    <col min="2571" max="2571" width="12.5" style="251" customWidth="1"/>
    <col min="2572" max="2574" width="15.375" style="251" customWidth="1"/>
    <col min="2575" max="2575" width="12.5" style="251" customWidth="1"/>
    <col min="2576" max="2576" width="15.375" style="251" customWidth="1"/>
    <col min="2577" max="2815" width="9.125" style="251"/>
    <col min="2816" max="2816" width="5.375" style="251" customWidth="1"/>
    <col min="2817" max="2817" width="37.375" style="251" bestFit="1" customWidth="1"/>
    <col min="2818" max="2818" width="15.375" style="251" customWidth="1"/>
    <col min="2819" max="2819" width="3.375" style="251" customWidth="1"/>
    <col min="2820" max="2822" width="15.375" style="251" customWidth="1"/>
    <col min="2823" max="2823" width="14" style="251" customWidth="1"/>
    <col min="2824" max="2824" width="14.375" style="251" customWidth="1"/>
    <col min="2825" max="2825" width="11.875" style="251" customWidth="1"/>
    <col min="2826" max="2826" width="14.5" style="251" customWidth="1"/>
    <col min="2827" max="2827" width="12.5" style="251" customWidth="1"/>
    <col min="2828" max="2830" width="15.375" style="251" customWidth="1"/>
    <col min="2831" max="2831" width="12.5" style="251" customWidth="1"/>
    <col min="2832" max="2832" width="15.375" style="251" customWidth="1"/>
    <col min="2833" max="3071" width="9.125" style="251"/>
    <col min="3072" max="3072" width="5.375" style="251" customWidth="1"/>
    <col min="3073" max="3073" width="37.375" style="251" bestFit="1" customWidth="1"/>
    <col min="3074" max="3074" width="15.375" style="251" customWidth="1"/>
    <col min="3075" max="3075" width="3.375" style="251" customWidth="1"/>
    <col min="3076" max="3078" width="15.375" style="251" customWidth="1"/>
    <col min="3079" max="3079" width="14" style="251" customWidth="1"/>
    <col min="3080" max="3080" width="14.375" style="251" customWidth="1"/>
    <col min="3081" max="3081" width="11.875" style="251" customWidth="1"/>
    <col min="3082" max="3082" width="14.5" style="251" customWidth="1"/>
    <col min="3083" max="3083" width="12.5" style="251" customWidth="1"/>
    <col min="3084" max="3086" width="15.375" style="251" customWidth="1"/>
    <col min="3087" max="3087" width="12.5" style="251" customWidth="1"/>
    <col min="3088" max="3088" width="15.375" style="251" customWidth="1"/>
    <col min="3089" max="3327" width="9.125" style="251"/>
    <col min="3328" max="3328" width="5.375" style="251" customWidth="1"/>
    <col min="3329" max="3329" width="37.375" style="251" bestFit="1" customWidth="1"/>
    <col min="3330" max="3330" width="15.375" style="251" customWidth="1"/>
    <col min="3331" max="3331" width="3.375" style="251" customWidth="1"/>
    <col min="3332" max="3334" width="15.375" style="251" customWidth="1"/>
    <col min="3335" max="3335" width="14" style="251" customWidth="1"/>
    <col min="3336" max="3336" width="14.375" style="251" customWidth="1"/>
    <col min="3337" max="3337" width="11.875" style="251" customWidth="1"/>
    <col min="3338" max="3338" width="14.5" style="251" customWidth="1"/>
    <col min="3339" max="3339" width="12.5" style="251" customWidth="1"/>
    <col min="3340" max="3342" width="15.375" style="251" customWidth="1"/>
    <col min="3343" max="3343" width="12.5" style="251" customWidth="1"/>
    <col min="3344" max="3344" width="15.375" style="251" customWidth="1"/>
    <col min="3345" max="3583" width="9.125" style="251"/>
    <col min="3584" max="3584" width="5.375" style="251" customWidth="1"/>
    <col min="3585" max="3585" width="37.375" style="251" bestFit="1" customWidth="1"/>
    <col min="3586" max="3586" width="15.375" style="251" customWidth="1"/>
    <col min="3587" max="3587" width="3.375" style="251" customWidth="1"/>
    <col min="3588" max="3590" width="15.375" style="251" customWidth="1"/>
    <col min="3591" max="3591" width="14" style="251" customWidth="1"/>
    <col min="3592" max="3592" width="14.375" style="251" customWidth="1"/>
    <col min="3593" max="3593" width="11.875" style="251" customWidth="1"/>
    <col min="3594" max="3594" width="14.5" style="251" customWidth="1"/>
    <col min="3595" max="3595" width="12.5" style="251" customWidth="1"/>
    <col min="3596" max="3598" width="15.375" style="251" customWidth="1"/>
    <col min="3599" max="3599" width="12.5" style="251" customWidth="1"/>
    <col min="3600" max="3600" width="15.375" style="251" customWidth="1"/>
    <col min="3601" max="3839" width="9.125" style="251"/>
    <col min="3840" max="3840" width="5.375" style="251" customWidth="1"/>
    <col min="3841" max="3841" width="37.375" style="251" bestFit="1" customWidth="1"/>
    <col min="3842" max="3842" width="15.375" style="251" customWidth="1"/>
    <col min="3843" max="3843" width="3.375" style="251" customWidth="1"/>
    <col min="3844" max="3846" width="15.375" style="251" customWidth="1"/>
    <col min="3847" max="3847" width="14" style="251" customWidth="1"/>
    <col min="3848" max="3848" width="14.375" style="251" customWidth="1"/>
    <col min="3849" max="3849" width="11.875" style="251" customWidth="1"/>
    <col min="3850" max="3850" width="14.5" style="251" customWidth="1"/>
    <col min="3851" max="3851" width="12.5" style="251" customWidth="1"/>
    <col min="3852" max="3854" width="15.375" style="251" customWidth="1"/>
    <col min="3855" max="3855" width="12.5" style="251" customWidth="1"/>
    <col min="3856" max="3856" width="15.375" style="251" customWidth="1"/>
    <col min="3857" max="4095" width="9.125" style="251"/>
    <col min="4096" max="4096" width="5.375" style="251" customWidth="1"/>
    <col min="4097" max="4097" width="37.375" style="251" bestFit="1" customWidth="1"/>
    <col min="4098" max="4098" width="15.375" style="251" customWidth="1"/>
    <col min="4099" max="4099" width="3.375" style="251" customWidth="1"/>
    <col min="4100" max="4102" width="15.375" style="251" customWidth="1"/>
    <col min="4103" max="4103" width="14" style="251" customWidth="1"/>
    <col min="4104" max="4104" width="14.375" style="251" customWidth="1"/>
    <col min="4105" max="4105" width="11.875" style="251" customWidth="1"/>
    <col min="4106" max="4106" width="14.5" style="251" customWidth="1"/>
    <col min="4107" max="4107" width="12.5" style="251" customWidth="1"/>
    <col min="4108" max="4110" width="15.375" style="251" customWidth="1"/>
    <col min="4111" max="4111" width="12.5" style="251" customWidth="1"/>
    <col min="4112" max="4112" width="15.375" style="251" customWidth="1"/>
    <col min="4113" max="4351" width="9.125" style="251"/>
    <col min="4352" max="4352" width="5.375" style="251" customWidth="1"/>
    <col min="4353" max="4353" width="37.375" style="251" bestFit="1" customWidth="1"/>
    <col min="4354" max="4354" width="15.375" style="251" customWidth="1"/>
    <col min="4355" max="4355" width="3.375" style="251" customWidth="1"/>
    <col min="4356" max="4358" width="15.375" style="251" customWidth="1"/>
    <col min="4359" max="4359" width="14" style="251" customWidth="1"/>
    <col min="4360" max="4360" width="14.375" style="251" customWidth="1"/>
    <col min="4361" max="4361" width="11.875" style="251" customWidth="1"/>
    <col min="4362" max="4362" width="14.5" style="251" customWidth="1"/>
    <col min="4363" max="4363" width="12.5" style="251" customWidth="1"/>
    <col min="4364" max="4366" width="15.375" style="251" customWidth="1"/>
    <col min="4367" max="4367" width="12.5" style="251" customWidth="1"/>
    <col min="4368" max="4368" width="15.375" style="251" customWidth="1"/>
    <col min="4369" max="4607" width="9.125" style="251"/>
    <col min="4608" max="4608" width="5.375" style="251" customWidth="1"/>
    <col min="4609" max="4609" width="37.375" style="251" bestFit="1" customWidth="1"/>
    <col min="4610" max="4610" width="15.375" style="251" customWidth="1"/>
    <col min="4611" max="4611" width="3.375" style="251" customWidth="1"/>
    <col min="4612" max="4614" width="15.375" style="251" customWidth="1"/>
    <col min="4615" max="4615" width="14" style="251" customWidth="1"/>
    <col min="4616" max="4616" width="14.375" style="251" customWidth="1"/>
    <col min="4617" max="4617" width="11.875" style="251" customWidth="1"/>
    <col min="4618" max="4618" width="14.5" style="251" customWidth="1"/>
    <col min="4619" max="4619" width="12.5" style="251" customWidth="1"/>
    <col min="4620" max="4622" width="15.375" style="251" customWidth="1"/>
    <col min="4623" max="4623" width="12.5" style="251" customWidth="1"/>
    <col min="4624" max="4624" width="15.375" style="251" customWidth="1"/>
    <col min="4625" max="4863" width="9.125" style="251"/>
    <col min="4864" max="4864" width="5.375" style="251" customWidth="1"/>
    <col min="4865" max="4865" width="37.375" style="251" bestFit="1" customWidth="1"/>
    <col min="4866" max="4866" width="15.375" style="251" customWidth="1"/>
    <col min="4867" max="4867" width="3.375" style="251" customWidth="1"/>
    <col min="4868" max="4870" width="15.375" style="251" customWidth="1"/>
    <col min="4871" max="4871" width="14" style="251" customWidth="1"/>
    <col min="4872" max="4872" width="14.375" style="251" customWidth="1"/>
    <col min="4873" max="4873" width="11.875" style="251" customWidth="1"/>
    <col min="4874" max="4874" width="14.5" style="251" customWidth="1"/>
    <col min="4875" max="4875" width="12.5" style="251" customWidth="1"/>
    <col min="4876" max="4878" width="15.375" style="251" customWidth="1"/>
    <col min="4879" max="4879" width="12.5" style="251" customWidth="1"/>
    <col min="4880" max="4880" width="15.375" style="251" customWidth="1"/>
    <col min="4881" max="5119" width="9.125" style="251"/>
    <col min="5120" max="5120" width="5.375" style="251" customWidth="1"/>
    <col min="5121" max="5121" width="37.375" style="251" bestFit="1" customWidth="1"/>
    <col min="5122" max="5122" width="15.375" style="251" customWidth="1"/>
    <col min="5123" max="5123" width="3.375" style="251" customWidth="1"/>
    <col min="5124" max="5126" width="15.375" style="251" customWidth="1"/>
    <col min="5127" max="5127" width="14" style="251" customWidth="1"/>
    <col min="5128" max="5128" width="14.375" style="251" customWidth="1"/>
    <col min="5129" max="5129" width="11.875" style="251" customWidth="1"/>
    <col min="5130" max="5130" width="14.5" style="251" customWidth="1"/>
    <col min="5131" max="5131" width="12.5" style="251" customWidth="1"/>
    <col min="5132" max="5134" width="15.375" style="251" customWidth="1"/>
    <col min="5135" max="5135" width="12.5" style="251" customWidth="1"/>
    <col min="5136" max="5136" width="15.375" style="251" customWidth="1"/>
    <col min="5137" max="5375" width="9.125" style="251"/>
    <col min="5376" max="5376" width="5.375" style="251" customWidth="1"/>
    <col min="5377" max="5377" width="37.375" style="251" bestFit="1" customWidth="1"/>
    <col min="5378" max="5378" width="15.375" style="251" customWidth="1"/>
    <col min="5379" max="5379" width="3.375" style="251" customWidth="1"/>
    <col min="5380" max="5382" width="15.375" style="251" customWidth="1"/>
    <col min="5383" max="5383" width="14" style="251" customWidth="1"/>
    <col min="5384" max="5384" width="14.375" style="251" customWidth="1"/>
    <col min="5385" max="5385" width="11.875" style="251" customWidth="1"/>
    <col min="5386" max="5386" width="14.5" style="251" customWidth="1"/>
    <col min="5387" max="5387" width="12.5" style="251" customWidth="1"/>
    <col min="5388" max="5390" width="15.375" style="251" customWidth="1"/>
    <col min="5391" max="5391" width="12.5" style="251" customWidth="1"/>
    <col min="5392" max="5392" width="15.375" style="251" customWidth="1"/>
    <col min="5393" max="5631" width="9.125" style="251"/>
    <col min="5632" max="5632" width="5.375" style="251" customWidth="1"/>
    <col min="5633" max="5633" width="37.375" style="251" bestFit="1" customWidth="1"/>
    <col min="5634" max="5634" width="15.375" style="251" customWidth="1"/>
    <col min="5635" max="5635" width="3.375" style="251" customWidth="1"/>
    <col min="5636" max="5638" width="15.375" style="251" customWidth="1"/>
    <col min="5639" max="5639" width="14" style="251" customWidth="1"/>
    <col min="5640" max="5640" width="14.375" style="251" customWidth="1"/>
    <col min="5641" max="5641" width="11.875" style="251" customWidth="1"/>
    <col min="5642" max="5642" width="14.5" style="251" customWidth="1"/>
    <col min="5643" max="5643" width="12.5" style="251" customWidth="1"/>
    <col min="5644" max="5646" width="15.375" style="251" customWidth="1"/>
    <col min="5647" max="5647" width="12.5" style="251" customWidth="1"/>
    <col min="5648" max="5648" width="15.375" style="251" customWidth="1"/>
    <col min="5649" max="5887" width="9.125" style="251"/>
    <col min="5888" max="5888" width="5.375" style="251" customWidth="1"/>
    <col min="5889" max="5889" width="37.375" style="251" bestFit="1" customWidth="1"/>
    <col min="5890" max="5890" width="15.375" style="251" customWidth="1"/>
    <col min="5891" max="5891" width="3.375" style="251" customWidth="1"/>
    <col min="5892" max="5894" width="15.375" style="251" customWidth="1"/>
    <col min="5895" max="5895" width="14" style="251" customWidth="1"/>
    <col min="5896" max="5896" width="14.375" style="251" customWidth="1"/>
    <col min="5897" max="5897" width="11.875" style="251" customWidth="1"/>
    <col min="5898" max="5898" width="14.5" style="251" customWidth="1"/>
    <col min="5899" max="5899" width="12.5" style="251" customWidth="1"/>
    <col min="5900" max="5902" width="15.375" style="251" customWidth="1"/>
    <col min="5903" max="5903" width="12.5" style="251" customWidth="1"/>
    <col min="5904" max="5904" width="15.375" style="251" customWidth="1"/>
    <col min="5905" max="6143" width="9.125" style="251"/>
    <col min="6144" max="6144" width="5.375" style="251" customWidth="1"/>
    <col min="6145" max="6145" width="37.375" style="251" bestFit="1" customWidth="1"/>
    <col min="6146" max="6146" width="15.375" style="251" customWidth="1"/>
    <col min="6147" max="6147" width="3.375" style="251" customWidth="1"/>
    <col min="6148" max="6150" width="15.375" style="251" customWidth="1"/>
    <col min="6151" max="6151" width="14" style="251" customWidth="1"/>
    <col min="6152" max="6152" width="14.375" style="251" customWidth="1"/>
    <col min="6153" max="6153" width="11.875" style="251" customWidth="1"/>
    <col min="6154" max="6154" width="14.5" style="251" customWidth="1"/>
    <col min="6155" max="6155" width="12.5" style="251" customWidth="1"/>
    <col min="6156" max="6158" width="15.375" style="251" customWidth="1"/>
    <col min="6159" max="6159" width="12.5" style="251" customWidth="1"/>
    <col min="6160" max="6160" width="15.375" style="251" customWidth="1"/>
    <col min="6161" max="6399" width="9.125" style="251"/>
    <col min="6400" max="6400" width="5.375" style="251" customWidth="1"/>
    <col min="6401" max="6401" width="37.375" style="251" bestFit="1" customWidth="1"/>
    <col min="6402" max="6402" width="15.375" style="251" customWidth="1"/>
    <col min="6403" max="6403" width="3.375" style="251" customWidth="1"/>
    <col min="6404" max="6406" width="15.375" style="251" customWidth="1"/>
    <col min="6407" max="6407" width="14" style="251" customWidth="1"/>
    <col min="6408" max="6408" width="14.375" style="251" customWidth="1"/>
    <col min="6409" max="6409" width="11.875" style="251" customWidth="1"/>
    <col min="6410" max="6410" width="14.5" style="251" customWidth="1"/>
    <col min="6411" max="6411" width="12.5" style="251" customWidth="1"/>
    <col min="6412" max="6414" width="15.375" style="251" customWidth="1"/>
    <col min="6415" max="6415" width="12.5" style="251" customWidth="1"/>
    <col min="6416" max="6416" width="15.375" style="251" customWidth="1"/>
    <col min="6417" max="6655" width="9.125" style="251"/>
    <col min="6656" max="6656" width="5.375" style="251" customWidth="1"/>
    <col min="6657" max="6657" width="37.375" style="251" bestFit="1" customWidth="1"/>
    <col min="6658" max="6658" width="15.375" style="251" customWidth="1"/>
    <col min="6659" max="6659" width="3.375" style="251" customWidth="1"/>
    <col min="6660" max="6662" width="15.375" style="251" customWidth="1"/>
    <col min="6663" max="6663" width="14" style="251" customWidth="1"/>
    <col min="6664" max="6664" width="14.375" style="251" customWidth="1"/>
    <col min="6665" max="6665" width="11.875" style="251" customWidth="1"/>
    <col min="6666" max="6666" width="14.5" style="251" customWidth="1"/>
    <col min="6667" max="6667" width="12.5" style="251" customWidth="1"/>
    <col min="6668" max="6670" width="15.375" style="251" customWidth="1"/>
    <col min="6671" max="6671" width="12.5" style="251" customWidth="1"/>
    <col min="6672" max="6672" width="15.375" style="251" customWidth="1"/>
    <col min="6673" max="6911" width="9.125" style="251"/>
    <col min="6912" max="6912" width="5.375" style="251" customWidth="1"/>
    <col min="6913" max="6913" width="37.375" style="251" bestFit="1" customWidth="1"/>
    <col min="6914" max="6914" width="15.375" style="251" customWidth="1"/>
    <col min="6915" max="6915" width="3.375" style="251" customWidth="1"/>
    <col min="6916" max="6918" width="15.375" style="251" customWidth="1"/>
    <col min="6919" max="6919" width="14" style="251" customWidth="1"/>
    <col min="6920" max="6920" width="14.375" style="251" customWidth="1"/>
    <col min="6921" max="6921" width="11.875" style="251" customWidth="1"/>
    <col min="6922" max="6922" width="14.5" style="251" customWidth="1"/>
    <col min="6923" max="6923" width="12.5" style="251" customWidth="1"/>
    <col min="6924" max="6926" width="15.375" style="251" customWidth="1"/>
    <col min="6927" max="6927" width="12.5" style="251" customWidth="1"/>
    <col min="6928" max="6928" width="15.375" style="251" customWidth="1"/>
    <col min="6929" max="7167" width="9.125" style="251"/>
    <col min="7168" max="7168" width="5.375" style="251" customWidth="1"/>
    <col min="7169" max="7169" width="37.375" style="251" bestFit="1" customWidth="1"/>
    <col min="7170" max="7170" width="15.375" style="251" customWidth="1"/>
    <col min="7171" max="7171" width="3.375" style="251" customWidth="1"/>
    <col min="7172" max="7174" width="15.375" style="251" customWidth="1"/>
    <col min="7175" max="7175" width="14" style="251" customWidth="1"/>
    <col min="7176" max="7176" width="14.375" style="251" customWidth="1"/>
    <col min="7177" max="7177" width="11.875" style="251" customWidth="1"/>
    <col min="7178" max="7178" width="14.5" style="251" customWidth="1"/>
    <col min="7179" max="7179" width="12.5" style="251" customWidth="1"/>
    <col min="7180" max="7182" width="15.375" style="251" customWidth="1"/>
    <col min="7183" max="7183" width="12.5" style="251" customWidth="1"/>
    <col min="7184" max="7184" width="15.375" style="251" customWidth="1"/>
    <col min="7185" max="7423" width="9.125" style="251"/>
    <col min="7424" max="7424" width="5.375" style="251" customWidth="1"/>
    <col min="7425" max="7425" width="37.375" style="251" bestFit="1" customWidth="1"/>
    <col min="7426" max="7426" width="15.375" style="251" customWidth="1"/>
    <col min="7427" max="7427" width="3.375" style="251" customWidth="1"/>
    <col min="7428" max="7430" width="15.375" style="251" customWidth="1"/>
    <col min="7431" max="7431" width="14" style="251" customWidth="1"/>
    <col min="7432" max="7432" width="14.375" style="251" customWidth="1"/>
    <col min="7433" max="7433" width="11.875" style="251" customWidth="1"/>
    <col min="7434" max="7434" width="14.5" style="251" customWidth="1"/>
    <col min="7435" max="7435" width="12.5" style="251" customWidth="1"/>
    <col min="7436" max="7438" width="15.375" style="251" customWidth="1"/>
    <col min="7439" max="7439" width="12.5" style="251" customWidth="1"/>
    <col min="7440" max="7440" width="15.375" style="251" customWidth="1"/>
    <col min="7441" max="7679" width="9.125" style="251"/>
    <col min="7680" max="7680" width="5.375" style="251" customWidth="1"/>
    <col min="7681" max="7681" width="37.375" style="251" bestFit="1" customWidth="1"/>
    <col min="7682" max="7682" width="15.375" style="251" customWidth="1"/>
    <col min="7683" max="7683" width="3.375" style="251" customWidth="1"/>
    <col min="7684" max="7686" width="15.375" style="251" customWidth="1"/>
    <col min="7687" max="7687" width="14" style="251" customWidth="1"/>
    <col min="7688" max="7688" width="14.375" style="251" customWidth="1"/>
    <col min="7689" max="7689" width="11.875" style="251" customWidth="1"/>
    <col min="7690" max="7690" width="14.5" style="251" customWidth="1"/>
    <col min="7691" max="7691" width="12.5" style="251" customWidth="1"/>
    <col min="7692" max="7694" width="15.375" style="251" customWidth="1"/>
    <col min="7695" max="7695" width="12.5" style="251" customWidth="1"/>
    <col min="7696" max="7696" width="15.375" style="251" customWidth="1"/>
    <col min="7697" max="7935" width="9.125" style="251"/>
    <col min="7936" max="7936" width="5.375" style="251" customWidth="1"/>
    <col min="7937" max="7937" width="37.375" style="251" bestFit="1" customWidth="1"/>
    <col min="7938" max="7938" width="15.375" style="251" customWidth="1"/>
    <col min="7939" max="7939" width="3.375" style="251" customWidth="1"/>
    <col min="7940" max="7942" width="15.375" style="251" customWidth="1"/>
    <col min="7943" max="7943" width="14" style="251" customWidth="1"/>
    <col min="7944" max="7944" width="14.375" style="251" customWidth="1"/>
    <col min="7945" max="7945" width="11.875" style="251" customWidth="1"/>
    <col min="7946" max="7946" width="14.5" style="251" customWidth="1"/>
    <col min="7947" max="7947" width="12.5" style="251" customWidth="1"/>
    <col min="7948" max="7950" width="15.375" style="251" customWidth="1"/>
    <col min="7951" max="7951" width="12.5" style="251" customWidth="1"/>
    <col min="7952" max="7952" width="15.375" style="251" customWidth="1"/>
    <col min="7953" max="8191" width="9.125" style="251"/>
    <col min="8192" max="8192" width="5.375" style="251" customWidth="1"/>
    <col min="8193" max="8193" width="37.375" style="251" bestFit="1" customWidth="1"/>
    <col min="8194" max="8194" width="15.375" style="251" customWidth="1"/>
    <col min="8195" max="8195" width="3.375" style="251" customWidth="1"/>
    <col min="8196" max="8198" width="15.375" style="251" customWidth="1"/>
    <col min="8199" max="8199" width="14" style="251" customWidth="1"/>
    <col min="8200" max="8200" width="14.375" style="251" customWidth="1"/>
    <col min="8201" max="8201" width="11.875" style="251" customWidth="1"/>
    <col min="8202" max="8202" width="14.5" style="251" customWidth="1"/>
    <col min="8203" max="8203" width="12.5" style="251" customWidth="1"/>
    <col min="8204" max="8206" width="15.375" style="251" customWidth="1"/>
    <col min="8207" max="8207" width="12.5" style="251" customWidth="1"/>
    <col min="8208" max="8208" width="15.375" style="251" customWidth="1"/>
    <col min="8209" max="8447" width="9.125" style="251"/>
    <col min="8448" max="8448" width="5.375" style="251" customWidth="1"/>
    <col min="8449" max="8449" width="37.375" style="251" bestFit="1" customWidth="1"/>
    <col min="8450" max="8450" width="15.375" style="251" customWidth="1"/>
    <col min="8451" max="8451" width="3.375" style="251" customWidth="1"/>
    <col min="8452" max="8454" width="15.375" style="251" customWidth="1"/>
    <col min="8455" max="8455" width="14" style="251" customWidth="1"/>
    <col min="8456" max="8456" width="14.375" style="251" customWidth="1"/>
    <col min="8457" max="8457" width="11.875" style="251" customWidth="1"/>
    <col min="8458" max="8458" width="14.5" style="251" customWidth="1"/>
    <col min="8459" max="8459" width="12.5" style="251" customWidth="1"/>
    <col min="8460" max="8462" width="15.375" style="251" customWidth="1"/>
    <col min="8463" max="8463" width="12.5" style="251" customWidth="1"/>
    <col min="8464" max="8464" width="15.375" style="251" customWidth="1"/>
    <col min="8465" max="8703" width="9.125" style="251"/>
    <col min="8704" max="8704" width="5.375" style="251" customWidth="1"/>
    <col min="8705" max="8705" width="37.375" style="251" bestFit="1" customWidth="1"/>
    <col min="8706" max="8706" width="15.375" style="251" customWidth="1"/>
    <col min="8707" max="8707" width="3.375" style="251" customWidth="1"/>
    <col min="8708" max="8710" width="15.375" style="251" customWidth="1"/>
    <col min="8711" max="8711" width="14" style="251" customWidth="1"/>
    <col min="8712" max="8712" width="14.375" style="251" customWidth="1"/>
    <col min="8713" max="8713" width="11.875" style="251" customWidth="1"/>
    <col min="8714" max="8714" width="14.5" style="251" customWidth="1"/>
    <col min="8715" max="8715" width="12.5" style="251" customWidth="1"/>
    <col min="8716" max="8718" width="15.375" style="251" customWidth="1"/>
    <col min="8719" max="8719" width="12.5" style="251" customWidth="1"/>
    <col min="8720" max="8720" width="15.375" style="251" customWidth="1"/>
    <col min="8721" max="8959" width="9.125" style="251"/>
    <col min="8960" max="8960" width="5.375" style="251" customWidth="1"/>
    <col min="8961" max="8961" width="37.375" style="251" bestFit="1" customWidth="1"/>
    <col min="8962" max="8962" width="15.375" style="251" customWidth="1"/>
    <col min="8963" max="8963" width="3.375" style="251" customWidth="1"/>
    <col min="8964" max="8966" width="15.375" style="251" customWidth="1"/>
    <col min="8967" max="8967" width="14" style="251" customWidth="1"/>
    <col min="8968" max="8968" width="14.375" style="251" customWidth="1"/>
    <col min="8969" max="8969" width="11.875" style="251" customWidth="1"/>
    <col min="8970" max="8970" width="14.5" style="251" customWidth="1"/>
    <col min="8971" max="8971" width="12.5" style="251" customWidth="1"/>
    <col min="8972" max="8974" width="15.375" style="251" customWidth="1"/>
    <col min="8975" max="8975" width="12.5" style="251" customWidth="1"/>
    <col min="8976" max="8976" width="15.375" style="251" customWidth="1"/>
    <col min="8977" max="9215" width="9.125" style="251"/>
    <col min="9216" max="9216" width="5.375" style="251" customWidth="1"/>
    <col min="9217" max="9217" width="37.375" style="251" bestFit="1" customWidth="1"/>
    <col min="9218" max="9218" width="15.375" style="251" customWidth="1"/>
    <col min="9219" max="9219" width="3.375" style="251" customWidth="1"/>
    <col min="9220" max="9222" width="15.375" style="251" customWidth="1"/>
    <col min="9223" max="9223" width="14" style="251" customWidth="1"/>
    <col min="9224" max="9224" width="14.375" style="251" customWidth="1"/>
    <col min="9225" max="9225" width="11.875" style="251" customWidth="1"/>
    <col min="9226" max="9226" width="14.5" style="251" customWidth="1"/>
    <col min="9227" max="9227" width="12.5" style="251" customWidth="1"/>
    <col min="9228" max="9230" width="15.375" style="251" customWidth="1"/>
    <col min="9231" max="9231" width="12.5" style="251" customWidth="1"/>
    <col min="9232" max="9232" width="15.375" style="251" customWidth="1"/>
    <col min="9233" max="9471" width="9.125" style="251"/>
    <col min="9472" max="9472" width="5.375" style="251" customWidth="1"/>
    <col min="9473" max="9473" width="37.375" style="251" bestFit="1" customWidth="1"/>
    <col min="9474" max="9474" width="15.375" style="251" customWidth="1"/>
    <col min="9475" max="9475" width="3.375" style="251" customWidth="1"/>
    <col min="9476" max="9478" width="15.375" style="251" customWidth="1"/>
    <col min="9479" max="9479" width="14" style="251" customWidth="1"/>
    <col min="9480" max="9480" width="14.375" style="251" customWidth="1"/>
    <col min="9481" max="9481" width="11.875" style="251" customWidth="1"/>
    <col min="9482" max="9482" width="14.5" style="251" customWidth="1"/>
    <col min="9483" max="9483" width="12.5" style="251" customWidth="1"/>
    <col min="9484" max="9486" width="15.375" style="251" customWidth="1"/>
    <col min="9487" max="9487" width="12.5" style="251" customWidth="1"/>
    <col min="9488" max="9488" width="15.375" style="251" customWidth="1"/>
    <col min="9489" max="9727" width="9.125" style="251"/>
    <col min="9728" max="9728" width="5.375" style="251" customWidth="1"/>
    <col min="9729" max="9729" width="37.375" style="251" bestFit="1" customWidth="1"/>
    <col min="9730" max="9730" width="15.375" style="251" customWidth="1"/>
    <col min="9731" max="9731" width="3.375" style="251" customWidth="1"/>
    <col min="9732" max="9734" width="15.375" style="251" customWidth="1"/>
    <col min="9735" max="9735" width="14" style="251" customWidth="1"/>
    <col min="9736" max="9736" width="14.375" style="251" customWidth="1"/>
    <col min="9737" max="9737" width="11.875" style="251" customWidth="1"/>
    <col min="9738" max="9738" width="14.5" style="251" customWidth="1"/>
    <col min="9739" max="9739" width="12.5" style="251" customWidth="1"/>
    <col min="9740" max="9742" width="15.375" style="251" customWidth="1"/>
    <col min="9743" max="9743" width="12.5" style="251" customWidth="1"/>
    <col min="9744" max="9744" width="15.375" style="251" customWidth="1"/>
    <col min="9745" max="9983" width="9.125" style="251"/>
    <col min="9984" max="9984" width="5.375" style="251" customWidth="1"/>
    <col min="9985" max="9985" width="37.375" style="251" bestFit="1" customWidth="1"/>
    <col min="9986" max="9986" width="15.375" style="251" customWidth="1"/>
    <col min="9987" max="9987" width="3.375" style="251" customWidth="1"/>
    <col min="9988" max="9990" width="15.375" style="251" customWidth="1"/>
    <col min="9991" max="9991" width="14" style="251" customWidth="1"/>
    <col min="9992" max="9992" width="14.375" style="251" customWidth="1"/>
    <col min="9993" max="9993" width="11.875" style="251" customWidth="1"/>
    <col min="9994" max="9994" width="14.5" style="251" customWidth="1"/>
    <col min="9995" max="9995" width="12.5" style="251" customWidth="1"/>
    <col min="9996" max="9998" width="15.375" style="251" customWidth="1"/>
    <col min="9999" max="9999" width="12.5" style="251" customWidth="1"/>
    <col min="10000" max="10000" width="15.375" style="251" customWidth="1"/>
    <col min="10001" max="10239" width="9.125" style="251"/>
    <col min="10240" max="10240" width="5.375" style="251" customWidth="1"/>
    <col min="10241" max="10241" width="37.375" style="251" bestFit="1" customWidth="1"/>
    <col min="10242" max="10242" width="15.375" style="251" customWidth="1"/>
    <col min="10243" max="10243" width="3.375" style="251" customWidth="1"/>
    <col min="10244" max="10246" width="15.375" style="251" customWidth="1"/>
    <col min="10247" max="10247" width="14" style="251" customWidth="1"/>
    <col min="10248" max="10248" width="14.375" style="251" customWidth="1"/>
    <col min="10249" max="10249" width="11.875" style="251" customWidth="1"/>
    <col min="10250" max="10250" width="14.5" style="251" customWidth="1"/>
    <col min="10251" max="10251" width="12.5" style="251" customWidth="1"/>
    <col min="10252" max="10254" width="15.375" style="251" customWidth="1"/>
    <col min="10255" max="10255" width="12.5" style="251" customWidth="1"/>
    <col min="10256" max="10256" width="15.375" style="251" customWidth="1"/>
    <col min="10257" max="10495" width="9.125" style="251"/>
    <col min="10496" max="10496" width="5.375" style="251" customWidth="1"/>
    <col min="10497" max="10497" width="37.375" style="251" bestFit="1" customWidth="1"/>
    <col min="10498" max="10498" width="15.375" style="251" customWidth="1"/>
    <col min="10499" max="10499" width="3.375" style="251" customWidth="1"/>
    <col min="10500" max="10502" width="15.375" style="251" customWidth="1"/>
    <col min="10503" max="10503" width="14" style="251" customWidth="1"/>
    <col min="10504" max="10504" width="14.375" style="251" customWidth="1"/>
    <col min="10505" max="10505" width="11.875" style="251" customWidth="1"/>
    <col min="10506" max="10506" width="14.5" style="251" customWidth="1"/>
    <col min="10507" max="10507" width="12.5" style="251" customWidth="1"/>
    <col min="10508" max="10510" width="15.375" style="251" customWidth="1"/>
    <col min="10511" max="10511" width="12.5" style="251" customWidth="1"/>
    <col min="10512" max="10512" width="15.375" style="251" customWidth="1"/>
    <col min="10513" max="10751" width="9.125" style="251"/>
    <col min="10752" max="10752" width="5.375" style="251" customWidth="1"/>
    <col min="10753" max="10753" width="37.375" style="251" bestFit="1" customWidth="1"/>
    <col min="10754" max="10754" width="15.375" style="251" customWidth="1"/>
    <col min="10755" max="10755" width="3.375" style="251" customWidth="1"/>
    <col min="10756" max="10758" width="15.375" style="251" customWidth="1"/>
    <col min="10759" max="10759" width="14" style="251" customWidth="1"/>
    <col min="10760" max="10760" width="14.375" style="251" customWidth="1"/>
    <col min="10761" max="10761" width="11.875" style="251" customWidth="1"/>
    <col min="10762" max="10762" width="14.5" style="251" customWidth="1"/>
    <col min="10763" max="10763" width="12.5" style="251" customWidth="1"/>
    <col min="10764" max="10766" width="15.375" style="251" customWidth="1"/>
    <col min="10767" max="10767" width="12.5" style="251" customWidth="1"/>
    <col min="10768" max="10768" width="15.375" style="251" customWidth="1"/>
    <col min="10769" max="11007" width="9.125" style="251"/>
    <col min="11008" max="11008" width="5.375" style="251" customWidth="1"/>
    <col min="11009" max="11009" width="37.375" style="251" bestFit="1" customWidth="1"/>
    <col min="11010" max="11010" width="15.375" style="251" customWidth="1"/>
    <col min="11011" max="11011" width="3.375" style="251" customWidth="1"/>
    <col min="11012" max="11014" width="15.375" style="251" customWidth="1"/>
    <col min="11015" max="11015" width="14" style="251" customWidth="1"/>
    <col min="11016" max="11016" width="14.375" style="251" customWidth="1"/>
    <col min="11017" max="11017" width="11.875" style="251" customWidth="1"/>
    <col min="11018" max="11018" width="14.5" style="251" customWidth="1"/>
    <col min="11019" max="11019" width="12.5" style="251" customWidth="1"/>
    <col min="11020" max="11022" width="15.375" style="251" customWidth="1"/>
    <col min="11023" max="11023" width="12.5" style="251" customWidth="1"/>
    <col min="11024" max="11024" width="15.375" style="251" customWidth="1"/>
    <col min="11025" max="11263" width="9.125" style="251"/>
    <col min="11264" max="11264" width="5.375" style="251" customWidth="1"/>
    <col min="11265" max="11265" width="37.375" style="251" bestFit="1" customWidth="1"/>
    <col min="11266" max="11266" width="15.375" style="251" customWidth="1"/>
    <col min="11267" max="11267" width="3.375" style="251" customWidth="1"/>
    <col min="11268" max="11270" width="15.375" style="251" customWidth="1"/>
    <col min="11271" max="11271" width="14" style="251" customWidth="1"/>
    <col min="11272" max="11272" width="14.375" style="251" customWidth="1"/>
    <col min="11273" max="11273" width="11.875" style="251" customWidth="1"/>
    <col min="11274" max="11274" width="14.5" style="251" customWidth="1"/>
    <col min="11275" max="11275" width="12.5" style="251" customWidth="1"/>
    <col min="11276" max="11278" width="15.375" style="251" customWidth="1"/>
    <col min="11279" max="11279" width="12.5" style="251" customWidth="1"/>
    <col min="11280" max="11280" width="15.375" style="251" customWidth="1"/>
    <col min="11281" max="11519" width="9.125" style="251"/>
    <col min="11520" max="11520" width="5.375" style="251" customWidth="1"/>
    <col min="11521" max="11521" width="37.375" style="251" bestFit="1" customWidth="1"/>
    <col min="11522" max="11522" width="15.375" style="251" customWidth="1"/>
    <col min="11523" max="11523" width="3.375" style="251" customWidth="1"/>
    <col min="11524" max="11526" width="15.375" style="251" customWidth="1"/>
    <col min="11527" max="11527" width="14" style="251" customWidth="1"/>
    <col min="11528" max="11528" width="14.375" style="251" customWidth="1"/>
    <col min="11529" max="11529" width="11.875" style="251" customWidth="1"/>
    <col min="11530" max="11530" width="14.5" style="251" customWidth="1"/>
    <col min="11531" max="11531" width="12.5" style="251" customWidth="1"/>
    <col min="11532" max="11534" width="15.375" style="251" customWidth="1"/>
    <col min="11535" max="11535" width="12.5" style="251" customWidth="1"/>
    <col min="11536" max="11536" width="15.375" style="251" customWidth="1"/>
    <col min="11537" max="11775" width="9.125" style="251"/>
    <col min="11776" max="11776" width="5.375" style="251" customWidth="1"/>
    <col min="11777" max="11777" width="37.375" style="251" bestFit="1" customWidth="1"/>
    <col min="11778" max="11778" width="15.375" style="251" customWidth="1"/>
    <col min="11779" max="11779" width="3.375" style="251" customWidth="1"/>
    <col min="11780" max="11782" width="15.375" style="251" customWidth="1"/>
    <col min="11783" max="11783" width="14" style="251" customWidth="1"/>
    <col min="11784" max="11784" width="14.375" style="251" customWidth="1"/>
    <col min="11785" max="11785" width="11.875" style="251" customWidth="1"/>
    <col min="11786" max="11786" width="14.5" style="251" customWidth="1"/>
    <col min="11787" max="11787" width="12.5" style="251" customWidth="1"/>
    <col min="11788" max="11790" width="15.375" style="251" customWidth="1"/>
    <col min="11791" max="11791" width="12.5" style="251" customWidth="1"/>
    <col min="11792" max="11792" width="15.375" style="251" customWidth="1"/>
    <col min="11793" max="12031" width="9.125" style="251"/>
    <col min="12032" max="12032" width="5.375" style="251" customWidth="1"/>
    <col min="12033" max="12033" width="37.375" style="251" bestFit="1" customWidth="1"/>
    <col min="12034" max="12034" width="15.375" style="251" customWidth="1"/>
    <col min="12035" max="12035" width="3.375" style="251" customWidth="1"/>
    <col min="12036" max="12038" width="15.375" style="251" customWidth="1"/>
    <col min="12039" max="12039" width="14" style="251" customWidth="1"/>
    <col min="12040" max="12040" width="14.375" style="251" customWidth="1"/>
    <col min="12041" max="12041" width="11.875" style="251" customWidth="1"/>
    <col min="12042" max="12042" width="14.5" style="251" customWidth="1"/>
    <col min="12043" max="12043" width="12.5" style="251" customWidth="1"/>
    <col min="12044" max="12046" width="15.375" style="251" customWidth="1"/>
    <col min="12047" max="12047" width="12.5" style="251" customWidth="1"/>
    <col min="12048" max="12048" width="15.375" style="251" customWidth="1"/>
    <col min="12049" max="12287" width="9.125" style="251"/>
    <col min="12288" max="12288" width="5.375" style="251" customWidth="1"/>
    <col min="12289" max="12289" width="37.375" style="251" bestFit="1" customWidth="1"/>
    <col min="12290" max="12290" width="15.375" style="251" customWidth="1"/>
    <col min="12291" max="12291" width="3.375" style="251" customWidth="1"/>
    <col min="12292" max="12294" width="15.375" style="251" customWidth="1"/>
    <col min="12295" max="12295" width="14" style="251" customWidth="1"/>
    <col min="12296" max="12296" width="14.375" style="251" customWidth="1"/>
    <col min="12297" max="12297" width="11.875" style="251" customWidth="1"/>
    <col min="12298" max="12298" width="14.5" style="251" customWidth="1"/>
    <col min="12299" max="12299" width="12.5" style="251" customWidth="1"/>
    <col min="12300" max="12302" width="15.375" style="251" customWidth="1"/>
    <col min="12303" max="12303" width="12.5" style="251" customWidth="1"/>
    <col min="12304" max="12304" width="15.375" style="251" customWidth="1"/>
    <col min="12305" max="12543" width="9.125" style="251"/>
    <col min="12544" max="12544" width="5.375" style="251" customWidth="1"/>
    <col min="12545" max="12545" width="37.375" style="251" bestFit="1" customWidth="1"/>
    <col min="12546" max="12546" width="15.375" style="251" customWidth="1"/>
    <col min="12547" max="12547" width="3.375" style="251" customWidth="1"/>
    <col min="12548" max="12550" width="15.375" style="251" customWidth="1"/>
    <col min="12551" max="12551" width="14" style="251" customWidth="1"/>
    <col min="12552" max="12552" width="14.375" style="251" customWidth="1"/>
    <col min="12553" max="12553" width="11.875" style="251" customWidth="1"/>
    <col min="12554" max="12554" width="14.5" style="251" customWidth="1"/>
    <col min="12555" max="12555" width="12.5" style="251" customWidth="1"/>
    <col min="12556" max="12558" width="15.375" style="251" customWidth="1"/>
    <col min="12559" max="12559" width="12.5" style="251" customWidth="1"/>
    <col min="12560" max="12560" width="15.375" style="251" customWidth="1"/>
    <col min="12561" max="12799" width="9.125" style="251"/>
    <col min="12800" max="12800" width="5.375" style="251" customWidth="1"/>
    <col min="12801" max="12801" width="37.375" style="251" bestFit="1" customWidth="1"/>
    <col min="12802" max="12802" width="15.375" style="251" customWidth="1"/>
    <col min="12803" max="12803" width="3.375" style="251" customWidth="1"/>
    <col min="12804" max="12806" width="15.375" style="251" customWidth="1"/>
    <col min="12807" max="12807" width="14" style="251" customWidth="1"/>
    <col min="12808" max="12808" width="14.375" style="251" customWidth="1"/>
    <col min="12809" max="12809" width="11.875" style="251" customWidth="1"/>
    <col min="12810" max="12810" width="14.5" style="251" customWidth="1"/>
    <col min="12811" max="12811" width="12.5" style="251" customWidth="1"/>
    <col min="12812" max="12814" width="15.375" style="251" customWidth="1"/>
    <col min="12815" max="12815" width="12.5" style="251" customWidth="1"/>
    <col min="12816" max="12816" width="15.375" style="251" customWidth="1"/>
    <col min="12817" max="13055" width="9.125" style="251"/>
    <col min="13056" max="13056" width="5.375" style="251" customWidth="1"/>
    <col min="13057" max="13057" width="37.375" style="251" bestFit="1" customWidth="1"/>
    <col min="13058" max="13058" width="15.375" style="251" customWidth="1"/>
    <col min="13059" max="13059" width="3.375" style="251" customWidth="1"/>
    <col min="13060" max="13062" width="15.375" style="251" customWidth="1"/>
    <col min="13063" max="13063" width="14" style="251" customWidth="1"/>
    <col min="13064" max="13064" width="14.375" style="251" customWidth="1"/>
    <col min="13065" max="13065" width="11.875" style="251" customWidth="1"/>
    <col min="13066" max="13066" width="14.5" style="251" customWidth="1"/>
    <col min="13067" max="13067" width="12.5" style="251" customWidth="1"/>
    <col min="13068" max="13070" width="15.375" style="251" customWidth="1"/>
    <col min="13071" max="13071" width="12.5" style="251" customWidth="1"/>
    <col min="13072" max="13072" width="15.375" style="251" customWidth="1"/>
    <col min="13073" max="13311" width="9.125" style="251"/>
    <col min="13312" max="13312" width="5.375" style="251" customWidth="1"/>
    <col min="13313" max="13313" width="37.375" style="251" bestFit="1" customWidth="1"/>
    <col min="13314" max="13314" width="15.375" style="251" customWidth="1"/>
    <col min="13315" max="13315" width="3.375" style="251" customWidth="1"/>
    <col min="13316" max="13318" width="15.375" style="251" customWidth="1"/>
    <col min="13319" max="13319" width="14" style="251" customWidth="1"/>
    <col min="13320" max="13320" width="14.375" style="251" customWidth="1"/>
    <col min="13321" max="13321" width="11.875" style="251" customWidth="1"/>
    <col min="13322" max="13322" width="14.5" style="251" customWidth="1"/>
    <col min="13323" max="13323" width="12.5" style="251" customWidth="1"/>
    <col min="13324" max="13326" width="15.375" style="251" customWidth="1"/>
    <col min="13327" max="13327" width="12.5" style="251" customWidth="1"/>
    <col min="13328" max="13328" width="15.375" style="251" customWidth="1"/>
    <col min="13329" max="13567" width="9.125" style="251"/>
    <col min="13568" max="13568" width="5.375" style="251" customWidth="1"/>
    <col min="13569" max="13569" width="37.375" style="251" bestFit="1" customWidth="1"/>
    <col min="13570" max="13570" width="15.375" style="251" customWidth="1"/>
    <col min="13571" max="13571" width="3.375" style="251" customWidth="1"/>
    <col min="13572" max="13574" width="15.375" style="251" customWidth="1"/>
    <col min="13575" max="13575" width="14" style="251" customWidth="1"/>
    <col min="13576" max="13576" width="14.375" style="251" customWidth="1"/>
    <col min="13577" max="13577" width="11.875" style="251" customWidth="1"/>
    <col min="13578" max="13578" width="14.5" style="251" customWidth="1"/>
    <col min="13579" max="13579" width="12.5" style="251" customWidth="1"/>
    <col min="13580" max="13582" width="15.375" style="251" customWidth="1"/>
    <col min="13583" max="13583" width="12.5" style="251" customWidth="1"/>
    <col min="13584" max="13584" width="15.375" style="251" customWidth="1"/>
    <col min="13585" max="13823" width="9.125" style="251"/>
    <col min="13824" max="13824" width="5.375" style="251" customWidth="1"/>
    <col min="13825" max="13825" width="37.375" style="251" bestFit="1" customWidth="1"/>
    <col min="13826" max="13826" width="15.375" style="251" customWidth="1"/>
    <col min="13827" max="13827" width="3.375" style="251" customWidth="1"/>
    <col min="13828" max="13830" width="15.375" style="251" customWidth="1"/>
    <col min="13831" max="13831" width="14" style="251" customWidth="1"/>
    <col min="13832" max="13832" width="14.375" style="251" customWidth="1"/>
    <col min="13833" max="13833" width="11.875" style="251" customWidth="1"/>
    <col min="13834" max="13834" width="14.5" style="251" customWidth="1"/>
    <col min="13835" max="13835" width="12.5" style="251" customWidth="1"/>
    <col min="13836" max="13838" width="15.375" style="251" customWidth="1"/>
    <col min="13839" max="13839" width="12.5" style="251" customWidth="1"/>
    <col min="13840" max="13840" width="15.375" style="251" customWidth="1"/>
    <col min="13841" max="14079" width="9.125" style="251"/>
    <col min="14080" max="14080" width="5.375" style="251" customWidth="1"/>
    <col min="14081" max="14081" width="37.375" style="251" bestFit="1" customWidth="1"/>
    <col min="14082" max="14082" width="15.375" style="251" customWidth="1"/>
    <col min="14083" max="14083" width="3.375" style="251" customWidth="1"/>
    <col min="14084" max="14086" width="15.375" style="251" customWidth="1"/>
    <col min="14087" max="14087" width="14" style="251" customWidth="1"/>
    <col min="14088" max="14088" width="14.375" style="251" customWidth="1"/>
    <col min="14089" max="14089" width="11.875" style="251" customWidth="1"/>
    <col min="14090" max="14090" width="14.5" style="251" customWidth="1"/>
    <col min="14091" max="14091" width="12.5" style="251" customWidth="1"/>
    <col min="14092" max="14094" width="15.375" style="251" customWidth="1"/>
    <col min="14095" max="14095" width="12.5" style="251" customWidth="1"/>
    <col min="14096" max="14096" width="15.375" style="251" customWidth="1"/>
    <col min="14097" max="14335" width="9.125" style="251"/>
    <col min="14336" max="14336" width="5.375" style="251" customWidth="1"/>
    <col min="14337" max="14337" width="37.375" style="251" bestFit="1" customWidth="1"/>
    <col min="14338" max="14338" width="15.375" style="251" customWidth="1"/>
    <col min="14339" max="14339" width="3.375" style="251" customWidth="1"/>
    <col min="14340" max="14342" width="15.375" style="251" customWidth="1"/>
    <col min="14343" max="14343" width="14" style="251" customWidth="1"/>
    <col min="14344" max="14344" width="14.375" style="251" customWidth="1"/>
    <col min="14345" max="14345" width="11.875" style="251" customWidth="1"/>
    <col min="14346" max="14346" width="14.5" style="251" customWidth="1"/>
    <col min="14347" max="14347" width="12.5" style="251" customWidth="1"/>
    <col min="14348" max="14350" width="15.375" style="251" customWidth="1"/>
    <col min="14351" max="14351" width="12.5" style="251" customWidth="1"/>
    <col min="14352" max="14352" width="15.375" style="251" customWidth="1"/>
    <col min="14353" max="14591" width="9.125" style="251"/>
    <col min="14592" max="14592" width="5.375" style="251" customWidth="1"/>
    <col min="14593" max="14593" width="37.375" style="251" bestFit="1" customWidth="1"/>
    <col min="14594" max="14594" width="15.375" style="251" customWidth="1"/>
    <col min="14595" max="14595" width="3.375" style="251" customWidth="1"/>
    <col min="14596" max="14598" width="15.375" style="251" customWidth="1"/>
    <col min="14599" max="14599" width="14" style="251" customWidth="1"/>
    <col min="14600" max="14600" width="14.375" style="251" customWidth="1"/>
    <col min="14601" max="14601" width="11.875" style="251" customWidth="1"/>
    <col min="14602" max="14602" width="14.5" style="251" customWidth="1"/>
    <col min="14603" max="14603" width="12.5" style="251" customWidth="1"/>
    <col min="14604" max="14606" width="15.375" style="251" customWidth="1"/>
    <col min="14607" max="14607" width="12.5" style="251" customWidth="1"/>
    <col min="14608" max="14608" width="15.375" style="251" customWidth="1"/>
    <col min="14609" max="14847" width="9.125" style="251"/>
    <col min="14848" max="14848" width="5.375" style="251" customWidth="1"/>
    <col min="14849" max="14849" width="37.375" style="251" bestFit="1" customWidth="1"/>
    <col min="14850" max="14850" width="15.375" style="251" customWidth="1"/>
    <col min="14851" max="14851" width="3.375" style="251" customWidth="1"/>
    <col min="14852" max="14854" width="15.375" style="251" customWidth="1"/>
    <col min="14855" max="14855" width="14" style="251" customWidth="1"/>
    <col min="14856" max="14856" width="14.375" style="251" customWidth="1"/>
    <col min="14857" max="14857" width="11.875" style="251" customWidth="1"/>
    <col min="14858" max="14858" width="14.5" style="251" customWidth="1"/>
    <col min="14859" max="14859" width="12.5" style="251" customWidth="1"/>
    <col min="14860" max="14862" width="15.375" style="251" customWidth="1"/>
    <col min="14863" max="14863" width="12.5" style="251" customWidth="1"/>
    <col min="14864" max="14864" width="15.375" style="251" customWidth="1"/>
    <col min="14865" max="15103" width="9.125" style="251"/>
    <col min="15104" max="15104" width="5.375" style="251" customWidth="1"/>
    <col min="15105" max="15105" width="37.375" style="251" bestFit="1" customWidth="1"/>
    <col min="15106" max="15106" width="15.375" style="251" customWidth="1"/>
    <col min="15107" max="15107" width="3.375" style="251" customWidth="1"/>
    <col min="15108" max="15110" width="15.375" style="251" customWidth="1"/>
    <col min="15111" max="15111" width="14" style="251" customWidth="1"/>
    <col min="15112" max="15112" width="14.375" style="251" customWidth="1"/>
    <col min="15113" max="15113" width="11.875" style="251" customWidth="1"/>
    <col min="15114" max="15114" width="14.5" style="251" customWidth="1"/>
    <col min="15115" max="15115" width="12.5" style="251" customWidth="1"/>
    <col min="15116" max="15118" width="15.375" style="251" customWidth="1"/>
    <col min="15119" max="15119" width="12.5" style="251" customWidth="1"/>
    <col min="15120" max="15120" width="15.375" style="251" customWidth="1"/>
    <col min="15121" max="15359" width="9.125" style="251"/>
    <col min="15360" max="15360" width="5.375" style="251" customWidth="1"/>
    <col min="15361" max="15361" width="37.375" style="251" bestFit="1" customWidth="1"/>
    <col min="15362" max="15362" width="15.375" style="251" customWidth="1"/>
    <col min="15363" max="15363" width="3.375" style="251" customWidth="1"/>
    <col min="15364" max="15366" width="15.375" style="251" customWidth="1"/>
    <col min="15367" max="15367" width="14" style="251" customWidth="1"/>
    <col min="15368" max="15368" width="14.375" style="251" customWidth="1"/>
    <col min="15369" max="15369" width="11.875" style="251" customWidth="1"/>
    <col min="15370" max="15370" width="14.5" style="251" customWidth="1"/>
    <col min="15371" max="15371" width="12.5" style="251" customWidth="1"/>
    <col min="15372" max="15374" width="15.375" style="251" customWidth="1"/>
    <col min="15375" max="15375" width="12.5" style="251" customWidth="1"/>
    <col min="15376" max="15376" width="15.375" style="251" customWidth="1"/>
    <col min="15377" max="15615" width="9.125" style="251"/>
    <col min="15616" max="15616" width="5.375" style="251" customWidth="1"/>
    <col min="15617" max="15617" width="37.375" style="251" bestFit="1" customWidth="1"/>
    <col min="15618" max="15618" width="15.375" style="251" customWidth="1"/>
    <col min="15619" max="15619" width="3.375" style="251" customWidth="1"/>
    <col min="15620" max="15622" width="15.375" style="251" customWidth="1"/>
    <col min="15623" max="15623" width="14" style="251" customWidth="1"/>
    <col min="15624" max="15624" width="14.375" style="251" customWidth="1"/>
    <col min="15625" max="15625" width="11.875" style="251" customWidth="1"/>
    <col min="15626" max="15626" width="14.5" style="251" customWidth="1"/>
    <col min="15627" max="15627" width="12.5" style="251" customWidth="1"/>
    <col min="15628" max="15630" width="15.375" style="251" customWidth="1"/>
    <col min="15631" max="15631" width="12.5" style="251" customWidth="1"/>
    <col min="15632" max="15632" width="15.375" style="251" customWidth="1"/>
    <col min="15633" max="15871" width="9.125" style="251"/>
    <col min="15872" max="15872" width="5.375" style="251" customWidth="1"/>
    <col min="15873" max="15873" width="37.375" style="251" bestFit="1" customWidth="1"/>
    <col min="15874" max="15874" width="15.375" style="251" customWidth="1"/>
    <col min="15875" max="15875" width="3.375" style="251" customWidth="1"/>
    <col min="15876" max="15878" width="15.375" style="251" customWidth="1"/>
    <col min="15879" max="15879" width="14" style="251" customWidth="1"/>
    <col min="15880" max="15880" width="14.375" style="251" customWidth="1"/>
    <col min="15881" max="15881" width="11.875" style="251" customWidth="1"/>
    <col min="15882" max="15882" width="14.5" style="251" customWidth="1"/>
    <col min="15883" max="15883" width="12.5" style="251" customWidth="1"/>
    <col min="15884" max="15886" width="15.375" style="251" customWidth="1"/>
    <col min="15887" max="15887" width="12.5" style="251" customWidth="1"/>
    <col min="15888" max="15888" width="15.375" style="251" customWidth="1"/>
    <col min="15889" max="16127" width="9.125" style="251"/>
    <col min="16128" max="16128" width="5.375" style="251" customWidth="1"/>
    <col min="16129" max="16129" width="37.375" style="251" bestFit="1" customWidth="1"/>
    <col min="16130" max="16130" width="15.375" style="251" customWidth="1"/>
    <col min="16131" max="16131" width="3.375" style="251" customWidth="1"/>
    <col min="16132" max="16134" width="15.375" style="251" customWidth="1"/>
    <col min="16135" max="16135" width="14" style="251" customWidth="1"/>
    <col min="16136" max="16136" width="14.375" style="251" customWidth="1"/>
    <col min="16137" max="16137" width="11.875" style="251" customWidth="1"/>
    <col min="16138" max="16138" width="14.5" style="251" customWidth="1"/>
    <col min="16139" max="16139" width="12.5" style="251" customWidth="1"/>
    <col min="16140" max="16142" width="15.375" style="251" customWidth="1"/>
    <col min="16143" max="16143" width="12.5" style="251" customWidth="1"/>
    <col min="16144" max="16144" width="15.375" style="251" customWidth="1"/>
    <col min="16145" max="16383" width="9.125" style="251"/>
    <col min="16384" max="16384" width="9.125" style="251" customWidth="1"/>
  </cols>
  <sheetData>
    <row r="1" spans="1:17" ht="11.3" customHeight="1">
      <c r="A1" s="506" t="s">
        <v>14</v>
      </c>
      <c r="B1" s="506"/>
      <c r="C1" s="506"/>
      <c r="D1" s="506"/>
      <c r="E1" s="506"/>
      <c r="F1" s="506"/>
      <c r="G1" s="506"/>
      <c r="H1" s="506"/>
      <c r="I1" s="506"/>
      <c r="J1" s="506"/>
      <c r="K1" s="506"/>
      <c r="L1" s="506"/>
      <c r="M1" s="506"/>
      <c r="N1" s="506"/>
      <c r="O1" s="506"/>
      <c r="P1" s="506"/>
    </row>
    <row r="2" spans="1:17" ht="11.3" customHeight="1">
      <c r="A2" s="506" t="s">
        <v>470</v>
      </c>
      <c r="B2" s="506"/>
      <c r="C2" s="506"/>
      <c r="D2" s="506"/>
      <c r="E2" s="506"/>
      <c r="F2" s="506"/>
      <c r="G2" s="506"/>
      <c r="H2" s="506"/>
      <c r="I2" s="506"/>
      <c r="J2" s="506"/>
      <c r="K2" s="506"/>
      <c r="L2" s="506"/>
      <c r="M2" s="506"/>
      <c r="N2" s="506"/>
      <c r="O2" s="506"/>
      <c r="P2" s="506"/>
    </row>
    <row r="3" spans="1:17" ht="11.3" customHeight="1">
      <c r="A3" s="506" t="s">
        <v>471</v>
      </c>
      <c r="B3" s="506"/>
      <c r="C3" s="506"/>
      <c r="D3" s="506"/>
      <c r="E3" s="506"/>
      <c r="F3" s="506"/>
      <c r="G3" s="506"/>
      <c r="H3" s="506"/>
      <c r="I3" s="506"/>
      <c r="J3" s="506"/>
      <c r="K3" s="506"/>
      <c r="L3" s="506"/>
      <c r="M3" s="506"/>
      <c r="N3" s="506"/>
      <c r="O3" s="506"/>
      <c r="P3" s="506"/>
    </row>
    <row r="4" spans="1:17" ht="11.3" customHeight="1">
      <c r="A4" s="506" t="s">
        <v>472</v>
      </c>
      <c r="B4" s="506"/>
      <c r="C4" s="506"/>
      <c r="D4" s="506"/>
      <c r="E4" s="506"/>
      <c r="F4" s="506"/>
      <c r="G4" s="506"/>
      <c r="H4" s="506"/>
      <c r="I4" s="506"/>
      <c r="J4" s="506"/>
      <c r="K4" s="506"/>
      <c r="L4" s="506"/>
      <c r="M4" s="506"/>
      <c r="N4" s="506"/>
      <c r="O4" s="506"/>
      <c r="P4" s="506"/>
    </row>
    <row r="6" spans="1:17" ht="20.95">
      <c r="A6" s="272" t="s">
        <v>20</v>
      </c>
      <c r="B6" s="272" t="s">
        <v>352</v>
      </c>
      <c r="C6" s="273" t="s">
        <v>351</v>
      </c>
      <c r="D6" s="272"/>
      <c r="E6" s="272" t="s">
        <v>350</v>
      </c>
      <c r="F6" s="272" t="s">
        <v>349</v>
      </c>
      <c r="G6" s="272" t="s">
        <v>348</v>
      </c>
      <c r="H6" s="272" t="s">
        <v>347</v>
      </c>
      <c r="I6" s="272" t="s">
        <v>346</v>
      </c>
      <c r="J6" s="272" t="s">
        <v>345</v>
      </c>
      <c r="K6" s="272" t="s">
        <v>344</v>
      </c>
      <c r="L6" s="272" t="s">
        <v>23</v>
      </c>
      <c r="M6" s="272" t="s">
        <v>343</v>
      </c>
      <c r="N6" s="272" t="s">
        <v>342</v>
      </c>
      <c r="O6" s="272" t="s">
        <v>341</v>
      </c>
      <c r="P6" s="272" t="s">
        <v>12</v>
      </c>
    </row>
    <row r="7" spans="1:17" ht="11.3" customHeight="1">
      <c r="A7" s="268"/>
      <c r="B7" s="271" t="s">
        <v>34</v>
      </c>
      <c r="C7" s="274" t="s">
        <v>35</v>
      </c>
      <c r="D7" s="271"/>
      <c r="E7" s="271" t="s">
        <v>36</v>
      </c>
      <c r="F7" s="271" t="s">
        <v>37</v>
      </c>
      <c r="G7" s="271" t="s">
        <v>38</v>
      </c>
      <c r="H7" s="271" t="s">
        <v>40</v>
      </c>
      <c r="I7" s="271" t="s">
        <v>41</v>
      </c>
      <c r="J7" s="271" t="s">
        <v>340</v>
      </c>
      <c r="K7" s="271" t="s">
        <v>339</v>
      </c>
      <c r="L7" s="271" t="s">
        <v>338</v>
      </c>
      <c r="M7" s="271" t="s">
        <v>337</v>
      </c>
      <c r="N7" s="271" t="s">
        <v>336</v>
      </c>
      <c r="O7" s="271" t="s">
        <v>335</v>
      </c>
      <c r="P7" s="271" t="s">
        <v>334</v>
      </c>
    </row>
    <row r="8" spans="1:17" ht="11.3" customHeight="1">
      <c r="C8" s="250"/>
      <c r="E8" s="270"/>
      <c r="F8" s="270"/>
      <c r="G8" s="270"/>
      <c r="H8" s="270"/>
      <c r="I8" s="270"/>
      <c r="J8" s="270"/>
      <c r="K8" s="270"/>
      <c r="L8" s="270"/>
      <c r="M8" s="270"/>
      <c r="N8" s="270"/>
      <c r="O8" s="270"/>
      <c r="P8" s="270"/>
    </row>
    <row r="9" spans="1:17" ht="11.3" customHeight="1">
      <c r="A9" s="298">
        <v>1</v>
      </c>
      <c r="B9" s="255" t="s">
        <v>333</v>
      </c>
      <c r="C9" s="269">
        <f t="shared" ref="C9:C14" si="0">SUM(E9:P9)</f>
        <v>20569393551.043995</v>
      </c>
      <c r="D9" s="269"/>
      <c r="E9" s="269">
        <v>11289696775.032455</v>
      </c>
      <c r="F9" s="269">
        <v>2650510344.8068762</v>
      </c>
      <c r="G9" s="269">
        <v>2863547553.8150382</v>
      </c>
      <c r="H9" s="269">
        <v>1761645141.2856119</v>
      </c>
      <c r="I9" s="269">
        <v>1244962544.6769378</v>
      </c>
      <c r="J9" s="269">
        <v>4175586.8908619308</v>
      </c>
      <c r="K9" s="269">
        <v>106549458.59440789</v>
      </c>
      <c r="L9" s="269">
        <v>0</v>
      </c>
      <c r="M9" s="269">
        <v>571458891.63510418</v>
      </c>
      <c r="N9" s="269">
        <v>0</v>
      </c>
      <c r="O9" s="269">
        <v>69915368.679998547</v>
      </c>
      <c r="P9" s="269">
        <v>6931885.6267018262</v>
      </c>
      <c r="Q9" s="252"/>
    </row>
    <row r="10" spans="1:17" ht="11.3" customHeight="1">
      <c r="A10" s="298">
        <f t="shared" ref="A10:A30" si="1">+A9+1</f>
        <v>2</v>
      </c>
      <c r="B10" s="268" t="s">
        <v>332</v>
      </c>
      <c r="C10" s="265">
        <f t="shared" si="0"/>
        <v>1</v>
      </c>
      <c r="D10" s="265"/>
      <c r="E10" s="265">
        <v>0.54885899999999999</v>
      </c>
      <c r="F10" s="265">
        <v>0.128857</v>
      </c>
      <c r="G10" s="265">
        <v>0.13921399999999998</v>
      </c>
      <c r="H10" s="265">
        <v>8.5643999999999998E-2</v>
      </c>
      <c r="I10" s="265">
        <v>6.0525000000000002E-2</v>
      </c>
      <c r="J10" s="265">
        <v>2.03E-4</v>
      </c>
      <c r="K10" s="265">
        <v>5.1799999999999997E-3</v>
      </c>
      <c r="L10" s="265">
        <v>0</v>
      </c>
      <c r="M10" s="265">
        <v>2.7781999999999994E-2</v>
      </c>
      <c r="N10" s="265">
        <v>0</v>
      </c>
      <c r="O10" s="265">
        <v>3.3990000000000005E-3</v>
      </c>
      <c r="P10" s="265">
        <v>3.3700000000000001E-4</v>
      </c>
    </row>
    <row r="11" spans="1:17" ht="11.3" customHeight="1">
      <c r="A11" s="298">
        <f t="shared" si="1"/>
        <v>3</v>
      </c>
      <c r="B11" s="268" t="s">
        <v>331</v>
      </c>
      <c r="C11" s="269">
        <f t="shared" si="0"/>
        <v>3532260.2881331849</v>
      </c>
      <c r="D11" s="269"/>
      <c r="E11" s="269">
        <v>2085925.9513142572</v>
      </c>
      <c r="F11" s="269">
        <v>442083.12923040637</v>
      </c>
      <c r="G11" s="269">
        <v>477625.68061538372</v>
      </c>
      <c r="H11" s="269">
        <v>269366.56769329851</v>
      </c>
      <c r="I11" s="269">
        <v>187475.93901391898</v>
      </c>
      <c r="J11" s="269">
        <v>401.31553606995664</v>
      </c>
      <c r="K11" s="269">
        <v>0</v>
      </c>
      <c r="L11" s="269">
        <v>0</v>
      </c>
      <c r="M11" s="269">
        <v>64687.506260655959</v>
      </c>
      <c r="N11" s="269">
        <v>0</v>
      </c>
      <c r="O11" s="269">
        <v>3735.6122611509822</v>
      </c>
      <c r="P11" s="269">
        <v>958.58620804307577</v>
      </c>
    </row>
    <row r="12" spans="1:17" ht="11.3" customHeight="1">
      <c r="A12" s="298">
        <f t="shared" si="1"/>
        <v>4</v>
      </c>
      <c r="B12" s="268" t="s">
        <v>330</v>
      </c>
      <c r="C12" s="265">
        <f t="shared" si="0"/>
        <v>1</v>
      </c>
      <c r="D12" s="265"/>
      <c r="E12" s="265">
        <v>0.59053574231832118</v>
      </c>
      <c r="F12" s="265">
        <v>0.12515587560622529</v>
      </c>
      <c r="G12" s="265">
        <v>0.13521814409317243</v>
      </c>
      <c r="H12" s="265">
        <v>7.6258980290396419E-2</v>
      </c>
      <c r="I12" s="265">
        <v>5.3075346582966802E-2</v>
      </c>
      <c r="J12" s="265">
        <v>1.1361437247934343E-4</v>
      </c>
      <c r="K12" s="265">
        <v>0</v>
      </c>
      <c r="L12" s="265">
        <v>0</v>
      </c>
      <c r="M12" s="265">
        <v>1.8313346408240935E-2</v>
      </c>
      <c r="N12" s="265">
        <v>0</v>
      </c>
      <c r="O12" s="265">
        <v>1.0575699287226847E-3</v>
      </c>
      <c r="P12" s="265">
        <v>2.713803994749472E-4</v>
      </c>
    </row>
    <row r="13" spans="1:17" ht="11.3" customHeight="1">
      <c r="A13" s="298">
        <f t="shared" si="1"/>
        <v>5</v>
      </c>
      <c r="B13" s="268" t="s">
        <v>329</v>
      </c>
      <c r="C13" s="269">
        <f t="shared" si="0"/>
        <v>3532474.3049434912</v>
      </c>
      <c r="D13" s="269"/>
      <c r="E13" s="269">
        <v>2086045.382522709</v>
      </c>
      <c r="F13" s="269">
        <v>442111.68919237336</v>
      </c>
      <c r="G13" s="269">
        <v>477657.99057722604</v>
      </c>
      <c r="H13" s="269">
        <v>269383.53922299074</v>
      </c>
      <c r="I13" s="269">
        <v>187488.2773004591</v>
      </c>
      <c r="J13" s="269">
        <v>401.34137092455575</v>
      </c>
      <c r="K13" s="269">
        <v>0</v>
      </c>
      <c r="L13" s="269">
        <v>0</v>
      </c>
      <c r="M13" s="269">
        <v>64691.696510950045</v>
      </c>
      <c r="N13" s="269">
        <v>0</v>
      </c>
      <c r="O13" s="269">
        <v>3735.7457131588167</v>
      </c>
      <c r="P13" s="269">
        <v>958.64253269964752</v>
      </c>
    </row>
    <row r="14" spans="1:17" ht="11.3" customHeight="1">
      <c r="A14" s="298">
        <f t="shared" si="1"/>
        <v>6</v>
      </c>
      <c r="B14" s="268" t="s">
        <v>328</v>
      </c>
      <c r="C14" s="265">
        <f t="shared" si="0"/>
        <v>1</v>
      </c>
      <c r="D14" s="265"/>
      <c r="E14" s="265">
        <v>0.59053377390556261</v>
      </c>
      <c r="F14" s="265">
        <v>0.12515637794552784</v>
      </c>
      <c r="G14" s="265">
        <v>0.13521909838346782</v>
      </c>
      <c r="H14" s="265">
        <v>7.6259164531219448E-2</v>
      </c>
      <c r="I14" s="265">
        <v>5.3075623802296371E-2</v>
      </c>
      <c r="J14" s="265">
        <v>1.1361480262231545E-4</v>
      </c>
      <c r="K14" s="265">
        <v>0</v>
      </c>
      <c r="L14" s="265">
        <v>0</v>
      </c>
      <c r="M14" s="265">
        <v>1.8313423092821312E-2</v>
      </c>
      <c r="N14" s="265">
        <v>0</v>
      </c>
      <c r="O14" s="265">
        <v>1.057543633914296E-3</v>
      </c>
      <c r="P14" s="265">
        <v>2.713799025680338E-4</v>
      </c>
    </row>
    <row r="15" spans="1:17" ht="11.3" customHeight="1">
      <c r="A15" s="298">
        <f t="shared" si="1"/>
        <v>7</v>
      </c>
      <c r="B15" s="267" t="s">
        <v>355</v>
      </c>
      <c r="C15" s="442">
        <v>0.19999999999999996</v>
      </c>
      <c r="E15" s="250"/>
      <c r="F15" s="250"/>
      <c r="G15" s="250"/>
      <c r="H15" s="250"/>
      <c r="I15" s="250"/>
      <c r="J15" s="250"/>
      <c r="K15" s="250"/>
      <c r="L15" s="250"/>
      <c r="M15" s="250"/>
      <c r="N15" s="250"/>
      <c r="O15" s="250"/>
      <c r="P15" s="250"/>
    </row>
    <row r="16" spans="1:17" ht="11.3" customHeight="1">
      <c r="A16" s="298">
        <f t="shared" si="1"/>
        <v>8</v>
      </c>
      <c r="B16" s="267" t="s">
        <v>354</v>
      </c>
      <c r="C16" s="442">
        <v>0.8</v>
      </c>
      <c r="E16" s="250"/>
      <c r="F16" s="250"/>
      <c r="G16" s="250"/>
      <c r="H16" s="250"/>
      <c r="I16" s="250"/>
      <c r="J16" s="250"/>
      <c r="K16" s="250"/>
      <c r="L16" s="250"/>
      <c r="M16" s="250"/>
      <c r="N16" s="250"/>
      <c r="O16" s="250"/>
      <c r="P16" s="250"/>
    </row>
    <row r="17" spans="1:18" ht="11.3" customHeight="1">
      <c r="A17" s="298">
        <f t="shared" si="1"/>
        <v>9</v>
      </c>
      <c r="B17" s="254" t="s">
        <v>353</v>
      </c>
      <c r="C17" s="265">
        <f>SUM(E17:P17)</f>
        <v>1.0000000000000002</v>
      </c>
      <c r="D17" s="266"/>
      <c r="E17" s="265">
        <f t="shared" ref="E17:P17" si="2">(E9/$C$9*$C$15+E11/$C$11*$C$16)</f>
        <v>0.58220039385465694</v>
      </c>
      <c r="F17" s="265">
        <f t="shared" si="2"/>
        <v>0.12589610048498023</v>
      </c>
      <c r="G17" s="265">
        <f t="shared" si="2"/>
        <v>0.13601731527453795</v>
      </c>
      <c r="H17" s="265">
        <f t="shared" si="2"/>
        <v>7.8135984232317129E-2</v>
      </c>
      <c r="I17" s="265">
        <f t="shared" si="2"/>
        <v>5.456527726637344E-2</v>
      </c>
      <c r="J17" s="265">
        <f t="shared" si="2"/>
        <v>1.3149149798347473E-4</v>
      </c>
      <c r="K17" s="265">
        <f t="shared" si="2"/>
        <v>1.0359999999999998E-3</v>
      </c>
      <c r="L17" s="265">
        <f t="shared" si="2"/>
        <v>0</v>
      </c>
      <c r="M17" s="265">
        <f t="shared" si="2"/>
        <v>2.0207077126592747E-2</v>
      </c>
      <c r="N17" s="265">
        <f t="shared" si="2"/>
        <v>0</v>
      </c>
      <c r="O17" s="265">
        <f t="shared" si="2"/>
        <v>1.5258559429781478E-3</v>
      </c>
      <c r="P17" s="265">
        <f t="shared" si="2"/>
        <v>2.8450431957995775E-4</v>
      </c>
    </row>
    <row r="18" spans="1:18" ht="11.3" customHeight="1">
      <c r="A18" s="298">
        <f t="shared" si="1"/>
        <v>10</v>
      </c>
      <c r="C18" s="250"/>
    </row>
    <row r="19" spans="1:18" ht="15.05">
      <c r="A19" s="298">
        <f t="shared" si="1"/>
        <v>11</v>
      </c>
      <c r="B19" s="263"/>
      <c r="C19" s="275"/>
      <c r="D19" s="263"/>
      <c r="E19" s="263"/>
      <c r="F19" s="263"/>
      <c r="G19" s="507" t="s">
        <v>473</v>
      </c>
      <c r="H19" s="508"/>
      <c r="I19" s="263"/>
      <c r="J19" s="263"/>
      <c r="K19" s="262"/>
      <c r="L19" s="262"/>
      <c r="M19" s="262"/>
      <c r="N19" s="262"/>
      <c r="O19" s="262"/>
      <c r="P19" s="262"/>
    </row>
    <row r="20" spans="1:18" ht="11.3" customHeight="1">
      <c r="A20" s="298">
        <f t="shared" si="1"/>
        <v>12</v>
      </c>
      <c r="B20" s="255" t="s">
        <v>327</v>
      </c>
      <c r="C20" s="250">
        <v>400272037.4694677</v>
      </c>
      <c r="E20" s="250"/>
      <c r="F20" s="250"/>
      <c r="G20" s="250"/>
      <c r="H20" s="250"/>
      <c r="I20" s="250"/>
      <c r="J20" s="250"/>
      <c r="K20" s="250"/>
      <c r="L20" s="250"/>
      <c r="M20" s="250"/>
      <c r="N20" s="250"/>
      <c r="O20" s="250"/>
      <c r="P20" s="250"/>
    </row>
    <row r="21" spans="1:18" ht="11.3" customHeight="1">
      <c r="A21" s="298">
        <f t="shared" si="1"/>
        <v>13</v>
      </c>
      <c r="B21" s="255" t="s">
        <v>326</v>
      </c>
      <c r="C21" s="250">
        <v>5405122.6734811198</v>
      </c>
      <c r="E21" s="250"/>
      <c r="F21" s="250"/>
      <c r="G21" s="250"/>
      <c r="H21" s="250"/>
      <c r="I21" s="250"/>
      <c r="J21" s="250"/>
      <c r="K21" s="250"/>
      <c r="L21" s="250"/>
      <c r="M21" s="250"/>
      <c r="N21" s="250"/>
      <c r="O21" s="250"/>
      <c r="P21" s="250"/>
    </row>
    <row r="22" spans="1:18" ht="11.3" customHeight="1">
      <c r="A22" s="298">
        <f t="shared" si="1"/>
        <v>14</v>
      </c>
      <c r="B22" s="255" t="s">
        <v>325</v>
      </c>
      <c r="C22" s="256">
        <v>967028598.33390474</v>
      </c>
      <c r="E22" s="250"/>
      <c r="F22" s="250"/>
      <c r="G22" s="250"/>
      <c r="H22" s="250"/>
      <c r="I22" s="250"/>
      <c r="J22" s="250"/>
      <c r="K22" s="250"/>
      <c r="L22" s="250"/>
      <c r="M22" s="250"/>
      <c r="N22" s="250"/>
      <c r="O22" s="250"/>
      <c r="P22" s="250"/>
    </row>
    <row r="23" spans="1:18" ht="11.3" customHeight="1">
      <c r="A23" s="298">
        <f t="shared" si="1"/>
        <v>15</v>
      </c>
      <c r="B23" s="255" t="s">
        <v>324</v>
      </c>
      <c r="C23" s="250">
        <f>SUM(C20:C22)</f>
        <v>1372705758.4768536</v>
      </c>
      <c r="E23" s="250"/>
      <c r="F23" s="250"/>
      <c r="G23" s="250"/>
      <c r="H23" s="250"/>
      <c r="I23" s="250"/>
      <c r="J23" s="250"/>
      <c r="K23" s="250"/>
      <c r="L23" s="250"/>
      <c r="M23" s="250"/>
      <c r="N23" s="250"/>
      <c r="O23" s="250"/>
      <c r="P23" s="250"/>
    </row>
    <row r="24" spans="1:18" ht="11.3" customHeight="1">
      <c r="A24" s="298">
        <f t="shared" si="1"/>
        <v>16</v>
      </c>
      <c r="B24" s="255"/>
      <c r="C24" s="250"/>
      <c r="D24" s="250"/>
      <c r="E24" s="250"/>
      <c r="F24" s="250"/>
      <c r="G24" s="250"/>
      <c r="H24" s="250"/>
      <c r="I24" s="250"/>
      <c r="J24" s="250"/>
      <c r="K24" s="250"/>
      <c r="L24" s="250"/>
      <c r="M24" s="250"/>
      <c r="N24" s="250"/>
      <c r="O24" s="250"/>
      <c r="P24" s="250"/>
    </row>
    <row r="25" spans="1:18" ht="11.3" customHeight="1">
      <c r="A25" s="298">
        <f t="shared" si="1"/>
        <v>17</v>
      </c>
      <c r="B25" s="254" t="s">
        <v>323</v>
      </c>
      <c r="C25" s="261">
        <f>SUM(E25:P25)</f>
        <v>400272037.4694677</v>
      </c>
      <c r="D25" s="257"/>
      <c r="E25" s="261">
        <f>+$C$20*E17</f>
        <v>233038537.8637301</v>
      </c>
      <c r="F25" s="261">
        <f t="shared" ref="F25:P25" si="3">+$C$20*F17</f>
        <v>50392688.650583878</v>
      </c>
      <c r="G25" s="261">
        <f t="shared" si="3"/>
        <v>54443927.916066252</v>
      </c>
      <c r="H25" s="261">
        <f t="shared" si="3"/>
        <v>31275649.608351778</v>
      </c>
      <c r="I25" s="261">
        <f t="shared" si="3"/>
        <v>21840954.706497725</v>
      </c>
      <c r="J25" s="261">
        <f t="shared" si="3"/>
        <v>52632.369807757837</v>
      </c>
      <c r="K25" s="261">
        <f t="shared" si="3"/>
        <v>414681.83081836847</v>
      </c>
      <c r="L25" s="261">
        <f t="shared" si="3"/>
        <v>0</v>
      </c>
      <c r="M25" s="261">
        <f t="shared" si="3"/>
        <v>8088327.9327639556</v>
      </c>
      <c r="N25" s="261">
        <f t="shared" si="3"/>
        <v>0</v>
      </c>
      <c r="O25" s="261">
        <f t="shared" si="3"/>
        <v>610757.46718075918</v>
      </c>
      <c r="P25" s="261">
        <f t="shared" si="3"/>
        <v>113879.12366713426</v>
      </c>
      <c r="Q25" s="264"/>
      <c r="R25" s="264"/>
    </row>
    <row r="26" spans="1:18" ht="11.3" customHeight="1">
      <c r="A26" s="298">
        <f t="shared" si="1"/>
        <v>18</v>
      </c>
      <c r="B26" s="254" t="s">
        <v>322</v>
      </c>
      <c r="C26" s="256">
        <f>SUM(E26:P26)</f>
        <v>5405122.6734811207</v>
      </c>
      <c r="D26" s="260"/>
      <c r="E26" s="256">
        <f>+$C$21*E14</f>
        <v>3191907.4907933297</v>
      </c>
      <c r="F26" s="256">
        <f t="shared" ref="F26:P26" si="4">+$C$21*F14</f>
        <v>676485.57616414491</v>
      </c>
      <c r="G26" s="256">
        <f t="shared" si="4"/>
        <v>730875.8145601562</v>
      </c>
      <c r="H26" s="256">
        <f t="shared" si="4"/>
        <v>412190.13926842145</v>
      </c>
      <c r="I26" s="256">
        <f t="shared" si="4"/>
        <v>286880.25762294629</v>
      </c>
      <c r="J26" s="256">
        <f t="shared" si="4"/>
        <v>614.10194569695943</v>
      </c>
      <c r="K26" s="256">
        <f t="shared" si="4"/>
        <v>0</v>
      </c>
      <c r="L26" s="256">
        <f t="shared" si="4"/>
        <v>0</v>
      </c>
      <c r="M26" s="256">
        <f t="shared" si="4"/>
        <v>98986.298388061201</v>
      </c>
      <c r="N26" s="256">
        <f t="shared" si="4"/>
        <v>0</v>
      </c>
      <c r="O26" s="256">
        <f t="shared" si="4"/>
        <v>5716.1530738657784</v>
      </c>
      <c r="P26" s="256">
        <f t="shared" si="4"/>
        <v>1466.8416644975766</v>
      </c>
      <c r="Q26" s="264"/>
      <c r="R26" s="264"/>
    </row>
    <row r="27" spans="1:18" ht="11.3" customHeight="1">
      <c r="A27" s="298">
        <f t="shared" si="1"/>
        <v>19</v>
      </c>
      <c r="B27" s="254" t="s">
        <v>321</v>
      </c>
      <c r="C27" s="258">
        <f>SUM(C25:C26)</f>
        <v>405677160.14294881</v>
      </c>
      <c r="D27" s="259"/>
      <c r="E27" s="258">
        <f>SUM(E25:E26)</f>
        <v>236230445.35452342</v>
      </c>
      <c r="F27" s="258">
        <f t="shared" ref="F27:P27" si="5">SUM(F25:F26)</f>
        <v>51069174.226748019</v>
      </c>
      <c r="G27" s="258">
        <f t="shared" si="5"/>
        <v>55174803.730626404</v>
      </c>
      <c r="H27" s="258">
        <f t="shared" si="5"/>
        <v>31687839.747620199</v>
      </c>
      <c r="I27" s="258">
        <f t="shared" si="5"/>
        <v>22127834.964120671</v>
      </c>
      <c r="J27" s="258">
        <f t="shared" si="5"/>
        <v>53246.471753454796</v>
      </c>
      <c r="K27" s="258">
        <f t="shared" si="5"/>
        <v>414681.83081836847</v>
      </c>
      <c r="L27" s="258">
        <f t="shared" si="5"/>
        <v>0</v>
      </c>
      <c r="M27" s="258">
        <f t="shared" si="5"/>
        <v>8187314.2311520167</v>
      </c>
      <c r="N27" s="258">
        <f t="shared" si="5"/>
        <v>0</v>
      </c>
      <c r="O27" s="258">
        <f t="shared" si="5"/>
        <v>616473.62025462498</v>
      </c>
      <c r="P27" s="258">
        <f t="shared" si="5"/>
        <v>115345.96533163184</v>
      </c>
      <c r="Q27" s="264"/>
      <c r="R27" s="264"/>
    </row>
    <row r="28" spans="1:18" ht="11.3" customHeight="1">
      <c r="A28" s="298">
        <f t="shared" si="1"/>
        <v>20</v>
      </c>
      <c r="B28" s="254" t="s">
        <v>320</v>
      </c>
      <c r="C28" s="256">
        <f>SUM(E28:P28)</f>
        <v>967028598.33390474</v>
      </c>
      <c r="D28" s="257"/>
      <c r="E28" s="256">
        <f t="shared" ref="E28:P28" si="6">+$C$22*E10</f>
        <v>530762349.45294863</v>
      </c>
      <c r="F28" s="256">
        <f t="shared" si="6"/>
        <v>124608404.09551196</v>
      </c>
      <c r="G28" s="256">
        <f t="shared" si="6"/>
        <v>134623919.2884562</v>
      </c>
      <c r="H28" s="256">
        <f t="shared" si="6"/>
        <v>82820197.275708929</v>
      </c>
      <c r="I28" s="256">
        <f t="shared" si="6"/>
        <v>58529405.914159589</v>
      </c>
      <c r="J28" s="256">
        <f t="shared" si="6"/>
        <v>196306.80546178267</v>
      </c>
      <c r="K28" s="256">
        <f t="shared" si="6"/>
        <v>5009208.1393696265</v>
      </c>
      <c r="L28" s="256">
        <f t="shared" si="6"/>
        <v>0</v>
      </c>
      <c r="M28" s="256">
        <f t="shared" si="6"/>
        <v>26865988.518912535</v>
      </c>
      <c r="N28" s="256">
        <f t="shared" si="6"/>
        <v>0</v>
      </c>
      <c r="O28" s="256">
        <f t="shared" si="6"/>
        <v>3286930.2057369426</v>
      </c>
      <c r="P28" s="256">
        <f t="shared" si="6"/>
        <v>325888.63763852592</v>
      </c>
      <c r="Q28" s="264"/>
      <c r="R28" s="264"/>
    </row>
    <row r="29" spans="1:18" ht="11.3" customHeight="1">
      <c r="A29" s="298">
        <f t="shared" si="1"/>
        <v>21</v>
      </c>
      <c r="B29" s="253" t="s">
        <v>319</v>
      </c>
      <c r="C29" s="250">
        <f>SUM(C27:C28)</f>
        <v>1372705758.4768536</v>
      </c>
      <c r="E29" s="250">
        <f>SUM(E27:E28)</f>
        <v>766992794.80747199</v>
      </c>
      <c r="F29" s="250">
        <f t="shared" ref="F29:P29" si="7">SUM(F27:F28)</f>
        <v>175677578.32225996</v>
      </c>
      <c r="G29" s="250">
        <f t="shared" si="7"/>
        <v>189798723.01908261</v>
      </c>
      <c r="H29" s="250">
        <f t="shared" si="7"/>
        <v>114508037.02332912</v>
      </c>
      <c r="I29" s="250">
        <f t="shared" si="7"/>
        <v>80657240.878280252</v>
      </c>
      <c r="J29" s="250">
        <f t="shared" si="7"/>
        <v>249553.27721523747</v>
      </c>
      <c r="K29" s="250">
        <f t="shared" si="7"/>
        <v>5423889.9701879947</v>
      </c>
      <c r="L29" s="250">
        <f t="shared" si="7"/>
        <v>0</v>
      </c>
      <c r="M29" s="250">
        <f t="shared" si="7"/>
        <v>35053302.750064552</v>
      </c>
      <c r="N29" s="250">
        <f t="shared" si="7"/>
        <v>0</v>
      </c>
      <c r="O29" s="250">
        <f t="shared" si="7"/>
        <v>3903403.8259915677</v>
      </c>
      <c r="P29" s="250">
        <f t="shared" si="7"/>
        <v>441234.60297015775</v>
      </c>
      <c r="Q29" s="264"/>
      <c r="R29" s="264"/>
    </row>
    <row r="30" spans="1:18" ht="11.3" customHeight="1">
      <c r="A30" s="298">
        <f t="shared" si="1"/>
        <v>22</v>
      </c>
      <c r="C30" s="250"/>
    </row>
    <row r="31" spans="1:18" ht="11.3" customHeight="1">
      <c r="A31" s="298">
        <f t="shared" ref="A31:A32" si="8">+A30+1</f>
        <v>23</v>
      </c>
      <c r="B31" s="322" t="s">
        <v>318</v>
      </c>
      <c r="C31" s="134">
        <f>ROUND(+C25*$C$16/C29+C26/C29,2)</f>
        <v>0.24</v>
      </c>
    </row>
    <row r="32" spans="1:18" ht="11.3" customHeight="1">
      <c r="A32" s="298">
        <f t="shared" si="8"/>
        <v>24</v>
      </c>
      <c r="B32" s="322" t="s">
        <v>317</v>
      </c>
      <c r="C32" s="134">
        <f>ROUND(+C25*$C$15/C29+C28/C29,2)</f>
        <v>0.76</v>
      </c>
    </row>
    <row r="33" spans="1:3" ht="11.3" customHeight="1">
      <c r="A33" s="298"/>
      <c r="B33" s="322"/>
      <c r="C33" s="134"/>
    </row>
  </sheetData>
  <mergeCells count="5">
    <mergeCell ref="A1:P1"/>
    <mergeCell ref="A2:P2"/>
    <mergeCell ref="A3:P3"/>
    <mergeCell ref="A4:P4"/>
    <mergeCell ref="G19:H19"/>
  </mergeCells>
  <printOptions horizontalCentered="1"/>
  <pageMargins left="0.5" right="0.5" top="0.57999999999999996" bottom="0.72" header="0.22" footer="0.46"/>
  <pageSetup scale="59" pageOrder="overThenDown" orientation="landscape" blackAndWhite="1" r:id="rId1"/>
  <headerFooter alignWithMargins="0">
    <oddFooter>&amp;R&amp;F
&amp;A</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K22"/>
  <sheetViews>
    <sheetView workbookViewId="0">
      <selection activeCell="B41" sqref="B41"/>
    </sheetView>
  </sheetViews>
  <sheetFormatPr defaultRowHeight="10.5"/>
  <cols>
    <col min="1" max="1" width="5.125" style="103" bestFit="1" customWidth="1"/>
    <col min="2" max="2" width="54.5" style="103" bestFit="1" customWidth="1"/>
    <col min="3" max="3" width="1.625" style="103" customWidth="1"/>
    <col min="4" max="4" width="7.5" style="103" bestFit="1" customWidth="1"/>
    <col min="5" max="5" width="9" style="103" bestFit="1" customWidth="1"/>
    <col min="6" max="6" width="1.375" style="103" customWidth="1"/>
    <col min="7" max="7" width="5.125" style="103" bestFit="1" customWidth="1"/>
    <col min="8" max="8" width="54.5" style="103" bestFit="1" customWidth="1"/>
    <col min="9" max="9" width="1.625" style="103" customWidth="1"/>
    <col min="10" max="10" width="7.5" style="103" bestFit="1" customWidth="1"/>
    <col min="11" max="11" width="9" style="103" bestFit="1" customWidth="1"/>
    <col min="12" max="256" width="9.125" style="103"/>
    <col min="257" max="257" width="5" style="103" bestFit="1" customWidth="1"/>
    <col min="258" max="258" width="63" style="103" bestFit="1" customWidth="1"/>
    <col min="259" max="259" width="1.625" style="103" customWidth="1"/>
    <col min="260" max="260" width="7.375" style="103" bestFit="1" customWidth="1"/>
    <col min="261" max="512" width="9.125" style="103"/>
    <col min="513" max="513" width="5" style="103" bestFit="1" customWidth="1"/>
    <col min="514" max="514" width="63" style="103" bestFit="1" customWidth="1"/>
    <col min="515" max="515" width="1.625" style="103" customWidth="1"/>
    <col min="516" max="516" width="7.375" style="103" bestFit="1" customWidth="1"/>
    <col min="517" max="768" width="9.125" style="103"/>
    <col min="769" max="769" width="5" style="103" bestFit="1" customWidth="1"/>
    <col min="770" max="770" width="63" style="103" bestFit="1" customWidth="1"/>
    <col min="771" max="771" width="1.625" style="103" customWidth="1"/>
    <col min="772" max="772" width="7.375" style="103" bestFit="1" customWidth="1"/>
    <col min="773" max="1024" width="9.125" style="103"/>
    <col min="1025" max="1025" width="5" style="103" bestFit="1" customWidth="1"/>
    <col min="1026" max="1026" width="63" style="103" bestFit="1" customWidth="1"/>
    <col min="1027" max="1027" width="1.625" style="103" customWidth="1"/>
    <col min="1028" max="1028" width="7.375" style="103" bestFit="1" customWidth="1"/>
    <col min="1029" max="1280" width="9.125" style="103"/>
    <col min="1281" max="1281" width="5" style="103" bestFit="1" customWidth="1"/>
    <col min="1282" max="1282" width="63" style="103" bestFit="1" customWidth="1"/>
    <col min="1283" max="1283" width="1.625" style="103" customWidth="1"/>
    <col min="1284" max="1284" width="7.375" style="103" bestFit="1" customWidth="1"/>
    <col min="1285" max="1536" width="9.125" style="103"/>
    <col min="1537" max="1537" width="5" style="103" bestFit="1" customWidth="1"/>
    <col min="1538" max="1538" width="63" style="103" bestFit="1" customWidth="1"/>
    <col min="1539" max="1539" width="1.625" style="103" customWidth="1"/>
    <col min="1540" max="1540" width="7.375" style="103" bestFit="1" customWidth="1"/>
    <col min="1541" max="1792" width="9.125" style="103"/>
    <col min="1793" max="1793" width="5" style="103" bestFit="1" customWidth="1"/>
    <col min="1794" max="1794" width="63" style="103" bestFit="1" customWidth="1"/>
    <col min="1795" max="1795" width="1.625" style="103" customWidth="1"/>
    <col min="1796" max="1796" width="7.375" style="103" bestFit="1" customWidth="1"/>
    <col min="1797" max="2048" width="9.125" style="103"/>
    <col min="2049" max="2049" width="5" style="103" bestFit="1" customWidth="1"/>
    <col min="2050" max="2050" width="63" style="103" bestFit="1" customWidth="1"/>
    <col min="2051" max="2051" width="1.625" style="103" customWidth="1"/>
    <col min="2052" max="2052" width="7.375" style="103" bestFit="1" customWidth="1"/>
    <col min="2053" max="2304" width="9.125" style="103"/>
    <col min="2305" max="2305" width="5" style="103" bestFit="1" customWidth="1"/>
    <col min="2306" max="2306" width="63" style="103" bestFit="1" customWidth="1"/>
    <col min="2307" max="2307" width="1.625" style="103" customWidth="1"/>
    <col min="2308" max="2308" width="7.375" style="103" bestFit="1" customWidth="1"/>
    <col min="2309" max="2560" width="9.125" style="103"/>
    <col min="2561" max="2561" width="5" style="103" bestFit="1" customWidth="1"/>
    <col min="2562" max="2562" width="63" style="103" bestFit="1" customWidth="1"/>
    <col min="2563" max="2563" width="1.625" style="103" customWidth="1"/>
    <col min="2564" max="2564" width="7.375" style="103" bestFit="1" customWidth="1"/>
    <col min="2565" max="2816" width="9.125" style="103"/>
    <col min="2817" max="2817" width="5" style="103" bestFit="1" customWidth="1"/>
    <col min="2818" max="2818" width="63" style="103" bestFit="1" customWidth="1"/>
    <col min="2819" max="2819" width="1.625" style="103" customWidth="1"/>
    <col min="2820" max="2820" width="7.375" style="103" bestFit="1" customWidth="1"/>
    <col min="2821" max="3072" width="9.125" style="103"/>
    <col min="3073" max="3073" width="5" style="103" bestFit="1" customWidth="1"/>
    <col min="3074" max="3074" width="63" style="103" bestFit="1" customWidth="1"/>
    <col min="3075" max="3075" width="1.625" style="103" customWidth="1"/>
    <col min="3076" max="3076" width="7.375" style="103" bestFit="1" customWidth="1"/>
    <col min="3077" max="3328" width="9.125" style="103"/>
    <col min="3329" max="3329" width="5" style="103" bestFit="1" customWidth="1"/>
    <col min="3330" max="3330" width="63" style="103" bestFit="1" customWidth="1"/>
    <col min="3331" max="3331" width="1.625" style="103" customWidth="1"/>
    <col min="3332" max="3332" width="7.375" style="103" bestFit="1" customWidth="1"/>
    <col min="3333" max="3584" width="9.125" style="103"/>
    <col min="3585" max="3585" width="5" style="103" bestFit="1" customWidth="1"/>
    <col min="3586" max="3586" width="63" style="103" bestFit="1" customWidth="1"/>
    <col min="3587" max="3587" width="1.625" style="103" customWidth="1"/>
    <col min="3588" max="3588" width="7.375" style="103" bestFit="1" customWidth="1"/>
    <col min="3589" max="3840" width="9.125" style="103"/>
    <col min="3841" max="3841" width="5" style="103" bestFit="1" customWidth="1"/>
    <col min="3842" max="3842" width="63" style="103" bestFit="1" customWidth="1"/>
    <col min="3843" max="3843" width="1.625" style="103" customWidth="1"/>
    <col min="3844" max="3844" width="7.375" style="103" bestFit="1" customWidth="1"/>
    <col min="3845" max="4096" width="9.125" style="103"/>
    <col min="4097" max="4097" width="5" style="103" bestFit="1" customWidth="1"/>
    <col min="4098" max="4098" width="63" style="103" bestFit="1" customWidth="1"/>
    <col min="4099" max="4099" width="1.625" style="103" customWidth="1"/>
    <col min="4100" max="4100" width="7.375" style="103" bestFit="1" customWidth="1"/>
    <col min="4101" max="4352" width="9.125" style="103"/>
    <col min="4353" max="4353" width="5" style="103" bestFit="1" customWidth="1"/>
    <col min="4354" max="4354" width="63" style="103" bestFit="1" customWidth="1"/>
    <col min="4355" max="4355" width="1.625" style="103" customWidth="1"/>
    <col min="4356" max="4356" width="7.375" style="103" bestFit="1" customWidth="1"/>
    <col min="4357" max="4608" width="9.125" style="103"/>
    <col min="4609" max="4609" width="5" style="103" bestFit="1" customWidth="1"/>
    <col min="4610" max="4610" width="63" style="103" bestFit="1" customWidth="1"/>
    <col min="4611" max="4611" width="1.625" style="103" customWidth="1"/>
    <col min="4612" max="4612" width="7.375" style="103" bestFit="1" customWidth="1"/>
    <col min="4613" max="4864" width="9.125" style="103"/>
    <col min="4865" max="4865" width="5" style="103" bestFit="1" customWidth="1"/>
    <col min="4866" max="4866" width="63" style="103" bestFit="1" customWidth="1"/>
    <col min="4867" max="4867" width="1.625" style="103" customWidth="1"/>
    <col min="4868" max="4868" width="7.375" style="103" bestFit="1" customWidth="1"/>
    <col min="4869" max="5120" width="9.125" style="103"/>
    <col min="5121" max="5121" width="5" style="103" bestFit="1" customWidth="1"/>
    <col min="5122" max="5122" width="63" style="103" bestFit="1" customWidth="1"/>
    <col min="5123" max="5123" width="1.625" style="103" customWidth="1"/>
    <col min="5124" max="5124" width="7.375" style="103" bestFit="1" customWidth="1"/>
    <col min="5125" max="5376" width="9.125" style="103"/>
    <col min="5377" max="5377" width="5" style="103" bestFit="1" customWidth="1"/>
    <col min="5378" max="5378" width="63" style="103" bestFit="1" customWidth="1"/>
    <col min="5379" max="5379" width="1.625" style="103" customWidth="1"/>
    <col min="5380" max="5380" width="7.375" style="103" bestFit="1" customWidth="1"/>
    <col min="5381" max="5632" width="9.125" style="103"/>
    <col min="5633" max="5633" width="5" style="103" bestFit="1" customWidth="1"/>
    <col min="5634" max="5634" width="63" style="103" bestFit="1" customWidth="1"/>
    <col min="5635" max="5635" width="1.625" style="103" customWidth="1"/>
    <col min="5636" max="5636" width="7.375" style="103" bestFit="1" customWidth="1"/>
    <col min="5637" max="5888" width="9.125" style="103"/>
    <col min="5889" max="5889" width="5" style="103" bestFit="1" customWidth="1"/>
    <col min="5890" max="5890" width="63" style="103" bestFit="1" customWidth="1"/>
    <col min="5891" max="5891" width="1.625" style="103" customWidth="1"/>
    <col min="5892" max="5892" width="7.375" style="103" bestFit="1" customWidth="1"/>
    <col min="5893" max="6144" width="9.125" style="103"/>
    <col min="6145" max="6145" width="5" style="103" bestFit="1" customWidth="1"/>
    <col min="6146" max="6146" width="63" style="103" bestFit="1" customWidth="1"/>
    <col min="6147" max="6147" width="1.625" style="103" customWidth="1"/>
    <col min="6148" max="6148" width="7.375" style="103" bestFit="1" customWidth="1"/>
    <col min="6149" max="6400" width="9.125" style="103"/>
    <col min="6401" max="6401" width="5" style="103" bestFit="1" customWidth="1"/>
    <col min="6402" max="6402" width="63" style="103" bestFit="1" customWidth="1"/>
    <col min="6403" max="6403" width="1.625" style="103" customWidth="1"/>
    <col min="6404" max="6404" width="7.375" style="103" bestFit="1" customWidth="1"/>
    <col min="6405" max="6656" width="9.125" style="103"/>
    <col min="6657" max="6657" width="5" style="103" bestFit="1" customWidth="1"/>
    <col min="6658" max="6658" width="63" style="103" bestFit="1" customWidth="1"/>
    <col min="6659" max="6659" width="1.625" style="103" customWidth="1"/>
    <col min="6660" max="6660" width="7.375" style="103" bestFit="1" customWidth="1"/>
    <col min="6661" max="6912" width="9.125" style="103"/>
    <col min="6913" max="6913" width="5" style="103" bestFit="1" customWidth="1"/>
    <col min="6914" max="6914" width="63" style="103" bestFit="1" customWidth="1"/>
    <col min="6915" max="6915" width="1.625" style="103" customWidth="1"/>
    <col min="6916" max="6916" width="7.375" style="103" bestFit="1" customWidth="1"/>
    <col min="6917" max="7168" width="9.125" style="103"/>
    <col min="7169" max="7169" width="5" style="103" bestFit="1" customWidth="1"/>
    <col min="7170" max="7170" width="63" style="103" bestFit="1" customWidth="1"/>
    <col min="7171" max="7171" width="1.625" style="103" customWidth="1"/>
    <col min="7172" max="7172" width="7.375" style="103" bestFit="1" customWidth="1"/>
    <col min="7173" max="7424" width="9.125" style="103"/>
    <col min="7425" max="7425" width="5" style="103" bestFit="1" customWidth="1"/>
    <col min="7426" max="7426" width="63" style="103" bestFit="1" customWidth="1"/>
    <col min="7427" max="7427" width="1.625" style="103" customWidth="1"/>
    <col min="7428" max="7428" width="7.375" style="103" bestFit="1" customWidth="1"/>
    <col min="7429" max="7680" width="9.125" style="103"/>
    <col min="7681" max="7681" width="5" style="103" bestFit="1" customWidth="1"/>
    <col min="7682" max="7682" width="63" style="103" bestFit="1" customWidth="1"/>
    <col min="7683" max="7683" width="1.625" style="103" customWidth="1"/>
    <col min="7684" max="7684" width="7.375" style="103" bestFit="1" customWidth="1"/>
    <col min="7685" max="7936" width="9.125" style="103"/>
    <col min="7937" max="7937" width="5" style="103" bestFit="1" customWidth="1"/>
    <col min="7938" max="7938" width="63" style="103" bestFit="1" customWidth="1"/>
    <col min="7939" max="7939" width="1.625" style="103" customWidth="1"/>
    <col min="7940" max="7940" width="7.375" style="103" bestFit="1" customWidth="1"/>
    <col min="7941" max="8192" width="9.125" style="103"/>
    <col min="8193" max="8193" width="5" style="103" bestFit="1" customWidth="1"/>
    <col min="8194" max="8194" width="63" style="103" bestFit="1" customWidth="1"/>
    <col min="8195" max="8195" width="1.625" style="103" customWidth="1"/>
    <col min="8196" max="8196" width="7.375" style="103" bestFit="1" customWidth="1"/>
    <col min="8197" max="8448" width="9.125" style="103"/>
    <col min="8449" max="8449" width="5" style="103" bestFit="1" customWidth="1"/>
    <col min="8450" max="8450" width="63" style="103" bestFit="1" customWidth="1"/>
    <col min="8451" max="8451" width="1.625" style="103" customWidth="1"/>
    <col min="8452" max="8452" width="7.375" style="103" bestFit="1" customWidth="1"/>
    <col min="8453" max="8704" width="9.125" style="103"/>
    <col min="8705" max="8705" width="5" style="103" bestFit="1" customWidth="1"/>
    <col min="8706" max="8706" width="63" style="103" bestFit="1" customWidth="1"/>
    <col min="8707" max="8707" width="1.625" style="103" customWidth="1"/>
    <col min="8708" max="8708" width="7.375" style="103" bestFit="1" customWidth="1"/>
    <col min="8709" max="8960" width="9.125" style="103"/>
    <col min="8961" max="8961" width="5" style="103" bestFit="1" customWidth="1"/>
    <col min="8962" max="8962" width="63" style="103" bestFit="1" customWidth="1"/>
    <col min="8963" max="8963" width="1.625" style="103" customWidth="1"/>
    <col min="8964" max="8964" width="7.375" style="103" bestFit="1" customWidth="1"/>
    <col min="8965" max="9216" width="9.125" style="103"/>
    <col min="9217" max="9217" width="5" style="103" bestFit="1" customWidth="1"/>
    <col min="9218" max="9218" width="63" style="103" bestFit="1" customWidth="1"/>
    <col min="9219" max="9219" width="1.625" style="103" customWidth="1"/>
    <col min="9220" max="9220" width="7.375" style="103" bestFit="1" customWidth="1"/>
    <col min="9221" max="9472" width="9.125" style="103"/>
    <col min="9473" max="9473" width="5" style="103" bestFit="1" customWidth="1"/>
    <col min="9474" max="9474" width="63" style="103" bestFit="1" customWidth="1"/>
    <col min="9475" max="9475" width="1.625" style="103" customWidth="1"/>
    <col min="9476" max="9476" width="7.375" style="103" bestFit="1" customWidth="1"/>
    <col min="9477" max="9728" width="9.125" style="103"/>
    <col min="9729" max="9729" width="5" style="103" bestFit="1" customWidth="1"/>
    <col min="9730" max="9730" width="63" style="103" bestFit="1" customWidth="1"/>
    <col min="9731" max="9731" width="1.625" style="103" customWidth="1"/>
    <col min="9732" max="9732" width="7.375" style="103" bestFit="1" customWidth="1"/>
    <col min="9733" max="9984" width="9.125" style="103"/>
    <col min="9985" max="9985" width="5" style="103" bestFit="1" customWidth="1"/>
    <col min="9986" max="9986" width="63" style="103" bestFit="1" customWidth="1"/>
    <col min="9987" max="9987" width="1.625" style="103" customWidth="1"/>
    <col min="9988" max="9988" width="7.375" style="103" bestFit="1" customWidth="1"/>
    <col min="9989" max="10240" width="9.125" style="103"/>
    <col min="10241" max="10241" width="5" style="103" bestFit="1" customWidth="1"/>
    <col min="10242" max="10242" width="63" style="103" bestFit="1" customWidth="1"/>
    <col min="10243" max="10243" width="1.625" style="103" customWidth="1"/>
    <col min="10244" max="10244" width="7.375" style="103" bestFit="1" customWidth="1"/>
    <col min="10245" max="10496" width="9.125" style="103"/>
    <col min="10497" max="10497" width="5" style="103" bestFit="1" customWidth="1"/>
    <col min="10498" max="10498" width="63" style="103" bestFit="1" customWidth="1"/>
    <col min="10499" max="10499" width="1.625" style="103" customWidth="1"/>
    <col min="10500" max="10500" width="7.375" style="103" bestFit="1" customWidth="1"/>
    <col min="10501" max="10752" width="9.125" style="103"/>
    <col min="10753" max="10753" width="5" style="103" bestFit="1" customWidth="1"/>
    <col min="10754" max="10754" width="63" style="103" bestFit="1" customWidth="1"/>
    <col min="10755" max="10755" width="1.625" style="103" customWidth="1"/>
    <col min="10756" max="10756" width="7.375" style="103" bestFit="1" customWidth="1"/>
    <col min="10757" max="11008" width="9.125" style="103"/>
    <col min="11009" max="11009" width="5" style="103" bestFit="1" customWidth="1"/>
    <col min="11010" max="11010" width="63" style="103" bestFit="1" customWidth="1"/>
    <col min="11011" max="11011" width="1.625" style="103" customWidth="1"/>
    <col min="11012" max="11012" width="7.375" style="103" bestFit="1" customWidth="1"/>
    <col min="11013" max="11264" width="9.125" style="103"/>
    <col min="11265" max="11265" width="5" style="103" bestFit="1" customWidth="1"/>
    <col min="11266" max="11266" width="63" style="103" bestFit="1" customWidth="1"/>
    <col min="11267" max="11267" width="1.625" style="103" customWidth="1"/>
    <col min="11268" max="11268" width="7.375" style="103" bestFit="1" customWidth="1"/>
    <col min="11269" max="11520" width="9.125" style="103"/>
    <col min="11521" max="11521" width="5" style="103" bestFit="1" customWidth="1"/>
    <col min="11522" max="11522" width="63" style="103" bestFit="1" customWidth="1"/>
    <col min="11523" max="11523" width="1.625" style="103" customWidth="1"/>
    <col min="11524" max="11524" width="7.375" style="103" bestFit="1" customWidth="1"/>
    <col min="11525" max="11776" width="9.125" style="103"/>
    <col min="11777" max="11777" width="5" style="103" bestFit="1" customWidth="1"/>
    <col min="11778" max="11778" width="63" style="103" bestFit="1" customWidth="1"/>
    <col min="11779" max="11779" width="1.625" style="103" customWidth="1"/>
    <col min="11780" max="11780" width="7.375" style="103" bestFit="1" customWidth="1"/>
    <col min="11781" max="12032" width="9.125" style="103"/>
    <col min="12033" max="12033" width="5" style="103" bestFit="1" customWidth="1"/>
    <col min="12034" max="12034" width="63" style="103" bestFit="1" customWidth="1"/>
    <col min="12035" max="12035" width="1.625" style="103" customWidth="1"/>
    <col min="12036" max="12036" width="7.375" style="103" bestFit="1" customWidth="1"/>
    <col min="12037" max="12288" width="9.125" style="103"/>
    <col min="12289" max="12289" width="5" style="103" bestFit="1" customWidth="1"/>
    <col min="12290" max="12290" width="63" style="103" bestFit="1" customWidth="1"/>
    <col min="12291" max="12291" width="1.625" style="103" customWidth="1"/>
    <col min="12292" max="12292" width="7.375" style="103" bestFit="1" customWidth="1"/>
    <col min="12293" max="12544" width="9.125" style="103"/>
    <col min="12545" max="12545" width="5" style="103" bestFit="1" customWidth="1"/>
    <col min="12546" max="12546" width="63" style="103" bestFit="1" customWidth="1"/>
    <col min="12547" max="12547" width="1.625" style="103" customWidth="1"/>
    <col min="12548" max="12548" width="7.375" style="103" bestFit="1" customWidth="1"/>
    <col min="12549" max="12800" width="9.125" style="103"/>
    <col min="12801" max="12801" width="5" style="103" bestFit="1" customWidth="1"/>
    <col min="12802" max="12802" width="63" style="103" bestFit="1" customWidth="1"/>
    <col min="12803" max="12803" width="1.625" style="103" customWidth="1"/>
    <col min="12804" max="12804" width="7.375" style="103" bestFit="1" customWidth="1"/>
    <col min="12805" max="13056" width="9.125" style="103"/>
    <col min="13057" max="13057" width="5" style="103" bestFit="1" customWidth="1"/>
    <col min="13058" max="13058" width="63" style="103" bestFit="1" customWidth="1"/>
    <col min="13059" max="13059" width="1.625" style="103" customWidth="1"/>
    <col min="13060" max="13060" width="7.375" style="103" bestFit="1" customWidth="1"/>
    <col min="13061" max="13312" width="9.125" style="103"/>
    <col min="13313" max="13313" width="5" style="103" bestFit="1" customWidth="1"/>
    <col min="13314" max="13314" width="63" style="103" bestFit="1" customWidth="1"/>
    <col min="13315" max="13315" width="1.625" style="103" customWidth="1"/>
    <col min="13316" max="13316" width="7.375" style="103" bestFit="1" customWidth="1"/>
    <col min="13317" max="13568" width="9.125" style="103"/>
    <col min="13569" max="13569" width="5" style="103" bestFit="1" customWidth="1"/>
    <col min="13570" max="13570" width="63" style="103" bestFit="1" customWidth="1"/>
    <col min="13571" max="13571" width="1.625" style="103" customWidth="1"/>
    <col min="13572" max="13572" width="7.375" style="103" bestFit="1" customWidth="1"/>
    <col min="13573" max="13824" width="9.125" style="103"/>
    <col min="13825" max="13825" width="5" style="103" bestFit="1" customWidth="1"/>
    <col min="13826" max="13826" width="63" style="103" bestFit="1" customWidth="1"/>
    <col min="13827" max="13827" width="1.625" style="103" customWidth="1"/>
    <col min="13828" max="13828" width="7.375" style="103" bestFit="1" customWidth="1"/>
    <col min="13829" max="14080" width="9.125" style="103"/>
    <col min="14081" max="14081" width="5" style="103" bestFit="1" customWidth="1"/>
    <col min="14082" max="14082" width="63" style="103" bestFit="1" customWidth="1"/>
    <col min="14083" max="14083" width="1.625" style="103" customWidth="1"/>
    <col min="14084" max="14084" width="7.375" style="103" bestFit="1" customWidth="1"/>
    <col min="14085" max="14336" width="9.125" style="103"/>
    <col min="14337" max="14337" width="5" style="103" bestFit="1" customWidth="1"/>
    <col min="14338" max="14338" width="63" style="103" bestFit="1" customWidth="1"/>
    <col min="14339" max="14339" width="1.625" style="103" customWidth="1"/>
    <col min="14340" max="14340" width="7.375" style="103" bestFit="1" customWidth="1"/>
    <col min="14341" max="14592" width="9.125" style="103"/>
    <col min="14593" max="14593" width="5" style="103" bestFit="1" customWidth="1"/>
    <col min="14594" max="14594" width="63" style="103" bestFit="1" customWidth="1"/>
    <col min="14595" max="14595" width="1.625" style="103" customWidth="1"/>
    <col min="14596" max="14596" width="7.375" style="103" bestFit="1" customWidth="1"/>
    <col min="14597" max="14848" width="9.125" style="103"/>
    <col min="14849" max="14849" width="5" style="103" bestFit="1" customWidth="1"/>
    <col min="14850" max="14850" width="63" style="103" bestFit="1" customWidth="1"/>
    <col min="14851" max="14851" width="1.625" style="103" customWidth="1"/>
    <col min="14852" max="14852" width="7.375" style="103" bestFit="1" customWidth="1"/>
    <col min="14853" max="15104" width="9.125" style="103"/>
    <col min="15105" max="15105" width="5" style="103" bestFit="1" customWidth="1"/>
    <col min="15106" max="15106" width="63" style="103" bestFit="1" customWidth="1"/>
    <col min="15107" max="15107" width="1.625" style="103" customWidth="1"/>
    <col min="15108" max="15108" width="7.375" style="103" bestFit="1" customWidth="1"/>
    <col min="15109" max="15360" width="9.125" style="103"/>
    <col min="15361" max="15361" width="5" style="103" bestFit="1" customWidth="1"/>
    <col min="15362" max="15362" width="63" style="103" bestFit="1" customWidth="1"/>
    <col min="15363" max="15363" width="1.625" style="103" customWidth="1"/>
    <col min="15364" max="15364" width="7.375" style="103" bestFit="1" customWidth="1"/>
    <col min="15365" max="15616" width="9.125" style="103"/>
    <col min="15617" max="15617" width="5" style="103" bestFit="1" customWidth="1"/>
    <col min="15618" max="15618" width="63" style="103" bestFit="1" customWidth="1"/>
    <col min="15619" max="15619" width="1.625" style="103" customWidth="1"/>
    <col min="15620" max="15620" width="7.375" style="103" bestFit="1" customWidth="1"/>
    <col min="15621" max="15872" width="9.125" style="103"/>
    <col min="15873" max="15873" width="5" style="103" bestFit="1" customWidth="1"/>
    <col min="15874" max="15874" width="63" style="103" bestFit="1" customWidth="1"/>
    <col min="15875" max="15875" width="1.625" style="103" customWidth="1"/>
    <col min="15876" max="15876" width="7.375" style="103" bestFit="1" customWidth="1"/>
    <col min="15877" max="16128" width="9.125" style="103"/>
    <col min="16129" max="16129" width="5" style="103" bestFit="1" customWidth="1"/>
    <col min="16130" max="16130" width="63" style="103" bestFit="1" customWidth="1"/>
    <col min="16131" max="16131" width="1.625" style="103" customWidth="1"/>
    <col min="16132" max="16132" width="7.375" style="103" bestFit="1" customWidth="1"/>
    <col min="16133" max="16384" width="9.125" style="103"/>
  </cols>
  <sheetData>
    <row r="1" spans="1:11">
      <c r="A1" s="101"/>
      <c r="B1" s="101"/>
      <c r="C1" s="101"/>
      <c r="D1" s="101"/>
      <c r="E1" s="102"/>
      <c r="G1" s="101"/>
      <c r="H1" s="101"/>
      <c r="I1" s="101"/>
      <c r="J1" s="101"/>
      <c r="K1" s="102"/>
    </row>
    <row r="2" spans="1:11">
      <c r="A2" s="104" t="s">
        <v>290</v>
      </c>
      <c r="B2" s="105"/>
      <c r="C2" s="105"/>
      <c r="D2" s="105"/>
      <c r="E2" s="105"/>
      <c r="G2" s="104" t="s">
        <v>290</v>
      </c>
      <c r="H2" s="105"/>
      <c r="I2" s="105"/>
      <c r="J2" s="105"/>
      <c r="K2" s="105"/>
    </row>
    <row r="3" spans="1:11">
      <c r="A3" s="106" t="s">
        <v>278</v>
      </c>
      <c r="B3" s="107"/>
      <c r="C3" s="107"/>
      <c r="D3" s="107"/>
      <c r="E3" s="107"/>
      <c r="G3" s="106" t="s">
        <v>278</v>
      </c>
      <c r="H3" s="107"/>
      <c r="I3" s="107"/>
      <c r="J3" s="107"/>
      <c r="K3" s="107"/>
    </row>
    <row r="4" spans="1:11">
      <c r="A4" s="108" t="s">
        <v>474</v>
      </c>
      <c r="B4" s="109"/>
      <c r="C4" s="110"/>
      <c r="D4" s="109"/>
      <c r="E4" s="111"/>
      <c r="G4" s="105" t="str">
        <f>A4</f>
        <v>FOR THE TWELVE MONTHS ENDED JUNE 30, 2021</v>
      </c>
      <c r="H4" s="109"/>
      <c r="I4" s="110"/>
      <c r="J4" s="109"/>
      <c r="K4" s="111"/>
    </row>
    <row r="5" spans="1:11">
      <c r="A5" s="108" t="s">
        <v>475</v>
      </c>
      <c r="B5" s="109"/>
      <c r="C5" s="110"/>
      <c r="D5" s="109"/>
      <c r="E5" s="111"/>
      <c r="G5" s="105" t="str">
        <f>A5</f>
        <v>2022 GENERAL RATE CASE</v>
      </c>
      <c r="H5" s="109"/>
      <c r="I5" s="110"/>
      <c r="J5" s="109"/>
      <c r="K5" s="111"/>
    </row>
    <row r="6" spans="1:11">
      <c r="A6" s="112" t="s">
        <v>297</v>
      </c>
      <c r="B6" s="105"/>
      <c r="C6" s="105"/>
      <c r="D6" s="105"/>
      <c r="E6" s="105"/>
      <c r="G6" s="112"/>
      <c r="H6" s="105"/>
      <c r="I6" s="105"/>
      <c r="J6" s="105"/>
      <c r="K6" s="105"/>
    </row>
    <row r="7" spans="1:11">
      <c r="A7" s="113" t="s">
        <v>277</v>
      </c>
      <c r="B7" s="101"/>
      <c r="C7" s="101"/>
      <c r="D7" s="101"/>
      <c r="E7" s="101"/>
      <c r="G7" s="113" t="s">
        <v>277</v>
      </c>
      <c r="H7" s="101"/>
      <c r="I7" s="101"/>
      <c r="J7" s="101"/>
      <c r="K7" s="101"/>
    </row>
    <row r="8" spans="1:11">
      <c r="A8" s="114" t="s">
        <v>276</v>
      </c>
      <c r="B8" s="115" t="s">
        <v>275</v>
      </c>
      <c r="C8" s="116"/>
      <c r="D8" s="116"/>
      <c r="E8" s="117" t="s">
        <v>291</v>
      </c>
      <c r="G8" s="114" t="s">
        <v>276</v>
      </c>
      <c r="H8" s="115" t="s">
        <v>275</v>
      </c>
      <c r="I8" s="116"/>
      <c r="J8" s="116"/>
      <c r="K8" s="117" t="s">
        <v>291</v>
      </c>
    </row>
    <row r="9" spans="1:11">
      <c r="A9" s="118"/>
      <c r="B9" s="118"/>
      <c r="C9" s="118"/>
      <c r="D9" s="118"/>
      <c r="E9" s="119"/>
      <c r="G9" s="118"/>
      <c r="H9" s="118"/>
      <c r="I9" s="118"/>
      <c r="J9" s="118"/>
      <c r="K9" s="119"/>
    </row>
    <row r="10" spans="1:11">
      <c r="A10" s="120">
        <v>1</v>
      </c>
      <c r="B10" s="121" t="s">
        <v>274</v>
      </c>
      <c r="C10" s="118"/>
      <c r="D10" s="122"/>
      <c r="E10" s="123">
        <v>7.1970000000000003E-3</v>
      </c>
      <c r="G10" s="120">
        <v>1</v>
      </c>
      <c r="H10" s="121" t="s">
        <v>274</v>
      </c>
      <c r="I10" s="118"/>
      <c r="J10" s="122"/>
      <c r="K10" s="124">
        <f>E10</f>
        <v>7.1970000000000003E-3</v>
      </c>
    </row>
    <row r="11" spans="1:11">
      <c r="A11" s="120">
        <v>2</v>
      </c>
      <c r="B11" s="121" t="s">
        <v>273</v>
      </c>
      <c r="C11" s="118"/>
      <c r="D11" s="122"/>
      <c r="E11" s="123">
        <v>2E-3</v>
      </c>
      <c r="G11" s="120">
        <v>2</v>
      </c>
      <c r="H11" s="121" t="s">
        <v>273</v>
      </c>
      <c r="I11" s="118"/>
      <c r="J11" s="122"/>
      <c r="K11" s="125">
        <v>4.0000000000000001E-3</v>
      </c>
    </row>
    <row r="12" spans="1:11">
      <c r="A12" s="120">
        <v>3</v>
      </c>
      <c r="B12" s="121" t="s">
        <v>292</v>
      </c>
      <c r="C12" s="126"/>
      <c r="D12" s="127">
        <v>3.8733999999999998E-2</v>
      </c>
      <c r="E12" s="128">
        <f>ROUND(D12-(D12*E10),6)</f>
        <v>3.8455000000000003E-2</v>
      </c>
      <c r="G12" s="120">
        <v>3</v>
      </c>
      <c r="H12" s="121" t="s">
        <v>292</v>
      </c>
      <c r="I12" s="126"/>
      <c r="J12" s="129">
        <f>D12</f>
        <v>3.8733999999999998E-2</v>
      </c>
      <c r="K12" s="128">
        <f>ROUND(J12-(J12*K10),6)</f>
        <v>3.8455000000000003E-2</v>
      </c>
    </row>
    <row r="13" spans="1:11">
      <c r="A13" s="120">
        <v>4</v>
      </c>
      <c r="B13" s="121"/>
      <c r="C13" s="118"/>
      <c r="D13" s="118"/>
      <c r="E13" s="130"/>
      <c r="G13" s="120">
        <v>4</v>
      </c>
      <c r="H13" s="121"/>
      <c r="I13" s="118"/>
      <c r="J13" s="118"/>
      <c r="K13" s="130"/>
    </row>
    <row r="14" spans="1:11">
      <c r="A14" s="120">
        <v>5</v>
      </c>
      <c r="B14" s="121" t="s">
        <v>272</v>
      </c>
      <c r="C14" s="118"/>
      <c r="D14" s="118"/>
      <c r="E14" s="124">
        <f>ROUND(SUM(E10:E12),6)</f>
        <v>4.7652E-2</v>
      </c>
      <c r="G14" s="120">
        <v>5</v>
      </c>
      <c r="H14" s="121" t="s">
        <v>272</v>
      </c>
      <c r="I14" s="118"/>
      <c r="J14" s="118"/>
      <c r="K14" s="124">
        <f>ROUND(SUM(K10:K12),6)</f>
        <v>4.9652000000000002E-2</v>
      </c>
    </row>
    <row r="15" spans="1:11">
      <c r="A15" s="120">
        <v>6</v>
      </c>
      <c r="B15" s="118"/>
      <c r="C15" s="118"/>
      <c r="D15" s="118"/>
      <c r="E15" s="124"/>
      <c r="G15" s="120">
        <v>6</v>
      </c>
      <c r="H15" s="118"/>
      <c r="I15" s="118"/>
      <c r="J15" s="118"/>
      <c r="K15" s="124"/>
    </row>
    <row r="16" spans="1:11">
      <c r="A16" s="120">
        <v>7</v>
      </c>
      <c r="B16" s="118" t="s">
        <v>293</v>
      </c>
      <c r="C16" s="118"/>
      <c r="D16" s="118"/>
      <c r="E16" s="131">
        <f>ROUND(1-E14,6)</f>
        <v>0.95234799999999997</v>
      </c>
      <c r="G16" s="120">
        <v>7</v>
      </c>
      <c r="H16" s="118" t="s">
        <v>293</v>
      </c>
      <c r="I16" s="118"/>
      <c r="J16" s="118"/>
      <c r="K16" s="131">
        <f>ROUND(1-K14,6)</f>
        <v>0.95034799999999997</v>
      </c>
    </row>
    <row r="17" spans="1:11">
      <c r="A17" s="120">
        <v>8</v>
      </c>
      <c r="B17" s="121" t="s">
        <v>294</v>
      </c>
      <c r="C17" s="118"/>
      <c r="D17" s="132">
        <v>0.21</v>
      </c>
      <c r="E17" s="133">
        <f>ROUND((E16)*D17,6)</f>
        <v>0.199993</v>
      </c>
      <c r="G17" s="120">
        <v>8</v>
      </c>
      <c r="H17" s="121" t="s">
        <v>294</v>
      </c>
      <c r="I17" s="118"/>
      <c r="J17" s="134">
        <f>D17</f>
        <v>0.21</v>
      </c>
      <c r="K17" s="133">
        <f>ROUND((K16)*J17,6)</f>
        <v>0.199573</v>
      </c>
    </row>
    <row r="18" spans="1:11" ht="11.15" thickBot="1">
      <c r="A18" s="120">
        <v>9</v>
      </c>
      <c r="B18" s="121" t="s">
        <v>295</v>
      </c>
      <c r="C18" s="118"/>
      <c r="D18" s="118"/>
      <c r="E18" s="135">
        <f>E16-E17</f>
        <v>0.752355</v>
      </c>
      <c r="G18" s="120">
        <v>9</v>
      </c>
      <c r="H18" s="121" t="s">
        <v>295</v>
      </c>
      <c r="I18" s="118"/>
      <c r="J18" s="118"/>
      <c r="K18" s="135">
        <f>K16-K17</f>
        <v>0.75077499999999997</v>
      </c>
    </row>
    <row r="19" spans="1:11" ht="11.15" thickTop="1"/>
    <row r="22" spans="1:11">
      <c r="H22" s="136" t="s">
        <v>296</v>
      </c>
      <c r="I22" s="137"/>
      <c r="J22" s="137"/>
    </row>
  </sheetData>
  <pageMargins left="0.7" right="0.7" top="0.75" bottom="0.75" header="0.3" footer="0.3"/>
  <pageSetup orientation="portrait" horizontalDpi="200" verticalDpi="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E43"/>
  <sheetViews>
    <sheetView zoomScaleNormal="100" workbookViewId="0">
      <pane xSplit="4" ySplit="7" topLeftCell="Q8" activePane="bottomRight" state="frozen"/>
      <selection activeCell="F28" sqref="F28"/>
      <selection pane="topRight" activeCell="F28" sqref="F28"/>
      <selection pane="bottomLeft" activeCell="F28" sqref="F28"/>
      <selection pane="bottomRight" activeCell="B10" sqref="B10"/>
    </sheetView>
  </sheetViews>
  <sheetFormatPr defaultColWidth="6.375" defaultRowHeight="10.5"/>
  <cols>
    <col min="1" max="1" width="4" style="16" bestFit="1" customWidth="1"/>
    <col min="2" max="2" width="17.5" style="16" bestFit="1" customWidth="1"/>
    <col min="3" max="3" width="14.625" style="16" customWidth="1"/>
    <col min="4" max="4" width="15.375" style="16" bestFit="1" customWidth="1"/>
    <col min="5" max="5" width="11.625" style="16" customWidth="1"/>
    <col min="6" max="6" width="11.625" style="16" bestFit="1" customWidth="1"/>
    <col min="7" max="7" width="12.375" style="16" customWidth="1"/>
    <col min="8" max="8" width="12.125" style="16" customWidth="1"/>
    <col min="9" max="9" width="10.5" style="16" customWidth="1"/>
    <col min="10" max="10" width="13.5" style="16" customWidth="1"/>
    <col min="11" max="11" width="13" style="16" customWidth="1"/>
    <col min="12" max="12" width="10.875" style="16" bestFit="1" customWidth="1"/>
    <col min="13" max="15" width="11.625" style="16" bestFit="1" customWidth="1"/>
    <col min="16" max="16" width="11.5" style="16" bestFit="1" customWidth="1"/>
    <col min="17" max="17" width="13" style="16" customWidth="1"/>
    <col min="18" max="18" width="12.625" style="16" customWidth="1"/>
    <col min="19" max="19" width="12.5" style="16" customWidth="1"/>
    <col min="20" max="20" width="12.375" style="16" customWidth="1"/>
    <col min="21" max="22" width="13" style="16" bestFit="1" customWidth="1"/>
    <col min="23" max="23" width="15.375" style="16" bestFit="1" customWidth="1"/>
    <col min="24" max="24" width="1" style="16" customWidth="1"/>
    <col min="25" max="26" width="13.375" style="92" customWidth="1"/>
    <col min="27" max="27" width="12.375" style="92" bestFit="1" customWidth="1"/>
    <col min="28" max="28" width="12.875" style="92" bestFit="1" customWidth="1"/>
    <col min="29" max="29" width="10" style="92" customWidth="1"/>
    <col min="30" max="30" width="9.5" style="92" customWidth="1"/>
    <col min="31" max="31" width="7.5" style="92" bestFit="1" customWidth="1"/>
    <col min="32" max="16384" width="6.375" style="16"/>
  </cols>
  <sheetData>
    <row r="1" spans="1:31">
      <c r="A1" s="60" t="s">
        <v>14</v>
      </c>
      <c r="B1" s="60"/>
      <c r="C1" s="60"/>
      <c r="D1" s="60"/>
      <c r="E1" s="60"/>
      <c r="F1" s="60"/>
      <c r="G1" s="60"/>
      <c r="H1" s="60"/>
      <c r="I1" s="60"/>
      <c r="J1" s="60"/>
      <c r="K1" s="60"/>
      <c r="L1" s="60"/>
      <c r="M1" s="60"/>
      <c r="N1" s="60"/>
      <c r="O1" s="60"/>
      <c r="P1" s="60"/>
      <c r="Q1" s="60"/>
      <c r="R1" s="60"/>
      <c r="S1" s="60"/>
      <c r="T1" s="60"/>
      <c r="U1" s="60"/>
      <c r="V1" s="61"/>
      <c r="W1" s="61"/>
      <c r="Y1" s="276"/>
      <c r="Z1" s="276"/>
      <c r="AA1" s="276"/>
      <c r="AB1" s="276"/>
      <c r="AC1" s="276"/>
      <c r="AD1" s="276"/>
    </row>
    <row r="2" spans="1:31">
      <c r="A2" s="60" t="s">
        <v>376</v>
      </c>
      <c r="B2" s="60"/>
      <c r="C2" s="60"/>
      <c r="D2" s="60"/>
      <c r="E2" s="60"/>
      <c r="F2" s="60"/>
      <c r="G2" s="60"/>
      <c r="H2" s="60"/>
      <c r="I2" s="60"/>
      <c r="J2" s="60"/>
      <c r="K2" s="60"/>
      <c r="L2" s="60"/>
      <c r="M2" s="60"/>
      <c r="N2" s="60"/>
      <c r="O2" s="60"/>
      <c r="P2" s="60"/>
      <c r="Q2" s="60"/>
      <c r="R2" s="60"/>
      <c r="S2" s="60"/>
      <c r="T2" s="60"/>
      <c r="U2" s="60"/>
      <c r="V2" s="61"/>
      <c r="W2" s="61"/>
      <c r="Y2" s="276"/>
      <c r="Z2" s="276"/>
      <c r="AA2" s="276"/>
      <c r="AB2" s="276"/>
      <c r="AC2" s="276"/>
      <c r="AD2" s="276"/>
    </row>
    <row r="3" spans="1:31">
      <c r="A3" s="60" t="s">
        <v>469</v>
      </c>
      <c r="B3" s="60"/>
      <c r="C3" s="60"/>
      <c r="D3" s="60"/>
      <c r="E3" s="60"/>
      <c r="F3" s="60"/>
      <c r="G3" s="60"/>
      <c r="H3" s="60"/>
      <c r="I3" s="60"/>
      <c r="J3" s="60"/>
      <c r="K3" s="60"/>
      <c r="L3" s="60"/>
      <c r="M3" s="60"/>
      <c r="N3" s="60"/>
      <c r="O3" s="60"/>
      <c r="P3" s="60"/>
      <c r="Q3" s="60"/>
      <c r="R3" s="60"/>
      <c r="S3" s="60"/>
      <c r="T3" s="60"/>
      <c r="U3" s="60"/>
      <c r="V3" s="61"/>
      <c r="W3" s="61"/>
      <c r="Y3" s="276"/>
      <c r="Z3" s="276"/>
      <c r="AA3" s="276"/>
      <c r="AB3" s="276"/>
      <c r="AC3" s="276"/>
      <c r="AD3" s="276"/>
    </row>
    <row r="4" spans="1:31">
      <c r="A4" s="485"/>
      <c r="B4" s="485"/>
      <c r="C4" s="62"/>
      <c r="D4" s="62"/>
      <c r="E4" s="62"/>
      <c r="F4" s="62"/>
      <c r="G4" s="62"/>
      <c r="H4" s="62"/>
      <c r="I4" s="62"/>
      <c r="J4" s="62"/>
      <c r="K4" s="62"/>
      <c r="L4" s="62"/>
      <c r="M4" s="62"/>
      <c r="N4" s="62"/>
      <c r="O4" s="62"/>
      <c r="P4" s="62"/>
      <c r="Q4" s="62"/>
      <c r="R4" s="62"/>
      <c r="S4" s="62"/>
      <c r="T4" s="62"/>
      <c r="U4" s="62"/>
      <c r="V4" s="62"/>
      <c r="W4" s="62"/>
      <c r="Y4" s="276"/>
      <c r="Z4" s="276"/>
      <c r="AA4" s="276"/>
      <c r="AB4" s="276"/>
      <c r="AC4" s="276"/>
      <c r="AD4" s="276"/>
    </row>
    <row r="5" spans="1:31" ht="11.15" thickBot="1">
      <c r="A5" s="74"/>
      <c r="B5" s="299"/>
      <c r="C5" s="299"/>
      <c r="D5" s="299"/>
      <c r="E5" s="299"/>
      <c r="F5" s="299"/>
      <c r="G5" s="299"/>
      <c r="H5" s="299"/>
      <c r="I5" s="299"/>
      <c r="J5" s="299"/>
      <c r="K5" s="299"/>
      <c r="L5" s="299"/>
      <c r="M5" s="299"/>
      <c r="N5" s="299"/>
      <c r="O5" s="299"/>
      <c r="P5" s="299"/>
      <c r="Q5" s="299"/>
      <c r="R5" s="299"/>
      <c r="S5" s="299"/>
      <c r="T5" s="299"/>
      <c r="U5" s="299"/>
      <c r="V5" s="299"/>
    </row>
    <row r="6" spans="1:31" ht="11.15" thickBot="1">
      <c r="A6" s="74"/>
      <c r="B6" s="299"/>
      <c r="C6" s="299"/>
      <c r="D6" s="299"/>
      <c r="E6" s="299"/>
      <c r="F6" s="299"/>
      <c r="G6" s="299"/>
      <c r="H6" s="299"/>
      <c r="I6" s="299"/>
      <c r="J6" s="299"/>
      <c r="K6" s="299"/>
      <c r="L6" s="299"/>
      <c r="M6" s="299"/>
      <c r="N6" s="299"/>
      <c r="O6" s="299"/>
      <c r="P6" s="299"/>
      <c r="Q6" s="299"/>
      <c r="R6" s="299"/>
      <c r="S6" s="299"/>
      <c r="T6" s="299"/>
      <c r="U6" s="299"/>
      <c r="V6" s="299"/>
      <c r="W6" s="63"/>
      <c r="Y6" s="277" t="s">
        <v>372</v>
      </c>
      <c r="Z6" s="289" t="s">
        <v>373</v>
      </c>
      <c r="AA6" s="278"/>
    </row>
    <row r="7" spans="1:31" ht="42.55" thickBot="1">
      <c r="A7" s="40" t="s">
        <v>20</v>
      </c>
      <c r="B7" s="40" t="s">
        <v>13</v>
      </c>
      <c r="C7" s="91" t="s">
        <v>476</v>
      </c>
      <c r="D7" s="91" t="s">
        <v>477</v>
      </c>
      <c r="E7" s="221" t="s">
        <v>363</v>
      </c>
      <c r="F7" s="221" t="s">
        <v>284</v>
      </c>
      <c r="G7" s="221" t="s">
        <v>357</v>
      </c>
      <c r="H7" s="221" t="s">
        <v>358</v>
      </c>
      <c r="I7" s="221" t="s">
        <v>210</v>
      </c>
      <c r="J7" s="221" t="s">
        <v>359</v>
      </c>
      <c r="K7" s="221" t="s">
        <v>360</v>
      </c>
      <c r="L7" s="221" t="s">
        <v>211</v>
      </c>
      <c r="M7" s="221" t="s">
        <v>361</v>
      </c>
      <c r="N7" s="221" t="s">
        <v>304</v>
      </c>
      <c r="O7" s="221" t="s">
        <v>305</v>
      </c>
      <c r="P7" s="221" t="s">
        <v>306</v>
      </c>
      <c r="Q7" s="221" t="s">
        <v>307</v>
      </c>
      <c r="R7" s="221" t="s">
        <v>212</v>
      </c>
      <c r="S7" s="221" t="s">
        <v>213</v>
      </c>
      <c r="T7" s="221" t="s">
        <v>281</v>
      </c>
      <c r="U7" s="221" t="s">
        <v>362</v>
      </c>
      <c r="V7" s="91" t="s">
        <v>364</v>
      </c>
      <c r="W7" s="91" t="s">
        <v>365</v>
      </c>
      <c r="Y7" s="279" t="s">
        <v>363</v>
      </c>
      <c r="Z7" s="290" t="s">
        <v>363</v>
      </c>
      <c r="AA7" s="426" t="s">
        <v>374</v>
      </c>
      <c r="AB7" s="426" t="s">
        <v>478</v>
      </c>
      <c r="AC7" s="426" t="s">
        <v>479</v>
      </c>
      <c r="AD7" s="426" t="s">
        <v>480</v>
      </c>
      <c r="AE7" s="427" t="s">
        <v>375</v>
      </c>
    </row>
    <row r="8" spans="1:31">
      <c r="A8" s="299">
        <v>1</v>
      </c>
      <c r="B8" s="74" t="s">
        <v>482</v>
      </c>
      <c r="C8" s="47">
        <v>12043964331.111542</v>
      </c>
      <c r="D8" s="64">
        <v>1280562000</v>
      </c>
      <c r="E8" s="64">
        <v>25713863.846923143</v>
      </c>
      <c r="F8" s="64">
        <v>0</v>
      </c>
      <c r="G8" s="64">
        <v>614242.18088668864</v>
      </c>
      <c r="H8" s="64">
        <v>59292436.402062126</v>
      </c>
      <c r="I8" s="64">
        <v>32362132.157696713</v>
      </c>
      <c r="J8" s="64">
        <v>0</v>
      </c>
      <c r="K8" s="64">
        <v>0</v>
      </c>
      <c r="L8" s="64">
        <v>33699012.198450096</v>
      </c>
      <c r="M8" s="64">
        <v>22016366.7972719</v>
      </c>
      <c r="N8" s="64">
        <v>32145340.799736705</v>
      </c>
      <c r="O8" s="64">
        <v>120523951.0614332</v>
      </c>
      <c r="P8" s="64">
        <v>60569096.621159941</v>
      </c>
      <c r="Q8" s="64">
        <v>3842024.621624582</v>
      </c>
      <c r="R8" s="64">
        <v>-10646864.468702603</v>
      </c>
      <c r="S8" s="64">
        <v>-37131542.032816879</v>
      </c>
      <c r="T8" s="64">
        <v>0</v>
      </c>
      <c r="U8" s="64">
        <v>-80563715.389954135</v>
      </c>
      <c r="V8" s="15">
        <f>SUM(E8:U8)</f>
        <v>262436344.79577148</v>
      </c>
      <c r="W8" s="15">
        <f>SUM(V8,D8)</f>
        <v>1542998344.7957716</v>
      </c>
      <c r="Y8" s="280">
        <f>-E8</f>
        <v>-25713863.846923143</v>
      </c>
      <c r="Z8" s="291">
        <f>'Sch 95 Supplemental'!K8</f>
        <v>41925039.836599275</v>
      </c>
      <c r="AA8" s="428">
        <f>SUM(Y8:Z8)</f>
        <v>16211175.989676133</v>
      </c>
      <c r="AB8" s="428">
        <f>SUM(W8,AA8)</f>
        <v>1559209520.7854478</v>
      </c>
      <c r="AC8" s="429">
        <f>W8/C8</f>
        <v>0.12811382551258085</v>
      </c>
      <c r="AD8" s="429">
        <f>AB8/C8</f>
        <v>0.12945982551258087</v>
      </c>
      <c r="AE8" s="430">
        <f>AA8/W8</f>
        <v>1.0506282164432142E-2</v>
      </c>
    </row>
    <row r="9" spans="1:31">
      <c r="A9" s="299">
        <f>+A8+1</f>
        <v>2</v>
      </c>
      <c r="B9" s="299" t="s">
        <v>0</v>
      </c>
      <c r="C9" s="45">
        <f>SUM(C8:C8)</f>
        <v>12043964331.111542</v>
      </c>
      <c r="D9" s="65">
        <f t="shared" ref="D9:W9" si="0">SUM(D8:D8)</f>
        <v>1280562000</v>
      </c>
      <c r="E9" s="65">
        <f t="shared" ref="E9" si="1">SUM(E8:E8)</f>
        <v>25713863.846923143</v>
      </c>
      <c r="F9" s="65">
        <f t="shared" ref="F9:U9" si="2">SUM(F8:F8)</f>
        <v>0</v>
      </c>
      <c r="G9" s="65">
        <f t="shared" si="2"/>
        <v>614242.18088668864</v>
      </c>
      <c r="H9" s="65">
        <f t="shared" si="2"/>
        <v>59292436.402062126</v>
      </c>
      <c r="I9" s="65">
        <f t="shared" si="2"/>
        <v>32362132.157696713</v>
      </c>
      <c r="J9" s="65">
        <f t="shared" si="2"/>
        <v>0</v>
      </c>
      <c r="K9" s="65">
        <f t="shared" si="2"/>
        <v>0</v>
      </c>
      <c r="L9" s="65">
        <f t="shared" si="2"/>
        <v>33699012.198450096</v>
      </c>
      <c r="M9" s="65">
        <f t="shared" si="2"/>
        <v>22016366.7972719</v>
      </c>
      <c r="N9" s="65">
        <f t="shared" si="2"/>
        <v>32145340.799736705</v>
      </c>
      <c r="O9" s="65">
        <f t="shared" si="2"/>
        <v>120523951.0614332</v>
      </c>
      <c r="P9" s="65">
        <f t="shared" si="2"/>
        <v>60569096.621159941</v>
      </c>
      <c r="Q9" s="65">
        <f t="shared" si="2"/>
        <v>3842024.621624582</v>
      </c>
      <c r="R9" s="65">
        <f t="shared" si="2"/>
        <v>-10646864.468702603</v>
      </c>
      <c r="S9" s="65">
        <f t="shared" si="2"/>
        <v>-37131542.032816879</v>
      </c>
      <c r="T9" s="65">
        <f t="shared" si="2"/>
        <v>0</v>
      </c>
      <c r="U9" s="65">
        <f t="shared" si="2"/>
        <v>-80563715.389954135</v>
      </c>
      <c r="V9" s="65">
        <f t="shared" si="0"/>
        <v>262436344.79577148</v>
      </c>
      <c r="W9" s="65">
        <f t="shared" si="0"/>
        <v>1542998344.7957716</v>
      </c>
      <c r="Y9" s="281">
        <f t="shared" ref="Y9:AB9" si="3">SUM(Y8:Y8)</f>
        <v>-25713863.846923143</v>
      </c>
      <c r="Z9" s="292">
        <f t="shared" si="3"/>
        <v>41925039.836599275</v>
      </c>
      <c r="AA9" s="431">
        <f t="shared" si="3"/>
        <v>16211175.989676133</v>
      </c>
      <c r="AB9" s="431">
        <f t="shared" si="3"/>
        <v>1559209520.7854478</v>
      </c>
      <c r="AC9" s="432">
        <f>W9/C9</f>
        <v>0.12811382551258085</v>
      </c>
      <c r="AD9" s="432">
        <f>AB9/C9</f>
        <v>0.12945982551258087</v>
      </c>
      <c r="AE9" s="433">
        <f>AA9/W9</f>
        <v>1.0506282164432142E-2</v>
      </c>
    </row>
    <row r="10" spans="1:31">
      <c r="A10" s="299">
        <f t="shared" ref="A10:A38" si="4">+A9+1</f>
        <v>3</v>
      </c>
      <c r="B10" s="299"/>
      <c r="C10" s="47"/>
      <c r="D10" s="64"/>
      <c r="E10" s="64"/>
      <c r="F10" s="64"/>
      <c r="G10" s="64"/>
      <c r="H10" s="64"/>
      <c r="I10" s="64"/>
      <c r="J10" s="64"/>
      <c r="K10" s="64"/>
      <c r="L10" s="64"/>
      <c r="M10" s="64"/>
      <c r="N10" s="64"/>
      <c r="O10" s="64"/>
      <c r="P10" s="64"/>
      <c r="Q10" s="64"/>
      <c r="R10" s="64"/>
      <c r="S10" s="64"/>
      <c r="T10" s="64"/>
      <c r="U10" s="64"/>
      <c r="V10" s="15"/>
      <c r="W10" s="15"/>
      <c r="Y10" s="280"/>
      <c r="Z10" s="291"/>
      <c r="AA10" s="428"/>
      <c r="AB10" s="428"/>
      <c r="AC10" s="429"/>
      <c r="AD10" s="429"/>
      <c r="AE10" s="430"/>
    </row>
    <row r="11" spans="1:31">
      <c r="A11" s="299">
        <f t="shared" si="4"/>
        <v>4</v>
      </c>
      <c r="B11" s="74" t="s">
        <v>484</v>
      </c>
      <c r="C11" s="47">
        <v>3056716356.8293138</v>
      </c>
      <c r="D11" s="64">
        <v>306131000</v>
      </c>
      <c r="E11" s="64">
        <v>6587223.7489671707</v>
      </c>
      <c r="F11" s="64">
        <v>0</v>
      </c>
      <c r="G11" s="64">
        <v>155892.53419829503</v>
      </c>
      <c r="H11" s="64">
        <v>14754769.854415096</v>
      </c>
      <c r="I11" s="64">
        <v>8066674.4656725591</v>
      </c>
      <c r="J11" s="64">
        <v>-153669.61779083172</v>
      </c>
      <c r="K11" s="64">
        <v>-177663.167065938</v>
      </c>
      <c r="L11" s="64">
        <v>7186340.1549057169</v>
      </c>
      <c r="M11" s="64">
        <v>5343140.1917376406</v>
      </c>
      <c r="N11" s="64">
        <v>7171056.5731215701</v>
      </c>
      <c r="O11" s="64">
        <v>23851557.732339136</v>
      </c>
      <c r="P11" s="64">
        <v>11988441.55148457</v>
      </c>
      <c r="Q11" s="64">
        <v>846710.43084171996</v>
      </c>
      <c r="R11" s="64">
        <v>-2179438.7624193011</v>
      </c>
      <c r="S11" s="64">
        <v>6000334.2084559426</v>
      </c>
      <c r="T11" s="64">
        <v>0</v>
      </c>
      <c r="U11" s="64">
        <v>-1859877.8466871371</v>
      </c>
      <c r="V11" s="15">
        <f>SUM(E11:U11)</f>
        <v>87581492.052176207</v>
      </c>
      <c r="W11" s="15">
        <f>SUM(V11,D11)</f>
        <v>393712492.05217624</v>
      </c>
      <c r="Y11" s="280">
        <f t="shared" ref="Y11:Y14" si="5">-E11</f>
        <v>-6587223.7489671707</v>
      </c>
      <c r="Z11" s="291">
        <f>'Sch 95 Supplemental'!K12</f>
        <v>9842626.6689903904</v>
      </c>
      <c r="AA11" s="428">
        <f>SUM(Y11:Z11)</f>
        <v>3255402.9200232197</v>
      </c>
      <c r="AB11" s="428">
        <f>SUM(W11,AA11)</f>
        <v>396967894.97219944</v>
      </c>
      <c r="AC11" s="429">
        <f>W11/C11</f>
        <v>0.12880242917290774</v>
      </c>
      <c r="AD11" s="429">
        <f>AB11/C11</f>
        <v>0.12986742917290772</v>
      </c>
      <c r="AE11" s="430">
        <f>AA11/W11</f>
        <v>8.2684775965701438E-3</v>
      </c>
    </row>
    <row r="12" spans="1:31">
      <c r="A12" s="299">
        <f t="shared" si="4"/>
        <v>5</v>
      </c>
      <c r="B12" s="74" t="s">
        <v>196</v>
      </c>
      <c r="C12" s="47">
        <v>3219955755.6166677</v>
      </c>
      <c r="D12" s="64">
        <v>294429000</v>
      </c>
      <c r="E12" s="64">
        <v>7161181.6004914688</v>
      </c>
      <c r="F12" s="64">
        <v>0</v>
      </c>
      <c r="G12" s="64">
        <v>167437.69929206671</v>
      </c>
      <c r="H12" s="64">
        <v>16061139.309015941</v>
      </c>
      <c r="I12" s="64">
        <v>7718233.9462131523</v>
      </c>
      <c r="J12" s="64">
        <v>743341.87149714772</v>
      </c>
      <c r="K12" s="64">
        <v>-273140.04027007206</v>
      </c>
      <c r="L12" s="64">
        <v>6964764.2993988525</v>
      </c>
      <c r="M12" s="64">
        <v>5609162.926284235</v>
      </c>
      <c r="N12" s="64">
        <v>7523585.3378729839</v>
      </c>
      <c r="O12" s="64">
        <v>26077222.107999392</v>
      </c>
      <c r="P12" s="64">
        <v>13123263.010478605</v>
      </c>
      <c r="Q12" s="64">
        <v>924127.30186198372</v>
      </c>
      <c r="R12" s="64">
        <v>-2154150.4005075507</v>
      </c>
      <c r="S12" s="64">
        <v>19673929.66681784</v>
      </c>
      <c r="T12" s="64">
        <v>0</v>
      </c>
      <c r="U12" s="64">
        <v>-959425.49664488982</v>
      </c>
      <c r="V12" s="15">
        <f>SUM(E12:U12)</f>
        <v>108360673.13980116</v>
      </c>
      <c r="W12" s="15">
        <f>SUM(V12,D12)</f>
        <v>402789673.13980114</v>
      </c>
      <c r="Y12" s="280">
        <f t="shared" si="5"/>
        <v>-7161181.6004914688</v>
      </c>
      <c r="Z12" s="291">
        <f>'Sch 95 Supplemental'!K13</f>
        <v>10577554.657200754</v>
      </c>
      <c r="AA12" s="428">
        <f>SUM(Y12:Z12)</f>
        <v>3416373.0567092849</v>
      </c>
      <c r="AB12" s="428">
        <f>SUM(W12,AA12)</f>
        <v>406206046.19651043</v>
      </c>
      <c r="AC12" s="429">
        <f>W12/C12</f>
        <v>0.12509167942360783</v>
      </c>
      <c r="AD12" s="429">
        <f>AB12/C12</f>
        <v>0.12615267942360783</v>
      </c>
      <c r="AE12" s="430">
        <f>AA12/W12</f>
        <v>8.4817791630013382E-3</v>
      </c>
    </row>
    <row r="13" spans="1:31">
      <c r="A13" s="299">
        <f t="shared" si="4"/>
        <v>6</v>
      </c>
      <c r="B13" s="74" t="s">
        <v>197</v>
      </c>
      <c r="C13" s="47">
        <v>2028199073.2332644</v>
      </c>
      <c r="D13" s="64">
        <v>170837000</v>
      </c>
      <c r="E13" s="64">
        <v>4719619.243413806</v>
      </c>
      <c r="F13" s="64">
        <v>0</v>
      </c>
      <c r="G13" s="64">
        <v>103438.15273489649</v>
      </c>
      <c r="H13" s="64">
        <v>9911808.8708909638</v>
      </c>
      <c r="I13" s="64">
        <v>4498545.5444313809</v>
      </c>
      <c r="J13" s="64">
        <v>1280556.035166746</v>
      </c>
      <c r="K13" s="64">
        <v>-455534.03108758503</v>
      </c>
      <c r="L13" s="64">
        <v>3888057.6233881679</v>
      </c>
      <c r="M13" s="64">
        <v>3488502.4059612146</v>
      </c>
      <c r="N13" s="64">
        <v>4382471.6776020629</v>
      </c>
      <c r="O13" s="64">
        <v>14437571.090936625</v>
      </c>
      <c r="P13" s="64">
        <v>7245152.1334203444</v>
      </c>
      <c r="Q13" s="64">
        <v>492852.37479568319</v>
      </c>
      <c r="R13" s="64">
        <v>-1170270.8652555938</v>
      </c>
      <c r="S13" s="64">
        <v>10212652.333634565</v>
      </c>
      <c r="T13" s="64">
        <v>0</v>
      </c>
      <c r="U13" s="64">
        <v>-112460.90696939865</v>
      </c>
      <c r="V13" s="15">
        <f>SUM(E13:U13)</f>
        <v>62922961.68306388</v>
      </c>
      <c r="W13" s="15">
        <f>SUM(V13,D13)</f>
        <v>233759961.68306386</v>
      </c>
      <c r="Y13" s="280">
        <f t="shared" si="5"/>
        <v>-4719619.243413806</v>
      </c>
      <c r="Z13" s="291">
        <f>'Sch 95 Supplemental'!K14</f>
        <v>6542970.2102505118</v>
      </c>
      <c r="AA13" s="428">
        <f>SUM(Y13:Z13)</f>
        <v>1823350.9668367058</v>
      </c>
      <c r="AB13" s="428">
        <f>SUM(W13,AA13)</f>
        <v>235583312.64990056</v>
      </c>
      <c r="AC13" s="429">
        <f>W13/C13</f>
        <v>0.11525493960038852</v>
      </c>
      <c r="AD13" s="429">
        <f>AB13/C13</f>
        <v>0.11615393960038851</v>
      </c>
      <c r="AE13" s="430">
        <f>AA13/W13</f>
        <v>7.8000995282025212E-3</v>
      </c>
    </row>
    <row r="14" spans="1:31">
      <c r="A14" s="299">
        <f t="shared" si="4"/>
        <v>7</v>
      </c>
      <c r="B14" s="299">
        <v>29</v>
      </c>
      <c r="C14" s="47">
        <v>15680690.184106644</v>
      </c>
      <c r="D14" s="64">
        <v>1339000</v>
      </c>
      <c r="E14" s="64">
        <v>29040.638220965502</v>
      </c>
      <c r="F14" s="64">
        <v>0</v>
      </c>
      <c r="G14" s="64">
        <v>674.26967791658569</v>
      </c>
      <c r="H14" s="64">
        <v>63538.15662600012</v>
      </c>
      <c r="I14" s="64">
        <v>33039.214217912697</v>
      </c>
      <c r="J14" s="64">
        <v>0</v>
      </c>
      <c r="K14" s="64">
        <v>0</v>
      </c>
      <c r="L14" s="64">
        <v>33917.332868222671</v>
      </c>
      <c r="M14" s="64">
        <v>27315.762300713774</v>
      </c>
      <c r="N14" s="64">
        <v>35654.483358923506</v>
      </c>
      <c r="O14" s="64">
        <v>126544.53516916162</v>
      </c>
      <c r="P14" s="64">
        <v>63593.721733355007</v>
      </c>
      <c r="Q14" s="64">
        <v>5801.855368119458</v>
      </c>
      <c r="R14" s="64">
        <v>-10490.381733167345</v>
      </c>
      <c r="S14" s="64">
        <v>95809.017024891597</v>
      </c>
      <c r="T14" s="64">
        <v>0</v>
      </c>
      <c r="U14" s="64">
        <v>-104890.26921535438</v>
      </c>
      <c r="V14" s="15">
        <f>SUM(E14:U14)</f>
        <v>399548.33561766089</v>
      </c>
      <c r="W14" s="15">
        <f>SUM(V14,D14)</f>
        <v>1738548.335617661</v>
      </c>
      <c r="Y14" s="280">
        <f t="shared" si="5"/>
        <v>-29040.638220965502</v>
      </c>
      <c r="Z14" s="291">
        <f>'Sch 95 Supplemental'!K15</f>
        <v>56497.526733336235</v>
      </c>
      <c r="AA14" s="428">
        <f>SUM(Y14:Z14)</f>
        <v>27456.888512370733</v>
      </c>
      <c r="AB14" s="428">
        <f>SUM(W14,AA14)</f>
        <v>1766005.2241300317</v>
      </c>
      <c r="AC14" s="429">
        <f>W14/C14</f>
        <v>0.110871926886215</v>
      </c>
      <c r="AD14" s="429">
        <f>AB14/C14</f>
        <v>0.11262292688621499</v>
      </c>
      <c r="AE14" s="430">
        <f>AA14/W14</f>
        <v>1.5792996921547203E-2</v>
      </c>
    </row>
    <row r="15" spans="1:31">
      <c r="A15" s="299">
        <f t="shared" si="4"/>
        <v>8</v>
      </c>
      <c r="B15" s="74" t="s">
        <v>198</v>
      </c>
      <c r="C15" s="45">
        <f>SUM(C11:C14)</f>
        <v>8320551875.8633537</v>
      </c>
      <c r="D15" s="65">
        <f t="shared" ref="D15:W15" si="6">SUM(D11:D14)</f>
        <v>772736000</v>
      </c>
      <c r="E15" s="65">
        <f t="shared" ref="E15" si="7">SUM(E11:E14)</f>
        <v>18497065.23109341</v>
      </c>
      <c r="F15" s="65">
        <f t="shared" ref="F15:U15" si="8">SUM(F11:F14)</f>
        <v>0</v>
      </c>
      <c r="G15" s="65">
        <f t="shared" si="8"/>
        <v>427442.65590317483</v>
      </c>
      <c r="H15" s="65">
        <f t="shared" si="8"/>
        <v>40791256.190948002</v>
      </c>
      <c r="I15" s="65">
        <f t="shared" si="8"/>
        <v>20316493.170535006</v>
      </c>
      <c r="J15" s="65">
        <f t="shared" si="8"/>
        <v>1870228.288873062</v>
      </c>
      <c r="K15" s="65">
        <f t="shared" si="8"/>
        <v>-906337.23842359509</v>
      </c>
      <c r="L15" s="65">
        <f t="shared" si="8"/>
        <v>18073079.410560958</v>
      </c>
      <c r="M15" s="65">
        <f t="shared" si="8"/>
        <v>14468121.286283804</v>
      </c>
      <c r="N15" s="65">
        <f t="shared" si="8"/>
        <v>19112768.071955539</v>
      </c>
      <c r="O15" s="65">
        <f t="shared" si="8"/>
        <v>64492895.466444314</v>
      </c>
      <c r="P15" s="65">
        <f t="shared" si="8"/>
        <v>32420450.417116873</v>
      </c>
      <c r="Q15" s="65">
        <f t="shared" si="8"/>
        <v>2269491.9628675068</v>
      </c>
      <c r="R15" s="65">
        <f t="shared" si="8"/>
        <v>-5514350.4099156121</v>
      </c>
      <c r="S15" s="65">
        <f t="shared" si="8"/>
        <v>35982725.225933239</v>
      </c>
      <c r="T15" s="65">
        <f t="shared" si="8"/>
        <v>0</v>
      </c>
      <c r="U15" s="65">
        <f t="shared" si="8"/>
        <v>-3036654.51951678</v>
      </c>
      <c r="V15" s="65">
        <f t="shared" si="6"/>
        <v>259264675.21065891</v>
      </c>
      <c r="W15" s="65">
        <f t="shared" si="6"/>
        <v>1032000675.2106589</v>
      </c>
      <c r="Y15" s="281">
        <f t="shared" ref="Y15:AB15" si="9">SUM(Y11:Y14)</f>
        <v>-18497065.23109341</v>
      </c>
      <c r="Z15" s="292">
        <f t="shared" si="9"/>
        <v>27019649.063174989</v>
      </c>
      <c r="AA15" s="431">
        <f t="shared" si="9"/>
        <v>8522583.8320815805</v>
      </c>
      <c r="AB15" s="431">
        <f t="shared" si="9"/>
        <v>1040523259.0427405</v>
      </c>
      <c r="AC15" s="432">
        <f>W15/C15</f>
        <v>0.12403031560975357</v>
      </c>
      <c r="AD15" s="432">
        <f>AB15/C15</f>
        <v>0.12505459668620528</v>
      </c>
      <c r="AE15" s="433">
        <f>AA15/W15</f>
        <v>8.258312263547592E-3</v>
      </c>
    </row>
    <row r="16" spans="1:31">
      <c r="A16" s="299">
        <f t="shared" si="4"/>
        <v>9</v>
      </c>
      <c r="B16" s="299"/>
      <c r="C16" s="47"/>
      <c r="D16" s="64"/>
      <c r="E16" s="64"/>
      <c r="F16" s="64"/>
      <c r="G16" s="64"/>
      <c r="H16" s="64"/>
      <c r="I16" s="64"/>
      <c r="J16" s="64"/>
      <c r="K16" s="64"/>
      <c r="L16" s="64"/>
      <c r="M16" s="64"/>
      <c r="N16" s="64"/>
      <c r="O16" s="64"/>
      <c r="P16" s="64"/>
      <c r="Q16" s="64"/>
      <c r="R16" s="64"/>
      <c r="S16" s="64"/>
      <c r="T16" s="64"/>
      <c r="U16" s="64"/>
      <c r="V16" s="15"/>
      <c r="W16" s="15"/>
      <c r="Y16" s="280"/>
      <c r="Z16" s="291"/>
      <c r="AA16" s="428"/>
      <c r="AB16" s="428"/>
      <c r="AC16" s="429"/>
      <c r="AD16" s="429"/>
      <c r="AE16" s="430"/>
    </row>
    <row r="17" spans="1:31">
      <c r="A17" s="299">
        <f t="shared" si="4"/>
        <v>10</v>
      </c>
      <c r="B17" s="299" t="s">
        <v>199</v>
      </c>
      <c r="C17" s="47">
        <v>1455892203.951416</v>
      </c>
      <c r="D17" s="64">
        <v>120968000</v>
      </c>
      <c r="E17" s="64">
        <v>3099594.502212564</v>
      </c>
      <c r="F17" s="64">
        <v>0</v>
      </c>
      <c r="G17" s="64">
        <v>71338.717993619372</v>
      </c>
      <c r="H17" s="64">
        <v>6816487.2989005307</v>
      </c>
      <c r="I17" s="64">
        <v>3189859.8188575525</v>
      </c>
      <c r="J17" s="64">
        <v>557156.35249099927</v>
      </c>
      <c r="K17" s="64">
        <v>-201374.64947077501</v>
      </c>
      <c r="L17" s="64">
        <v>2818607.3068499416</v>
      </c>
      <c r="M17" s="64">
        <v>2419692.8429672536</v>
      </c>
      <c r="N17" s="64">
        <v>3030943.4099950837</v>
      </c>
      <c r="O17" s="64">
        <v>10037592.582000373</v>
      </c>
      <c r="P17" s="64">
        <v>5054409.6528354175</v>
      </c>
      <c r="Q17" s="64">
        <v>366884.83539575682</v>
      </c>
      <c r="R17" s="64">
        <v>-858976.40033133549</v>
      </c>
      <c r="S17" s="64">
        <v>7234551.6713772556</v>
      </c>
      <c r="T17" s="64">
        <v>0</v>
      </c>
      <c r="U17" s="64">
        <v>-173548.75755172136</v>
      </c>
      <c r="V17" s="15">
        <f>SUM(E17:U17)</f>
        <v>43463219.184522517</v>
      </c>
      <c r="W17" s="15">
        <f>SUM(V17,D17)</f>
        <v>164431219.18452251</v>
      </c>
      <c r="Y17" s="280">
        <f t="shared" ref="Y17:Y19" si="10">-E17</f>
        <v>-3099594.502212564</v>
      </c>
      <c r="Z17" s="291">
        <f>'Sch 95 Supplemental'!K19</f>
        <v>4623913.6397496974</v>
      </c>
      <c r="AA17" s="428">
        <f>SUM(Y17:Z17)</f>
        <v>1524319.1375371334</v>
      </c>
      <c r="AB17" s="428">
        <f>SUM(W17,AA17)</f>
        <v>165955538.32205963</v>
      </c>
      <c r="AC17" s="429">
        <f>W17/C17</f>
        <v>0.11294189139707055</v>
      </c>
      <c r="AD17" s="429">
        <f>AB17/C17</f>
        <v>0.11398889139707054</v>
      </c>
      <c r="AE17" s="430">
        <f>AA17/W17</f>
        <v>9.2702538185681325E-3</v>
      </c>
    </row>
    <row r="18" spans="1:31">
      <c r="A18" s="299">
        <f t="shared" si="4"/>
        <v>11</v>
      </c>
      <c r="B18" s="299">
        <v>35</v>
      </c>
      <c r="C18" s="47">
        <v>4842714.6053833542</v>
      </c>
      <c r="D18" s="64">
        <v>304000</v>
      </c>
      <c r="E18" s="64">
        <v>7695.0735079541491</v>
      </c>
      <c r="F18" s="64">
        <v>0</v>
      </c>
      <c r="G18" s="64">
        <v>169.49501118841738</v>
      </c>
      <c r="H18" s="64">
        <v>15903.474764078936</v>
      </c>
      <c r="I18" s="64">
        <v>8034.0635303309855</v>
      </c>
      <c r="J18" s="64">
        <v>0</v>
      </c>
      <c r="K18" s="64">
        <v>0</v>
      </c>
      <c r="L18" s="64">
        <v>9375.4954760221735</v>
      </c>
      <c r="M18" s="64">
        <v>7699.9162225595337</v>
      </c>
      <c r="N18" s="64">
        <v>6824.6282333234894</v>
      </c>
      <c r="O18" s="64">
        <v>46877.118460243015</v>
      </c>
      <c r="P18" s="64">
        <v>23545.098951439937</v>
      </c>
      <c r="Q18" s="64">
        <v>2866.8870463869457</v>
      </c>
      <c r="R18" s="64">
        <v>-4736.1748840649198</v>
      </c>
      <c r="S18" s="64">
        <v>29588.986238892296</v>
      </c>
      <c r="T18" s="64">
        <v>0</v>
      </c>
      <c r="U18" s="64">
        <v>-32393.57660459559</v>
      </c>
      <c r="V18" s="15">
        <f>SUM(E18:U18)</f>
        <v>121450.48595375937</v>
      </c>
      <c r="W18" s="15">
        <f>SUM(V18,D18)</f>
        <v>425450.4859537594</v>
      </c>
      <c r="Y18" s="280">
        <f t="shared" si="10"/>
        <v>-7695.0735079541491</v>
      </c>
      <c r="Z18" s="291">
        <f>'Sch 95 Supplemental'!K20</f>
        <v>15506.372166437501</v>
      </c>
      <c r="AA18" s="428">
        <f>SUM(Y18:Z18)</f>
        <v>7811.2986584833516</v>
      </c>
      <c r="AB18" s="428">
        <f>SUM(W18,AA18)</f>
        <v>433261.78461224277</v>
      </c>
      <c r="AC18" s="429">
        <f>W18/C18</f>
        <v>8.7853718548851031E-2</v>
      </c>
      <c r="AD18" s="429">
        <f>AB18/C18</f>
        <v>8.9466718548851035E-2</v>
      </c>
      <c r="AE18" s="430">
        <f>AA18/W18</f>
        <v>1.8360065192950165E-2</v>
      </c>
    </row>
    <row r="19" spans="1:31">
      <c r="A19" s="299">
        <f t="shared" si="4"/>
        <v>12</v>
      </c>
      <c r="B19" s="299">
        <v>43</v>
      </c>
      <c r="C19" s="47">
        <v>136682098.15695822</v>
      </c>
      <c r="D19" s="64">
        <v>12126000</v>
      </c>
      <c r="E19" s="64">
        <v>232359.56686682897</v>
      </c>
      <c r="F19" s="64">
        <v>0</v>
      </c>
      <c r="G19" s="64">
        <v>5193.9197299644129</v>
      </c>
      <c r="H19" s="64">
        <v>489185.22930375353</v>
      </c>
      <c r="I19" s="64">
        <v>316009.01093888737</v>
      </c>
      <c r="J19" s="64">
        <v>43677.179999999993</v>
      </c>
      <c r="K19" s="64">
        <v>-14924.789999999999</v>
      </c>
      <c r="L19" s="64">
        <v>348265.98610392952</v>
      </c>
      <c r="M19" s="64">
        <v>218554.6749529762</v>
      </c>
      <c r="N19" s="64">
        <v>58332.254637812322</v>
      </c>
      <c r="O19" s="64">
        <v>840739.02725280379</v>
      </c>
      <c r="P19" s="64">
        <v>421873.01670612849</v>
      </c>
      <c r="Q19" s="64">
        <v>58773.302207492037</v>
      </c>
      <c r="R19" s="64">
        <v>-111122.54580160703</v>
      </c>
      <c r="S19" s="64">
        <v>835127.61973901477</v>
      </c>
      <c r="T19" s="64">
        <v>0</v>
      </c>
      <c r="U19" s="64">
        <v>0</v>
      </c>
      <c r="V19" s="15">
        <f>SUM(E19:U19)</f>
        <v>3742043.452637984</v>
      </c>
      <c r="W19" s="15">
        <f>SUM(V19,D19)</f>
        <v>15868043.452637983</v>
      </c>
      <c r="Y19" s="280">
        <f t="shared" si="10"/>
        <v>-232359.56686682897</v>
      </c>
      <c r="Z19" s="291">
        <f>'Sch 95 Supplemental'!K21</f>
        <v>395694.67416439403</v>
      </c>
      <c r="AA19" s="428">
        <f>SUM(Y19:Z19)</f>
        <v>163335.10729756506</v>
      </c>
      <c r="AB19" s="428">
        <f>SUM(W19,AA19)</f>
        <v>16031378.559935549</v>
      </c>
      <c r="AC19" s="429">
        <f>W19/C19</f>
        <v>0.11609452639815342</v>
      </c>
      <c r="AD19" s="429">
        <f>AB19/C19</f>
        <v>0.11728952639815343</v>
      </c>
      <c r="AE19" s="430">
        <f>AA19/W19</f>
        <v>1.0293336275835029E-2</v>
      </c>
    </row>
    <row r="20" spans="1:31">
      <c r="A20" s="299">
        <f t="shared" si="4"/>
        <v>13</v>
      </c>
      <c r="B20" s="74" t="s">
        <v>200</v>
      </c>
      <c r="C20" s="45">
        <f>SUM(C17:C19)</f>
        <v>1597417016.7137575</v>
      </c>
      <c r="D20" s="65">
        <f t="shared" ref="D20:W20" si="11">SUM(D17:D19)</f>
        <v>133398000</v>
      </c>
      <c r="E20" s="65">
        <f t="shared" ref="E20" si="12">SUM(E17:E19)</f>
        <v>3339649.1425873474</v>
      </c>
      <c r="F20" s="65">
        <f t="shared" ref="F20:U20" si="13">SUM(F17:F19)</f>
        <v>0</v>
      </c>
      <c r="G20" s="65">
        <f t="shared" si="13"/>
        <v>76702.132734772211</v>
      </c>
      <c r="H20" s="65">
        <f t="shared" si="13"/>
        <v>7321576.0029683635</v>
      </c>
      <c r="I20" s="65">
        <f t="shared" si="13"/>
        <v>3513902.893326771</v>
      </c>
      <c r="J20" s="65">
        <f t="shared" si="13"/>
        <v>600833.53249099921</v>
      </c>
      <c r="K20" s="65">
        <f t="shared" si="13"/>
        <v>-216299.43947077502</v>
      </c>
      <c r="L20" s="65">
        <f t="shared" si="13"/>
        <v>3176248.7884298936</v>
      </c>
      <c r="M20" s="65">
        <f t="shared" si="13"/>
        <v>2645947.4341427898</v>
      </c>
      <c r="N20" s="65">
        <f t="shared" si="13"/>
        <v>3096100.2928662193</v>
      </c>
      <c r="O20" s="65">
        <f t="shared" si="13"/>
        <v>10925208.727713421</v>
      </c>
      <c r="P20" s="65">
        <f t="shared" si="13"/>
        <v>5499827.7684929864</v>
      </c>
      <c r="Q20" s="65">
        <f t="shared" si="13"/>
        <v>428525.02464963583</v>
      </c>
      <c r="R20" s="65">
        <f t="shared" si="13"/>
        <v>-974835.12101700751</v>
      </c>
      <c r="S20" s="65">
        <f t="shared" si="13"/>
        <v>8099268.2773551624</v>
      </c>
      <c r="T20" s="65">
        <f t="shared" si="13"/>
        <v>0</v>
      </c>
      <c r="U20" s="65">
        <f t="shared" si="13"/>
        <v>-205942.33415631694</v>
      </c>
      <c r="V20" s="65">
        <f t="shared" si="11"/>
        <v>47326713.123114258</v>
      </c>
      <c r="W20" s="65">
        <f t="shared" si="11"/>
        <v>180724713.12311423</v>
      </c>
      <c r="Y20" s="281">
        <f t="shared" ref="Y20:AB20" si="14">SUM(Y17:Y19)</f>
        <v>-3339649.1425873474</v>
      </c>
      <c r="Z20" s="292">
        <f t="shared" si="14"/>
        <v>5035114.6860805284</v>
      </c>
      <c r="AA20" s="431">
        <f t="shared" si="14"/>
        <v>1695465.5434931819</v>
      </c>
      <c r="AB20" s="431">
        <f t="shared" si="14"/>
        <v>182420178.66660741</v>
      </c>
      <c r="AC20" s="432">
        <f>W20/C20</f>
        <v>0.11313558778465076</v>
      </c>
      <c r="AD20" s="432">
        <f>AB20/C20</f>
        <v>0.11419696720264463</v>
      </c>
      <c r="AE20" s="433">
        <f>AA20/W20</f>
        <v>9.3814814487390447E-3</v>
      </c>
    </row>
    <row r="21" spans="1:31">
      <c r="A21" s="299">
        <f t="shared" si="4"/>
        <v>14</v>
      </c>
      <c r="B21" s="299"/>
      <c r="C21" s="47"/>
      <c r="D21" s="64"/>
      <c r="E21" s="64"/>
      <c r="F21" s="64"/>
      <c r="G21" s="64"/>
      <c r="H21" s="64"/>
      <c r="I21" s="64"/>
      <c r="J21" s="64"/>
      <c r="K21" s="64"/>
      <c r="L21" s="64"/>
      <c r="M21" s="64"/>
      <c r="N21" s="64"/>
      <c r="O21" s="64"/>
      <c r="P21" s="64"/>
      <c r="Q21" s="64"/>
      <c r="R21" s="64"/>
      <c r="S21" s="64"/>
      <c r="T21" s="64"/>
      <c r="U21" s="64"/>
      <c r="V21" s="15"/>
      <c r="W21" s="15"/>
      <c r="Y21" s="280"/>
      <c r="Z21" s="291"/>
      <c r="AA21" s="428"/>
      <c r="AB21" s="428"/>
      <c r="AC21" s="429"/>
      <c r="AD21" s="429"/>
      <c r="AE21" s="430"/>
    </row>
    <row r="22" spans="1:31">
      <c r="A22" s="299">
        <f t="shared" si="4"/>
        <v>15</v>
      </c>
      <c r="B22" s="299">
        <v>46</v>
      </c>
      <c r="C22" s="47">
        <v>95692537.709180593</v>
      </c>
      <c r="D22" s="64">
        <v>6122000</v>
      </c>
      <c r="E22" s="64">
        <v>173969.03355529031</v>
      </c>
      <c r="F22" s="64">
        <v>0</v>
      </c>
      <c r="G22" s="64">
        <v>2966.4686689845985</v>
      </c>
      <c r="H22" s="64">
        <v>285642.22506190406</v>
      </c>
      <c r="I22" s="64">
        <v>163634.23948269882</v>
      </c>
      <c r="J22" s="64">
        <v>66112.663426560059</v>
      </c>
      <c r="K22" s="64">
        <v>-26126.360827200006</v>
      </c>
      <c r="L22" s="64">
        <v>138658.48714060269</v>
      </c>
      <c r="M22" s="64">
        <v>165930.86038771915</v>
      </c>
      <c r="N22" s="64">
        <v>47146.067812013578</v>
      </c>
      <c r="O22" s="64">
        <v>352840.30466241378</v>
      </c>
      <c r="P22" s="64">
        <v>177185.69263288032</v>
      </c>
      <c r="Q22" s="64">
        <v>30430.226991519427</v>
      </c>
      <c r="R22" s="64">
        <v>-43061.641969131269</v>
      </c>
      <c r="S22" s="64">
        <v>0</v>
      </c>
      <c r="T22" s="64">
        <v>0</v>
      </c>
      <c r="U22" s="64">
        <v>0</v>
      </c>
      <c r="V22" s="15">
        <f>SUM(E22:U22)</f>
        <v>1535328.2670262554</v>
      </c>
      <c r="W22" s="15">
        <f>SUM(V22,D22)</f>
        <v>7657328.2670262549</v>
      </c>
      <c r="Y22" s="280">
        <f t="shared" ref="Y22:Y23" si="15">-E22</f>
        <v>-173969.03355529031</v>
      </c>
      <c r="Z22" s="291">
        <f>'Sch 95 Supplemental'!K25</f>
        <v>348416.52979912655</v>
      </c>
      <c r="AA22" s="428">
        <f>SUM(Y22:Z22)</f>
        <v>174447.49624383624</v>
      </c>
      <c r="AB22" s="428">
        <f>SUM(W22,AA22)</f>
        <v>7831775.7632700913</v>
      </c>
      <c r="AC22" s="429">
        <f>W22/C22</f>
        <v>8.0020119126714542E-2</v>
      </c>
      <c r="AD22" s="429">
        <f>AB22/C22</f>
        <v>8.1843119126714547E-2</v>
      </c>
      <c r="AE22" s="430">
        <f>AA22/W22</f>
        <v>2.2781770633373069E-2</v>
      </c>
    </row>
    <row r="23" spans="1:31">
      <c r="A23" s="299">
        <f t="shared" si="4"/>
        <v>16</v>
      </c>
      <c r="B23" s="299">
        <v>49</v>
      </c>
      <c r="C23" s="47">
        <v>548754826.33818364</v>
      </c>
      <c r="D23" s="64">
        <v>35614000</v>
      </c>
      <c r="E23" s="64">
        <v>1079400.7434072073</v>
      </c>
      <c r="F23" s="64">
        <v>0</v>
      </c>
      <c r="G23" s="64">
        <v>26340.231664232815</v>
      </c>
      <c r="H23" s="64">
        <v>2467201.6992164738</v>
      </c>
      <c r="I23" s="64">
        <v>923005.61790082487</v>
      </c>
      <c r="J23" s="64">
        <v>726532.59202114865</v>
      </c>
      <c r="K23" s="64">
        <v>-268768.30364225997</v>
      </c>
      <c r="L23" s="64">
        <v>795145.74336402817</v>
      </c>
      <c r="M23" s="64">
        <v>951540.86887041049</v>
      </c>
      <c r="N23" s="64">
        <v>1044620.7831593323</v>
      </c>
      <c r="O23" s="64">
        <v>2049506.0522671463</v>
      </c>
      <c r="P23" s="64">
        <v>1022418.0733745572</v>
      </c>
      <c r="Q23" s="64">
        <v>120726.0617944004</v>
      </c>
      <c r="R23" s="64">
        <v>-246939.67185218263</v>
      </c>
      <c r="S23" s="64">
        <v>0</v>
      </c>
      <c r="T23" s="64">
        <v>0</v>
      </c>
      <c r="U23" s="64">
        <v>0</v>
      </c>
      <c r="V23" s="15">
        <f>SUM(E23:U23)</f>
        <v>10690730.49154532</v>
      </c>
      <c r="W23" s="15">
        <f>SUM(V23,D23)</f>
        <v>46304730.49154532</v>
      </c>
      <c r="Y23" s="280">
        <f t="shared" si="15"/>
        <v>-1079400.7434072073</v>
      </c>
      <c r="Z23" s="291">
        <f>'Sch 95 Supplemental'!K26</f>
        <v>1774124.3535513477</v>
      </c>
      <c r="AA23" s="428">
        <f>SUM(Y23:Z23)</f>
        <v>694723.61014414043</v>
      </c>
      <c r="AB23" s="428">
        <f>SUM(W23,AA23)</f>
        <v>46999454.101689458</v>
      </c>
      <c r="AC23" s="429">
        <f>W23/C23</f>
        <v>8.438145464803419E-2</v>
      </c>
      <c r="AD23" s="429">
        <f>AB23/C23</f>
        <v>8.564745464803418E-2</v>
      </c>
      <c r="AE23" s="430">
        <f>AA23/W23</f>
        <v>1.5003296699264635E-2</v>
      </c>
    </row>
    <row r="24" spans="1:31">
      <c r="A24" s="299">
        <f t="shared" si="4"/>
        <v>17</v>
      </c>
      <c r="B24" s="299" t="s">
        <v>113</v>
      </c>
      <c r="C24" s="45">
        <f>SUM(C22:C23)</f>
        <v>644447364.04736423</v>
      </c>
      <c r="D24" s="65">
        <f>SUM(D22:D23)</f>
        <v>41736000</v>
      </c>
      <c r="E24" s="65">
        <f t="shared" ref="E24" si="16">SUM(E22:E23)</f>
        <v>1253369.7769624977</v>
      </c>
      <c r="F24" s="65">
        <f t="shared" ref="F24:U24" si="17">SUM(F22:F23)</f>
        <v>0</v>
      </c>
      <c r="G24" s="65">
        <f t="shared" si="17"/>
        <v>29306.700333217414</v>
      </c>
      <c r="H24" s="65">
        <f t="shared" si="17"/>
        <v>2752843.924278378</v>
      </c>
      <c r="I24" s="65">
        <f t="shared" si="17"/>
        <v>1086639.8573835236</v>
      </c>
      <c r="J24" s="65">
        <f t="shared" si="17"/>
        <v>792645.25544770877</v>
      </c>
      <c r="K24" s="65">
        <f t="shared" si="17"/>
        <v>-294894.66446945997</v>
      </c>
      <c r="L24" s="65">
        <f t="shared" si="17"/>
        <v>933804.23050463083</v>
      </c>
      <c r="M24" s="65">
        <f t="shared" si="17"/>
        <v>1117471.7292581296</v>
      </c>
      <c r="N24" s="65">
        <f t="shared" si="17"/>
        <v>1091766.850971346</v>
      </c>
      <c r="O24" s="65">
        <f t="shared" si="17"/>
        <v>2402346.3569295602</v>
      </c>
      <c r="P24" s="65">
        <f t="shared" si="17"/>
        <v>1199603.7660074376</v>
      </c>
      <c r="Q24" s="65">
        <f t="shared" si="17"/>
        <v>151156.28878591984</v>
      </c>
      <c r="R24" s="65">
        <f t="shared" si="17"/>
        <v>-290001.3138213139</v>
      </c>
      <c r="S24" s="65">
        <f t="shared" si="17"/>
        <v>0</v>
      </c>
      <c r="T24" s="65">
        <f t="shared" si="17"/>
        <v>0</v>
      </c>
      <c r="U24" s="65">
        <f t="shared" si="17"/>
        <v>0</v>
      </c>
      <c r="V24" s="65">
        <f t="shared" ref="V24:W24" si="18">SUM(V22:V23)</f>
        <v>12226058.758571574</v>
      </c>
      <c r="W24" s="65">
        <f t="shared" si="18"/>
        <v>53962058.758571573</v>
      </c>
      <c r="Y24" s="281">
        <f t="shared" ref="Y24:AB24" si="19">SUM(Y22:Y23)</f>
        <v>-1253369.7769624977</v>
      </c>
      <c r="Z24" s="292">
        <f t="shared" si="19"/>
        <v>2122540.8833504743</v>
      </c>
      <c r="AA24" s="431">
        <f t="shared" si="19"/>
        <v>869171.10638797667</v>
      </c>
      <c r="AB24" s="431">
        <f t="shared" si="19"/>
        <v>54831229.864959553</v>
      </c>
      <c r="AC24" s="432">
        <f>W24/C24</f>
        <v>8.3733849758761025E-2</v>
      </c>
      <c r="AD24" s="432">
        <f>AB24/C24</f>
        <v>8.5082557434325523E-2</v>
      </c>
      <c r="AE24" s="433">
        <f>AA24/W24</f>
        <v>1.6107078313610738E-2</v>
      </c>
    </row>
    <row r="25" spans="1:31">
      <c r="A25" s="299">
        <f t="shared" si="4"/>
        <v>18</v>
      </c>
      <c r="B25" s="299"/>
      <c r="C25" s="47"/>
      <c r="D25" s="64"/>
      <c r="E25" s="64"/>
      <c r="F25" s="64"/>
      <c r="G25" s="64"/>
      <c r="H25" s="64"/>
      <c r="I25" s="64"/>
      <c r="J25" s="64"/>
      <c r="K25" s="64"/>
      <c r="L25" s="64"/>
      <c r="M25" s="64"/>
      <c r="N25" s="64"/>
      <c r="O25" s="64"/>
      <c r="P25" s="64"/>
      <c r="Q25" s="64"/>
      <c r="R25" s="64"/>
      <c r="S25" s="64"/>
      <c r="T25" s="64"/>
      <c r="U25" s="64"/>
      <c r="V25" s="15"/>
      <c r="W25" s="15"/>
      <c r="Y25" s="280"/>
      <c r="Z25" s="291"/>
      <c r="AA25" s="428"/>
      <c r="AB25" s="428"/>
      <c r="AC25" s="429"/>
      <c r="AD25" s="429"/>
      <c r="AE25" s="430"/>
    </row>
    <row r="26" spans="1:31">
      <c r="A26" s="299">
        <f t="shared" si="4"/>
        <v>19</v>
      </c>
      <c r="B26" s="299" t="s">
        <v>26</v>
      </c>
      <c r="C26" s="47">
        <v>66099513.245615087</v>
      </c>
      <c r="D26" s="64">
        <v>16495000</v>
      </c>
      <c r="E26" s="64">
        <v>140791.96321316014</v>
      </c>
      <c r="F26" s="64">
        <v>0</v>
      </c>
      <c r="G26" s="64">
        <v>3437.1746887719842</v>
      </c>
      <c r="H26" s="64">
        <v>318731.85287035594</v>
      </c>
      <c r="I26" s="64">
        <v>390978.62084781326</v>
      </c>
      <c r="J26" s="64">
        <v>0</v>
      </c>
      <c r="K26" s="64">
        <v>0</v>
      </c>
      <c r="L26" s="64">
        <v>547832.76577965787</v>
      </c>
      <c r="M26" s="64">
        <v>130877.03622631787</v>
      </c>
      <c r="N26" s="64">
        <v>80839.70469938725</v>
      </c>
      <c r="O26" s="64">
        <v>2325314.7764674933</v>
      </c>
      <c r="P26" s="64">
        <v>1168705.4936957203</v>
      </c>
      <c r="Q26" s="64">
        <v>0</v>
      </c>
      <c r="R26" s="64">
        <v>-165447.08165377457</v>
      </c>
      <c r="S26" s="64">
        <v>0</v>
      </c>
      <c r="T26" s="64">
        <v>0</v>
      </c>
      <c r="U26" s="64">
        <v>-12821.619236738439</v>
      </c>
      <c r="V26" s="15">
        <f>SUM(E26:U26)</f>
        <v>4929240.6875981651</v>
      </c>
      <c r="W26" s="15">
        <f>SUM(V26,D26)</f>
        <v>21424240.687598165</v>
      </c>
      <c r="Y26" s="280">
        <f t="shared" ref="Y26:Y28" si="20">-E26</f>
        <v>-140791.96321316014</v>
      </c>
      <c r="Z26" s="291">
        <f>'Sch 95 Supplemental'!K29</f>
        <v>259638.88802877607</v>
      </c>
      <c r="AA26" s="428">
        <f>SUM(Y26:Z26)</f>
        <v>118846.92481561593</v>
      </c>
      <c r="AB26" s="428">
        <f>SUM(W26,AA26)</f>
        <v>21543087.612413783</v>
      </c>
      <c r="AC26" s="429">
        <f>W26/C26</f>
        <v>0.32412100536942162</v>
      </c>
      <c r="AD26" s="429">
        <f>AB26/C26</f>
        <v>0.3259190053694217</v>
      </c>
      <c r="AE26" s="430">
        <f>AA26/W26</f>
        <v>5.5473109431790858E-3</v>
      </c>
    </row>
    <row r="27" spans="1:31">
      <c r="A27" s="299">
        <f t="shared" si="4"/>
        <v>20</v>
      </c>
      <c r="B27" s="299" t="s">
        <v>201</v>
      </c>
      <c r="C27" s="47">
        <v>2114755642.2675757</v>
      </c>
      <c r="D27" s="64">
        <v>10232000</v>
      </c>
      <c r="E27" s="64">
        <v>0</v>
      </c>
      <c r="F27" s="64">
        <v>0</v>
      </c>
      <c r="G27" s="64">
        <v>0</v>
      </c>
      <c r="H27" s="64">
        <v>2857034.872703495</v>
      </c>
      <c r="I27" s="64">
        <v>249541.16578757393</v>
      </c>
      <c r="J27" s="64">
        <v>0</v>
      </c>
      <c r="K27" s="64">
        <v>0</v>
      </c>
      <c r="L27" s="64">
        <v>40180.357203083942</v>
      </c>
      <c r="M27" s="64">
        <v>0</v>
      </c>
      <c r="N27" s="64">
        <v>0</v>
      </c>
      <c r="O27" s="64">
        <v>116160</v>
      </c>
      <c r="P27" s="64">
        <v>58320</v>
      </c>
      <c r="Q27" s="64">
        <v>0</v>
      </c>
      <c r="R27" s="64">
        <v>0</v>
      </c>
      <c r="S27" s="64">
        <v>0</v>
      </c>
      <c r="T27" s="64">
        <v>0</v>
      </c>
      <c r="U27" s="64">
        <v>0</v>
      </c>
      <c r="V27" s="15">
        <f>SUM(E27:U27)</f>
        <v>3321236.3956941529</v>
      </c>
      <c r="W27" s="15">
        <f>SUM(V27,D27)</f>
        <v>13553236.395694153</v>
      </c>
      <c r="Y27" s="280">
        <f t="shared" si="20"/>
        <v>0</v>
      </c>
      <c r="Z27" s="291">
        <v>0</v>
      </c>
      <c r="AA27" s="428">
        <f>SUM(Y27:Z27)</f>
        <v>0</v>
      </c>
      <c r="AB27" s="428">
        <f>SUM(W27,AA27)</f>
        <v>13553236.395694153</v>
      </c>
      <c r="AC27" s="429">
        <f>W27/C27</f>
        <v>6.408890050843657E-3</v>
      </c>
      <c r="AD27" s="429">
        <f>AB27/C27</f>
        <v>6.408890050843657E-3</v>
      </c>
      <c r="AE27" s="430">
        <f>AA27/W27</f>
        <v>0</v>
      </c>
    </row>
    <row r="28" spans="1:31">
      <c r="A28" s="299">
        <f t="shared" si="4"/>
        <v>21</v>
      </c>
      <c r="B28" s="74" t="s">
        <v>23</v>
      </c>
      <c r="C28" s="47">
        <v>314159922.38900006</v>
      </c>
      <c r="D28" s="64">
        <v>3406000</v>
      </c>
      <c r="E28" s="64">
        <v>0</v>
      </c>
      <c r="F28" s="64">
        <v>0</v>
      </c>
      <c r="G28" s="64">
        <v>0</v>
      </c>
      <c r="H28" s="64">
        <v>1648711.2726974722</v>
      </c>
      <c r="I28" s="64">
        <v>192894.19234684602</v>
      </c>
      <c r="J28" s="64">
        <v>0</v>
      </c>
      <c r="K28" s="64">
        <v>0</v>
      </c>
      <c r="L28" s="64">
        <v>229336.74334397007</v>
      </c>
      <c r="M28" s="64">
        <v>0</v>
      </c>
      <c r="N28" s="64">
        <v>0</v>
      </c>
      <c r="O28" s="64">
        <v>566430.34006736707</v>
      </c>
      <c r="P28" s="64">
        <v>284628.88968443405</v>
      </c>
      <c r="Q28" s="64">
        <v>0</v>
      </c>
      <c r="R28" s="64">
        <v>-88278.938191309018</v>
      </c>
      <c r="S28" s="64">
        <v>1190351.9459319212</v>
      </c>
      <c r="T28" s="64">
        <v>0</v>
      </c>
      <c r="U28" s="64">
        <v>0</v>
      </c>
      <c r="V28" s="15">
        <f>SUM(E28:U28)</f>
        <v>4024074.4458807018</v>
      </c>
      <c r="W28" s="15">
        <f>SUM(V28,D28)</f>
        <v>7430074.4458807018</v>
      </c>
      <c r="Y28" s="280">
        <f t="shared" si="20"/>
        <v>0</v>
      </c>
      <c r="Z28" s="291">
        <v>0</v>
      </c>
      <c r="AA28" s="428">
        <f>SUM(Y28:Z28)</f>
        <v>0</v>
      </c>
      <c r="AB28" s="428">
        <f>SUM(W28,AA28)</f>
        <v>7430074.4458807018</v>
      </c>
      <c r="AC28" s="429">
        <f>W28/C28</f>
        <v>2.3650612049364503E-2</v>
      </c>
      <c r="AD28" s="429">
        <f>AB28/C28</f>
        <v>2.3650612049364503E-2</v>
      </c>
      <c r="AE28" s="430">
        <f>AA28/W28</f>
        <v>0</v>
      </c>
    </row>
    <row r="29" spans="1:31">
      <c r="A29" s="299">
        <f t="shared" si="4"/>
        <v>22</v>
      </c>
      <c r="B29" s="299"/>
      <c r="C29" s="46"/>
      <c r="D29" s="66"/>
      <c r="E29" s="66"/>
      <c r="F29" s="66"/>
      <c r="G29" s="66"/>
      <c r="H29" s="66"/>
      <c r="I29" s="66"/>
      <c r="J29" s="66"/>
      <c r="K29" s="66"/>
      <c r="L29" s="66"/>
      <c r="M29" s="66"/>
      <c r="N29" s="66"/>
      <c r="O29" s="66"/>
      <c r="P29" s="66"/>
      <c r="Q29" s="66"/>
      <c r="R29" s="66"/>
      <c r="S29" s="66"/>
      <c r="T29" s="66"/>
      <c r="U29" s="66"/>
      <c r="V29" s="12"/>
      <c r="W29" s="12"/>
      <c r="Y29" s="280"/>
      <c r="Z29" s="291"/>
      <c r="AA29" s="428"/>
      <c r="AB29" s="428"/>
      <c r="AC29" s="429"/>
      <c r="AD29" s="429"/>
      <c r="AE29" s="430"/>
    </row>
    <row r="30" spans="1:31" ht="11.15" thickBot="1">
      <c r="A30" s="299">
        <f t="shared" si="4"/>
        <v>23</v>
      </c>
      <c r="B30" s="299" t="s">
        <v>202</v>
      </c>
      <c r="C30" s="48">
        <f>SUM(C9,C15,C20,C24,C26:C28)</f>
        <v>25101395665.638206</v>
      </c>
      <c r="D30" s="67">
        <f>SUM(D9,D15,D20,D24,D26:D28)</f>
        <v>2258565000</v>
      </c>
      <c r="E30" s="67">
        <f t="shared" ref="E30" si="21">SUM(E9,E15,E20,E24,E26:E28)</f>
        <v>48944739.960779555</v>
      </c>
      <c r="F30" s="67">
        <f t="shared" ref="F30:U30" si="22">SUM(F9,F15,F20,F24,F26:F28)</f>
        <v>0</v>
      </c>
      <c r="G30" s="67">
        <f t="shared" si="22"/>
        <v>1151130.8445466252</v>
      </c>
      <c r="H30" s="67">
        <f t="shared" si="22"/>
        <v>114982590.51852821</v>
      </c>
      <c r="I30" s="67">
        <f t="shared" si="22"/>
        <v>58112582.057924263</v>
      </c>
      <c r="J30" s="67">
        <f t="shared" si="22"/>
        <v>3263707.07681177</v>
      </c>
      <c r="K30" s="67">
        <f t="shared" si="22"/>
        <v>-1417531.3423638302</v>
      </c>
      <c r="L30" s="67">
        <f t="shared" si="22"/>
        <v>56699494.494272292</v>
      </c>
      <c r="M30" s="67">
        <f t="shared" si="22"/>
        <v>40378784.283182941</v>
      </c>
      <c r="N30" s="67">
        <f t="shared" si="22"/>
        <v>55526815.720229201</v>
      </c>
      <c r="O30" s="67">
        <f t="shared" si="22"/>
        <v>201352306.72905535</v>
      </c>
      <c r="P30" s="67">
        <f t="shared" si="22"/>
        <v>101200632.9561574</v>
      </c>
      <c r="Q30" s="67">
        <f t="shared" si="22"/>
        <v>6691197.8979276447</v>
      </c>
      <c r="R30" s="67">
        <f t="shared" si="22"/>
        <v>-17679777.333301619</v>
      </c>
      <c r="S30" s="67">
        <f t="shared" si="22"/>
        <v>8140803.4164034426</v>
      </c>
      <c r="T30" s="67">
        <f t="shared" si="22"/>
        <v>0</v>
      </c>
      <c r="U30" s="67">
        <f t="shared" si="22"/>
        <v>-83819133.862863973</v>
      </c>
      <c r="V30" s="67">
        <f t="shared" ref="V30:W30" si="23">SUM(V9,V15,V20,V24,V26:V28)</f>
        <v>593528343.41728914</v>
      </c>
      <c r="W30" s="67">
        <f t="shared" si="23"/>
        <v>2852093343.4172897</v>
      </c>
      <c r="Y30" s="282">
        <f t="shared" ref="Y30:AB30" si="24">SUM(Y9,Y15,Y20,Y24,Y26:Y28)</f>
        <v>-48944739.960779555</v>
      </c>
      <c r="Z30" s="293">
        <f t="shared" si="24"/>
        <v>76361983.357234046</v>
      </c>
      <c r="AA30" s="434">
        <f t="shared" si="24"/>
        <v>27417243.396454487</v>
      </c>
      <c r="AB30" s="434">
        <f t="shared" si="24"/>
        <v>2879510586.8137445</v>
      </c>
      <c r="AC30" s="435">
        <f>W30/C30</f>
        <v>0.11362289895782872</v>
      </c>
      <c r="AD30" s="435">
        <f>AB30/C30</f>
        <v>0.11471515867763334</v>
      </c>
      <c r="AE30" s="436">
        <f>AA30/W30</f>
        <v>9.6130245735940728E-3</v>
      </c>
    </row>
    <row r="31" spans="1:31" ht="11.15" thickTop="1">
      <c r="A31" s="299">
        <f t="shared" si="4"/>
        <v>24</v>
      </c>
      <c r="B31" s="299"/>
      <c r="C31" s="46"/>
      <c r="D31" s="66"/>
      <c r="E31" s="66"/>
      <c r="F31" s="66"/>
      <c r="G31" s="66"/>
      <c r="H31" s="66"/>
      <c r="I31" s="66"/>
      <c r="J31" s="66"/>
      <c r="K31" s="66"/>
      <c r="L31" s="66"/>
      <c r="M31" s="66"/>
      <c r="N31" s="66"/>
      <c r="O31" s="66"/>
      <c r="P31" s="66"/>
      <c r="Q31" s="66"/>
      <c r="R31" s="66"/>
      <c r="S31" s="66"/>
      <c r="T31" s="66"/>
      <c r="U31" s="66"/>
      <c r="V31" s="12"/>
      <c r="W31" s="12"/>
      <c r="Y31" s="280"/>
      <c r="Z31" s="291"/>
      <c r="AA31" s="428"/>
      <c r="AB31" s="428"/>
      <c r="AC31" s="429"/>
      <c r="AD31" s="429"/>
      <c r="AE31" s="430"/>
    </row>
    <row r="32" spans="1:31">
      <c r="A32" s="299">
        <f t="shared" si="4"/>
        <v>25</v>
      </c>
      <c r="B32" s="299">
        <v>5</v>
      </c>
      <c r="C32" s="45">
        <v>7939095.1821280029</v>
      </c>
      <c r="D32" s="65">
        <v>618000</v>
      </c>
      <c r="E32" s="65">
        <v>16179.875981176869</v>
      </c>
      <c r="F32" s="65">
        <v>0</v>
      </c>
      <c r="G32" s="65">
        <v>404.89385428852813</v>
      </c>
      <c r="H32" s="65">
        <v>0</v>
      </c>
      <c r="I32" s="65">
        <v>0</v>
      </c>
      <c r="J32" s="65">
        <v>0</v>
      </c>
      <c r="K32" s="65">
        <v>0</v>
      </c>
      <c r="L32" s="65">
        <v>0</v>
      </c>
      <c r="M32" s="65">
        <v>12988.359717961413</v>
      </c>
      <c r="N32" s="65">
        <v>15100.159036407462</v>
      </c>
      <c r="O32" s="65">
        <v>50904.617532262127</v>
      </c>
      <c r="P32" s="65">
        <v>25555.517003498724</v>
      </c>
      <c r="Q32" s="65">
        <v>0</v>
      </c>
      <c r="R32" s="65">
        <v>-6009.1595336128976</v>
      </c>
      <c r="S32" s="65">
        <v>0</v>
      </c>
      <c r="T32" s="65">
        <v>0</v>
      </c>
      <c r="U32" s="65">
        <v>0</v>
      </c>
      <c r="V32" s="65">
        <f>SUM(E32:U32)</f>
        <v>115124.26359198224</v>
      </c>
      <c r="W32" s="65">
        <f>SUM(V32,D32)</f>
        <v>733124.26359198219</v>
      </c>
      <c r="Y32" s="283">
        <f>-E32</f>
        <v>-16179.875981176869</v>
      </c>
      <c r="Z32" s="481">
        <f>'Sch 95 Supplemental'!K31</f>
        <v>25746.48567564111</v>
      </c>
      <c r="AA32" s="431">
        <f>SUM(Y32:Z32)</f>
        <v>9566.6096944642413</v>
      </c>
      <c r="AB32" s="431">
        <f>SUM(W32,AA32)</f>
        <v>742690.87328644644</v>
      </c>
      <c r="AC32" s="432">
        <f>W32/C32</f>
        <v>9.2343553865224581E-2</v>
      </c>
      <c r="AD32" s="432">
        <f>AB32/C32</f>
        <v>9.3548553865224579E-2</v>
      </c>
      <c r="AE32" s="433">
        <f>AA32/W32</f>
        <v>1.3049097089751356E-2</v>
      </c>
    </row>
    <row r="33" spans="1:31" ht="11.15" thickBot="1">
      <c r="A33" s="299">
        <f t="shared" si="4"/>
        <v>26</v>
      </c>
      <c r="B33" s="299"/>
      <c r="C33" s="46"/>
      <c r="D33" s="66"/>
      <c r="E33" s="66"/>
      <c r="F33" s="66"/>
      <c r="G33" s="66"/>
      <c r="H33" s="66"/>
      <c r="I33" s="66"/>
      <c r="J33" s="66"/>
      <c r="K33" s="66"/>
      <c r="L33" s="66"/>
      <c r="M33" s="66"/>
      <c r="N33" s="66"/>
      <c r="O33" s="66"/>
      <c r="P33" s="66"/>
      <c r="Q33" s="66"/>
      <c r="R33" s="66"/>
      <c r="S33" s="66"/>
      <c r="T33" s="66"/>
      <c r="U33" s="66"/>
      <c r="V33" s="12"/>
      <c r="W33" s="12"/>
      <c r="Y33" s="280"/>
      <c r="Z33" s="291"/>
      <c r="AA33" s="437"/>
      <c r="AB33" s="437"/>
      <c r="AC33" s="438"/>
      <c r="AD33" s="438"/>
      <c r="AE33" s="439"/>
    </row>
    <row r="34" spans="1:31" ht="11.15" thickBot="1">
      <c r="A34" s="299">
        <f t="shared" si="4"/>
        <v>27</v>
      </c>
      <c r="B34" s="299" t="s">
        <v>203</v>
      </c>
      <c r="C34" s="48">
        <f>SUM(C30,C32)</f>
        <v>25109334760.820335</v>
      </c>
      <c r="D34" s="67">
        <f>SUM(D30,D32)</f>
        <v>2259183000</v>
      </c>
      <c r="E34" s="67">
        <f t="shared" ref="E34" si="25">SUM(E30,E32)</f>
        <v>48960919.83676073</v>
      </c>
      <c r="F34" s="67">
        <f t="shared" ref="F34:U34" si="26">SUM(F30,F32)</f>
        <v>0</v>
      </c>
      <c r="G34" s="67">
        <f t="shared" si="26"/>
        <v>1151535.7384009138</v>
      </c>
      <c r="H34" s="67">
        <f t="shared" si="26"/>
        <v>114982590.51852821</v>
      </c>
      <c r="I34" s="67">
        <f t="shared" si="26"/>
        <v>58112582.057924263</v>
      </c>
      <c r="J34" s="67">
        <f t="shared" si="26"/>
        <v>3263707.07681177</v>
      </c>
      <c r="K34" s="67">
        <f t="shared" si="26"/>
        <v>-1417531.3423638302</v>
      </c>
      <c r="L34" s="67">
        <f t="shared" si="26"/>
        <v>56699494.494272292</v>
      </c>
      <c r="M34" s="67">
        <f t="shared" si="26"/>
        <v>40391772.642900907</v>
      </c>
      <c r="N34" s="67">
        <f t="shared" si="26"/>
        <v>55541915.879265606</v>
      </c>
      <c r="O34" s="67">
        <f t="shared" si="26"/>
        <v>201403211.3465876</v>
      </c>
      <c r="P34" s="67">
        <f t="shared" si="26"/>
        <v>101226188.47316089</v>
      </c>
      <c r="Q34" s="67">
        <f t="shared" si="26"/>
        <v>6691197.8979276447</v>
      </c>
      <c r="R34" s="67">
        <f t="shared" si="26"/>
        <v>-17685786.492835231</v>
      </c>
      <c r="S34" s="67">
        <f t="shared" si="26"/>
        <v>8140803.4164034426</v>
      </c>
      <c r="T34" s="67">
        <f t="shared" si="26"/>
        <v>0</v>
      </c>
      <c r="U34" s="67">
        <f t="shared" si="26"/>
        <v>-83819133.862863973</v>
      </c>
      <c r="V34" s="67">
        <f t="shared" ref="V34:W34" si="27">SUM(V30,V32)</f>
        <v>593643467.68088114</v>
      </c>
      <c r="W34" s="67">
        <f t="shared" si="27"/>
        <v>2852826467.6808815</v>
      </c>
      <c r="Y34" s="282">
        <f t="shared" ref="Y34:AB34" si="28">SUM(Y30,Y32)</f>
        <v>-48960919.83676073</v>
      </c>
      <c r="Z34" s="293">
        <f t="shared" si="28"/>
        <v>76387729.842909694</v>
      </c>
      <c r="AA34" s="440">
        <f t="shared" si="28"/>
        <v>27426810.006148953</v>
      </c>
      <c r="AB34" s="440">
        <f t="shared" si="28"/>
        <v>2880253277.6870308</v>
      </c>
      <c r="AC34" s="438">
        <f>W34/C34</f>
        <v>0.11361617083270262</v>
      </c>
      <c r="AD34" s="438">
        <f>AB34/C34</f>
        <v>0.11470846619884451</v>
      </c>
      <c r="AE34" s="441">
        <f>AA34/W34</f>
        <v>9.61390758143265E-3</v>
      </c>
    </row>
    <row r="35" spans="1:31" ht="11.15" thickTop="1">
      <c r="A35" s="299">
        <f t="shared" si="4"/>
        <v>28</v>
      </c>
      <c r="Y35" s="284"/>
      <c r="Z35" s="294"/>
    </row>
    <row r="36" spans="1:31">
      <c r="A36" s="299">
        <f t="shared" si="4"/>
        <v>29</v>
      </c>
      <c r="B36" s="16" t="s">
        <v>204</v>
      </c>
      <c r="C36" s="23">
        <f>-C27</f>
        <v>-2114755642.2675757</v>
      </c>
      <c r="D36" s="49">
        <f t="shared" ref="D36" si="29">-D27</f>
        <v>-10232000</v>
      </c>
      <c r="E36" s="49">
        <f t="shared" ref="E36" si="30">-E27</f>
        <v>0</v>
      </c>
      <c r="F36" s="49">
        <f t="shared" ref="F36:U36" si="31">-F27</f>
        <v>0</v>
      </c>
      <c r="G36" s="49">
        <f t="shared" si="31"/>
        <v>0</v>
      </c>
      <c r="H36" s="49">
        <f t="shared" si="31"/>
        <v>-2857034.872703495</v>
      </c>
      <c r="I36" s="49">
        <f t="shared" si="31"/>
        <v>-249541.16578757393</v>
      </c>
      <c r="J36" s="49">
        <f t="shared" si="31"/>
        <v>0</v>
      </c>
      <c r="K36" s="49">
        <f t="shared" si="31"/>
        <v>0</v>
      </c>
      <c r="L36" s="49">
        <f t="shared" si="31"/>
        <v>-40180.357203083942</v>
      </c>
      <c r="M36" s="49">
        <f t="shared" si="31"/>
        <v>0</v>
      </c>
      <c r="N36" s="49">
        <f t="shared" si="31"/>
        <v>0</v>
      </c>
      <c r="O36" s="49">
        <f t="shared" si="31"/>
        <v>-116160</v>
      </c>
      <c r="P36" s="49">
        <f t="shared" si="31"/>
        <v>-58320</v>
      </c>
      <c r="Q36" s="49">
        <f t="shared" si="31"/>
        <v>0</v>
      </c>
      <c r="R36" s="49">
        <f t="shared" si="31"/>
        <v>0</v>
      </c>
      <c r="S36" s="49">
        <f t="shared" si="31"/>
        <v>0</v>
      </c>
      <c r="T36" s="49">
        <f t="shared" si="31"/>
        <v>0</v>
      </c>
      <c r="U36" s="49">
        <f t="shared" si="31"/>
        <v>0</v>
      </c>
      <c r="V36" s="49">
        <f t="shared" ref="V36" si="32">-V27</f>
        <v>-3321236.3956941529</v>
      </c>
      <c r="W36" s="49">
        <f t="shared" ref="W36:Y36" si="33">-W27</f>
        <v>-13553236.395694153</v>
      </c>
      <c r="Y36" s="296">
        <f t="shared" si="33"/>
        <v>0</v>
      </c>
      <c r="Z36" s="287">
        <f t="shared" ref="Z36" si="34">-Z27</f>
        <v>0</v>
      </c>
    </row>
    <row r="37" spans="1:31">
      <c r="A37" s="299">
        <f t="shared" si="4"/>
        <v>30</v>
      </c>
      <c r="B37" s="33" t="s">
        <v>205</v>
      </c>
      <c r="C37" s="23">
        <f>-C28</f>
        <v>-314159922.38900006</v>
      </c>
      <c r="D37" s="49">
        <f t="shared" ref="D37" si="35">-D28</f>
        <v>-3406000</v>
      </c>
      <c r="E37" s="49">
        <f t="shared" ref="E37" si="36">-E28</f>
        <v>0</v>
      </c>
      <c r="F37" s="49">
        <f t="shared" ref="F37:U37" si="37">-F28</f>
        <v>0</v>
      </c>
      <c r="G37" s="49">
        <f t="shared" si="37"/>
        <v>0</v>
      </c>
      <c r="H37" s="49">
        <f t="shared" si="37"/>
        <v>-1648711.2726974722</v>
      </c>
      <c r="I37" s="49">
        <f t="shared" si="37"/>
        <v>-192894.19234684602</v>
      </c>
      <c r="J37" s="49">
        <f t="shared" si="37"/>
        <v>0</v>
      </c>
      <c r="K37" s="49">
        <f t="shared" si="37"/>
        <v>0</v>
      </c>
      <c r="L37" s="49">
        <f t="shared" si="37"/>
        <v>-229336.74334397007</v>
      </c>
      <c r="M37" s="49">
        <f t="shared" si="37"/>
        <v>0</v>
      </c>
      <c r="N37" s="49">
        <f t="shared" si="37"/>
        <v>0</v>
      </c>
      <c r="O37" s="49">
        <f t="shared" si="37"/>
        <v>-566430.34006736707</v>
      </c>
      <c r="P37" s="49">
        <f t="shared" si="37"/>
        <v>-284628.88968443405</v>
      </c>
      <c r="Q37" s="49">
        <f t="shared" si="37"/>
        <v>0</v>
      </c>
      <c r="R37" s="49">
        <f t="shared" si="37"/>
        <v>88278.938191309018</v>
      </c>
      <c r="S37" s="49">
        <f t="shared" si="37"/>
        <v>-1190351.9459319212</v>
      </c>
      <c r="T37" s="49">
        <f t="shared" si="37"/>
        <v>0</v>
      </c>
      <c r="U37" s="49">
        <f t="shared" si="37"/>
        <v>0</v>
      </c>
      <c r="V37" s="49">
        <f t="shared" ref="V37" si="38">-V28</f>
        <v>-4024074.4458807018</v>
      </c>
      <c r="W37" s="49">
        <f t="shared" ref="W37:Y37" si="39">-W28</f>
        <v>-7430074.4458807018</v>
      </c>
      <c r="Y37" s="296">
        <f t="shared" si="39"/>
        <v>0</v>
      </c>
      <c r="Z37" s="287">
        <f t="shared" ref="Z37" si="40">-Z28</f>
        <v>0</v>
      </c>
    </row>
    <row r="38" spans="1:31" ht="11.15" thickBot="1">
      <c r="A38" s="299">
        <f t="shared" si="4"/>
        <v>31</v>
      </c>
      <c r="B38" s="16" t="s">
        <v>206</v>
      </c>
      <c r="C38" s="48">
        <f>SUM(C34:C37)</f>
        <v>22680419196.163761</v>
      </c>
      <c r="D38" s="68">
        <f t="shared" ref="D38" si="41">SUM(D34:D37)</f>
        <v>2245545000</v>
      </c>
      <c r="E38" s="68">
        <f t="shared" ref="E38" si="42">SUM(E34:E37)</f>
        <v>48960919.83676073</v>
      </c>
      <c r="F38" s="68">
        <f t="shared" ref="F38:U38" si="43">SUM(F34:F37)</f>
        <v>0</v>
      </c>
      <c r="G38" s="68">
        <f t="shared" si="43"/>
        <v>1151535.7384009138</v>
      </c>
      <c r="H38" s="68">
        <f t="shared" si="43"/>
        <v>110476844.37312724</v>
      </c>
      <c r="I38" s="68">
        <f t="shared" si="43"/>
        <v>57670146.699789837</v>
      </c>
      <c r="J38" s="68">
        <f t="shared" si="43"/>
        <v>3263707.07681177</v>
      </c>
      <c r="K38" s="68">
        <f t="shared" si="43"/>
        <v>-1417531.3423638302</v>
      </c>
      <c r="L38" s="68">
        <f t="shared" si="43"/>
        <v>56429977.393725239</v>
      </c>
      <c r="M38" s="68">
        <f t="shared" si="43"/>
        <v>40391772.642900907</v>
      </c>
      <c r="N38" s="68">
        <f t="shared" si="43"/>
        <v>55541915.879265606</v>
      </c>
      <c r="O38" s="68">
        <f t="shared" si="43"/>
        <v>200720621.00652024</v>
      </c>
      <c r="P38" s="68">
        <f t="shared" si="43"/>
        <v>100883239.58347645</v>
      </c>
      <c r="Q38" s="68">
        <f t="shared" si="43"/>
        <v>6691197.8979276447</v>
      </c>
      <c r="R38" s="68">
        <f t="shared" si="43"/>
        <v>-17597507.554643922</v>
      </c>
      <c r="S38" s="68">
        <f t="shared" si="43"/>
        <v>6950451.4704715218</v>
      </c>
      <c r="T38" s="68">
        <f t="shared" si="43"/>
        <v>0</v>
      </c>
      <c r="U38" s="68">
        <f t="shared" si="43"/>
        <v>-83819133.862863973</v>
      </c>
      <c r="V38" s="68">
        <f>SUM(V34:V37)</f>
        <v>586298156.83930635</v>
      </c>
      <c r="W38" s="68">
        <f>SUM(W34:W37)</f>
        <v>2831843156.8393064</v>
      </c>
      <c r="Y38" s="297">
        <f>SUM(Y34:Y37)</f>
        <v>-48960919.83676073</v>
      </c>
      <c r="Z38" s="288">
        <f>SUM(Z34:Z37)</f>
        <v>76387729.842909694</v>
      </c>
    </row>
    <row r="39" spans="1:31" ht="11.8" thickTop="1" thickBot="1">
      <c r="Y39" s="285"/>
      <c r="Z39" s="295"/>
    </row>
    <row r="40" spans="1:31">
      <c r="B40" s="16" t="s">
        <v>214</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0</v>
      </c>
      <c r="W40" s="23">
        <v>0</v>
      </c>
      <c r="X40" s="23"/>
    </row>
    <row r="41" spans="1:31">
      <c r="Z41" s="92" t="s">
        <v>285</v>
      </c>
      <c r="AA41" s="482">
        <f>SUM(Y34:Z34)-AA34</f>
        <v>0</v>
      </c>
    </row>
    <row r="42" spans="1:31">
      <c r="Y42" s="286"/>
      <c r="Z42" s="92" t="s">
        <v>285</v>
      </c>
      <c r="AA42" s="482">
        <f>Y38+'Sch 95 Supplemental'!J33</f>
        <v>0</v>
      </c>
    </row>
    <row r="43" spans="1:31">
      <c r="Z43" s="92" t="s">
        <v>285</v>
      </c>
      <c r="AA43" s="482">
        <f>Z38-'Sch 95 Supplemental'!K33</f>
        <v>0</v>
      </c>
    </row>
  </sheetData>
  <mergeCells count="1">
    <mergeCell ref="A4:B4"/>
  </mergeCells>
  <printOptions horizontalCentered="1"/>
  <pageMargins left="0.25" right="0.25" top="0.75" bottom="0.75" header="0.3" footer="0.3"/>
  <pageSetup scale="60" fitToWidth="0" orientation="landscape" r:id="rId1"/>
  <headerFooter>
    <oddFooter>&amp;L&amp;"Times New Roman,Regular"&amp;F
&amp;A&amp;R&amp;"Times New Roman,Regular"Page &amp;P of &amp;N</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K32"/>
  <sheetViews>
    <sheetView workbookViewId="0">
      <pane xSplit="1" ySplit="4" topLeftCell="B5" activePane="bottomRight" state="frozen"/>
      <selection activeCell="F28" sqref="F28"/>
      <selection pane="topRight" activeCell="F28" sqref="F28"/>
      <selection pane="bottomLeft" activeCell="F28" sqref="F28"/>
      <selection pane="bottomRight" activeCell="C10" sqref="C10"/>
    </sheetView>
  </sheetViews>
  <sheetFormatPr defaultColWidth="9.125" defaultRowHeight="10.5"/>
  <cols>
    <col min="1" max="1" width="4.125" style="225" customWidth="1"/>
    <col min="2" max="2" width="37" style="225" bestFit="1" customWidth="1"/>
    <col min="3" max="3" width="12.625" style="225" customWidth="1"/>
    <col min="4" max="4" width="11.125" style="225" customWidth="1"/>
    <col min="5" max="6" width="10.625" style="225" bestFit="1" customWidth="1"/>
    <col min="7" max="7" width="14.125" style="225" customWidth="1"/>
    <col min="8" max="8" width="11.625" style="225" customWidth="1"/>
    <col min="9" max="9" width="0.625" style="225" customWidth="1"/>
    <col min="10" max="10" width="10.875" style="225" bestFit="1" customWidth="1"/>
    <col min="11" max="16384" width="9.125" style="225"/>
  </cols>
  <sheetData>
    <row r="1" spans="1:11">
      <c r="A1" s="486" t="str">
        <f>'Sch 95 Supplemental'!A1:M1</f>
        <v>Puget Sound Energy</v>
      </c>
      <c r="B1" s="487"/>
      <c r="C1" s="487"/>
      <c r="D1" s="488"/>
      <c r="E1" s="488"/>
      <c r="F1" s="488"/>
      <c r="G1" s="488"/>
      <c r="H1" s="488"/>
    </row>
    <row r="2" spans="1:11">
      <c r="A2" s="486" t="s">
        <v>465</v>
      </c>
      <c r="B2" s="487"/>
      <c r="C2" s="487"/>
      <c r="D2" s="487"/>
      <c r="E2" s="487"/>
      <c r="F2" s="487"/>
      <c r="G2" s="487"/>
      <c r="H2" s="487"/>
    </row>
    <row r="3" spans="1:11">
      <c r="A3" s="489" t="s">
        <v>466</v>
      </c>
      <c r="B3" s="487"/>
      <c r="C3" s="487"/>
      <c r="D3" s="487"/>
      <c r="E3" s="487"/>
      <c r="F3" s="487"/>
      <c r="G3" s="487"/>
      <c r="H3" s="487"/>
    </row>
    <row r="4" spans="1:11" s="229" customFormat="1" ht="11.15" thickBot="1">
      <c r="A4" s="418"/>
      <c r="B4" s="225"/>
      <c r="C4" s="214"/>
      <c r="D4" s="225"/>
      <c r="E4" s="225"/>
      <c r="F4" s="225"/>
      <c r="G4" s="225"/>
      <c r="H4" s="225"/>
    </row>
    <row r="5" spans="1:11" s="229" customFormat="1" ht="53.05" thickBot="1">
      <c r="A5" s="220" t="s">
        <v>20</v>
      </c>
      <c r="B5" s="219" t="s">
        <v>11</v>
      </c>
      <c r="C5" s="218" t="s">
        <v>27</v>
      </c>
      <c r="D5" s="218" t="s">
        <v>386</v>
      </c>
      <c r="E5" s="218" t="s">
        <v>467</v>
      </c>
      <c r="F5" s="218" t="str">
        <f>E5</f>
        <v>2022 PCA Recovery</v>
      </c>
      <c r="G5" s="218" t="str">
        <f>'Sch 95 Supplemental'!D5</f>
        <v>F2022 kWh
December 2023
to December 2024</v>
      </c>
      <c r="H5" s="226" t="s">
        <v>468</v>
      </c>
    </row>
    <row r="6" spans="1:11" s="229" customFormat="1">
      <c r="A6" s="217"/>
      <c r="B6" s="216"/>
      <c r="C6" s="216"/>
      <c r="D6" s="216" t="s">
        <v>19</v>
      </c>
      <c r="E6" s="216" t="s">
        <v>382</v>
      </c>
      <c r="F6" s="227" t="s">
        <v>383</v>
      </c>
      <c r="G6" s="216" t="s">
        <v>384</v>
      </c>
      <c r="H6" s="228" t="s">
        <v>385</v>
      </c>
    </row>
    <row r="7" spans="1:11" s="229" customFormat="1">
      <c r="A7" s="419"/>
      <c r="H7" s="230"/>
    </row>
    <row r="8" spans="1:11">
      <c r="A8" s="300">
        <v>1</v>
      </c>
      <c r="B8" s="225" t="s">
        <v>0</v>
      </c>
      <c r="C8" s="215" t="s">
        <v>482</v>
      </c>
      <c r="D8" s="213">
        <f>'2022 GRC PCA Costs'!E10</f>
        <v>0.54885899999999999</v>
      </c>
      <c r="E8" s="213"/>
      <c r="F8" s="231">
        <f t="shared" ref="F8:F15" si="0">+D8*($E$24)</f>
        <v>41929963.050146736</v>
      </c>
      <c r="G8" s="232">
        <f>+'Sch 95 Supplemental'!D8</f>
        <v>12043964331.111542</v>
      </c>
      <c r="H8" s="479">
        <f>ROUND(F8/G8,6)</f>
        <v>3.4810000000000002E-3</v>
      </c>
      <c r="J8" s="420"/>
      <c r="K8" s="421"/>
    </row>
    <row r="9" spans="1:11">
      <c r="A9" s="300">
        <f t="shared" ref="A9:A28" si="1">+A8+1</f>
        <v>2</v>
      </c>
      <c r="B9" s="422" t="s">
        <v>1</v>
      </c>
      <c r="C9" s="215" t="s">
        <v>483</v>
      </c>
      <c r="D9" s="213">
        <f>'2022 GRC PCA Costs'!F10</f>
        <v>0.128857</v>
      </c>
      <c r="E9" s="213"/>
      <c r="F9" s="231">
        <f t="shared" si="0"/>
        <v>9844002.2824673709</v>
      </c>
      <c r="G9" s="232">
        <f>+'Sch 95 Supplemental'!D12</f>
        <v>3056716356.8293138</v>
      </c>
      <c r="H9" s="479">
        <f t="shared" ref="H9:H24" si="2">ROUND(F9/G9,6)</f>
        <v>3.2200000000000002E-3</v>
      </c>
      <c r="J9" s="420"/>
      <c r="K9" s="421"/>
    </row>
    <row r="10" spans="1:11">
      <c r="A10" s="300">
        <f t="shared" si="1"/>
        <v>3</v>
      </c>
      <c r="B10" s="225" t="s">
        <v>2</v>
      </c>
      <c r="C10" s="215" t="s">
        <v>30</v>
      </c>
      <c r="D10" s="213">
        <f>'2022 GRC PCA Costs'!G10*'2022 GRC Load Research - Energy'!L27</f>
        <v>0.13847452677956959</v>
      </c>
      <c r="E10" s="213"/>
      <c r="F10" s="231">
        <f t="shared" si="0"/>
        <v>10578731.133595163</v>
      </c>
      <c r="G10" s="232">
        <f>+'Sch 95 Supplemental'!D13</f>
        <v>3219955755.6166677</v>
      </c>
      <c r="H10" s="479">
        <f t="shared" si="2"/>
        <v>3.2850000000000002E-3</v>
      </c>
      <c r="J10" s="420"/>
      <c r="K10" s="421"/>
    </row>
    <row r="11" spans="1:11">
      <c r="A11" s="300">
        <f t="shared" si="1"/>
        <v>4</v>
      </c>
      <c r="B11" s="225" t="s">
        <v>3</v>
      </c>
      <c r="C11" s="215" t="s">
        <v>31</v>
      </c>
      <c r="D11" s="213">
        <f>'2022 GRC PCA Costs'!H10</f>
        <v>8.5643999999999998E-2</v>
      </c>
      <c r="E11" s="213"/>
      <c r="F11" s="231">
        <f t="shared" si="0"/>
        <v>6542754.6154235741</v>
      </c>
      <c r="G11" s="232">
        <f>+'Sch 95 Supplemental'!D14</f>
        <v>2028199073.2332644</v>
      </c>
      <c r="H11" s="479">
        <f t="shared" si="2"/>
        <v>3.2260000000000001E-3</v>
      </c>
      <c r="J11" s="420"/>
      <c r="K11" s="421"/>
    </row>
    <row r="12" spans="1:11">
      <c r="A12" s="300">
        <f t="shared" si="1"/>
        <v>5</v>
      </c>
      <c r="B12" s="225" t="s">
        <v>4</v>
      </c>
      <c r="C12" s="214">
        <v>29</v>
      </c>
      <c r="D12" s="213">
        <f>'2022 GRC PCA Costs'!G10*'2022 GRC Load Research - Energy'!L29</f>
        <v>7.3947322043039078E-4</v>
      </c>
      <c r="E12" s="213"/>
      <c r="F12" s="231">
        <f t="shared" si="0"/>
        <v>56491.894656404103</v>
      </c>
      <c r="G12" s="232">
        <f>+'Sch 95 Supplemental'!D15</f>
        <v>15680690.184106644</v>
      </c>
      <c r="H12" s="479">
        <f t="shared" si="2"/>
        <v>3.6029999999999999E-3</v>
      </c>
      <c r="J12" s="420"/>
      <c r="K12" s="421"/>
    </row>
    <row r="13" spans="1:11">
      <c r="A13" s="300">
        <f t="shared" si="1"/>
        <v>6</v>
      </c>
      <c r="B13" s="225" t="s">
        <v>5</v>
      </c>
      <c r="C13" s="215" t="s">
        <v>32</v>
      </c>
      <c r="D13" s="213">
        <f>'2022 GRC PCA Costs'!I10</f>
        <v>6.0525000000000002E-2</v>
      </c>
      <c r="E13" s="213"/>
      <c r="F13" s="231">
        <f t="shared" si="0"/>
        <v>4623794.1139894426</v>
      </c>
      <c r="G13" s="232">
        <f>+'Sch 95 Supplemental'!D19</f>
        <v>1455892203.951416</v>
      </c>
      <c r="H13" s="479">
        <f t="shared" si="2"/>
        <v>3.176E-3</v>
      </c>
      <c r="J13" s="420"/>
      <c r="K13" s="421"/>
    </row>
    <row r="14" spans="1:11">
      <c r="A14" s="300">
        <f t="shared" si="1"/>
        <v>7</v>
      </c>
      <c r="B14" s="225" t="s">
        <v>6</v>
      </c>
      <c r="C14" s="214">
        <v>35</v>
      </c>
      <c r="D14" s="213">
        <f>'2022 GRC PCA Costs'!J10</f>
        <v>2.03E-4</v>
      </c>
      <c r="E14" s="213"/>
      <c r="F14" s="231">
        <f t="shared" si="0"/>
        <v>15508.140522756825</v>
      </c>
      <c r="G14" s="232">
        <f>+'Sch 95 Supplemental'!D20</f>
        <v>4842714.6053833542</v>
      </c>
      <c r="H14" s="479">
        <f t="shared" si="2"/>
        <v>3.202E-3</v>
      </c>
      <c r="J14" s="420"/>
      <c r="K14" s="421"/>
    </row>
    <row r="15" spans="1:11">
      <c r="A15" s="300">
        <f t="shared" si="1"/>
        <v>8</v>
      </c>
      <c r="B15" s="225" t="s">
        <v>7</v>
      </c>
      <c r="C15" s="214">
        <v>43</v>
      </c>
      <c r="D15" s="213">
        <f>'2022 GRC PCA Costs'!K10</f>
        <v>5.1799999999999997E-3</v>
      </c>
      <c r="E15" s="213"/>
      <c r="F15" s="231">
        <f t="shared" si="0"/>
        <v>395724.96506344998</v>
      </c>
      <c r="G15" s="232">
        <f>+'Sch 95 Supplemental'!D21</f>
        <v>136682098.15695822</v>
      </c>
      <c r="H15" s="479">
        <f t="shared" si="2"/>
        <v>2.895E-3</v>
      </c>
      <c r="J15" s="420"/>
      <c r="K15" s="421"/>
    </row>
    <row r="16" spans="1:11">
      <c r="A16" s="300">
        <f t="shared" si="1"/>
        <v>9</v>
      </c>
      <c r="B16" s="422"/>
      <c r="C16" s="214"/>
      <c r="D16" s="213"/>
      <c r="E16" s="213"/>
      <c r="F16" s="231"/>
      <c r="G16" s="232"/>
      <c r="H16" s="479"/>
      <c r="J16" s="420"/>
      <c r="K16" s="421"/>
    </row>
    <row r="17" spans="1:11">
      <c r="A17" s="300">
        <f t="shared" si="1"/>
        <v>10</v>
      </c>
      <c r="B17" s="423" t="s">
        <v>24</v>
      </c>
      <c r="C17" s="214">
        <v>46</v>
      </c>
      <c r="D17" s="213">
        <f>'2022 GRC PCA Costs'!M10*'2022 GRC Load Research - Energy'!L34</f>
        <v>4.5608179760822905E-3</v>
      </c>
      <c r="E17" s="213"/>
      <c r="F17" s="231">
        <f>+D17*($E$24)</f>
        <v>348422.69000886468</v>
      </c>
      <c r="G17" s="232">
        <f>+'Sch 95 Supplemental'!D25</f>
        <v>95692537.709180593</v>
      </c>
      <c r="H17" s="479">
        <f t="shared" si="2"/>
        <v>3.6410000000000001E-3</v>
      </c>
      <c r="J17" s="420"/>
      <c r="K17" s="421"/>
    </row>
    <row r="18" spans="1:11">
      <c r="A18" s="300">
        <f t="shared" si="1"/>
        <v>11</v>
      </c>
      <c r="B18" s="423" t="s">
        <v>25</v>
      </c>
      <c r="C18" s="214">
        <v>49</v>
      </c>
      <c r="D18" s="213">
        <f>'2022 GRC PCA Costs'!M10*'2022 GRC Load Research - Energy'!L35</f>
        <v>2.3221182023917701E-2</v>
      </c>
      <c r="E18" s="213"/>
      <c r="F18" s="231">
        <f>+D18*($E$24)</f>
        <v>1773977.1129627116</v>
      </c>
      <c r="G18" s="232">
        <f>+'Sch 95 Supplemental'!D26</f>
        <v>548754826.33818364</v>
      </c>
      <c r="H18" s="479">
        <f t="shared" si="2"/>
        <v>3.2330000000000002E-3</v>
      </c>
      <c r="J18" s="420"/>
      <c r="K18" s="421"/>
    </row>
    <row r="19" spans="1:11">
      <c r="A19" s="300">
        <f t="shared" si="1"/>
        <v>12</v>
      </c>
      <c r="B19" s="422"/>
      <c r="C19" s="215"/>
      <c r="D19" s="213"/>
      <c r="E19" s="213"/>
      <c r="F19" s="231"/>
      <c r="G19" s="232"/>
      <c r="H19" s="479"/>
      <c r="J19" s="420"/>
      <c r="K19" s="421"/>
    </row>
    <row r="20" spans="1:11">
      <c r="A20" s="300">
        <f t="shared" si="1"/>
        <v>13</v>
      </c>
      <c r="B20" s="225" t="s">
        <v>8</v>
      </c>
      <c r="C20" s="214" t="s">
        <v>26</v>
      </c>
      <c r="D20" s="213">
        <f>'2022 GRC PCA Costs'!O10</f>
        <v>3.3990000000000005E-3</v>
      </c>
      <c r="E20" s="213"/>
      <c r="F20" s="231">
        <f>+D20*($E$24)</f>
        <v>259665.86028005151</v>
      </c>
      <c r="G20" s="232">
        <f>+'Sch 95 Supplemental'!D29</f>
        <v>66099513.245615087</v>
      </c>
      <c r="H20" s="479">
        <f t="shared" si="2"/>
        <v>3.9280000000000001E-3</v>
      </c>
      <c r="J20" s="420"/>
      <c r="K20" s="421"/>
    </row>
    <row r="21" spans="1:11">
      <c r="A21" s="300">
        <f t="shared" si="1"/>
        <v>14</v>
      </c>
      <c r="C21" s="214"/>
      <c r="F21" s="231"/>
      <c r="H21" s="479"/>
      <c r="J21" s="420"/>
      <c r="K21" s="421"/>
    </row>
    <row r="22" spans="1:11">
      <c r="A22" s="300">
        <f t="shared" si="1"/>
        <v>15</v>
      </c>
      <c r="B22" s="225" t="s">
        <v>12</v>
      </c>
      <c r="C22" s="214">
        <v>5</v>
      </c>
      <c r="D22" s="213">
        <f>'2022 GRC PCA Costs'!P10</f>
        <v>3.3700000000000001E-4</v>
      </c>
      <c r="E22" s="213"/>
      <c r="F22" s="231">
        <f>+D22*($E$24)</f>
        <v>25745.041163394333</v>
      </c>
      <c r="G22" s="232">
        <f>+'Sch 95 Supplemental'!D31</f>
        <v>7939095.1821280029</v>
      </c>
      <c r="H22" s="479">
        <f t="shared" si="2"/>
        <v>3.2429999999999998E-3</v>
      </c>
      <c r="J22" s="420"/>
      <c r="K22" s="421"/>
    </row>
    <row r="23" spans="1:11">
      <c r="A23" s="300">
        <f t="shared" si="1"/>
        <v>16</v>
      </c>
      <c r="C23" s="214"/>
      <c r="F23" s="231"/>
      <c r="H23" s="479"/>
      <c r="J23" s="420"/>
      <c r="K23" s="421"/>
    </row>
    <row r="24" spans="1:11">
      <c r="A24" s="300">
        <f t="shared" si="1"/>
        <v>17</v>
      </c>
      <c r="B24" s="225" t="s">
        <v>9</v>
      </c>
      <c r="C24" s="214"/>
      <c r="D24" s="213">
        <f>SUM(D8:D22)</f>
        <v>1</v>
      </c>
      <c r="E24" s="231">
        <f>'PCA Recovery (mid-c)'!C17</f>
        <v>76394780.900279924</v>
      </c>
      <c r="F24" s="231">
        <f>SUM(F8:F22)</f>
        <v>76394780.900279924</v>
      </c>
      <c r="G24" s="232">
        <f>SUM(G8:G22)</f>
        <v>22680419196.163761</v>
      </c>
      <c r="H24" s="479">
        <f t="shared" si="2"/>
        <v>3.3679999999999999E-3</v>
      </c>
      <c r="J24" s="420"/>
      <c r="K24" s="421"/>
    </row>
    <row r="25" spans="1:11">
      <c r="A25" s="300">
        <f t="shared" si="1"/>
        <v>18</v>
      </c>
      <c r="C25" s="214"/>
      <c r="F25" s="231"/>
      <c r="H25" s="233"/>
    </row>
    <row r="26" spans="1:11">
      <c r="A26" s="300">
        <f t="shared" si="1"/>
        <v>19</v>
      </c>
      <c r="B26" s="422" t="s">
        <v>29</v>
      </c>
      <c r="C26" s="215" t="s">
        <v>160</v>
      </c>
      <c r="D26" s="213"/>
      <c r="E26" s="213"/>
      <c r="F26" s="231"/>
      <c r="G26" s="232">
        <v>0</v>
      </c>
      <c r="H26" s="234"/>
    </row>
    <row r="27" spans="1:11">
      <c r="A27" s="300">
        <f t="shared" si="1"/>
        <v>20</v>
      </c>
      <c r="B27" s="422"/>
      <c r="C27" s="215"/>
      <c r="D27" s="213"/>
      <c r="E27" s="213"/>
      <c r="F27" s="231"/>
      <c r="G27" s="232"/>
      <c r="H27" s="234"/>
    </row>
    <row r="28" spans="1:11">
      <c r="A28" s="300">
        <f t="shared" si="1"/>
        <v>21</v>
      </c>
      <c r="B28" s="225" t="s">
        <v>10</v>
      </c>
      <c r="C28" s="214"/>
      <c r="D28" s="213"/>
      <c r="E28" s="231"/>
      <c r="F28" s="231"/>
      <c r="G28" s="232">
        <f>SUM(G24:G27)</f>
        <v>22680419196.163761</v>
      </c>
      <c r="H28" s="234"/>
    </row>
    <row r="29" spans="1:11" ht="11.15" thickBot="1">
      <c r="A29" s="424"/>
      <c r="B29" s="235"/>
      <c r="C29" s="425"/>
      <c r="D29" s="235"/>
      <c r="E29" s="235"/>
      <c r="F29" s="235"/>
      <c r="G29" s="235"/>
      <c r="H29" s="236"/>
    </row>
    <row r="31" spans="1:11">
      <c r="B31" s="422"/>
      <c r="G31" s="480">
        <f>+'Sch 95 Supplemental'!D33</f>
        <v>22680419196.163761</v>
      </c>
    </row>
    <row r="32" spans="1:11">
      <c r="C32" s="225" t="s">
        <v>285</v>
      </c>
      <c r="G32" s="480">
        <f>+G28-G31</f>
        <v>0</v>
      </c>
      <c r="H32" s="232"/>
    </row>
  </sheetData>
  <mergeCells count="3">
    <mergeCell ref="A1:H1"/>
    <mergeCell ref="A2:H2"/>
    <mergeCell ref="A3:H3"/>
  </mergeCells>
  <printOptions horizontalCentered="1"/>
  <pageMargins left="0" right="0" top="1" bottom="0.93" header="0.5" footer="0.5"/>
  <pageSetup scale="68" orientation="landscape" r:id="rId1"/>
  <headerFooter alignWithMargins="0">
    <oddFooter>&amp;L&amp;F
&amp;A&amp;RSchedule 95 Update
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89"/>
  <sheetViews>
    <sheetView zoomScaleNormal="100" workbookViewId="0">
      <pane ySplit="1" topLeftCell="A45" activePane="bottomLeft" state="frozen"/>
      <selection activeCell="F28" sqref="F28"/>
      <selection pane="bottomLeft" activeCell="C81" sqref="C81"/>
    </sheetView>
  </sheetViews>
  <sheetFormatPr defaultColWidth="8.625" defaultRowHeight="10.5"/>
  <cols>
    <col min="1" max="1" width="21.5" style="92" customWidth="1"/>
    <col min="2" max="2" width="7.625" style="92" bestFit="1" customWidth="1"/>
    <col min="3" max="3" width="12.625" style="92" bestFit="1" customWidth="1"/>
    <col min="4" max="4" width="9.625" style="92" bestFit="1" customWidth="1"/>
    <col min="5" max="5" width="10.375" style="92" bestFit="1" customWidth="1"/>
    <col min="6" max="6" width="10" style="92" bestFit="1" customWidth="1"/>
    <col min="7" max="7" width="2" style="92" customWidth="1"/>
    <col min="8" max="8" width="7.125" style="92" customWidth="1"/>
    <col min="9" max="9" width="9.125" style="92" bestFit="1" customWidth="1"/>
    <col min="10" max="10" width="7.625" style="92" bestFit="1" customWidth="1"/>
    <col min="11" max="11" width="9" style="92" bestFit="1" customWidth="1"/>
    <col min="12" max="13" width="9" style="92" customWidth="1"/>
    <col min="14" max="14" width="4" style="92" customWidth="1"/>
    <col min="15" max="16384" width="8.625" style="92"/>
  </cols>
  <sheetData>
    <row r="1" spans="1:18" s="286" customFormat="1">
      <c r="A1" s="384" t="s">
        <v>14</v>
      </c>
      <c r="B1" s="385"/>
      <c r="C1" s="385"/>
      <c r="D1" s="385"/>
      <c r="E1" s="385"/>
      <c r="F1" s="385"/>
      <c r="G1" s="385"/>
      <c r="H1" s="385"/>
      <c r="I1" s="385"/>
      <c r="J1" s="385"/>
      <c r="K1" s="385"/>
      <c r="L1" s="385"/>
      <c r="M1" s="385"/>
      <c r="N1" s="385"/>
    </row>
    <row r="2" spans="1:18" s="286" customFormat="1">
      <c r="A2" s="384" t="s">
        <v>118</v>
      </c>
      <c r="B2" s="385"/>
      <c r="C2" s="385"/>
      <c r="D2" s="385"/>
      <c r="E2" s="385"/>
      <c r="F2" s="385"/>
      <c r="G2" s="385"/>
      <c r="H2" s="385"/>
      <c r="I2" s="385"/>
      <c r="J2" s="385"/>
      <c r="K2" s="385"/>
      <c r="L2" s="385"/>
      <c r="M2" s="385"/>
      <c r="N2" s="385"/>
    </row>
    <row r="3" spans="1:18">
      <c r="A3" s="384" t="str">
        <f>'Revenue Impacts Sch 95 Sup'!A3</f>
        <v>Forecasted Year Ended December 31, 2024</v>
      </c>
      <c r="B3" s="386"/>
      <c r="C3" s="386"/>
      <c r="D3" s="386"/>
      <c r="E3" s="386"/>
      <c r="F3" s="386"/>
      <c r="G3" s="386"/>
      <c r="H3" s="386"/>
      <c r="I3" s="386"/>
      <c r="J3" s="386"/>
      <c r="K3" s="386"/>
      <c r="L3" s="386"/>
      <c r="M3" s="386"/>
      <c r="N3" s="386"/>
    </row>
    <row r="5" spans="1:18">
      <c r="C5" s="493" t="s">
        <v>181</v>
      </c>
      <c r="D5" s="493"/>
      <c r="E5" s="493"/>
      <c r="F5" s="493"/>
      <c r="G5" s="387"/>
      <c r="H5" s="493" t="s">
        <v>182</v>
      </c>
      <c r="I5" s="493"/>
      <c r="J5" s="493"/>
      <c r="K5" s="493"/>
      <c r="L5" s="388"/>
      <c r="M5" s="388"/>
      <c r="O5" s="276"/>
      <c r="P5" s="276"/>
      <c r="Q5" s="276"/>
      <c r="R5" s="276"/>
    </row>
    <row r="6" spans="1:18" ht="20.95">
      <c r="A6" s="389" t="s">
        <v>21</v>
      </c>
      <c r="B6" s="389" t="s">
        <v>117</v>
      </c>
      <c r="C6" s="389" t="s">
        <v>183</v>
      </c>
      <c r="D6" s="389" t="s">
        <v>184</v>
      </c>
      <c r="E6" s="389" t="s">
        <v>185</v>
      </c>
      <c r="F6" s="389" t="s">
        <v>186</v>
      </c>
      <c r="G6" s="387"/>
      <c r="H6" s="389" t="s">
        <v>183</v>
      </c>
      <c r="I6" s="389" t="s">
        <v>184</v>
      </c>
      <c r="J6" s="389" t="s">
        <v>185</v>
      </c>
      <c r="K6" s="389" t="s">
        <v>186</v>
      </c>
      <c r="L6" s="390" t="s">
        <v>119</v>
      </c>
      <c r="M6" s="389" t="s">
        <v>120</v>
      </c>
    </row>
    <row r="7" spans="1:18">
      <c r="A7" s="92" t="s">
        <v>132</v>
      </c>
      <c r="B7" s="391">
        <f>ROUND(+E74,0)</f>
        <v>707</v>
      </c>
      <c r="C7" s="392">
        <f t="shared" ref="C7:C19" si="0">ROUND(+$E$27,2)</f>
        <v>7.49</v>
      </c>
      <c r="D7" s="392">
        <f t="shared" ref="D7:D19" si="1">ROUND(IF($B7&gt;600,600*$E$65,$B7*$E$41),2)</f>
        <v>66.739999999999995</v>
      </c>
      <c r="E7" s="392">
        <f t="shared" ref="E7:E19" si="2">ROUND(IF($B7&gt;600,($B7-600)*$E$66,0),2)</f>
        <v>13.98</v>
      </c>
      <c r="F7" s="393">
        <f t="shared" ref="F7:F18" si="3">SUM(C7:E7)</f>
        <v>88.21</v>
      </c>
      <c r="G7" s="387"/>
      <c r="H7" s="392">
        <f t="shared" ref="H7:H19" si="4">ROUND(+$F$27,2)</f>
        <v>7.49</v>
      </c>
      <c r="I7" s="392">
        <f t="shared" ref="I7:I19" si="5">ROUND(IF($B7&gt;600,600*$F$65,$B7*$F$41),2)</f>
        <v>67.540000000000006</v>
      </c>
      <c r="J7" s="392">
        <f t="shared" ref="J7:J19" si="6">ROUND(IF($B7&gt;600,($B7-600)*$F$66,0),2)</f>
        <v>14.12</v>
      </c>
      <c r="K7" s="393">
        <f t="shared" ref="K7:K18" si="7">SUM(H7:J7)</f>
        <v>89.15</v>
      </c>
      <c r="L7" s="393">
        <f t="shared" ref="L7:L18" si="8">+K7-F7</f>
        <v>0.94000000000001194</v>
      </c>
      <c r="M7" s="394">
        <f t="shared" ref="M7:M18" si="9">+L7/F7</f>
        <v>1.0656388164607324E-2</v>
      </c>
    </row>
    <row r="8" spans="1:18">
      <c r="A8" s="92" t="s">
        <v>121</v>
      </c>
      <c r="B8" s="391">
        <f t="shared" ref="B8:B18" si="10">ROUND(+E75,0)</f>
        <v>641</v>
      </c>
      <c r="C8" s="392">
        <f t="shared" si="0"/>
        <v>7.49</v>
      </c>
      <c r="D8" s="392">
        <f t="shared" si="1"/>
        <v>66.739999999999995</v>
      </c>
      <c r="E8" s="392">
        <f t="shared" si="2"/>
        <v>5.36</v>
      </c>
      <c r="F8" s="393">
        <f t="shared" si="3"/>
        <v>79.589999999999989</v>
      </c>
      <c r="G8" s="387"/>
      <c r="H8" s="392">
        <f t="shared" si="4"/>
        <v>7.49</v>
      </c>
      <c r="I8" s="392">
        <f t="shared" si="5"/>
        <v>67.540000000000006</v>
      </c>
      <c r="J8" s="392">
        <f t="shared" si="6"/>
        <v>5.41</v>
      </c>
      <c r="K8" s="393">
        <f t="shared" si="7"/>
        <v>80.44</v>
      </c>
      <c r="L8" s="393">
        <f t="shared" si="8"/>
        <v>0.85000000000000853</v>
      </c>
      <c r="M8" s="394">
        <f t="shared" si="9"/>
        <v>1.0679733634878862E-2</v>
      </c>
    </row>
    <row r="9" spans="1:18">
      <c r="A9" s="92" t="s">
        <v>122</v>
      </c>
      <c r="B9" s="391">
        <f t="shared" si="10"/>
        <v>660</v>
      </c>
      <c r="C9" s="392">
        <f t="shared" si="0"/>
        <v>7.49</v>
      </c>
      <c r="D9" s="392">
        <f t="shared" si="1"/>
        <v>66.739999999999995</v>
      </c>
      <c r="E9" s="392">
        <f t="shared" si="2"/>
        <v>7.84</v>
      </c>
      <c r="F9" s="393">
        <f t="shared" si="3"/>
        <v>82.07</v>
      </c>
      <c r="G9" s="387"/>
      <c r="H9" s="392">
        <f t="shared" si="4"/>
        <v>7.49</v>
      </c>
      <c r="I9" s="392">
        <f t="shared" si="5"/>
        <v>67.540000000000006</v>
      </c>
      <c r="J9" s="392">
        <f t="shared" si="6"/>
        <v>7.92</v>
      </c>
      <c r="K9" s="393">
        <f t="shared" si="7"/>
        <v>82.95</v>
      </c>
      <c r="L9" s="393">
        <f t="shared" si="8"/>
        <v>0.88000000000000966</v>
      </c>
      <c r="M9" s="394">
        <f t="shared" si="9"/>
        <v>1.0722553917387715E-2</v>
      </c>
    </row>
    <row r="10" spans="1:18">
      <c r="A10" s="92" t="s">
        <v>123</v>
      </c>
      <c r="B10" s="391">
        <f t="shared" si="10"/>
        <v>673</v>
      </c>
      <c r="C10" s="392">
        <f t="shared" si="0"/>
        <v>7.49</v>
      </c>
      <c r="D10" s="392">
        <f t="shared" si="1"/>
        <v>66.739999999999995</v>
      </c>
      <c r="E10" s="392">
        <f t="shared" si="2"/>
        <v>9.5399999999999991</v>
      </c>
      <c r="F10" s="393">
        <f t="shared" si="3"/>
        <v>83.769999999999982</v>
      </c>
      <c r="G10" s="387"/>
      <c r="H10" s="392">
        <f t="shared" si="4"/>
        <v>7.49</v>
      </c>
      <c r="I10" s="392">
        <f t="shared" si="5"/>
        <v>67.540000000000006</v>
      </c>
      <c r="J10" s="392">
        <f t="shared" si="6"/>
        <v>9.64</v>
      </c>
      <c r="K10" s="393">
        <f t="shared" si="7"/>
        <v>84.67</v>
      </c>
      <c r="L10" s="393">
        <f t="shared" si="8"/>
        <v>0.9000000000000199</v>
      </c>
      <c r="M10" s="394">
        <f t="shared" si="9"/>
        <v>1.074370299629963E-2</v>
      </c>
    </row>
    <row r="11" spans="1:18">
      <c r="A11" s="92" t="s">
        <v>124</v>
      </c>
      <c r="B11" s="391">
        <f t="shared" si="10"/>
        <v>640</v>
      </c>
      <c r="C11" s="392">
        <f t="shared" si="0"/>
        <v>7.49</v>
      </c>
      <c r="D11" s="392">
        <f t="shared" si="1"/>
        <v>66.739999999999995</v>
      </c>
      <c r="E11" s="392">
        <f t="shared" si="2"/>
        <v>5.23</v>
      </c>
      <c r="F11" s="393">
        <f t="shared" si="3"/>
        <v>79.459999999999994</v>
      </c>
      <c r="G11" s="387"/>
      <c r="H11" s="392">
        <f t="shared" si="4"/>
        <v>7.49</v>
      </c>
      <c r="I11" s="392">
        <f t="shared" si="5"/>
        <v>67.540000000000006</v>
      </c>
      <c r="J11" s="392">
        <f t="shared" si="6"/>
        <v>5.28</v>
      </c>
      <c r="K11" s="393">
        <f t="shared" si="7"/>
        <v>80.31</v>
      </c>
      <c r="L11" s="393">
        <f t="shared" si="8"/>
        <v>0.85000000000000853</v>
      </c>
      <c r="M11" s="394">
        <f t="shared" si="9"/>
        <v>1.0697206141454928E-2</v>
      </c>
    </row>
    <row r="12" spans="1:18">
      <c r="A12" s="92" t="s">
        <v>125</v>
      </c>
      <c r="B12" s="391">
        <f t="shared" si="10"/>
        <v>759</v>
      </c>
      <c r="C12" s="392">
        <f t="shared" si="0"/>
        <v>7.49</v>
      </c>
      <c r="D12" s="392">
        <f t="shared" si="1"/>
        <v>66.739999999999995</v>
      </c>
      <c r="E12" s="392">
        <f t="shared" si="2"/>
        <v>20.77</v>
      </c>
      <c r="F12" s="393">
        <f t="shared" si="3"/>
        <v>94.999999999999986</v>
      </c>
      <c r="G12" s="387"/>
      <c r="H12" s="392">
        <f t="shared" si="4"/>
        <v>7.49</v>
      </c>
      <c r="I12" s="392">
        <f t="shared" si="5"/>
        <v>67.540000000000006</v>
      </c>
      <c r="J12" s="392">
        <f t="shared" si="6"/>
        <v>20.99</v>
      </c>
      <c r="K12" s="393">
        <f t="shared" si="7"/>
        <v>96.02</v>
      </c>
      <c r="L12" s="393">
        <f t="shared" si="8"/>
        <v>1.0200000000000102</v>
      </c>
      <c r="M12" s="394">
        <f t="shared" si="9"/>
        <v>1.0736842105263267E-2</v>
      </c>
    </row>
    <row r="13" spans="1:18">
      <c r="A13" s="92" t="s">
        <v>126</v>
      </c>
      <c r="B13" s="391">
        <f t="shared" si="10"/>
        <v>971</v>
      </c>
      <c r="C13" s="392">
        <f t="shared" si="0"/>
        <v>7.49</v>
      </c>
      <c r="D13" s="392">
        <f t="shared" si="1"/>
        <v>66.739999999999995</v>
      </c>
      <c r="E13" s="392">
        <f t="shared" si="2"/>
        <v>48.47</v>
      </c>
      <c r="F13" s="393">
        <f t="shared" si="3"/>
        <v>122.69999999999999</v>
      </c>
      <c r="G13" s="387"/>
      <c r="H13" s="392">
        <f t="shared" si="4"/>
        <v>7.49</v>
      </c>
      <c r="I13" s="392">
        <f t="shared" si="5"/>
        <v>67.540000000000006</v>
      </c>
      <c r="J13" s="392">
        <f t="shared" si="6"/>
        <v>48.97</v>
      </c>
      <c r="K13" s="393">
        <f t="shared" si="7"/>
        <v>124</v>
      </c>
      <c r="L13" s="393">
        <f t="shared" si="8"/>
        <v>1.3000000000000114</v>
      </c>
      <c r="M13" s="394">
        <f t="shared" si="9"/>
        <v>1.0594947025264968E-2</v>
      </c>
    </row>
    <row r="14" spans="1:18">
      <c r="A14" s="92" t="s">
        <v>127</v>
      </c>
      <c r="B14" s="391">
        <f t="shared" si="10"/>
        <v>1079</v>
      </c>
      <c r="C14" s="392">
        <f t="shared" si="0"/>
        <v>7.49</v>
      </c>
      <c r="D14" s="392">
        <f t="shared" si="1"/>
        <v>66.739999999999995</v>
      </c>
      <c r="E14" s="392">
        <f t="shared" si="2"/>
        <v>62.58</v>
      </c>
      <c r="F14" s="393">
        <f t="shared" si="3"/>
        <v>136.81</v>
      </c>
      <c r="G14" s="387"/>
      <c r="H14" s="392">
        <f t="shared" si="4"/>
        <v>7.49</v>
      </c>
      <c r="I14" s="392">
        <f t="shared" si="5"/>
        <v>67.540000000000006</v>
      </c>
      <c r="J14" s="392">
        <f t="shared" si="6"/>
        <v>63.22</v>
      </c>
      <c r="K14" s="393">
        <f t="shared" si="7"/>
        <v>138.25</v>
      </c>
      <c r="L14" s="393">
        <f t="shared" si="8"/>
        <v>1.4399999999999977</v>
      </c>
      <c r="M14" s="394">
        <f t="shared" si="9"/>
        <v>1.0525546378188711E-2</v>
      </c>
    </row>
    <row r="15" spans="1:18">
      <c r="A15" s="92" t="s">
        <v>128</v>
      </c>
      <c r="B15" s="391">
        <f t="shared" si="10"/>
        <v>1093</v>
      </c>
      <c r="C15" s="392">
        <f t="shared" si="0"/>
        <v>7.49</v>
      </c>
      <c r="D15" s="392">
        <f t="shared" si="1"/>
        <v>66.739999999999995</v>
      </c>
      <c r="E15" s="392">
        <f t="shared" si="2"/>
        <v>64.41</v>
      </c>
      <c r="F15" s="393">
        <f t="shared" si="3"/>
        <v>138.63999999999999</v>
      </c>
      <c r="G15" s="387"/>
      <c r="H15" s="392">
        <f t="shared" si="4"/>
        <v>7.49</v>
      </c>
      <c r="I15" s="392">
        <f t="shared" si="5"/>
        <v>67.540000000000006</v>
      </c>
      <c r="J15" s="392">
        <f t="shared" si="6"/>
        <v>65.069999999999993</v>
      </c>
      <c r="K15" s="393">
        <f t="shared" si="7"/>
        <v>140.1</v>
      </c>
      <c r="L15" s="393">
        <f t="shared" si="8"/>
        <v>1.460000000000008</v>
      </c>
      <c r="M15" s="394">
        <f t="shared" si="9"/>
        <v>1.0530871321408021E-2</v>
      </c>
    </row>
    <row r="16" spans="1:18">
      <c r="A16" s="92" t="s">
        <v>129</v>
      </c>
      <c r="B16" s="391">
        <f t="shared" si="10"/>
        <v>957</v>
      </c>
      <c r="C16" s="392">
        <f t="shared" si="0"/>
        <v>7.49</v>
      </c>
      <c r="D16" s="392">
        <f t="shared" si="1"/>
        <v>66.739999999999995</v>
      </c>
      <c r="E16" s="392">
        <f t="shared" si="2"/>
        <v>46.64</v>
      </c>
      <c r="F16" s="393">
        <f t="shared" si="3"/>
        <v>120.86999999999999</v>
      </c>
      <c r="G16" s="387"/>
      <c r="H16" s="392">
        <f t="shared" si="4"/>
        <v>7.49</v>
      </c>
      <c r="I16" s="392">
        <f t="shared" si="5"/>
        <v>67.540000000000006</v>
      </c>
      <c r="J16" s="392">
        <f t="shared" si="6"/>
        <v>47.12</v>
      </c>
      <c r="K16" s="393">
        <f t="shared" si="7"/>
        <v>122.15</v>
      </c>
      <c r="L16" s="393">
        <f t="shared" si="8"/>
        <v>1.2800000000000153</v>
      </c>
      <c r="M16" s="394">
        <f t="shared" si="9"/>
        <v>1.0589889964424717E-2</v>
      </c>
    </row>
    <row r="17" spans="1:13">
      <c r="A17" s="92" t="s">
        <v>130</v>
      </c>
      <c r="B17" s="391">
        <f t="shared" si="10"/>
        <v>944</v>
      </c>
      <c r="C17" s="392">
        <f t="shared" si="0"/>
        <v>7.49</v>
      </c>
      <c r="D17" s="392">
        <f t="shared" si="1"/>
        <v>66.739999999999995</v>
      </c>
      <c r="E17" s="392">
        <f t="shared" si="2"/>
        <v>44.94</v>
      </c>
      <c r="F17" s="393">
        <f t="shared" si="3"/>
        <v>119.16999999999999</v>
      </c>
      <c r="G17" s="387"/>
      <c r="H17" s="392">
        <f t="shared" si="4"/>
        <v>7.49</v>
      </c>
      <c r="I17" s="392">
        <f t="shared" si="5"/>
        <v>67.540000000000006</v>
      </c>
      <c r="J17" s="392">
        <f t="shared" si="6"/>
        <v>45.4</v>
      </c>
      <c r="K17" s="393">
        <f t="shared" si="7"/>
        <v>120.43</v>
      </c>
      <c r="L17" s="393">
        <f t="shared" si="8"/>
        <v>1.2600000000000193</v>
      </c>
      <c r="M17" s="394">
        <f t="shared" si="9"/>
        <v>1.0573130821515645E-2</v>
      </c>
    </row>
    <row r="18" spans="1:13">
      <c r="A18" s="92" t="s">
        <v>131</v>
      </c>
      <c r="B18" s="391">
        <f t="shared" si="10"/>
        <v>842</v>
      </c>
      <c r="C18" s="392">
        <f t="shared" si="0"/>
        <v>7.49</v>
      </c>
      <c r="D18" s="392">
        <f t="shared" si="1"/>
        <v>66.739999999999995</v>
      </c>
      <c r="E18" s="392">
        <f t="shared" si="2"/>
        <v>31.62</v>
      </c>
      <c r="F18" s="393">
        <f t="shared" si="3"/>
        <v>105.85</v>
      </c>
      <c r="G18" s="387"/>
      <c r="H18" s="392">
        <f t="shared" si="4"/>
        <v>7.49</v>
      </c>
      <c r="I18" s="392">
        <f t="shared" si="5"/>
        <v>67.540000000000006</v>
      </c>
      <c r="J18" s="392">
        <f t="shared" si="6"/>
        <v>31.94</v>
      </c>
      <c r="K18" s="393">
        <f t="shared" si="7"/>
        <v>106.97</v>
      </c>
      <c r="L18" s="393">
        <f t="shared" si="8"/>
        <v>1.1200000000000045</v>
      </c>
      <c r="M18" s="394">
        <f t="shared" si="9"/>
        <v>1.0581010864430841E-2</v>
      </c>
    </row>
    <row r="19" spans="1:13">
      <c r="A19" s="92" t="s">
        <v>132</v>
      </c>
      <c r="B19" s="391">
        <f t="shared" ref="B19" si="11">ROUND(+E86,0)</f>
        <v>700</v>
      </c>
      <c r="C19" s="392">
        <f t="shared" si="0"/>
        <v>7.49</v>
      </c>
      <c r="D19" s="392">
        <f t="shared" si="1"/>
        <v>66.739999999999995</v>
      </c>
      <c r="E19" s="392">
        <f t="shared" si="2"/>
        <v>13.06</v>
      </c>
      <c r="F19" s="393">
        <f t="shared" ref="F19" si="12">SUM(C19:E19)</f>
        <v>87.289999999999992</v>
      </c>
      <c r="G19" s="387"/>
      <c r="H19" s="392">
        <f t="shared" si="4"/>
        <v>7.49</v>
      </c>
      <c r="I19" s="392">
        <f t="shared" si="5"/>
        <v>67.540000000000006</v>
      </c>
      <c r="J19" s="392">
        <f t="shared" si="6"/>
        <v>13.2</v>
      </c>
      <c r="K19" s="393">
        <f t="shared" ref="K19" si="13">SUM(H19:J19)</f>
        <v>88.23</v>
      </c>
      <c r="L19" s="393">
        <f t="shared" ref="L19" si="14">+K19-F19</f>
        <v>0.94000000000001194</v>
      </c>
      <c r="M19" s="394">
        <f t="shared" ref="M19" si="15">+L19/F19</f>
        <v>1.0768702027723818E-2</v>
      </c>
    </row>
    <row r="20" spans="1:13" ht="11.15" thickBot="1">
      <c r="A20" s="395" t="s">
        <v>133</v>
      </c>
      <c r="B20" s="396">
        <f>SUM(B7:B19)</f>
        <v>10666</v>
      </c>
      <c r="C20" s="397">
        <f>SUM(C7:C19)</f>
        <v>97.36999999999999</v>
      </c>
      <c r="D20" s="397">
        <f>SUM(D7:D19)</f>
        <v>867.62</v>
      </c>
      <c r="E20" s="397">
        <f>SUM(E7:E19)</f>
        <v>374.44</v>
      </c>
      <c r="F20" s="397">
        <f>SUM(F7:F19)</f>
        <v>1339.4299999999998</v>
      </c>
      <c r="G20" s="387"/>
      <c r="H20" s="397">
        <f>SUM(H7:H19)</f>
        <v>97.36999999999999</v>
      </c>
      <c r="I20" s="397">
        <f>SUM(I7:I19)</f>
        <v>878.01999999999987</v>
      </c>
      <c r="J20" s="397">
        <f>SUM(J7:J19)</f>
        <v>378.28</v>
      </c>
      <c r="K20" s="397">
        <f>SUM(K7:K19)</f>
        <v>1353.6700000000003</v>
      </c>
      <c r="L20" s="397">
        <f>+K20-F20</f>
        <v>14.240000000000464</v>
      </c>
      <c r="M20" s="398">
        <f>+L20/F20</f>
        <v>1.06313879784688E-2</v>
      </c>
    </row>
    <row r="21" spans="1:13" ht="11.15" thickTop="1">
      <c r="G21" s="387"/>
      <c r="M21" s="394"/>
    </row>
    <row r="22" spans="1:13" ht="11.15" thickBot="1">
      <c r="A22" s="237" t="s">
        <v>187</v>
      </c>
      <c r="B22" s="396">
        <f>ROUND(AVERAGE(B7:B18),-2)</f>
        <v>800</v>
      </c>
      <c r="C22" s="399">
        <f>ROUND(+$E$27,2)</f>
        <v>7.49</v>
      </c>
      <c r="D22" s="399">
        <f>ROUND(IF($B22&gt;600,600*$E$65,$B22*$E$41),2)</f>
        <v>66.739999999999995</v>
      </c>
      <c r="E22" s="399">
        <f>ROUND(IF($B22&gt;600,($B22-600)*$E$66,0),2)</f>
        <v>26.13</v>
      </c>
      <c r="F22" s="399">
        <f>SUM(C22:E22)</f>
        <v>100.35999999999999</v>
      </c>
      <c r="G22" s="387"/>
      <c r="H22" s="399">
        <f>ROUND(+$F$27,2)</f>
        <v>7.49</v>
      </c>
      <c r="I22" s="399">
        <f>ROUND(IF($B22&gt;600,600*$F$65,$B22*$F$41),2)</f>
        <v>67.540000000000006</v>
      </c>
      <c r="J22" s="399">
        <f>ROUND(IF($B22&gt;600,($B22-600)*$F$66,0),2)</f>
        <v>26.4</v>
      </c>
      <c r="K22" s="399">
        <f>SUM(H22:J22)</f>
        <v>101.43</v>
      </c>
      <c r="L22" s="399">
        <f>+K22-F22</f>
        <v>1.0700000000000216</v>
      </c>
      <c r="M22" s="398">
        <f>+L22/F22</f>
        <v>1.0661618174571759E-2</v>
      </c>
    </row>
    <row r="23" spans="1:13" ht="11.8" thickTop="1" thickBot="1">
      <c r="A23" s="237" t="s">
        <v>187</v>
      </c>
      <c r="B23" s="396">
        <v>1000</v>
      </c>
      <c r="C23" s="399">
        <f>ROUND(+$E$27,2)</f>
        <v>7.49</v>
      </c>
      <c r="D23" s="399">
        <f>ROUND(IF($B23&gt;600,600*$E$65,$B23*$E$41),2)</f>
        <v>66.739999999999995</v>
      </c>
      <c r="E23" s="399">
        <f>ROUND(IF($B23&gt;600,($B23-600)*$E$66,0),2)</f>
        <v>52.26</v>
      </c>
      <c r="F23" s="399">
        <f>SUM(C23:E23)</f>
        <v>126.48999999999998</v>
      </c>
      <c r="G23" s="387"/>
      <c r="H23" s="399">
        <f>ROUND(+$F$27,2)</f>
        <v>7.49</v>
      </c>
      <c r="I23" s="399">
        <f>ROUND(IF($B23&gt;600,600*$F$65,$B23*$F$41),2)</f>
        <v>67.540000000000006</v>
      </c>
      <c r="J23" s="399">
        <f>ROUND(IF($B23&gt;600,($B23-600)*$F$66,0),2)</f>
        <v>52.8</v>
      </c>
      <c r="K23" s="399">
        <f>SUM(H23:J23)</f>
        <v>127.83</v>
      </c>
      <c r="L23" s="399">
        <f>+K23-F23</f>
        <v>1.3400000000000176</v>
      </c>
      <c r="M23" s="398">
        <f>+L23/F23</f>
        <v>1.0593722823938792E-2</v>
      </c>
    </row>
    <row r="24" spans="1:13" ht="11.15" thickTop="1"/>
    <row r="25" spans="1:13" ht="41.9">
      <c r="A25" s="400" t="s">
        <v>134</v>
      </c>
      <c r="B25" s="401"/>
      <c r="C25" s="401"/>
      <c r="D25" s="401"/>
      <c r="E25" s="402" t="s">
        <v>463</v>
      </c>
      <c r="F25" s="402" t="s">
        <v>464</v>
      </c>
    </row>
    <row r="26" spans="1:13">
      <c r="A26" s="491" t="s">
        <v>135</v>
      </c>
      <c r="B26" s="491"/>
      <c r="C26" s="491"/>
      <c r="D26" s="491"/>
      <c r="E26" s="403"/>
      <c r="F26" s="403"/>
    </row>
    <row r="27" spans="1:13">
      <c r="A27" s="490" t="s">
        <v>136</v>
      </c>
      <c r="B27" s="490"/>
      <c r="C27" s="490"/>
      <c r="D27" s="490"/>
      <c r="E27" s="238">
        <v>7.49</v>
      </c>
      <c r="F27" s="238">
        <f>E27</f>
        <v>7.49</v>
      </c>
      <c r="G27" s="92" t="s">
        <v>137</v>
      </c>
    </row>
    <row r="28" spans="1:13" ht="11.15" thickBot="1">
      <c r="A28" s="492" t="s">
        <v>138</v>
      </c>
      <c r="B28" s="492"/>
      <c r="C28" s="492"/>
      <c r="D28" s="492"/>
      <c r="E28" s="239">
        <f>SUM(E27)</f>
        <v>7.49</v>
      </c>
      <c r="F28" s="239">
        <f>SUM(F27:F27)</f>
        <v>7.49</v>
      </c>
    </row>
    <row r="29" spans="1:13" ht="11.15" thickTop="1">
      <c r="A29" s="491" t="s">
        <v>139</v>
      </c>
      <c r="B29" s="491"/>
      <c r="C29" s="491"/>
      <c r="D29" s="491"/>
      <c r="E29" s="93"/>
      <c r="F29" s="93"/>
    </row>
    <row r="30" spans="1:13">
      <c r="A30" s="490" t="s">
        <v>140</v>
      </c>
      <c r="B30" s="490"/>
      <c r="C30" s="490"/>
      <c r="D30" s="490"/>
      <c r="E30" s="477">
        <v>8.9437000000000003E-2</v>
      </c>
      <c r="F30" s="94">
        <f>E30</f>
        <v>8.9437000000000003E-2</v>
      </c>
      <c r="G30" s="92" t="s">
        <v>141</v>
      </c>
    </row>
    <row r="31" spans="1:13">
      <c r="A31" s="490" t="s">
        <v>142</v>
      </c>
      <c r="B31" s="490"/>
      <c r="C31" s="490"/>
      <c r="D31" s="490"/>
      <c r="E31" s="94">
        <v>2.6870000000000002E-3</v>
      </c>
      <c r="F31" s="94">
        <f>E31</f>
        <v>2.6870000000000002E-3</v>
      </c>
      <c r="G31" s="92" t="s">
        <v>141</v>
      </c>
    </row>
    <row r="32" spans="1:13">
      <c r="A32" s="490" t="s">
        <v>143</v>
      </c>
      <c r="B32" s="490"/>
      <c r="C32" s="490"/>
      <c r="D32" s="490"/>
      <c r="E32" s="94">
        <v>2.7980000000000001E-3</v>
      </c>
      <c r="F32" s="94">
        <f t="shared" ref="F32:F39" si="16">E32</f>
        <v>2.7980000000000001E-3</v>
      </c>
      <c r="G32" s="92" t="s">
        <v>141</v>
      </c>
    </row>
    <row r="33" spans="1:7">
      <c r="A33" s="490" t="s">
        <v>308</v>
      </c>
      <c r="B33" s="490"/>
      <c r="C33" s="490"/>
      <c r="D33" s="490"/>
      <c r="E33" s="94">
        <v>1.828E-3</v>
      </c>
      <c r="F33" s="94">
        <f t="shared" si="16"/>
        <v>1.828E-3</v>
      </c>
      <c r="G33" s="92" t="s">
        <v>141</v>
      </c>
    </row>
    <row r="34" spans="1:7">
      <c r="A34" s="490" t="s">
        <v>309</v>
      </c>
      <c r="B34" s="490"/>
      <c r="C34" s="490"/>
      <c r="D34" s="490"/>
      <c r="E34" s="94">
        <v>2.6689999999999999E-3</v>
      </c>
      <c r="F34" s="94">
        <f t="shared" si="16"/>
        <v>2.6689999999999999E-3</v>
      </c>
      <c r="G34" s="92" t="s">
        <v>141</v>
      </c>
    </row>
    <row r="35" spans="1:7">
      <c r="A35" s="490" t="s">
        <v>310</v>
      </c>
      <c r="B35" s="490"/>
      <c r="C35" s="490"/>
      <c r="D35" s="490"/>
      <c r="E35" s="94">
        <v>1.0007E-2</v>
      </c>
      <c r="F35" s="94">
        <f t="shared" si="16"/>
        <v>1.0007E-2</v>
      </c>
      <c r="G35" s="92" t="s">
        <v>141</v>
      </c>
    </row>
    <row r="36" spans="1:7">
      <c r="A36" s="490" t="s">
        <v>311</v>
      </c>
      <c r="B36" s="490"/>
      <c r="C36" s="490"/>
      <c r="D36" s="490"/>
      <c r="E36" s="94">
        <v>5.0289999999999996E-3</v>
      </c>
      <c r="F36" s="94">
        <f t="shared" si="16"/>
        <v>5.0289999999999996E-3</v>
      </c>
      <c r="G36" s="92" t="s">
        <v>141</v>
      </c>
    </row>
    <row r="37" spans="1:7">
      <c r="A37" s="490" t="s">
        <v>312</v>
      </c>
      <c r="B37" s="490"/>
      <c r="C37" s="490"/>
      <c r="D37" s="490"/>
      <c r="E37" s="94">
        <v>3.19E-4</v>
      </c>
      <c r="F37" s="94">
        <f t="shared" si="16"/>
        <v>3.19E-4</v>
      </c>
      <c r="G37" s="92" t="s">
        <v>141</v>
      </c>
    </row>
    <row r="38" spans="1:7">
      <c r="A38" s="490" t="s">
        <v>189</v>
      </c>
      <c r="B38" s="490"/>
      <c r="C38" s="490"/>
      <c r="D38" s="490"/>
      <c r="E38" s="94">
        <v>-8.8400000000000002E-4</v>
      </c>
      <c r="F38" s="94">
        <f t="shared" si="16"/>
        <v>-8.8400000000000002E-4</v>
      </c>
      <c r="G38" s="92" t="s">
        <v>141</v>
      </c>
    </row>
    <row r="39" spans="1:7">
      <c r="A39" s="490" t="s">
        <v>144</v>
      </c>
      <c r="B39" s="490"/>
      <c r="C39" s="490"/>
      <c r="D39" s="490"/>
      <c r="E39" s="94">
        <v>-3.0829999999999998E-3</v>
      </c>
      <c r="F39" s="94">
        <f t="shared" si="16"/>
        <v>-3.0829999999999998E-3</v>
      </c>
      <c r="G39" s="92" t="s">
        <v>141</v>
      </c>
    </row>
    <row r="40" spans="1:7">
      <c r="A40" s="490" t="s">
        <v>282</v>
      </c>
      <c r="B40" s="490"/>
      <c r="C40" s="490"/>
      <c r="D40" s="490"/>
      <c r="E40" s="94">
        <v>0</v>
      </c>
      <c r="F40" s="94">
        <f>E40</f>
        <v>0</v>
      </c>
      <c r="G40" s="92" t="s">
        <v>141</v>
      </c>
    </row>
    <row r="41" spans="1:7" ht="11.15" thickBot="1">
      <c r="A41" s="492" t="s">
        <v>145</v>
      </c>
      <c r="B41" s="492"/>
      <c r="C41" s="492"/>
      <c r="D41" s="492"/>
      <c r="E41" s="95">
        <f>SUM(E30:E40)</f>
        <v>0.110807</v>
      </c>
      <c r="F41" s="95">
        <f>SUM(F30:F40)</f>
        <v>0.110807</v>
      </c>
      <c r="G41" s="92" t="s">
        <v>141</v>
      </c>
    </row>
    <row r="42" spans="1:7" ht="11.15" thickTop="1">
      <c r="A42" s="491"/>
      <c r="B42" s="491"/>
      <c r="C42" s="491"/>
      <c r="D42" s="491"/>
      <c r="E42" s="94"/>
      <c r="F42" s="94"/>
    </row>
    <row r="43" spans="1:7">
      <c r="A43" s="491" t="s">
        <v>146</v>
      </c>
      <c r="B43" s="491"/>
      <c r="C43" s="491"/>
      <c r="D43" s="491"/>
      <c r="E43" s="94">
        <v>0.10885400000000001</v>
      </c>
      <c r="F43" s="94">
        <f>E43</f>
        <v>0.10885400000000001</v>
      </c>
      <c r="G43" s="92" t="s">
        <v>141</v>
      </c>
    </row>
    <row r="44" spans="1:7">
      <c r="A44" s="490" t="s">
        <v>142</v>
      </c>
      <c r="B44" s="490"/>
      <c r="C44" s="490"/>
      <c r="D44" s="490"/>
      <c r="E44" s="94">
        <f t="shared" ref="E44:E49" si="17">+E31</f>
        <v>2.6870000000000002E-3</v>
      </c>
      <c r="F44" s="94">
        <f t="shared" ref="F44:F53" si="18">F31</f>
        <v>2.6870000000000002E-3</v>
      </c>
      <c r="G44" s="92" t="s">
        <v>141</v>
      </c>
    </row>
    <row r="45" spans="1:7">
      <c r="A45" s="490" t="s">
        <v>143</v>
      </c>
      <c r="B45" s="490"/>
      <c r="C45" s="490"/>
      <c r="D45" s="490"/>
      <c r="E45" s="94">
        <f t="shared" si="17"/>
        <v>2.7980000000000001E-3</v>
      </c>
      <c r="F45" s="94">
        <f t="shared" si="18"/>
        <v>2.7980000000000001E-3</v>
      </c>
      <c r="G45" s="92" t="s">
        <v>141</v>
      </c>
    </row>
    <row r="46" spans="1:7">
      <c r="A46" s="490" t="s">
        <v>308</v>
      </c>
      <c r="B46" s="490"/>
      <c r="C46" s="490"/>
      <c r="D46" s="490"/>
      <c r="E46" s="94">
        <f t="shared" si="17"/>
        <v>1.828E-3</v>
      </c>
      <c r="F46" s="94">
        <f t="shared" si="18"/>
        <v>1.828E-3</v>
      </c>
      <c r="G46" s="92" t="s">
        <v>141</v>
      </c>
    </row>
    <row r="47" spans="1:7">
      <c r="A47" s="490" t="s">
        <v>309</v>
      </c>
      <c r="B47" s="490"/>
      <c r="C47" s="490"/>
      <c r="D47" s="490"/>
      <c r="E47" s="94">
        <f t="shared" si="17"/>
        <v>2.6689999999999999E-3</v>
      </c>
      <c r="F47" s="94">
        <f t="shared" si="18"/>
        <v>2.6689999999999999E-3</v>
      </c>
      <c r="G47" s="92" t="s">
        <v>141</v>
      </c>
    </row>
    <row r="48" spans="1:7">
      <c r="A48" s="490" t="s">
        <v>310</v>
      </c>
      <c r="B48" s="490"/>
      <c r="C48" s="490"/>
      <c r="D48" s="490"/>
      <c r="E48" s="94">
        <f t="shared" si="17"/>
        <v>1.0007E-2</v>
      </c>
      <c r="F48" s="94">
        <f t="shared" si="18"/>
        <v>1.0007E-2</v>
      </c>
      <c r="G48" s="92" t="s">
        <v>141</v>
      </c>
    </row>
    <row r="49" spans="1:7">
      <c r="A49" s="490" t="s">
        <v>311</v>
      </c>
      <c r="B49" s="490"/>
      <c r="C49" s="490"/>
      <c r="D49" s="490"/>
      <c r="E49" s="94">
        <f t="shared" si="17"/>
        <v>5.0289999999999996E-3</v>
      </c>
      <c r="F49" s="94">
        <f t="shared" si="18"/>
        <v>5.0289999999999996E-3</v>
      </c>
      <c r="G49" s="92" t="s">
        <v>141</v>
      </c>
    </row>
    <row r="50" spans="1:7">
      <c r="A50" s="490" t="s">
        <v>312</v>
      </c>
      <c r="B50" s="490"/>
      <c r="C50" s="490"/>
      <c r="D50" s="490"/>
      <c r="E50" s="94">
        <f>E37</f>
        <v>3.19E-4</v>
      </c>
      <c r="F50" s="94">
        <f t="shared" si="18"/>
        <v>3.19E-4</v>
      </c>
      <c r="G50" s="92" t="s">
        <v>141</v>
      </c>
    </row>
    <row r="51" spans="1:7">
      <c r="A51" s="490" t="s">
        <v>189</v>
      </c>
      <c r="B51" s="490"/>
      <c r="C51" s="490"/>
      <c r="D51" s="490"/>
      <c r="E51" s="94">
        <f>+E38</f>
        <v>-8.8400000000000002E-4</v>
      </c>
      <c r="F51" s="94">
        <f t="shared" si="18"/>
        <v>-8.8400000000000002E-4</v>
      </c>
      <c r="G51" s="92" t="s">
        <v>141</v>
      </c>
    </row>
    <row r="52" spans="1:7">
      <c r="A52" s="490" t="s">
        <v>144</v>
      </c>
      <c r="B52" s="490"/>
      <c r="C52" s="490"/>
      <c r="D52" s="490"/>
      <c r="E52" s="94">
        <f>+E39</f>
        <v>-3.0829999999999998E-3</v>
      </c>
      <c r="F52" s="94">
        <f t="shared" si="18"/>
        <v>-3.0829999999999998E-3</v>
      </c>
      <c r="G52" s="92" t="s">
        <v>141</v>
      </c>
    </row>
    <row r="53" spans="1:7">
      <c r="A53" s="490" t="s">
        <v>282</v>
      </c>
      <c r="B53" s="490"/>
      <c r="C53" s="490"/>
      <c r="D53" s="490"/>
      <c r="E53" s="94">
        <f>+E40</f>
        <v>0</v>
      </c>
      <c r="F53" s="94">
        <f t="shared" si="18"/>
        <v>0</v>
      </c>
      <c r="G53" s="92" t="s">
        <v>141</v>
      </c>
    </row>
    <row r="54" spans="1:7" ht="11.15" thickBot="1">
      <c r="A54" s="492" t="s">
        <v>147</v>
      </c>
      <c r="B54" s="492"/>
      <c r="C54" s="492"/>
      <c r="D54" s="492"/>
      <c r="E54" s="95">
        <f>SUM(E43:E53)</f>
        <v>0.13022400000000001</v>
      </c>
      <c r="F54" s="95">
        <f>SUM(F43:F53)</f>
        <v>0.13022400000000001</v>
      </c>
      <c r="G54" s="92" t="s">
        <v>141</v>
      </c>
    </row>
    <row r="55" spans="1:7" ht="11.15" thickTop="1">
      <c r="A55" s="491"/>
      <c r="B55" s="491"/>
      <c r="C55" s="491"/>
      <c r="D55" s="491"/>
      <c r="E55" s="94"/>
      <c r="F55" s="94"/>
    </row>
    <row r="56" spans="1:7">
      <c r="A56" s="492" t="s">
        <v>148</v>
      </c>
      <c r="B56" s="492"/>
      <c r="C56" s="492"/>
      <c r="D56" s="492"/>
      <c r="E56" s="94">
        <v>-6.6889999999999996E-3</v>
      </c>
      <c r="F56" s="94">
        <f>E56</f>
        <v>-6.6889999999999996E-3</v>
      </c>
      <c r="G56" s="92" t="s">
        <v>141</v>
      </c>
    </row>
    <row r="57" spans="1:7">
      <c r="A57" s="491"/>
      <c r="B57" s="491"/>
      <c r="C57" s="491"/>
      <c r="D57" s="491"/>
      <c r="E57" s="94"/>
      <c r="F57" s="94"/>
    </row>
    <row r="58" spans="1:7">
      <c r="A58" s="491" t="s">
        <v>149</v>
      </c>
      <c r="B58" s="491"/>
      <c r="C58" s="491"/>
      <c r="D58" s="491"/>
      <c r="E58" s="94"/>
      <c r="F58" s="94"/>
      <c r="G58" s="92" t="s">
        <v>141</v>
      </c>
    </row>
    <row r="59" spans="1:7">
      <c r="A59" s="490" t="s">
        <v>150</v>
      </c>
      <c r="B59" s="490"/>
      <c r="C59" s="490"/>
      <c r="D59" s="490"/>
      <c r="E59" s="94">
        <v>0</v>
      </c>
      <c r="F59" s="94">
        <f>E59</f>
        <v>0</v>
      </c>
      <c r="G59" s="92" t="s">
        <v>141</v>
      </c>
    </row>
    <row r="60" spans="1:7">
      <c r="A60" s="490" t="s">
        <v>283</v>
      </c>
      <c r="B60" s="490"/>
      <c r="C60" s="490"/>
      <c r="D60" s="490"/>
      <c r="E60" s="94">
        <f>'Sch 95 Supplemental'!F8</f>
        <v>2.1350000000000002E-3</v>
      </c>
      <c r="F60" s="94">
        <f>'Sch 95 Supplemental'!G8</f>
        <v>3.4810000000000002E-3</v>
      </c>
      <c r="G60" s="92" t="s">
        <v>141</v>
      </c>
    </row>
    <row r="61" spans="1:7">
      <c r="A61" s="490" t="s">
        <v>151</v>
      </c>
      <c r="B61" s="490"/>
      <c r="C61" s="490"/>
      <c r="D61" s="490"/>
      <c r="E61" s="94">
        <v>5.1E-5</v>
      </c>
      <c r="F61" s="94">
        <f>E61</f>
        <v>5.1E-5</v>
      </c>
      <c r="G61" s="92" t="s">
        <v>141</v>
      </c>
    </row>
    <row r="62" spans="1:7">
      <c r="A62" s="490" t="s">
        <v>152</v>
      </c>
      <c r="B62" s="490"/>
      <c r="C62" s="490"/>
      <c r="D62" s="490"/>
      <c r="E62" s="94">
        <v>4.9230000000000003E-3</v>
      </c>
      <c r="F62" s="94">
        <f>E62</f>
        <v>4.9230000000000003E-3</v>
      </c>
      <c r="G62" s="92" t="s">
        <v>141</v>
      </c>
    </row>
    <row r="63" spans="1:7" ht="11.15" thickBot="1">
      <c r="A63" s="492" t="s">
        <v>153</v>
      </c>
      <c r="B63" s="492"/>
      <c r="C63" s="492"/>
      <c r="D63" s="492"/>
      <c r="E63" s="95">
        <f>SUM(E59:E62)</f>
        <v>7.1090000000000007E-3</v>
      </c>
      <c r="F63" s="95">
        <f>SUM(F59:F62)</f>
        <v>8.4550000000000007E-3</v>
      </c>
      <c r="G63" s="92" t="s">
        <v>141</v>
      </c>
    </row>
    <row r="64" spans="1:7" ht="11.15" thickTop="1">
      <c r="A64" s="491"/>
      <c r="B64" s="491"/>
      <c r="C64" s="491"/>
      <c r="D64" s="491"/>
      <c r="E64" s="96"/>
      <c r="F64" s="96"/>
    </row>
    <row r="65" spans="1:14">
      <c r="A65" s="492" t="s">
        <v>154</v>
      </c>
      <c r="B65" s="492"/>
      <c r="C65" s="492"/>
      <c r="D65" s="492"/>
      <c r="E65" s="96">
        <f>SUM(E41,E56:E56,E63)</f>
        <v>0.11122700000000001</v>
      </c>
      <c r="F65" s="96">
        <f>SUM(F41,F56:F56,F63)</f>
        <v>0.11257300000000001</v>
      </c>
      <c r="G65" s="92" t="s">
        <v>141</v>
      </c>
      <c r="I65" s="404"/>
    </row>
    <row r="66" spans="1:14">
      <c r="A66" s="492" t="s">
        <v>155</v>
      </c>
      <c r="B66" s="492"/>
      <c r="C66" s="492"/>
      <c r="D66" s="492"/>
      <c r="E66" s="97">
        <f>SUM(E54,E56:E56,E63)</f>
        <v>0.13064400000000001</v>
      </c>
      <c r="F66" s="97">
        <f>SUM(F54,F56:F56,F63)</f>
        <v>0.13199</v>
      </c>
      <c r="G66" s="92" t="s">
        <v>141</v>
      </c>
      <c r="I66" s="404"/>
    </row>
    <row r="71" spans="1:14" ht="11.15" thickBot="1"/>
    <row r="72" spans="1:14" ht="11.15" thickBot="1">
      <c r="A72" s="405" t="s">
        <v>481</v>
      </c>
      <c r="B72" s="406"/>
      <c r="C72" s="406"/>
      <c r="D72" s="406"/>
      <c r="E72" s="407"/>
    </row>
    <row r="73" spans="1:14" ht="32.1" thickBot="1">
      <c r="A73" s="408" t="s">
        <v>28</v>
      </c>
      <c r="B73" s="408" t="s">
        <v>188</v>
      </c>
      <c r="C73" s="408" t="s">
        <v>156</v>
      </c>
      <c r="D73" s="408" t="s">
        <v>157</v>
      </c>
      <c r="E73" s="409" t="s">
        <v>158</v>
      </c>
      <c r="F73" s="410"/>
      <c r="G73" s="410"/>
      <c r="H73" s="410"/>
      <c r="I73" s="410"/>
      <c r="J73" s="410"/>
      <c r="K73" s="410"/>
      <c r="L73" s="410"/>
      <c r="M73" s="410"/>
      <c r="N73" s="410"/>
    </row>
    <row r="74" spans="1:14">
      <c r="A74" s="412">
        <v>2023</v>
      </c>
      <c r="B74" s="412">
        <v>12</v>
      </c>
      <c r="C74" s="478">
        <v>762205839.85284996</v>
      </c>
      <c r="D74" s="478">
        <v>1078331</v>
      </c>
      <c r="E74" s="411">
        <f t="shared" ref="E74:E86" si="19">ROUND(+C74/D74,0)</f>
        <v>707</v>
      </c>
    </row>
    <row r="75" spans="1:14">
      <c r="A75" s="412">
        <v>2023</v>
      </c>
      <c r="B75" s="412">
        <v>1</v>
      </c>
      <c r="C75" s="478">
        <v>692093105.16410398</v>
      </c>
      <c r="D75" s="478">
        <v>1079181</v>
      </c>
      <c r="E75" s="411">
        <f t="shared" si="19"/>
        <v>641</v>
      </c>
    </row>
    <row r="76" spans="1:14">
      <c r="A76" s="412">
        <v>2023</v>
      </c>
      <c r="B76" s="412">
        <v>2</v>
      </c>
      <c r="C76" s="478">
        <v>712672915.70015705</v>
      </c>
      <c r="D76" s="478">
        <v>1080031</v>
      </c>
      <c r="E76" s="411">
        <f t="shared" si="19"/>
        <v>660</v>
      </c>
    </row>
    <row r="77" spans="1:14">
      <c r="A77" s="412">
        <v>2023</v>
      </c>
      <c r="B77" s="412">
        <v>3</v>
      </c>
      <c r="C77" s="478">
        <v>727762416.70503592</v>
      </c>
      <c r="D77" s="478">
        <v>1081402</v>
      </c>
      <c r="E77" s="411">
        <f t="shared" si="19"/>
        <v>673</v>
      </c>
    </row>
    <row r="78" spans="1:14">
      <c r="A78" s="412">
        <v>2023</v>
      </c>
      <c r="B78" s="412">
        <v>4</v>
      </c>
      <c r="C78" s="478">
        <v>693121227.11251199</v>
      </c>
      <c r="D78" s="478">
        <v>1082774</v>
      </c>
      <c r="E78" s="411">
        <f t="shared" si="19"/>
        <v>640</v>
      </c>
    </row>
    <row r="79" spans="1:14">
      <c r="A79" s="412">
        <v>2023</v>
      </c>
      <c r="B79" s="412">
        <v>5</v>
      </c>
      <c r="C79" s="478">
        <v>823006711.40379405</v>
      </c>
      <c r="D79" s="478">
        <v>1084145</v>
      </c>
      <c r="E79" s="411">
        <f t="shared" si="19"/>
        <v>759</v>
      </c>
    </row>
    <row r="80" spans="1:14">
      <c r="A80" s="412">
        <v>2023</v>
      </c>
      <c r="B80" s="412">
        <v>6</v>
      </c>
      <c r="C80" s="478">
        <v>1054156795.9282601</v>
      </c>
      <c r="D80" s="478">
        <v>1085695</v>
      </c>
      <c r="E80" s="411">
        <f t="shared" si="19"/>
        <v>971</v>
      </c>
    </row>
    <row r="81" spans="1:5">
      <c r="A81" s="412">
        <v>2023</v>
      </c>
      <c r="B81" s="412">
        <v>7</v>
      </c>
      <c r="C81" s="478">
        <v>1172740017.64873</v>
      </c>
      <c r="D81" s="478">
        <v>1087245</v>
      </c>
      <c r="E81" s="411">
        <f t="shared" si="19"/>
        <v>1079</v>
      </c>
    </row>
    <row r="82" spans="1:5">
      <c r="A82" s="412">
        <v>2024</v>
      </c>
      <c r="B82" s="412">
        <v>8</v>
      </c>
      <c r="C82" s="478">
        <v>1189980818.2927501</v>
      </c>
      <c r="D82" s="478">
        <v>1088795</v>
      </c>
      <c r="E82" s="411">
        <f t="shared" si="19"/>
        <v>1093</v>
      </c>
    </row>
    <row r="83" spans="1:5">
      <c r="A83" s="412">
        <v>2024</v>
      </c>
      <c r="B83" s="412">
        <v>9</v>
      </c>
      <c r="C83" s="478">
        <v>1042972545.10947</v>
      </c>
      <c r="D83" s="478">
        <v>1089809</v>
      </c>
      <c r="E83" s="411">
        <f t="shared" si="19"/>
        <v>957</v>
      </c>
    </row>
    <row r="84" spans="1:5">
      <c r="A84" s="412">
        <v>2024</v>
      </c>
      <c r="B84" s="412">
        <v>10</v>
      </c>
      <c r="C84" s="478">
        <v>1030097128.6290001</v>
      </c>
      <c r="D84" s="478">
        <v>1090822</v>
      </c>
      <c r="E84" s="411">
        <f t="shared" si="19"/>
        <v>944</v>
      </c>
    </row>
    <row r="85" spans="1:5">
      <c r="A85" s="412">
        <v>2024</v>
      </c>
      <c r="B85" s="412">
        <v>11</v>
      </c>
      <c r="C85" s="478">
        <v>919123702.74949801</v>
      </c>
      <c r="D85" s="478">
        <v>1091836</v>
      </c>
      <c r="E85" s="411">
        <f t="shared" si="19"/>
        <v>842</v>
      </c>
    </row>
    <row r="86" spans="1:5">
      <c r="A86" s="412">
        <v>2024</v>
      </c>
      <c r="B86" s="412">
        <v>12</v>
      </c>
      <c r="C86" s="478">
        <v>764815130.20527804</v>
      </c>
      <c r="D86" s="478">
        <v>1092680</v>
      </c>
      <c r="E86" s="411">
        <f t="shared" si="19"/>
        <v>700</v>
      </c>
    </row>
    <row r="87" spans="1:5">
      <c r="A87" s="412"/>
      <c r="B87" s="412" t="s">
        <v>10</v>
      </c>
      <c r="C87" s="413">
        <f>SUM(C74:C86)</f>
        <v>11584748354.50144</v>
      </c>
      <c r="D87" s="413">
        <f>SUM(D74:D86)</f>
        <v>14112746</v>
      </c>
      <c r="E87" s="414">
        <f>SUM(E74:E86)</f>
        <v>10666</v>
      </c>
    </row>
    <row r="88" spans="1:5">
      <c r="A88" s="412"/>
      <c r="B88" s="412"/>
      <c r="C88" s="412"/>
      <c r="D88" s="412"/>
      <c r="E88" s="411"/>
    </row>
    <row r="89" spans="1:5" ht="11.15" thickBot="1">
      <c r="A89" s="415"/>
      <c r="B89" s="415" t="s">
        <v>159</v>
      </c>
      <c r="C89" s="416"/>
      <c r="D89" s="416"/>
      <c r="E89" s="417">
        <f>ROUND(AVERAGE(E74:E86),0)</f>
        <v>820</v>
      </c>
    </row>
  </sheetData>
  <mergeCells count="43">
    <mergeCell ref="A66:D66"/>
    <mergeCell ref="A61:D61"/>
    <mergeCell ref="A62:D62"/>
    <mergeCell ref="A63:D63"/>
    <mergeCell ref="A64:D64"/>
    <mergeCell ref="A65:D65"/>
    <mergeCell ref="A27:D27"/>
    <mergeCell ref="C5:F5"/>
    <mergeCell ref="H5:K5"/>
    <mergeCell ref="A26:D26"/>
    <mergeCell ref="A33:D33"/>
    <mergeCell ref="A34:D34"/>
    <mergeCell ref="A36:D36"/>
    <mergeCell ref="A37:D37"/>
    <mergeCell ref="A38:D38"/>
    <mergeCell ref="A28:D28"/>
    <mergeCell ref="A29:D29"/>
    <mergeCell ref="A30:D30"/>
    <mergeCell ref="A31:D31"/>
    <mergeCell ref="A32:D32"/>
    <mergeCell ref="A35:D35"/>
    <mergeCell ref="A53:D53"/>
    <mergeCell ref="A54:D54"/>
    <mergeCell ref="A46:D46"/>
    <mergeCell ref="A47:D47"/>
    <mergeCell ref="A48:D48"/>
    <mergeCell ref="A49:D49"/>
    <mergeCell ref="A50:D50"/>
    <mergeCell ref="A40:D40"/>
    <mergeCell ref="A39:D39"/>
    <mergeCell ref="A41:D41"/>
    <mergeCell ref="A45:D45"/>
    <mergeCell ref="A52:D52"/>
    <mergeCell ref="A44:D44"/>
    <mergeCell ref="A51:D51"/>
    <mergeCell ref="A42:D42"/>
    <mergeCell ref="A43:D43"/>
    <mergeCell ref="A59:D59"/>
    <mergeCell ref="A60:D60"/>
    <mergeCell ref="A57:D57"/>
    <mergeCell ref="A58:D58"/>
    <mergeCell ref="A55:D55"/>
    <mergeCell ref="A56:D56"/>
  </mergeCells>
  <printOptions horizontalCentered="1"/>
  <pageMargins left="0.25" right="0.25" top="0.75" bottom="0.75" header="0.3" footer="0.3"/>
  <pageSetup scale="43" orientation="landscape" r:id="rId1"/>
  <headerFooter>
    <oddFooter>&amp;L&amp;"Times New Roman,Regular"&amp;F
&amp;A&amp;R&amp;"Times New Roman,Regular"Page &amp;P of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79998168889431442"/>
  </sheetPr>
  <dimension ref="A1:T186"/>
  <sheetViews>
    <sheetView workbookViewId="0">
      <pane xSplit="4" ySplit="7" topLeftCell="E11" activePane="bottomRight" state="frozen"/>
      <selection activeCell="F28" sqref="F28"/>
      <selection pane="topRight" activeCell="F28" sqref="F28"/>
      <selection pane="bottomLeft" activeCell="F28" sqref="F28"/>
      <selection pane="bottomRight" activeCell="F28" sqref="F28"/>
    </sheetView>
  </sheetViews>
  <sheetFormatPr defaultColWidth="23.625" defaultRowHeight="10.5"/>
  <cols>
    <col min="1" max="1" width="7.625" style="16" bestFit="1" customWidth="1"/>
    <col min="2" max="2" width="19.375" style="16" customWidth="1"/>
    <col min="3" max="3" width="15.625" style="16" bestFit="1" customWidth="1"/>
    <col min="4" max="4" width="16.125" style="243" bestFit="1" customWidth="1"/>
    <col min="5" max="5" width="13.125" style="16" bestFit="1" customWidth="1"/>
    <col min="6" max="6" width="12.875" style="16" bestFit="1" customWidth="1"/>
    <col min="7" max="7" width="15.5" style="16" bestFit="1" customWidth="1"/>
    <col min="8" max="8" width="11.375" style="16" bestFit="1" customWidth="1"/>
    <col min="9" max="9" width="12.375" style="16" bestFit="1" customWidth="1"/>
    <col min="10" max="10" width="10.5" style="16" bestFit="1" customWidth="1"/>
    <col min="11" max="11" width="12.625" style="16" bestFit="1" customWidth="1"/>
    <col min="12" max="12" width="18" style="16" bestFit="1" customWidth="1"/>
    <col min="13" max="13" width="15.625" style="16" bestFit="1" customWidth="1"/>
    <col min="14" max="14" width="12" style="16" bestFit="1" customWidth="1"/>
    <col min="15" max="15" width="9" style="16" bestFit="1" customWidth="1"/>
    <col min="16" max="16" width="9.875" style="16" bestFit="1" customWidth="1"/>
    <col min="17" max="16384" width="23.625" style="16"/>
  </cols>
  <sheetData>
    <row r="1" spans="1:13" s="80" customFormat="1">
      <c r="A1" s="494" t="s">
        <v>14</v>
      </c>
      <c r="B1" s="494"/>
      <c r="C1" s="494"/>
      <c r="D1" s="494"/>
      <c r="E1" s="494"/>
      <c r="F1" s="494"/>
      <c r="G1" s="494"/>
      <c r="H1" s="494"/>
      <c r="I1" s="494"/>
      <c r="J1" s="494"/>
      <c r="K1" s="494"/>
      <c r="L1" s="494"/>
    </row>
    <row r="2" spans="1:13" s="80" customFormat="1">
      <c r="A2" s="495" t="s">
        <v>313</v>
      </c>
      <c r="B2" s="494"/>
      <c r="C2" s="494"/>
      <c r="D2" s="494"/>
      <c r="E2" s="494"/>
      <c r="F2" s="494"/>
      <c r="G2" s="494"/>
      <c r="H2" s="494"/>
      <c r="I2" s="494"/>
      <c r="J2" s="494"/>
      <c r="K2" s="494"/>
      <c r="L2" s="494"/>
    </row>
    <row r="3" spans="1:13" s="80" customFormat="1">
      <c r="A3" s="495" t="str">
        <f>'Rate Spread'!A3:H3</f>
        <v>Effective December 1, 2023</v>
      </c>
      <c r="B3" s="494"/>
      <c r="C3" s="494"/>
      <c r="D3" s="494"/>
      <c r="E3" s="494"/>
      <c r="F3" s="494"/>
      <c r="G3" s="494"/>
      <c r="H3" s="494"/>
      <c r="I3" s="494"/>
      <c r="J3" s="494"/>
      <c r="K3" s="494"/>
      <c r="L3" s="494"/>
    </row>
    <row r="4" spans="1:13" s="80" customFormat="1" ht="11.15" thickBot="1">
      <c r="A4" s="301"/>
      <c r="B4" s="494"/>
      <c r="C4" s="494"/>
      <c r="D4" s="494"/>
      <c r="E4" s="494"/>
      <c r="F4" s="494"/>
      <c r="G4" s="494"/>
      <c r="H4" s="494"/>
    </row>
    <row r="5" spans="1:13" s="80" customFormat="1" ht="73.349999999999994">
      <c r="A5" s="40" t="s">
        <v>20</v>
      </c>
      <c r="B5" s="40" t="s">
        <v>15</v>
      </c>
      <c r="C5" s="40" t="s">
        <v>16</v>
      </c>
      <c r="D5" s="240" t="s">
        <v>33</v>
      </c>
      <c r="E5" s="41" t="s">
        <v>456</v>
      </c>
      <c r="F5" s="41" t="s">
        <v>457</v>
      </c>
      <c r="G5" s="41" t="s">
        <v>458</v>
      </c>
      <c r="H5" s="41" t="s">
        <v>459</v>
      </c>
      <c r="I5" s="41" t="s">
        <v>460</v>
      </c>
      <c r="J5" s="373" t="s">
        <v>461</v>
      </c>
      <c r="K5" s="41" t="s">
        <v>462</v>
      </c>
      <c r="L5" s="41" t="s">
        <v>162</v>
      </c>
    </row>
    <row r="6" spans="1:13">
      <c r="A6" s="299"/>
      <c r="B6" s="30"/>
      <c r="C6" s="30"/>
      <c r="D6" s="241"/>
      <c r="E6" s="30" t="s">
        <v>34</v>
      </c>
      <c r="F6" s="30" t="s">
        <v>35</v>
      </c>
      <c r="G6" s="21" t="s">
        <v>36</v>
      </c>
      <c r="H6" s="74" t="s">
        <v>37</v>
      </c>
      <c r="I6" s="74" t="s">
        <v>38</v>
      </c>
      <c r="J6" s="374" t="s">
        <v>39</v>
      </c>
      <c r="K6" s="74" t="s">
        <v>40</v>
      </c>
      <c r="L6" s="74" t="s">
        <v>41</v>
      </c>
    </row>
    <row r="7" spans="1:13">
      <c r="A7" s="299"/>
      <c r="B7" s="30"/>
      <c r="C7" s="30"/>
      <c r="D7" s="241"/>
      <c r="G7" s="21" t="s">
        <v>42</v>
      </c>
      <c r="I7" s="31" t="s">
        <v>190</v>
      </c>
      <c r="J7" s="375" t="s">
        <v>43</v>
      </c>
      <c r="K7" s="31" t="s">
        <v>191</v>
      </c>
      <c r="L7" s="74" t="s">
        <v>44</v>
      </c>
    </row>
    <row r="8" spans="1:13" ht="11.15" thickBot="1">
      <c r="A8" s="299"/>
      <c r="B8" s="14"/>
      <c r="C8" s="14"/>
      <c r="D8" s="242"/>
      <c r="G8" s="14"/>
      <c r="H8" s="23"/>
      <c r="I8" s="23"/>
      <c r="J8" s="376"/>
      <c r="K8" s="23"/>
    </row>
    <row r="9" spans="1:13">
      <c r="A9" s="299"/>
      <c r="B9" s="14"/>
      <c r="C9" s="14"/>
      <c r="D9" s="242"/>
      <c r="G9" s="14"/>
      <c r="J9" s="376"/>
      <c r="L9" s="32" t="s">
        <v>45</v>
      </c>
    </row>
    <row r="10" spans="1:13" ht="11.15" thickBot="1">
      <c r="A10" s="299">
        <v>1</v>
      </c>
      <c r="B10" s="33" t="s">
        <v>46</v>
      </c>
      <c r="C10" s="14"/>
      <c r="D10" s="242"/>
      <c r="G10" s="14"/>
      <c r="H10" s="34"/>
      <c r="I10" s="15">
        <f>SUM(I25:I176)</f>
        <v>4143749</v>
      </c>
      <c r="J10" s="376"/>
      <c r="K10" s="15">
        <f>SUM(K25:K176)</f>
        <v>256986</v>
      </c>
      <c r="L10" s="58">
        <f>ROUND(+L12+L11,6)</f>
        <v>6.2663999999999997E-2</v>
      </c>
    </row>
    <row r="11" spans="1:13" ht="11.15" thickBot="1">
      <c r="A11" s="299">
        <f>+A10+1</f>
        <v>2</v>
      </c>
      <c r="B11" s="33" t="s">
        <v>286</v>
      </c>
      <c r="C11" s="14"/>
      <c r="D11" s="242"/>
      <c r="G11" s="14"/>
      <c r="H11" s="34"/>
      <c r="J11" s="376"/>
      <c r="K11" s="476">
        <f>+'Rate Spread'!F20</f>
        <v>259665.86028005151</v>
      </c>
      <c r="L11" s="59">
        <f>ROUND(+K11/I10,6)</f>
        <v>6.2663999999999997E-2</v>
      </c>
      <c r="M11" s="377" t="s">
        <v>195</v>
      </c>
    </row>
    <row r="12" spans="1:13" ht="11.15" thickBot="1">
      <c r="A12" s="299">
        <f t="shared" ref="A12:A77" si="0">+A11+1</f>
        <v>3</v>
      </c>
      <c r="B12" s="18" t="s">
        <v>47</v>
      </c>
      <c r="C12" s="14"/>
      <c r="D12" s="242"/>
      <c r="G12" s="14"/>
      <c r="H12" s="34"/>
      <c r="I12" s="15"/>
      <c r="J12" s="376"/>
      <c r="K12" s="57">
        <f>+K11-K10</f>
        <v>2679.8602800515073</v>
      </c>
      <c r="L12" s="59">
        <v>0</v>
      </c>
      <c r="M12" s="377" t="s">
        <v>194</v>
      </c>
    </row>
    <row r="13" spans="1:13">
      <c r="A13" s="299">
        <f t="shared" si="0"/>
        <v>4</v>
      </c>
      <c r="B13" s="14"/>
      <c r="C13" s="14"/>
      <c r="D13" s="242"/>
      <c r="G13" s="14"/>
      <c r="J13" s="376"/>
      <c r="L13" s="39"/>
    </row>
    <row r="14" spans="1:13">
      <c r="A14" s="299">
        <f t="shared" si="0"/>
        <v>5</v>
      </c>
      <c r="B14" s="14" t="s">
        <v>48</v>
      </c>
      <c r="C14" s="14"/>
      <c r="D14" s="242"/>
      <c r="G14" s="14"/>
      <c r="H14" s="23">
        <f>SUM(H25:H30)</f>
        <v>1287</v>
      </c>
      <c r="I14" s="15">
        <f>SUM(I25:I30)</f>
        <v>3519</v>
      </c>
      <c r="J14" s="378"/>
      <c r="K14" s="15">
        <f>SUM(K25:K30)</f>
        <v>219</v>
      </c>
      <c r="L14" s="39"/>
    </row>
    <row r="15" spans="1:13">
      <c r="A15" s="299">
        <f t="shared" si="0"/>
        <v>6</v>
      </c>
      <c r="B15" s="14" t="s">
        <v>49</v>
      </c>
      <c r="C15" s="14"/>
      <c r="D15" s="242"/>
      <c r="G15" s="14"/>
      <c r="H15" s="23">
        <f>SUM(H34:H43)</f>
        <v>149773</v>
      </c>
      <c r="I15" s="15">
        <f>SUM(I34:I43)</f>
        <v>226578</v>
      </c>
      <c r="J15" s="378"/>
      <c r="K15" s="15">
        <f>SUM(K34:K43)</f>
        <v>14105</v>
      </c>
      <c r="L15" s="100"/>
    </row>
    <row r="16" spans="1:13">
      <c r="A16" s="299">
        <f t="shared" si="0"/>
        <v>7</v>
      </c>
      <c r="B16" s="14" t="s">
        <v>50</v>
      </c>
      <c r="C16" s="14"/>
      <c r="D16" s="242"/>
      <c r="G16" s="14"/>
      <c r="H16" s="23">
        <f>SUM(H46:H61)</f>
        <v>236678</v>
      </c>
      <c r="I16" s="15">
        <f>SUM(I46:I61)</f>
        <v>765431</v>
      </c>
      <c r="J16" s="378"/>
      <c r="K16" s="15">
        <f>SUM(K46:K61)</f>
        <v>47513</v>
      </c>
      <c r="L16" s="15"/>
    </row>
    <row r="17" spans="1:16">
      <c r="A17" s="299">
        <f t="shared" si="0"/>
        <v>8</v>
      </c>
      <c r="B17" s="14" t="s">
        <v>51</v>
      </c>
      <c r="H17" s="23">
        <f>SUM(H64:H91)</f>
        <v>952133</v>
      </c>
      <c r="I17" s="15">
        <f>SUM(I64:I91)</f>
        <v>2063992</v>
      </c>
      <c r="J17" s="378"/>
      <c r="K17" s="15">
        <f>SUM(K64:K91)</f>
        <v>127496</v>
      </c>
      <c r="L17" s="15"/>
    </row>
    <row r="18" spans="1:16">
      <c r="A18" s="299">
        <f t="shared" si="0"/>
        <v>9</v>
      </c>
      <c r="B18" s="18" t="s">
        <v>52</v>
      </c>
      <c r="H18" s="23">
        <f>SUM(H94:H113)</f>
        <v>139386</v>
      </c>
      <c r="I18" s="15">
        <f>SUM(I94:I113)</f>
        <v>375171</v>
      </c>
      <c r="J18" s="378"/>
      <c r="K18" s="15">
        <f>SUM(K94:K113)</f>
        <v>23324</v>
      </c>
      <c r="L18" s="15"/>
    </row>
    <row r="19" spans="1:16">
      <c r="A19" s="299">
        <f t="shared" si="0"/>
        <v>10</v>
      </c>
      <c r="B19" s="18" t="s">
        <v>53</v>
      </c>
      <c r="H19" s="23">
        <f>SUM(H116:H134)</f>
        <v>78676</v>
      </c>
      <c r="I19" s="15">
        <f>SUM(I116:I134)</f>
        <v>210305</v>
      </c>
      <c r="J19" s="378"/>
      <c r="K19" s="15">
        <f>SUM(K116:K134)</f>
        <v>13035</v>
      </c>
      <c r="L19" s="15"/>
    </row>
    <row r="20" spans="1:16">
      <c r="A20" s="299">
        <f t="shared" si="0"/>
        <v>11</v>
      </c>
      <c r="B20" s="14" t="s">
        <v>54</v>
      </c>
      <c r="H20" s="23">
        <f>SUM(H137)</f>
        <v>8507304</v>
      </c>
      <c r="I20" s="15">
        <f>SUM(I137)</f>
        <v>363177</v>
      </c>
      <c r="J20" s="378"/>
      <c r="K20" s="15">
        <f>SUM(K137)</f>
        <v>22800</v>
      </c>
      <c r="L20" s="15"/>
    </row>
    <row r="21" spans="1:16">
      <c r="A21" s="299">
        <f t="shared" si="0"/>
        <v>12</v>
      </c>
      <c r="B21" s="18" t="s">
        <v>55</v>
      </c>
      <c r="H21" s="23">
        <f>SUM(H140:H176)</f>
        <v>19253</v>
      </c>
      <c r="I21" s="15">
        <f>SUM(I140:I176)</f>
        <v>135576</v>
      </c>
      <c r="J21" s="378"/>
      <c r="K21" s="15">
        <f>SUM(K140:K176)</f>
        <v>8494</v>
      </c>
      <c r="L21" s="15"/>
    </row>
    <row r="22" spans="1:16" ht="11.15" thickBot="1">
      <c r="A22" s="299">
        <f t="shared" si="0"/>
        <v>13</v>
      </c>
      <c r="B22" s="14" t="s">
        <v>56</v>
      </c>
      <c r="H22" s="13">
        <f>SUM(H14:H21)</f>
        <v>10084490</v>
      </c>
      <c r="I22" s="98">
        <f>SUM(I14:I21)</f>
        <v>4143749</v>
      </c>
      <c r="J22" s="378"/>
      <c r="K22" s="99">
        <f>SUM(K14:K21)</f>
        <v>256986</v>
      </c>
      <c r="L22" s="15"/>
    </row>
    <row r="23" spans="1:16" ht="11.15" thickTop="1">
      <c r="A23" s="299">
        <f t="shared" si="0"/>
        <v>14</v>
      </c>
      <c r="B23" s="14"/>
      <c r="C23" s="14"/>
      <c r="D23" s="242"/>
      <c r="G23" s="14"/>
      <c r="H23" s="34"/>
      <c r="I23" s="15"/>
      <c r="J23" s="376"/>
      <c r="K23" s="15"/>
    </row>
    <row r="24" spans="1:16">
      <c r="A24" s="299">
        <f t="shared" si="0"/>
        <v>15</v>
      </c>
      <c r="B24" s="14" t="s">
        <v>57</v>
      </c>
      <c r="C24" s="14"/>
      <c r="D24" s="242"/>
      <c r="G24" s="14"/>
      <c r="J24" s="376"/>
    </row>
    <row r="25" spans="1:16">
      <c r="A25" s="299">
        <f t="shared" si="0"/>
        <v>16</v>
      </c>
      <c r="B25" s="17" t="s">
        <v>58</v>
      </c>
      <c r="C25" s="18" t="s">
        <v>59</v>
      </c>
      <c r="D25" s="19">
        <v>22</v>
      </c>
      <c r="E25" s="35">
        <v>0.08</v>
      </c>
      <c r="F25" s="35">
        <v>0.42</v>
      </c>
      <c r="G25" s="35">
        <f>SUM(E25:F25)</f>
        <v>0.5</v>
      </c>
      <c r="H25" s="23">
        <v>767</v>
      </c>
      <c r="I25" s="15">
        <f>ROUND($H25*G25,0)</f>
        <v>384</v>
      </c>
      <c r="J25" s="379">
        <f>ROUND(+G25*$L$10,2)</f>
        <v>0.03</v>
      </c>
      <c r="K25" s="15">
        <f>ROUND($H25*J25,0)</f>
        <v>23</v>
      </c>
      <c r="M25" s="35"/>
      <c r="N25" s="35"/>
      <c r="O25" s="380"/>
      <c r="P25" s="380"/>
    </row>
    <row r="26" spans="1:16">
      <c r="A26" s="299">
        <f t="shared" si="0"/>
        <v>17</v>
      </c>
      <c r="B26" s="20"/>
      <c r="C26" s="21"/>
      <c r="D26" s="19"/>
      <c r="G26" s="35"/>
      <c r="H26" s="23"/>
      <c r="I26" s="23"/>
      <c r="J26" s="379"/>
      <c r="K26" s="23"/>
      <c r="M26" s="35"/>
      <c r="N26" s="35"/>
      <c r="O26" s="380"/>
      <c r="P26" s="380"/>
    </row>
    <row r="27" spans="1:16">
      <c r="A27" s="299">
        <f t="shared" si="0"/>
        <v>18</v>
      </c>
      <c r="B27" s="17">
        <v>50</v>
      </c>
      <c r="C27" s="24" t="s">
        <v>17</v>
      </c>
      <c r="D27" s="244">
        <v>100</v>
      </c>
      <c r="E27" s="35">
        <v>0.37</v>
      </c>
      <c r="F27" s="35">
        <v>1.91</v>
      </c>
      <c r="G27" s="35">
        <f t="shared" ref="G27:G30" si="1">SUM(E27:F27)</f>
        <v>2.2799999999999998</v>
      </c>
      <c r="H27" s="23">
        <v>39</v>
      </c>
      <c r="I27" s="15">
        <f>ROUND($H27*G27,0)</f>
        <v>89</v>
      </c>
      <c r="J27" s="379">
        <f>ROUND(+G27*$L$10,2)</f>
        <v>0.14000000000000001</v>
      </c>
      <c r="K27" s="15">
        <f>ROUND($H27*J27,0)</f>
        <v>5</v>
      </c>
      <c r="M27" s="35"/>
      <c r="N27" s="35"/>
      <c r="O27" s="380"/>
      <c r="P27" s="380"/>
    </row>
    <row r="28" spans="1:16">
      <c r="A28" s="299">
        <f t="shared" si="0"/>
        <v>19</v>
      </c>
      <c r="B28" s="17">
        <f>+B27</f>
        <v>50</v>
      </c>
      <c r="C28" s="24" t="s">
        <v>17</v>
      </c>
      <c r="D28" s="244">
        <v>175</v>
      </c>
      <c r="E28" s="35">
        <v>0.64</v>
      </c>
      <c r="F28" s="35">
        <v>3.34</v>
      </c>
      <c r="G28" s="35">
        <f t="shared" si="1"/>
        <v>3.98</v>
      </c>
      <c r="H28" s="23">
        <v>260</v>
      </c>
      <c r="I28" s="15">
        <f t="shared" ref="I28:I30" si="2">ROUND($H28*G28,0)</f>
        <v>1035</v>
      </c>
      <c r="J28" s="379">
        <f t="shared" ref="J28:J30" si="3">ROUND(+G28*$L$10,2)</f>
        <v>0.25</v>
      </c>
      <c r="K28" s="15">
        <f t="shared" ref="K28:K30" si="4">ROUND($H28*J28,0)</f>
        <v>65</v>
      </c>
      <c r="M28" s="35"/>
      <c r="N28" s="35"/>
      <c r="O28" s="380"/>
      <c r="P28" s="380"/>
    </row>
    <row r="29" spans="1:16">
      <c r="A29" s="299">
        <f t="shared" si="0"/>
        <v>20</v>
      </c>
      <c r="B29" s="17">
        <f>+B28</f>
        <v>50</v>
      </c>
      <c r="C29" s="24" t="s">
        <v>17</v>
      </c>
      <c r="D29" s="244">
        <v>400</v>
      </c>
      <c r="E29" s="35">
        <v>1.46</v>
      </c>
      <c r="F29" s="35">
        <v>7.64</v>
      </c>
      <c r="G29" s="35">
        <f t="shared" si="1"/>
        <v>9.1</v>
      </c>
      <c r="H29" s="23">
        <v>221</v>
      </c>
      <c r="I29" s="15">
        <f t="shared" si="2"/>
        <v>2011</v>
      </c>
      <c r="J29" s="379">
        <f t="shared" si="3"/>
        <v>0.56999999999999995</v>
      </c>
      <c r="K29" s="15">
        <f t="shared" si="4"/>
        <v>126</v>
      </c>
      <c r="M29" s="35"/>
      <c r="N29" s="35"/>
      <c r="O29" s="380"/>
      <c r="P29" s="380"/>
    </row>
    <row r="30" spans="1:16">
      <c r="A30" s="299">
        <f t="shared" si="0"/>
        <v>21</v>
      </c>
      <c r="B30" s="17">
        <f>+B29</f>
        <v>50</v>
      </c>
      <c r="C30" s="24" t="s">
        <v>17</v>
      </c>
      <c r="D30" s="244">
        <v>700</v>
      </c>
      <c r="E30" s="35">
        <v>2.56</v>
      </c>
      <c r="F30" s="35">
        <v>13.37</v>
      </c>
      <c r="G30" s="35">
        <f t="shared" si="1"/>
        <v>15.93</v>
      </c>
      <c r="H30" s="23">
        <v>0</v>
      </c>
      <c r="I30" s="15">
        <f t="shared" si="2"/>
        <v>0</v>
      </c>
      <c r="J30" s="379">
        <f t="shared" si="3"/>
        <v>1</v>
      </c>
      <c r="K30" s="15">
        <f t="shared" si="4"/>
        <v>0</v>
      </c>
      <c r="M30" s="35"/>
      <c r="N30" s="35"/>
      <c r="O30" s="380"/>
      <c r="P30" s="380"/>
    </row>
    <row r="31" spans="1:16">
      <c r="A31" s="299">
        <f t="shared" si="0"/>
        <v>22</v>
      </c>
      <c r="B31" s="25"/>
      <c r="C31" s="26"/>
      <c r="D31" s="242"/>
      <c r="E31" s="35"/>
      <c r="F31" s="35"/>
      <c r="G31" s="35"/>
      <c r="H31" s="23"/>
      <c r="I31" s="23"/>
      <c r="J31" s="379"/>
      <c r="K31" s="23"/>
      <c r="M31" s="35"/>
      <c r="N31" s="35"/>
      <c r="O31" s="380"/>
      <c r="P31" s="380"/>
    </row>
    <row r="32" spans="1:16">
      <c r="A32" s="299">
        <f t="shared" si="0"/>
        <v>23</v>
      </c>
      <c r="B32" s="25" t="s">
        <v>60</v>
      </c>
      <c r="C32" s="26"/>
      <c r="D32" s="242"/>
      <c r="E32" s="35"/>
      <c r="F32" s="35"/>
      <c r="G32" s="35"/>
      <c r="H32" s="23"/>
      <c r="I32" s="23"/>
      <c r="J32" s="379"/>
      <c r="K32" s="23"/>
      <c r="M32" s="35"/>
      <c r="N32" s="35"/>
      <c r="O32" s="380"/>
      <c r="P32" s="380"/>
    </row>
    <row r="33" spans="1:16">
      <c r="A33" s="299">
        <f t="shared" si="0"/>
        <v>24</v>
      </c>
      <c r="B33" s="25" t="s">
        <v>61</v>
      </c>
      <c r="C33" s="26" t="s">
        <v>62</v>
      </c>
      <c r="D33" s="242" t="s">
        <v>314</v>
      </c>
      <c r="E33" s="35">
        <v>0.05</v>
      </c>
      <c r="F33" s="35">
        <v>0.28999999999999998</v>
      </c>
      <c r="G33" s="35">
        <f t="shared" ref="G33:G42" si="5">SUM(E33:F33)</f>
        <v>0.33999999999999997</v>
      </c>
      <c r="H33" s="23">
        <v>0</v>
      </c>
      <c r="I33" s="15">
        <f t="shared" ref="I33:I42" si="6">ROUND($H33*G33,0)</f>
        <v>0</v>
      </c>
      <c r="J33" s="379">
        <f t="shared" ref="J33:J42" si="7">ROUND(+G33*$L$10,2)</f>
        <v>0.02</v>
      </c>
      <c r="K33" s="15">
        <f t="shared" ref="K33:K42" si="8">ROUND($H33*J33,0)</f>
        <v>0</v>
      </c>
      <c r="M33" s="35"/>
      <c r="N33" s="35"/>
      <c r="O33" s="380"/>
      <c r="P33" s="380"/>
    </row>
    <row r="34" spans="1:16">
      <c r="A34" s="299">
        <f t="shared" si="0"/>
        <v>25</v>
      </c>
      <c r="B34" s="17" t="s">
        <v>61</v>
      </c>
      <c r="C34" s="24" t="s">
        <v>62</v>
      </c>
      <c r="D34" s="244" t="s">
        <v>63</v>
      </c>
      <c r="E34" s="35">
        <v>0.16</v>
      </c>
      <c r="F34" s="35">
        <v>0.86</v>
      </c>
      <c r="G34" s="35">
        <f t="shared" si="5"/>
        <v>1.02</v>
      </c>
      <c r="H34" s="23">
        <v>69355</v>
      </c>
      <c r="I34" s="15">
        <f t="shared" si="6"/>
        <v>70742</v>
      </c>
      <c r="J34" s="379">
        <f t="shared" si="7"/>
        <v>0.06</v>
      </c>
      <c r="K34" s="15">
        <f t="shared" si="8"/>
        <v>4161</v>
      </c>
      <c r="M34" s="35"/>
      <c r="N34" s="35"/>
      <c r="O34" s="380"/>
      <c r="P34" s="380"/>
    </row>
    <row r="35" spans="1:16">
      <c r="A35" s="299">
        <f t="shared" si="0"/>
        <v>26</v>
      </c>
      <c r="B35" s="17" t="s">
        <v>61</v>
      </c>
      <c r="C35" s="24" t="s">
        <v>62</v>
      </c>
      <c r="D35" s="244" t="s">
        <v>64</v>
      </c>
      <c r="E35" s="35">
        <v>0.27</v>
      </c>
      <c r="F35" s="35">
        <v>1.43</v>
      </c>
      <c r="G35" s="35">
        <f t="shared" si="5"/>
        <v>1.7</v>
      </c>
      <c r="H35" s="23">
        <v>37583</v>
      </c>
      <c r="I35" s="15">
        <f t="shared" si="6"/>
        <v>63891</v>
      </c>
      <c r="J35" s="379">
        <f t="shared" si="7"/>
        <v>0.11</v>
      </c>
      <c r="K35" s="15">
        <f t="shared" si="8"/>
        <v>4134</v>
      </c>
      <c r="M35" s="35"/>
      <c r="N35" s="35"/>
      <c r="O35" s="380"/>
      <c r="P35" s="380"/>
    </row>
    <row r="36" spans="1:16">
      <c r="A36" s="299">
        <f t="shared" si="0"/>
        <v>27</v>
      </c>
      <c r="B36" s="17" t="s">
        <v>61</v>
      </c>
      <c r="C36" s="24" t="s">
        <v>62</v>
      </c>
      <c r="D36" s="244" t="s">
        <v>65</v>
      </c>
      <c r="E36" s="35">
        <v>0.38</v>
      </c>
      <c r="F36" s="35">
        <v>2</v>
      </c>
      <c r="G36" s="35">
        <f t="shared" si="5"/>
        <v>2.38</v>
      </c>
      <c r="H36" s="23">
        <v>17134</v>
      </c>
      <c r="I36" s="15">
        <f t="shared" si="6"/>
        <v>40779</v>
      </c>
      <c r="J36" s="379">
        <f t="shared" si="7"/>
        <v>0.15</v>
      </c>
      <c r="K36" s="15">
        <f t="shared" si="8"/>
        <v>2570</v>
      </c>
      <c r="M36" s="35"/>
      <c r="N36" s="35"/>
      <c r="O36" s="380"/>
      <c r="P36" s="380"/>
    </row>
    <row r="37" spans="1:16">
      <c r="A37" s="299">
        <f t="shared" si="0"/>
        <v>28</v>
      </c>
      <c r="B37" s="17" t="s">
        <v>61</v>
      </c>
      <c r="C37" s="24" t="s">
        <v>62</v>
      </c>
      <c r="D37" s="244" t="s">
        <v>66</v>
      </c>
      <c r="E37" s="35">
        <v>0.49</v>
      </c>
      <c r="F37" s="35">
        <v>2.58</v>
      </c>
      <c r="G37" s="35">
        <f t="shared" si="5"/>
        <v>3.0700000000000003</v>
      </c>
      <c r="H37" s="23">
        <v>7488</v>
      </c>
      <c r="I37" s="15">
        <f t="shared" si="6"/>
        <v>22988</v>
      </c>
      <c r="J37" s="379">
        <f t="shared" si="7"/>
        <v>0.19</v>
      </c>
      <c r="K37" s="15">
        <f t="shared" si="8"/>
        <v>1423</v>
      </c>
      <c r="M37" s="35"/>
      <c r="N37" s="35"/>
      <c r="O37" s="380"/>
      <c r="P37" s="380"/>
    </row>
    <row r="38" spans="1:16">
      <c r="A38" s="299">
        <f t="shared" si="0"/>
        <v>29</v>
      </c>
      <c r="B38" s="17" t="s">
        <v>61</v>
      </c>
      <c r="C38" s="24" t="s">
        <v>62</v>
      </c>
      <c r="D38" s="244" t="s">
        <v>67</v>
      </c>
      <c r="E38" s="35">
        <v>0.6</v>
      </c>
      <c r="F38" s="35">
        <v>3.15</v>
      </c>
      <c r="G38" s="35">
        <f t="shared" si="5"/>
        <v>3.75</v>
      </c>
      <c r="H38" s="23">
        <v>975</v>
      </c>
      <c r="I38" s="15">
        <f t="shared" si="6"/>
        <v>3656</v>
      </c>
      <c r="J38" s="379">
        <f t="shared" si="7"/>
        <v>0.23</v>
      </c>
      <c r="K38" s="15">
        <f t="shared" si="8"/>
        <v>224</v>
      </c>
      <c r="M38" s="35"/>
      <c r="N38" s="35"/>
      <c r="O38" s="380"/>
      <c r="P38" s="380"/>
    </row>
    <row r="39" spans="1:16">
      <c r="A39" s="299">
        <f t="shared" si="0"/>
        <v>30</v>
      </c>
      <c r="B39" s="17" t="s">
        <v>61</v>
      </c>
      <c r="C39" s="24" t="s">
        <v>62</v>
      </c>
      <c r="D39" s="244" t="s">
        <v>68</v>
      </c>
      <c r="E39" s="35">
        <v>0.71</v>
      </c>
      <c r="F39" s="35">
        <v>3.72</v>
      </c>
      <c r="G39" s="35">
        <f t="shared" si="5"/>
        <v>4.43</v>
      </c>
      <c r="H39" s="23">
        <v>2613</v>
      </c>
      <c r="I39" s="15">
        <f t="shared" si="6"/>
        <v>11576</v>
      </c>
      <c r="J39" s="379">
        <f t="shared" si="7"/>
        <v>0.28000000000000003</v>
      </c>
      <c r="K39" s="15">
        <f t="shared" si="8"/>
        <v>732</v>
      </c>
      <c r="M39" s="35"/>
      <c r="N39" s="35"/>
      <c r="O39" s="380"/>
      <c r="P39" s="380"/>
    </row>
    <row r="40" spans="1:16">
      <c r="A40" s="299">
        <f t="shared" si="0"/>
        <v>31</v>
      </c>
      <c r="B40" s="17" t="s">
        <v>61</v>
      </c>
      <c r="C40" s="24" t="s">
        <v>62</v>
      </c>
      <c r="D40" s="244" t="s">
        <v>69</v>
      </c>
      <c r="E40" s="35">
        <v>0.82</v>
      </c>
      <c r="F40" s="35">
        <v>4.3</v>
      </c>
      <c r="G40" s="35">
        <f t="shared" si="5"/>
        <v>5.12</v>
      </c>
      <c r="H40" s="23">
        <v>1040</v>
      </c>
      <c r="I40" s="15">
        <f t="shared" si="6"/>
        <v>5325</v>
      </c>
      <c r="J40" s="379">
        <f t="shared" si="7"/>
        <v>0.32</v>
      </c>
      <c r="K40" s="15">
        <f t="shared" si="8"/>
        <v>333</v>
      </c>
      <c r="M40" s="35"/>
      <c r="N40" s="35"/>
      <c r="O40" s="380"/>
      <c r="P40" s="380"/>
    </row>
    <row r="41" spans="1:16">
      <c r="A41" s="299">
        <f t="shared" si="0"/>
        <v>32</v>
      </c>
      <c r="B41" s="17" t="s">
        <v>61</v>
      </c>
      <c r="C41" s="24" t="s">
        <v>62</v>
      </c>
      <c r="D41" s="244" t="s">
        <v>70</v>
      </c>
      <c r="E41" s="35">
        <v>0.93</v>
      </c>
      <c r="F41" s="35">
        <v>4.87</v>
      </c>
      <c r="G41" s="35">
        <f t="shared" si="5"/>
        <v>5.8</v>
      </c>
      <c r="H41" s="23">
        <v>104</v>
      </c>
      <c r="I41" s="15">
        <f t="shared" si="6"/>
        <v>603</v>
      </c>
      <c r="J41" s="379">
        <f t="shared" si="7"/>
        <v>0.36</v>
      </c>
      <c r="K41" s="15">
        <f t="shared" si="8"/>
        <v>37</v>
      </c>
      <c r="M41" s="35"/>
      <c r="N41" s="35"/>
      <c r="O41" s="380"/>
      <c r="P41" s="380"/>
    </row>
    <row r="42" spans="1:16">
      <c r="A42" s="299">
        <f t="shared" si="0"/>
        <v>33</v>
      </c>
      <c r="B42" s="17" t="s">
        <v>61</v>
      </c>
      <c r="C42" s="24" t="s">
        <v>62</v>
      </c>
      <c r="D42" s="244" t="s">
        <v>71</v>
      </c>
      <c r="E42" s="35">
        <v>1.04</v>
      </c>
      <c r="F42" s="35">
        <v>5.44</v>
      </c>
      <c r="G42" s="35">
        <f t="shared" si="5"/>
        <v>6.48</v>
      </c>
      <c r="H42" s="23">
        <v>1079</v>
      </c>
      <c r="I42" s="15">
        <f t="shared" si="6"/>
        <v>6992</v>
      </c>
      <c r="J42" s="379">
        <f t="shared" si="7"/>
        <v>0.41</v>
      </c>
      <c r="K42" s="15">
        <f t="shared" si="8"/>
        <v>442</v>
      </c>
      <c r="M42" s="35"/>
      <c r="N42" s="35"/>
      <c r="O42" s="380"/>
      <c r="P42" s="380"/>
    </row>
    <row r="43" spans="1:16">
      <c r="A43" s="299">
        <f t="shared" si="0"/>
        <v>34</v>
      </c>
      <c r="B43" s="17" t="s">
        <v>61</v>
      </c>
      <c r="C43" s="24" t="s">
        <v>287</v>
      </c>
      <c r="D43" s="244" t="s">
        <v>288</v>
      </c>
      <c r="E43" s="35"/>
      <c r="F43" s="35"/>
      <c r="G43" s="39">
        <f>'Sch 95 Supplemental'!F29</f>
        <v>2.1299999999999999E-3</v>
      </c>
      <c r="H43" s="23">
        <v>12402</v>
      </c>
      <c r="I43" s="15">
        <f t="shared" ref="I43" si="9">ROUND($H43*G43,0)</f>
        <v>26</v>
      </c>
      <c r="J43" s="381">
        <f>'Sch 95 Supplemental'!G29</f>
        <v>3.9280000000000001E-3</v>
      </c>
      <c r="K43" s="15">
        <f t="shared" ref="K43" si="10">ROUND($H43*J43,0)</f>
        <v>49</v>
      </c>
      <c r="M43" s="35"/>
      <c r="N43" s="35"/>
      <c r="O43" s="380"/>
      <c r="P43" s="380"/>
    </row>
    <row r="44" spans="1:16">
      <c r="A44" s="299">
        <f t="shared" si="0"/>
        <v>35</v>
      </c>
      <c r="B44" s="25"/>
      <c r="C44" s="14"/>
      <c r="D44" s="242"/>
      <c r="E44" s="35"/>
      <c r="F44" s="35"/>
      <c r="G44" s="35"/>
      <c r="H44" s="23"/>
      <c r="I44" s="23"/>
      <c r="J44" s="379"/>
      <c r="K44" s="23"/>
      <c r="M44" s="35"/>
      <c r="N44" s="35"/>
      <c r="O44" s="380"/>
      <c r="P44" s="380"/>
    </row>
    <row r="45" spans="1:16">
      <c r="A45" s="299">
        <f t="shared" si="0"/>
        <v>36</v>
      </c>
      <c r="B45" s="25" t="s">
        <v>72</v>
      </c>
      <c r="C45" s="14"/>
      <c r="D45" s="242"/>
      <c r="E45" s="35"/>
      <c r="F45" s="35"/>
      <c r="G45" s="35"/>
      <c r="H45" s="23"/>
      <c r="I45" s="23"/>
      <c r="J45" s="379"/>
      <c r="K45" s="23"/>
      <c r="M45" s="35"/>
      <c r="N45" s="35"/>
      <c r="O45" s="380"/>
      <c r="P45" s="380"/>
    </row>
    <row r="46" spans="1:16">
      <c r="A46" s="299">
        <f t="shared" si="0"/>
        <v>37</v>
      </c>
      <c r="B46" s="17" t="s">
        <v>73</v>
      </c>
      <c r="C46" s="27" t="s">
        <v>18</v>
      </c>
      <c r="D46" s="244">
        <v>50</v>
      </c>
      <c r="E46" s="35">
        <v>0.18</v>
      </c>
      <c r="F46" s="35">
        <v>0.95</v>
      </c>
      <c r="G46" s="35">
        <f t="shared" ref="G46:G53" si="11">SUM(E46:F46)</f>
        <v>1.1299999999999999</v>
      </c>
      <c r="H46" s="23">
        <v>0</v>
      </c>
      <c r="I46" s="15">
        <f t="shared" ref="I46:I53" si="12">ROUND($H46*G46,0)</f>
        <v>0</v>
      </c>
      <c r="J46" s="379">
        <f t="shared" ref="J46:J53" si="13">ROUND(+G46*$L$10,2)</f>
        <v>7.0000000000000007E-2</v>
      </c>
      <c r="K46" s="15">
        <f t="shared" ref="K46:K53" si="14">ROUND($H46*J46,0)</f>
        <v>0</v>
      </c>
      <c r="M46" s="35"/>
      <c r="N46" s="35"/>
      <c r="O46" s="380"/>
      <c r="P46" s="380"/>
    </row>
    <row r="47" spans="1:16">
      <c r="A47" s="299">
        <f t="shared" si="0"/>
        <v>38</v>
      </c>
      <c r="B47" s="17" t="str">
        <f t="shared" ref="B47:B53" si="15">+B46</f>
        <v xml:space="preserve">52E </v>
      </c>
      <c r="C47" s="27" t="s">
        <v>18</v>
      </c>
      <c r="D47" s="244">
        <v>70</v>
      </c>
      <c r="E47" s="35">
        <v>0.26</v>
      </c>
      <c r="F47" s="35">
        <v>1.34</v>
      </c>
      <c r="G47" s="35">
        <f t="shared" si="11"/>
        <v>1.6</v>
      </c>
      <c r="H47" s="23">
        <v>8710</v>
      </c>
      <c r="I47" s="15">
        <f t="shared" si="12"/>
        <v>13936</v>
      </c>
      <c r="J47" s="379">
        <f t="shared" si="13"/>
        <v>0.1</v>
      </c>
      <c r="K47" s="15">
        <f t="shared" si="14"/>
        <v>871</v>
      </c>
      <c r="M47" s="35"/>
      <c r="N47" s="35"/>
      <c r="O47" s="380"/>
      <c r="P47" s="380"/>
    </row>
    <row r="48" spans="1:16">
      <c r="A48" s="299">
        <f t="shared" si="0"/>
        <v>39</v>
      </c>
      <c r="B48" s="17" t="str">
        <f t="shared" si="15"/>
        <v xml:space="preserve">52E </v>
      </c>
      <c r="C48" s="27" t="s">
        <v>18</v>
      </c>
      <c r="D48" s="244">
        <v>100</v>
      </c>
      <c r="E48" s="35">
        <v>0.37</v>
      </c>
      <c r="F48" s="35">
        <v>1.91</v>
      </c>
      <c r="G48" s="35">
        <f t="shared" si="11"/>
        <v>2.2799999999999998</v>
      </c>
      <c r="H48" s="23">
        <v>123474</v>
      </c>
      <c r="I48" s="15">
        <f t="shared" si="12"/>
        <v>281521</v>
      </c>
      <c r="J48" s="379">
        <f t="shared" si="13"/>
        <v>0.14000000000000001</v>
      </c>
      <c r="K48" s="15">
        <f t="shared" si="14"/>
        <v>17286</v>
      </c>
      <c r="M48" s="35"/>
      <c r="N48" s="35"/>
      <c r="O48" s="380"/>
      <c r="P48" s="380"/>
    </row>
    <row r="49" spans="1:16">
      <c r="A49" s="299">
        <f t="shared" si="0"/>
        <v>40</v>
      </c>
      <c r="B49" s="17" t="str">
        <f t="shared" si="15"/>
        <v xml:space="preserve">52E </v>
      </c>
      <c r="C49" s="27" t="s">
        <v>18</v>
      </c>
      <c r="D49" s="244">
        <v>150</v>
      </c>
      <c r="E49" s="35">
        <v>0.55000000000000004</v>
      </c>
      <c r="F49" s="35">
        <v>2.86</v>
      </c>
      <c r="G49" s="35">
        <f t="shared" si="11"/>
        <v>3.41</v>
      </c>
      <c r="H49" s="23">
        <v>57421</v>
      </c>
      <c r="I49" s="15">
        <f t="shared" si="12"/>
        <v>195806</v>
      </c>
      <c r="J49" s="379">
        <f t="shared" si="13"/>
        <v>0.21</v>
      </c>
      <c r="K49" s="15">
        <f t="shared" si="14"/>
        <v>12058</v>
      </c>
      <c r="M49" s="35"/>
      <c r="N49" s="35"/>
      <c r="O49" s="380"/>
      <c r="P49" s="380"/>
    </row>
    <row r="50" spans="1:16">
      <c r="A50" s="299">
        <f t="shared" si="0"/>
        <v>41</v>
      </c>
      <c r="B50" s="17" t="str">
        <f t="shared" si="15"/>
        <v xml:space="preserve">52E </v>
      </c>
      <c r="C50" s="27" t="s">
        <v>18</v>
      </c>
      <c r="D50" s="244">
        <v>200</v>
      </c>
      <c r="E50" s="35">
        <v>0.73</v>
      </c>
      <c r="F50" s="35">
        <v>3.82</v>
      </c>
      <c r="G50" s="35">
        <f t="shared" si="11"/>
        <v>4.55</v>
      </c>
      <c r="H50" s="23">
        <v>12090</v>
      </c>
      <c r="I50" s="15">
        <f t="shared" si="12"/>
        <v>55010</v>
      </c>
      <c r="J50" s="379">
        <f t="shared" si="13"/>
        <v>0.28999999999999998</v>
      </c>
      <c r="K50" s="15">
        <f t="shared" si="14"/>
        <v>3506</v>
      </c>
      <c r="M50" s="35"/>
      <c r="N50" s="35"/>
      <c r="O50" s="380"/>
      <c r="P50" s="380"/>
    </row>
    <row r="51" spans="1:16">
      <c r="A51" s="299">
        <f t="shared" si="0"/>
        <v>42</v>
      </c>
      <c r="B51" s="17" t="str">
        <f t="shared" si="15"/>
        <v xml:space="preserve">52E </v>
      </c>
      <c r="C51" s="27" t="s">
        <v>18</v>
      </c>
      <c r="D51" s="244">
        <v>250</v>
      </c>
      <c r="E51" s="35">
        <v>0.91</v>
      </c>
      <c r="F51" s="35">
        <v>4.7699999999999996</v>
      </c>
      <c r="G51" s="35">
        <f t="shared" si="11"/>
        <v>5.68</v>
      </c>
      <c r="H51" s="23">
        <v>17888</v>
      </c>
      <c r="I51" s="15">
        <f t="shared" si="12"/>
        <v>101604</v>
      </c>
      <c r="J51" s="379">
        <f t="shared" si="13"/>
        <v>0.36</v>
      </c>
      <c r="K51" s="15">
        <f t="shared" si="14"/>
        <v>6440</v>
      </c>
      <c r="M51" s="35"/>
      <c r="N51" s="35"/>
      <c r="O51" s="380"/>
      <c r="P51" s="380"/>
    </row>
    <row r="52" spans="1:16">
      <c r="A52" s="299">
        <f t="shared" si="0"/>
        <v>43</v>
      </c>
      <c r="B52" s="17" t="str">
        <f t="shared" si="15"/>
        <v xml:space="preserve">52E </v>
      </c>
      <c r="C52" s="27" t="s">
        <v>18</v>
      </c>
      <c r="D52" s="244">
        <v>310</v>
      </c>
      <c r="E52" s="35">
        <v>1.1299999999999999</v>
      </c>
      <c r="F52" s="35">
        <v>5.92</v>
      </c>
      <c r="G52" s="35">
        <f t="shared" si="11"/>
        <v>7.05</v>
      </c>
      <c r="H52" s="23">
        <v>1885</v>
      </c>
      <c r="I52" s="15">
        <f t="shared" si="12"/>
        <v>13289</v>
      </c>
      <c r="J52" s="379">
        <f t="shared" si="13"/>
        <v>0.44</v>
      </c>
      <c r="K52" s="15">
        <f t="shared" si="14"/>
        <v>829</v>
      </c>
      <c r="M52" s="35"/>
      <c r="N52" s="35"/>
      <c r="O52" s="380"/>
      <c r="P52" s="380"/>
    </row>
    <row r="53" spans="1:16">
      <c r="A53" s="299">
        <f t="shared" si="0"/>
        <v>44</v>
      </c>
      <c r="B53" s="17" t="str">
        <f t="shared" si="15"/>
        <v xml:space="preserve">52E </v>
      </c>
      <c r="C53" s="27" t="s">
        <v>18</v>
      </c>
      <c r="D53" s="244">
        <v>400</v>
      </c>
      <c r="E53" s="35">
        <v>1.46</v>
      </c>
      <c r="F53" s="35">
        <v>7.64</v>
      </c>
      <c r="G53" s="35">
        <f t="shared" si="11"/>
        <v>9.1</v>
      </c>
      <c r="H53" s="23">
        <v>7514</v>
      </c>
      <c r="I53" s="15">
        <f t="shared" si="12"/>
        <v>68377</v>
      </c>
      <c r="J53" s="379">
        <f t="shared" si="13"/>
        <v>0.56999999999999995</v>
      </c>
      <c r="K53" s="15">
        <f t="shared" si="14"/>
        <v>4283</v>
      </c>
      <c r="M53" s="35"/>
      <c r="N53" s="35"/>
      <c r="O53" s="380"/>
      <c r="P53" s="380"/>
    </row>
    <row r="54" spans="1:16">
      <c r="A54" s="299">
        <f t="shared" si="0"/>
        <v>45</v>
      </c>
      <c r="B54" s="28"/>
      <c r="C54" s="27"/>
      <c r="D54" s="244"/>
      <c r="E54" s="35"/>
      <c r="F54" s="35"/>
      <c r="G54" s="35"/>
      <c r="H54" s="23"/>
      <c r="I54" s="23"/>
      <c r="J54" s="379"/>
      <c r="K54" s="23"/>
      <c r="M54" s="35"/>
      <c r="N54" s="35"/>
      <c r="O54" s="380"/>
      <c r="P54" s="380"/>
    </row>
    <row r="55" spans="1:16">
      <c r="A55" s="299">
        <f t="shared" si="0"/>
        <v>46</v>
      </c>
      <c r="B55" s="17" t="str">
        <f>+B50</f>
        <v xml:space="preserve">52E </v>
      </c>
      <c r="C55" s="27" t="s">
        <v>74</v>
      </c>
      <c r="D55" s="244">
        <v>70</v>
      </c>
      <c r="E55" s="35">
        <v>0.26</v>
      </c>
      <c r="F55" s="35">
        <v>1.34</v>
      </c>
      <c r="G55" s="35">
        <f t="shared" ref="G55:G61" si="16">SUM(E55:F55)</f>
        <v>1.6</v>
      </c>
      <c r="H55" s="23">
        <v>910</v>
      </c>
      <c r="I55" s="15">
        <f t="shared" ref="I55:I61" si="17">ROUND($H55*G55,0)</f>
        <v>1456</v>
      </c>
      <c r="J55" s="379">
        <f t="shared" ref="J55:J61" si="18">ROUND(+G55*$L$10,2)</f>
        <v>0.1</v>
      </c>
      <c r="K55" s="15">
        <f t="shared" ref="K55:K61" si="19">ROUND($H55*J55,0)</f>
        <v>91</v>
      </c>
      <c r="M55" s="35"/>
      <c r="N55" s="35"/>
      <c r="O55" s="380"/>
      <c r="P55" s="380"/>
    </row>
    <row r="56" spans="1:16">
      <c r="A56" s="299">
        <f t="shared" si="0"/>
        <v>47</v>
      </c>
      <c r="B56" s="17" t="str">
        <f>+B51</f>
        <v xml:space="preserve">52E </v>
      </c>
      <c r="C56" s="27" t="s">
        <v>74</v>
      </c>
      <c r="D56" s="244">
        <v>100</v>
      </c>
      <c r="E56" s="35">
        <v>0.37</v>
      </c>
      <c r="F56" s="35">
        <v>1.91</v>
      </c>
      <c r="G56" s="35">
        <f t="shared" si="16"/>
        <v>2.2799999999999998</v>
      </c>
      <c r="H56" s="23">
        <v>52</v>
      </c>
      <c r="I56" s="15">
        <f t="shared" si="17"/>
        <v>119</v>
      </c>
      <c r="J56" s="379">
        <f t="shared" si="18"/>
        <v>0.14000000000000001</v>
      </c>
      <c r="K56" s="15">
        <f t="shared" si="19"/>
        <v>7</v>
      </c>
      <c r="M56" s="35"/>
      <c r="N56" s="35"/>
      <c r="O56" s="380"/>
      <c r="P56" s="380"/>
    </row>
    <row r="57" spans="1:16">
      <c r="A57" s="299">
        <f t="shared" si="0"/>
        <v>48</v>
      </c>
      <c r="B57" s="17" t="str">
        <f>+B52</f>
        <v xml:space="preserve">52E </v>
      </c>
      <c r="C57" s="27" t="s">
        <v>74</v>
      </c>
      <c r="D57" s="244">
        <v>150</v>
      </c>
      <c r="E57" s="35">
        <v>0.55000000000000004</v>
      </c>
      <c r="F57" s="35">
        <v>2.86</v>
      </c>
      <c r="G57" s="35">
        <f t="shared" si="16"/>
        <v>3.41</v>
      </c>
      <c r="H57" s="23">
        <v>2574</v>
      </c>
      <c r="I57" s="15">
        <f t="shared" si="17"/>
        <v>8777</v>
      </c>
      <c r="J57" s="379">
        <f t="shared" si="18"/>
        <v>0.21</v>
      </c>
      <c r="K57" s="15">
        <f t="shared" si="19"/>
        <v>541</v>
      </c>
      <c r="M57" s="35"/>
      <c r="N57" s="35"/>
      <c r="O57" s="380"/>
      <c r="P57" s="380"/>
    </row>
    <row r="58" spans="1:16">
      <c r="A58" s="299">
        <f t="shared" si="0"/>
        <v>49</v>
      </c>
      <c r="B58" s="17" t="str">
        <f>+B53</f>
        <v xml:space="preserve">52E </v>
      </c>
      <c r="C58" s="27" t="s">
        <v>74</v>
      </c>
      <c r="D58" s="244">
        <v>175</v>
      </c>
      <c r="E58" s="35">
        <v>0.64</v>
      </c>
      <c r="F58" s="35">
        <v>3.34</v>
      </c>
      <c r="G58" s="35">
        <f t="shared" si="16"/>
        <v>3.98</v>
      </c>
      <c r="H58" s="23">
        <v>2717</v>
      </c>
      <c r="I58" s="15">
        <f t="shared" si="17"/>
        <v>10814</v>
      </c>
      <c r="J58" s="379">
        <f t="shared" si="18"/>
        <v>0.25</v>
      </c>
      <c r="K58" s="15">
        <f t="shared" si="19"/>
        <v>679</v>
      </c>
      <c r="M58" s="35"/>
      <c r="N58" s="35"/>
      <c r="O58" s="380"/>
      <c r="P58" s="380"/>
    </row>
    <row r="59" spans="1:16">
      <c r="A59" s="299">
        <f t="shared" si="0"/>
        <v>50</v>
      </c>
      <c r="B59" s="17" t="str">
        <f t="shared" ref="B59:C61" si="20">+B58</f>
        <v xml:space="preserve">52E </v>
      </c>
      <c r="C59" s="27" t="str">
        <f t="shared" si="20"/>
        <v>Metal Halide</v>
      </c>
      <c r="D59" s="244">
        <v>250</v>
      </c>
      <c r="E59" s="35">
        <v>0.91</v>
      </c>
      <c r="F59" s="35">
        <v>4.7699999999999996</v>
      </c>
      <c r="G59" s="35">
        <f t="shared" si="16"/>
        <v>5.68</v>
      </c>
      <c r="H59" s="23">
        <v>468</v>
      </c>
      <c r="I59" s="15">
        <f t="shared" si="17"/>
        <v>2658</v>
      </c>
      <c r="J59" s="379">
        <f t="shared" si="18"/>
        <v>0.36</v>
      </c>
      <c r="K59" s="15">
        <f t="shared" si="19"/>
        <v>168</v>
      </c>
      <c r="M59" s="35"/>
      <c r="N59" s="35"/>
      <c r="O59" s="380"/>
      <c r="P59" s="380"/>
    </row>
    <row r="60" spans="1:16">
      <c r="A60" s="299">
        <f t="shared" si="0"/>
        <v>51</v>
      </c>
      <c r="B60" s="17" t="str">
        <f t="shared" si="20"/>
        <v xml:space="preserve">52E </v>
      </c>
      <c r="C60" s="27" t="str">
        <f t="shared" si="20"/>
        <v>Metal Halide</v>
      </c>
      <c r="D60" s="244">
        <v>400</v>
      </c>
      <c r="E60" s="35">
        <v>1.46</v>
      </c>
      <c r="F60" s="35">
        <v>7.64</v>
      </c>
      <c r="G60" s="35">
        <f t="shared" si="16"/>
        <v>9.1</v>
      </c>
      <c r="H60" s="23">
        <v>741</v>
      </c>
      <c r="I60" s="15">
        <f t="shared" si="17"/>
        <v>6743</v>
      </c>
      <c r="J60" s="379">
        <f t="shared" si="18"/>
        <v>0.56999999999999995</v>
      </c>
      <c r="K60" s="15">
        <f t="shared" si="19"/>
        <v>422</v>
      </c>
      <c r="M60" s="35"/>
      <c r="N60" s="35"/>
      <c r="O60" s="380"/>
      <c r="P60" s="380"/>
    </row>
    <row r="61" spans="1:16">
      <c r="A61" s="299">
        <f t="shared" si="0"/>
        <v>52</v>
      </c>
      <c r="B61" s="17" t="str">
        <f t="shared" si="20"/>
        <v xml:space="preserve">52E </v>
      </c>
      <c r="C61" s="27" t="str">
        <f t="shared" si="20"/>
        <v>Metal Halide</v>
      </c>
      <c r="D61" s="244">
        <v>1000</v>
      </c>
      <c r="E61" s="35">
        <v>3.65</v>
      </c>
      <c r="F61" s="35">
        <v>19.09</v>
      </c>
      <c r="G61" s="35">
        <f t="shared" si="16"/>
        <v>22.74</v>
      </c>
      <c r="H61" s="23">
        <v>234</v>
      </c>
      <c r="I61" s="15">
        <f t="shared" si="17"/>
        <v>5321</v>
      </c>
      <c r="J61" s="379">
        <f t="shared" si="18"/>
        <v>1.42</v>
      </c>
      <c r="K61" s="15">
        <f t="shared" si="19"/>
        <v>332</v>
      </c>
      <c r="M61" s="35"/>
      <c r="N61" s="35"/>
      <c r="O61" s="380"/>
      <c r="P61" s="380"/>
    </row>
    <row r="62" spans="1:16">
      <c r="A62" s="299">
        <f t="shared" si="0"/>
        <v>53</v>
      </c>
      <c r="B62" s="25"/>
      <c r="C62" s="14"/>
      <c r="D62" s="242"/>
      <c r="E62" s="35"/>
      <c r="F62" s="35"/>
      <c r="G62" s="35"/>
      <c r="H62" s="23"/>
      <c r="I62" s="23"/>
      <c r="J62" s="379"/>
      <c r="K62" s="23"/>
      <c r="M62" s="35"/>
      <c r="N62" s="35"/>
      <c r="O62" s="380"/>
      <c r="P62" s="380"/>
    </row>
    <row r="63" spans="1:16">
      <c r="A63" s="299">
        <f t="shared" si="0"/>
        <v>54</v>
      </c>
      <c r="B63" s="25" t="s">
        <v>75</v>
      </c>
      <c r="C63" s="14"/>
      <c r="D63" s="242"/>
      <c r="E63" s="35"/>
      <c r="F63" s="35"/>
      <c r="G63" s="35"/>
      <c r="H63" s="23"/>
      <c r="I63" s="23"/>
      <c r="J63" s="379"/>
      <c r="K63" s="23"/>
      <c r="M63" s="35"/>
      <c r="N63" s="35"/>
      <c r="O63" s="380"/>
      <c r="P63" s="380"/>
    </row>
    <row r="64" spans="1:16">
      <c r="A64" s="299">
        <f t="shared" si="0"/>
        <v>55</v>
      </c>
      <c r="B64" s="17" t="s">
        <v>76</v>
      </c>
      <c r="C64" s="27" t="s">
        <v>18</v>
      </c>
      <c r="D64" s="244">
        <v>50</v>
      </c>
      <c r="E64" s="35">
        <v>0.18</v>
      </c>
      <c r="F64" s="35">
        <v>0.95</v>
      </c>
      <c r="G64" s="35">
        <f t="shared" ref="G64:G72" si="21">SUM(E64:F64)</f>
        <v>1.1299999999999999</v>
      </c>
      <c r="H64" s="23">
        <v>0</v>
      </c>
      <c r="I64" s="15">
        <f t="shared" ref="I64:I72" si="22">ROUND($H64*G64,0)</f>
        <v>0</v>
      </c>
      <c r="J64" s="379">
        <f t="shared" ref="J64:J72" si="23">ROUND(+G64*$L$10,2)</f>
        <v>7.0000000000000007E-2</v>
      </c>
      <c r="K64" s="15">
        <f t="shared" ref="K64:K72" si="24">ROUND($H64*J64,0)</f>
        <v>0</v>
      </c>
      <c r="M64" s="35"/>
      <c r="N64" s="35"/>
      <c r="O64" s="380"/>
      <c r="P64" s="380"/>
    </row>
    <row r="65" spans="1:16">
      <c r="A65" s="299">
        <f t="shared" si="0"/>
        <v>56</v>
      </c>
      <c r="B65" s="17" t="str">
        <f t="shared" ref="B65:B72" si="25">+B64</f>
        <v xml:space="preserve">53E </v>
      </c>
      <c r="C65" s="27" t="s">
        <v>18</v>
      </c>
      <c r="D65" s="244">
        <v>70</v>
      </c>
      <c r="E65" s="35">
        <v>0.26</v>
      </c>
      <c r="F65" s="35">
        <v>1.34</v>
      </c>
      <c r="G65" s="35">
        <f t="shared" si="21"/>
        <v>1.6</v>
      </c>
      <c r="H65" s="23">
        <v>42822</v>
      </c>
      <c r="I65" s="15">
        <f t="shared" si="22"/>
        <v>68515</v>
      </c>
      <c r="J65" s="379">
        <f t="shared" si="23"/>
        <v>0.1</v>
      </c>
      <c r="K65" s="15">
        <f t="shared" si="24"/>
        <v>4282</v>
      </c>
      <c r="M65" s="35"/>
      <c r="N65" s="35"/>
      <c r="O65" s="380"/>
      <c r="P65" s="380"/>
    </row>
    <row r="66" spans="1:16">
      <c r="A66" s="299">
        <f t="shared" si="0"/>
        <v>57</v>
      </c>
      <c r="B66" s="17" t="str">
        <f t="shared" si="25"/>
        <v xml:space="preserve">53E </v>
      </c>
      <c r="C66" s="27" t="s">
        <v>18</v>
      </c>
      <c r="D66" s="244">
        <v>100</v>
      </c>
      <c r="E66" s="35">
        <v>0.37</v>
      </c>
      <c r="F66" s="35">
        <v>1.91</v>
      </c>
      <c r="G66" s="35">
        <f t="shared" si="21"/>
        <v>2.2799999999999998</v>
      </c>
      <c r="H66" s="23">
        <v>346749</v>
      </c>
      <c r="I66" s="15">
        <f t="shared" si="22"/>
        <v>790588</v>
      </c>
      <c r="J66" s="379">
        <f t="shared" si="23"/>
        <v>0.14000000000000001</v>
      </c>
      <c r="K66" s="15">
        <f t="shared" si="24"/>
        <v>48545</v>
      </c>
      <c r="M66" s="35"/>
      <c r="N66" s="35"/>
      <c r="O66" s="380"/>
      <c r="P66" s="380"/>
    </row>
    <row r="67" spans="1:16">
      <c r="A67" s="299">
        <f t="shared" si="0"/>
        <v>58</v>
      </c>
      <c r="B67" s="17" t="str">
        <f t="shared" si="25"/>
        <v xml:space="preserve">53E </v>
      </c>
      <c r="C67" s="27" t="s">
        <v>18</v>
      </c>
      <c r="D67" s="244">
        <v>150</v>
      </c>
      <c r="E67" s="35">
        <v>0.55000000000000004</v>
      </c>
      <c r="F67" s="35">
        <v>2.86</v>
      </c>
      <c r="G67" s="35">
        <f t="shared" si="21"/>
        <v>3.41</v>
      </c>
      <c r="H67" s="23">
        <v>41418</v>
      </c>
      <c r="I67" s="15">
        <f t="shared" si="22"/>
        <v>141235</v>
      </c>
      <c r="J67" s="379">
        <f t="shared" si="23"/>
        <v>0.21</v>
      </c>
      <c r="K67" s="15">
        <f t="shared" si="24"/>
        <v>8698</v>
      </c>
      <c r="M67" s="35"/>
      <c r="N67" s="35"/>
      <c r="O67" s="380"/>
      <c r="P67" s="380"/>
    </row>
    <row r="68" spans="1:16">
      <c r="A68" s="299">
        <f t="shared" si="0"/>
        <v>59</v>
      </c>
      <c r="B68" s="17" t="str">
        <f t="shared" si="25"/>
        <v xml:space="preserve">53E </v>
      </c>
      <c r="C68" s="27" t="s">
        <v>18</v>
      </c>
      <c r="D68" s="244">
        <v>200</v>
      </c>
      <c r="E68" s="35">
        <v>0.73</v>
      </c>
      <c r="F68" s="35">
        <v>3.82</v>
      </c>
      <c r="G68" s="35">
        <f t="shared" si="21"/>
        <v>4.55</v>
      </c>
      <c r="H68" s="23">
        <v>56953</v>
      </c>
      <c r="I68" s="15">
        <f t="shared" si="22"/>
        <v>259136</v>
      </c>
      <c r="J68" s="379">
        <f t="shared" si="23"/>
        <v>0.28999999999999998</v>
      </c>
      <c r="K68" s="15">
        <f t="shared" si="24"/>
        <v>16516</v>
      </c>
      <c r="M68" s="35"/>
      <c r="N68" s="35"/>
      <c r="O68" s="380"/>
      <c r="P68" s="380"/>
    </row>
    <row r="69" spans="1:16">
      <c r="A69" s="299">
        <f t="shared" si="0"/>
        <v>60</v>
      </c>
      <c r="B69" s="17" t="str">
        <f t="shared" si="25"/>
        <v xml:space="preserve">53E </v>
      </c>
      <c r="C69" s="27" t="s">
        <v>18</v>
      </c>
      <c r="D69" s="244">
        <v>250</v>
      </c>
      <c r="E69" s="35">
        <v>0.91</v>
      </c>
      <c r="F69" s="35">
        <v>4.7699999999999996</v>
      </c>
      <c r="G69" s="35">
        <f t="shared" si="21"/>
        <v>5.68</v>
      </c>
      <c r="H69" s="23">
        <v>21268</v>
      </c>
      <c r="I69" s="15">
        <f t="shared" si="22"/>
        <v>120802</v>
      </c>
      <c r="J69" s="379">
        <f t="shared" si="23"/>
        <v>0.36</v>
      </c>
      <c r="K69" s="15">
        <f t="shared" si="24"/>
        <v>7656</v>
      </c>
      <c r="M69" s="35"/>
      <c r="N69" s="35"/>
      <c r="O69" s="380"/>
      <c r="P69" s="380"/>
    </row>
    <row r="70" spans="1:16">
      <c r="A70" s="299">
        <f t="shared" si="0"/>
        <v>61</v>
      </c>
      <c r="B70" s="17" t="str">
        <f t="shared" si="25"/>
        <v xml:space="preserve">53E </v>
      </c>
      <c r="C70" s="27" t="s">
        <v>18</v>
      </c>
      <c r="D70" s="244">
        <v>310</v>
      </c>
      <c r="E70" s="35">
        <v>1.1299999999999999</v>
      </c>
      <c r="F70" s="35">
        <v>5.92</v>
      </c>
      <c r="G70" s="35">
        <f t="shared" si="21"/>
        <v>7.05</v>
      </c>
      <c r="H70" s="23">
        <v>247</v>
      </c>
      <c r="I70" s="15">
        <f t="shared" si="22"/>
        <v>1741</v>
      </c>
      <c r="J70" s="379">
        <f t="shared" si="23"/>
        <v>0.44</v>
      </c>
      <c r="K70" s="15">
        <f t="shared" si="24"/>
        <v>109</v>
      </c>
      <c r="M70" s="35"/>
      <c r="N70" s="35"/>
      <c r="O70" s="380"/>
      <c r="P70" s="380"/>
    </row>
    <row r="71" spans="1:16">
      <c r="A71" s="299">
        <f t="shared" si="0"/>
        <v>62</v>
      </c>
      <c r="B71" s="17" t="str">
        <f t="shared" si="25"/>
        <v xml:space="preserve">53E </v>
      </c>
      <c r="C71" s="27" t="s">
        <v>18</v>
      </c>
      <c r="D71" s="244">
        <v>400</v>
      </c>
      <c r="E71" s="35">
        <v>1.46</v>
      </c>
      <c r="F71" s="35">
        <v>7.64</v>
      </c>
      <c r="G71" s="35">
        <f t="shared" si="21"/>
        <v>9.1</v>
      </c>
      <c r="H71" s="23">
        <v>11817</v>
      </c>
      <c r="I71" s="15">
        <f t="shared" si="22"/>
        <v>107535</v>
      </c>
      <c r="J71" s="379">
        <f t="shared" si="23"/>
        <v>0.56999999999999995</v>
      </c>
      <c r="K71" s="15">
        <f t="shared" si="24"/>
        <v>6736</v>
      </c>
      <c r="M71" s="35"/>
      <c r="N71" s="35"/>
      <c r="O71" s="380"/>
      <c r="P71" s="380"/>
    </row>
    <row r="72" spans="1:16">
      <c r="A72" s="299">
        <f t="shared" si="0"/>
        <v>63</v>
      </c>
      <c r="B72" s="17" t="str">
        <f t="shared" si="25"/>
        <v xml:space="preserve">53E </v>
      </c>
      <c r="C72" s="27" t="s">
        <v>18</v>
      </c>
      <c r="D72" s="244">
        <v>1000</v>
      </c>
      <c r="E72" s="35">
        <v>3.65</v>
      </c>
      <c r="F72" s="35">
        <v>19.09</v>
      </c>
      <c r="G72" s="35">
        <f t="shared" si="21"/>
        <v>22.74</v>
      </c>
      <c r="H72" s="23">
        <v>0</v>
      </c>
      <c r="I72" s="15">
        <f t="shared" si="22"/>
        <v>0</v>
      </c>
      <c r="J72" s="379">
        <f t="shared" si="23"/>
        <v>1.42</v>
      </c>
      <c r="K72" s="15">
        <f t="shared" si="24"/>
        <v>0</v>
      </c>
      <c r="M72" s="35"/>
      <c r="N72" s="35"/>
      <c r="O72" s="380"/>
      <c r="P72" s="380"/>
    </row>
    <row r="73" spans="1:16">
      <c r="A73" s="299">
        <f t="shared" si="0"/>
        <v>64</v>
      </c>
      <c r="B73" s="17"/>
      <c r="C73" s="27"/>
      <c r="D73" s="244"/>
      <c r="E73" s="35"/>
      <c r="F73" s="35"/>
      <c r="G73" s="35"/>
      <c r="H73" s="23"/>
      <c r="I73" s="23"/>
      <c r="J73" s="379"/>
      <c r="K73" s="23"/>
      <c r="M73" s="35"/>
      <c r="N73" s="35"/>
      <c r="O73" s="380"/>
      <c r="P73" s="380"/>
    </row>
    <row r="74" spans="1:16">
      <c r="A74" s="299">
        <f t="shared" si="0"/>
        <v>65</v>
      </c>
      <c r="B74" s="17" t="str">
        <f>+B72</f>
        <v xml:space="preserve">53E </v>
      </c>
      <c r="C74" s="27" t="s">
        <v>74</v>
      </c>
      <c r="D74" s="244">
        <v>70</v>
      </c>
      <c r="E74" s="35">
        <v>0.26</v>
      </c>
      <c r="F74" s="35">
        <v>1.34</v>
      </c>
      <c r="G74" s="35">
        <f t="shared" ref="G74:G79" si="26">SUM(E74:F74)</f>
        <v>1.6</v>
      </c>
      <c r="H74" s="23">
        <v>0</v>
      </c>
      <c r="I74" s="15">
        <f t="shared" ref="I74:I79" si="27">ROUND($H74*G74,0)</f>
        <v>0</v>
      </c>
      <c r="J74" s="379">
        <f t="shared" ref="J74:J79" si="28">ROUND(+G74*$L$10,2)</f>
        <v>0.1</v>
      </c>
      <c r="K74" s="15">
        <f t="shared" ref="K74:K79" si="29">ROUND($H74*J74,0)</f>
        <v>0</v>
      </c>
      <c r="M74" s="35"/>
      <c r="N74" s="35"/>
      <c r="O74" s="380"/>
      <c r="P74" s="380"/>
    </row>
    <row r="75" spans="1:16">
      <c r="A75" s="299">
        <f t="shared" si="0"/>
        <v>66</v>
      </c>
      <c r="B75" s="17" t="str">
        <f>+B74</f>
        <v xml:space="preserve">53E </v>
      </c>
      <c r="C75" s="27" t="s">
        <v>74</v>
      </c>
      <c r="D75" s="244">
        <v>100</v>
      </c>
      <c r="E75" s="35">
        <v>0.37</v>
      </c>
      <c r="F75" s="35">
        <v>1.91</v>
      </c>
      <c r="G75" s="35">
        <f t="shared" si="26"/>
        <v>2.2799999999999998</v>
      </c>
      <c r="H75" s="23">
        <v>0</v>
      </c>
      <c r="I75" s="15">
        <f t="shared" si="27"/>
        <v>0</v>
      </c>
      <c r="J75" s="379">
        <f t="shared" si="28"/>
        <v>0.14000000000000001</v>
      </c>
      <c r="K75" s="15">
        <f t="shared" si="29"/>
        <v>0</v>
      </c>
      <c r="M75" s="35"/>
      <c r="N75" s="35"/>
      <c r="O75" s="380"/>
      <c r="P75" s="380"/>
    </row>
    <row r="76" spans="1:16">
      <c r="A76" s="299">
        <f t="shared" si="0"/>
        <v>67</v>
      </c>
      <c r="B76" s="17" t="str">
        <f>+B75</f>
        <v xml:space="preserve">53E </v>
      </c>
      <c r="C76" s="27" t="s">
        <v>74</v>
      </c>
      <c r="D76" s="244">
        <v>150</v>
      </c>
      <c r="E76" s="35">
        <v>0.55000000000000004</v>
      </c>
      <c r="F76" s="35">
        <v>2.86</v>
      </c>
      <c r="G76" s="35">
        <f t="shared" si="26"/>
        <v>3.41</v>
      </c>
      <c r="H76" s="23">
        <v>0</v>
      </c>
      <c r="I76" s="15">
        <f t="shared" si="27"/>
        <v>0</v>
      </c>
      <c r="J76" s="379">
        <f t="shared" si="28"/>
        <v>0.21</v>
      </c>
      <c r="K76" s="15">
        <f t="shared" si="29"/>
        <v>0</v>
      </c>
      <c r="M76" s="35"/>
      <c r="N76" s="35"/>
      <c r="O76" s="380"/>
      <c r="P76" s="380"/>
    </row>
    <row r="77" spans="1:16">
      <c r="A77" s="299">
        <f t="shared" si="0"/>
        <v>68</v>
      </c>
      <c r="B77" s="17" t="str">
        <f>+B76</f>
        <v xml:space="preserve">53E </v>
      </c>
      <c r="C77" s="27" t="s">
        <v>74</v>
      </c>
      <c r="D77" s="244">
        <v>175</v>
      </c>
      <c r="E77" s="35">
        <v>0.64</v>
      </c>
      <c r="F77" s="35">
        <v>3.34</v>
      </c>
      <c r="G77" s="35">
        <f t="shared" si="26"/>
        <v>3.98</v>
      </c>
      <c r="H77" s="23">
        <v>52</v>
      </c>
      <c r="I77" s="15">
        <f t="shared" si="27"/>
        <v>207</v>
      </c>
      <c r="J77" s="379">
        <f t="shared" si="28"/>
        <v>0.25</v>
      </c>
      <c r="K77" s="15">
        <f t="shared" si="29"/>
        <v>13</v>
      </c>
      <c r="M77" s="35"/>
      <c r="N77" s="35"/>
      <c r="O77" s="380"/>
      <c r="P77" s="380"/>
    </row>
    <row r="78" spans="1:16">
      <c r="A78" s="299">
        <f t="shared" ref="A78:A144" si="30">+A77+1</f>
        <v>69</v>
      </c>
      <c r="B78" s="17" t="str">
        <f>+B77</f>
        <v xml:space="preserve">53E </v>
      </c>
      <c r="C78" s="27" t="s">
        <v>74</v>
      </c>
      <c r="D78" s="244">
        <v>250</v>
      </c>
      <c r="E78" s="35">
        <v>0.91</v>
      </c>
      <c r="F78" s="35">
        <v>4.7699999999999996</v>
      </c>
      <c r="G78" s="35">
        <f t="shared" si="26"/>
        <v>5.68</v>
      </c>
      <c r="H78" s="23">
        <v>0</v>
      </c>
      <c r="I78" s="15">
        <f t="shared" si="27"/>
        <v>0</v>
      </c>
      <c r="J78" s="379">
        <f t="shared" si="28"/>
        <v>0.36</v>
      </c>
      <c r="K78" s="15">
        <f t="shared" si="29"/>
        <v>0</v>
      </c>
      <c r="M78" s="35"/>
      <c r="N78" s="35"/>
      <c r="O78" s="380"/>
      <c r="P78" s="380"/>
    </row>
    <row r="79" spans="1:16">
      <c r="A79" s="299">
        <f t="shared" si="30"/>
        <v>70</v>
      </c>
      <c r="B79" s="17" t="str">
        <f>+B78</f>
        <v xml:space="preserve">53E </v>
      </c>
      <c r="C79" s="27" t="s">
        <v>74</v>
      </c>
      <c r="D79" s="244">
        <v>400</v>
      </c>
      <c r="E79" s="35">
        <v>1.46</v>
      </c>
      <c r="F79" s="35">
        <v>7.64</v>
      </c>
      <c r="G79" s="35">
        <f t="shared" si="26"/>
        <v>9.1</v>
      </c>
      <c r="H79" s="23">
        <v>0</v>
      </c>
      <c r="I79" s="15">
        <f t="shared" si="27"/>
        <v>0</v>
      </c>
      <c r="J79" s="379">
        <f t="shared" si="28"/>
        <v>0.56999999999999995</v>
      </c>
      <c r="K79" s="15">
        <f t="shared" si="29"/>
        <v>0</v>
      </c>
      <c r="M79" s="35"/>
      <c r="N79" s="35"/>
      <c r="O79" s="380"/>
      <c r="P79" s="380"/>
    </row>
    <row r="80" spans="1:16">
      <c r="A80" s="299">
        <f t="shared" si="30"/>
        <v>71</v>
      </c>
      <c r="B80" s="17"/>
      <c r="C80" s="27"/>
      <c r="D80" s="244"/>
      <c r="E80" s="35"/>
      <c r="F80" s="35"/>
      <c r="G80" s="35"/>
      <c r="H80" s="23"/>
      <c r="I80" s="23"/>
      <c r="J80" s="379"/>
      <c r="K80" s="23"/>
      <c r="M80" s="35"/>
      <c r="N80" s="35"/>
      <c r="O80" s="380"/>
      <c r="P80" s="380"/>
    </row>
    <row r="81" spans="1:16">
      <c r="A81" s="299">
        <f t="shared" si="30"/>
        <v>72</v>
      </c>
      <c r="B81" s="245" t="str">
        <f>+B78</f>
        <v xml:space="preserve">53E </v>
      </c>
      <c r="C81" s="246" t="s">
        <v>62</v>
      </c>
      <c r="D81" s="247" t="s">
        <v>314</v>
      </c>
      <c r="E81" s="35">
        <v>0.05</v>
      </c>
      <c r="F81" s="35">
        <v>0.28999999999999998</v>
      </c>
      <c r="G81" s="35">
        <f t="shared" ref="G81:G90" si="31">SUM(E81:F81)</f>
        <v>0.33999999999999997</v>
      </c>
      <c r="H81" s="23">
        <v>0</v>
      </c>
      <c r="I81" s="15">
        <f t="shared" ref="I81" si="32">ROUND($H81*G81,0)</f>
        <v>0</v>
      </c>
      <c r="J81" s="379">
        <f t="shared" ref="J81" si="33">ROUND(+G81*$L$10,2)</f>
        <v>0.02</v>
      </c>
      <c r="K81" s="15">
        <f t="shared" ref="K81" si="34">ROUND($H81*J81,0)</f>
        <v>0</v>
      </c>
      <c r="M81" s="35"/>
      <c r="N81" s="35"/>
      <c r="O81" s="380"/>
      <c r="P81" s="380"/>
    </row>
    <row r="82" spans="1:16">
      <c r="A82" s="299">
        <f t="shared" si="30"/>
        <v>73</v>
      </c>
      <c r="B82" s="17" t="str">
        <f>+B79</f>
        <v xml:space="preserve">53E </v>
      </c>
      <c r="C82" s="27" t="s">
        <v>62</v>
      </c>
      <c r="D82" s="244" t="s">
        <v>63</v>
      </c>
      <c r="E82" s="35">
        <v>0.16</v>
      </c>
      <c r="F82" s="35">
        <v>0.86</v>
      </c>
      <c r="G82" s="35">
        <f t="shared" si="31"/>
        <v>1.02</v>
      </c>
      <c r="H82" s="23">
        <v>302848</v>
      </c>
      <c r="I82" s="15">
        <f t="shared" ref="I82:I90" si="35">ROUND($H82*G82,0)</f>
        <v>308905</v>
      </c>
      <c r="J82" s="379">
        <f t="shared" ref="J82:J90" si="36">ROUND(+G82*$L$10,2)</f>
        <v>0.06</v>
      </c>
      <c r="K82" s="15">
        <f t="shared" ref="K82:K90" si="37">ROUND($H82*J82,0)</f>
        <v>18171</v>
      </c>
      <c r="M82" s="35"/>
      <c r="N82" s="35"/>
      <c r="O82" s="380"/>
      <c r="P82" s="380"/>
    </row>
    <row r="83" spans="1:16">
      <c r="A83" s="299">
        <f t="shared" si="30"/>
        <v>74</v>
      </c>
      <c r="B83" s="17" t="str">
        <f t="shared" ref="B83:B91" si="38">B82</f>
        <v xml:space="preserve">53E </v>
      </c>
      <c r="C83" s="27" t="s">
        <v>62</v>
      </c>
      <c r="D83" s="244" t="s">
        <v>64</v>
      </c>
      <c r="E83" s="35">
        <v>0.27</v>
      </c>
      <c r="F83" s="35">
        <v>1.43</v>
      </c>
      <c r="G83" s="35">
        <f t="shared" si="31"/>
        <v>1.7</v>
      </c>
      <c r="H83" s="23">
        <v>11323</v>
      </c>
      <c r="I83" s="15">
        <f t="shared" si="35"/>
        <v>19249</v>
      </c>
      <c r="J83" s="379">
        <f t="shared" si="36"/>
        <v>0.11</v>
      </c>
      <c r="K83" s="15">
        <f t="shared" si="37"/>
        <v>1246</v>
      </c>
      <c r="M83" s="35"/>
      <c r="N83" s="35"/>
      <c r="O83" s="380"/>
      <c r="P83" s="380"/>
    </row>
    <row r="84" spans="1:16">
      <c r="A84" s="299">
        <f t="shared" si="30"/>
        <v>75</v>
      </c>
      <c r="B84" s="17" t="str">
        <f t="shared" si="38"/>
        <v xml:space="preserve">53E </v>
      </c>
      <c r="C84" s="27" t="s">
        <v>62</v>
      </c>
      <c r="D84" s="244" t="s">
        <v>65</v>
      </c>
      <c r="E84" s="35">
        <v>0.38</v>
      </c>
      <c r="F84" s="35">
        <v>2</v>
      </c>
      <c r="G84" s="35">
        <f t="shared" si="31"/>
        <v>2.38</v>
      </c>
      <c r="H84" s="23">
        <v>41223</v>
      </c>
      <c r="I84" s="15">
        <f t="shared" si="35"/>
        <v>98111</v>
      </c>
      <c r="J84" s="379">
        <f t="shared" si="36"/>
        <v>0.15</v>
      </c>
      <c r="K84" s="15">
        <f t="shared" si="37"/>
        <v>6183</v>
      </c>
      <c r="M84" s="35"/>
      <c r="N84" s="35"/>
      <c r="O84" s="380"/>
      <c r="P84" s="380"/>
    </row>
    <row r="85" spans="1:16">
      <c r="A85" s="299">
        <f t="shared" si="30"/>
        <v>76</v>
      </c>
      <c r="B85" s="17" t="str">
        <f t="shared" si="38"/>
        <v xml:space="preserve">53E </v>
      </c>
      <c r="C85" s="27" t="s">
        <v>62</v>
      </c>
      <c r="D85" s="244" t="s">
        <v>66</v>
      </c>
      <c r="E85" s="35">
        <v>0.49</v>
      </c>
      <c r="F85" s="35">
        <v>2.58</v>
      </c>
      <c r="G85" s="35">
        <f t="shared" si="31"/>
        <v>3.0700000000000003</v>
      </c>
      <c r="H85" s="23">
        <v>25402</v>
      </c>
      <c r="I85" s="15">
        <f t="shared" si="35"/>
        <v>77984</v>
      </c>
      <c r="J85" s="379">
        <f t="shared" si="36"/>
        <v>0.19</v>
      </c>
      <c r="K85" s="15">
        <f t="shared" si="37"/>
        <v>4826</v>
      </c>
      <c r="M85" s="35"/>
      <c r="N85" s="35"/>
      <c r="O85" s="380"/>
      <c r="P85" s="380"/>
    </row>
    <row r="86" spans="1:16">
      <c r="A86" s="299">
        <f t="shared" si="30"/>
        <v>77</v>
      </c>
      <c r="B86" s="17" t="str">
        <f t="shared" si="38"/>
        <v xml:space="preserve">53E </v>
      </c>
      <c r="C86" s="27" t="s">
        <v>62</v>
      </c>
      <c r="D86" s="244" t="s">
        <v>67</v>
      </c>
      <c r="E86" s="35">
        <v>0.6</v>
      </c>
      <c r="F86" s="35">
        <v>3.15</v>
      </c>
      <c r="G86" s="35">
        <f t="shared" si="31"/>
        <v>3.75</v>
      </c>
      <c r="H86" s="23">
        <v>4862</v>
      </c>
      <c r="I86" s="15">
        <f t="shared" si="35"/>
        <v>18233</v>
      </c>
      <c r="J86" s="379">
        <f t="shared" si="36"/>
        <v>0.23</v>
      </c>
      <c r="K86" s="15">
        <f t="shared" si="37"/>
        <v>1118</v>
      </c>
      <c r="M86" s="35"/>
      <c r="N86" s="35"/>
      <c r="O86" s="380"/>
      <c r="P86" s="380"/>
    </row>
    <row r="87" spans="1:16">
      <c r="A87" s="299">
        <f t="shared" si="30"/>
        <v>78</v>
      </c>
      <c r="B87" s="17" t="str">
        <f t="shared" si="38"/>
        <v xml:space="preserve">53E </v>
      </c>
      <c r="C87" s="27" t="s">
        <v>62</v>
      </c>
      <c r="D87" s="244" t="s">
        <v>68</v>
      </c>
      <c r="E87" s="35">
        <v>0.71</v>
      </c>
      <c r="F87" s="35">
        <v>3.72</v>
      </c>
      <c r="G87" s="35">
        <f t="shared" si="31"/>
        <v>4.43</v>
      </c>
      <c r="H87" s="23">
        <v>6851</v>
      </c>
      <c r="I87" s="15">
        <f t="shared" si="35"/>
        <v>30350</v>
      </c>
      <c r="J87" s="379">
        <f t="shared" si="36"/>
        <v>0.28000000000000003</v>
      </c>
      <c r="K87" s="15">
        <f t="shared" si="37"/>
        <v>1918</v>
      </c>
      <c r="M87" s="35"/>
      <c r="N87" s="35"/>
      <c r="O87" s="380"/>
      <c r="P87" s="380"/>
    </row>
    <row r="88" spans="1:16">
      <c r="A88" s="299">
        <f t="shared" si="30"/>
        <v>79</v>
      </c>
      <c r="B88" s="17" t="str">
        <f t="shared" si="38"/>
        <v xml:space="preserve">53E </v>
      </c>
      <c r="C88" s="27" t="s">
        <v>62</v>
      </c>
      <c r="D88" s="244" t="s">
        <v>69</v>
      </c>
      <c r="E88" s="35">
        <v>0.82</v>
      </c>
      <c r="F88" s="35">
        <v>4.3</v>
      </c>
      <c r="G88" s="35">
        <f t="shared" si="31"/>
        <v>5.12</v>
      </c>
      <c r="H88" s="23">
        <v>1183</v>
      </c>
      <c r="I88" s="15">
        <f t="shared" si="35"/>
        <v>6057</v>
      </c>
      <c r="J88" s="379">
        <f t="shared" si="36"/>
        <v>0.32</v>
      </c>
      <c r="K88" s="15">
        <f t="shared" si="37"/>
        <v>379</v>
      </c>
      <c r="M88" s="35"/>
      <c r="N88" s="35"/>
      <c r="O88" s="380"/>
      <c r="P88" s="380"/>
    </row>
    <row r="89" spans="1:16">
      <c r="A89" s="299">
        <f t="shared" si="30"/>
        <v>80</v>
      </c>
      <c r="B89" s="17" t="str">
        <f t="shared" si="38"/>
        <v xml:space="preserve">53E </v>
      </c>
      <c r="C89" s="27" t="s">
        <v>62</v>
      </c>
      <c r="D89" s="244" t="s">
        <v>70</v>
      </c>
      <c r="E89" s="35">
        <v>0.93</v>
      </c>
      <c r="F89" s="35">
        <v>4.87</v>
      </c>
      <c r="G89" s="35">
        <f t="shared" si="31"/>
        <v>5.8</v>
      </c>
      <c r="H89" s="23">
        <v>338</v>
      </c>
      <c r="I89" s="15">
        <f t="shared" si="35"/>
        <v>1960</v>
      </c>
      <c r="J89" s="379">
        <f t="shared" si="36"/>
        <v>0.36</v>
      </c>
      <c r="K89" s="15">
        <f t="shared" si="37"/>
        <v>122</v>
      </c>
      <c r="M89" s="35"/>
      <c r="N89" s="35"/>
      <c r="O89" s="380"/>
      <c r="P89" s="380"/>
    </row>
    <row r="90" spans="1:16">
      <c r="A90" s="299">
        <f t="shared" si="30"/>
        <v>81</v>
      </c>
      <c r="B90" s="17" t="str">
        <f t="shared" si="38"/>
        <v xml:space="preserve">53E </v>
      </c>
      <c r="C90" s="27" t="s">
        <v>62</v>
      </c>
      <c r="D90" s="244" t="s">
        <v>71</v>
      </c>
      <c r="E90" s="35">
        <v>1.04</v>
      </c>
      <c r="F90" s="35">
        <v>5.44</v>
      </c>
      <c r="G90" s="35">
        <f t="shared" si="31"/>
        <v>6.48</v>
      </c>
      <c r="H90" s="23">
        <v>2054</v>
      </c>
      <c r="I90" s="15">
        <f t="shared" si="35"/>
        <v>13310</v>
      </c>
      <c r="J90" s="379">
        <f t="shared" si="36"/>
        <v>0.41</v>
      </c>
      <c r="K90" s="15">
        <f t="shared" si="37"/>
        <v>842</v>
      </c>
      <c r="M90" s="35"/>
      <c r="N90" s="35"/>
      <c r="O90" s="380"/>
      <c r="P90" s="380"/>
    </row>
    <row r="91" spans="1:16">
      <c r="A91" s="299">
        <f t="shared" si="30"/>
        <v>82</v>
      </c>
      <c r="B91" s="17" t="str">
        <f t="shared" si="38"/>
        <v xml:space="preserve">53E </v>
      </c>
      <c r="C91" s="24" t="s">
        <v>287</v>
      </c>
      <c r="D91" s="244" t="s">
        <v>288</v>
      </c>
      <c r="E91" s="35"/>
      <c r="F91" s="35"/>
      <c r="G91" s="39">
        <f>'Sch 95 Supplemental'!F29</f>
        <v>2.1299999999999999E-3</v>
      </c>
      <c r="H91" s="23">
        <v>34723</v>
      </c>
      <c r="I91" s="15">
        <f t="shared" ref="I91" si="39">ROUND($H91*G91,0)</f>
        <v>74</v>
      </c>
      <c r="J91" s="381">
        <f>'Sch 95 Supplemental'!G29</f>
        <v>3.9280000000000001E-3</v>
      </c>
      <c r="K91" s="15">
        <f t="shared" ref="K91" si="40">ROUND($H91*J91,0)</f>
        <v>136</v>
      </c>
      <c r="M91" s="35"/>
      <c r="N91" s="35"/>
      <c r="O91" s="380"/>
      <c r="P91" s="380"/>
    </row>
    <row r="92" spans="1:16">
      <c r="A92" s="299">
        <f t="shared" si="30"/>
        <v>83</v>
      </c>
      <c r="B92" s="29"/>
      <c r="C92" s="27"/>
      <c r="D92" s="244"/>
      <c r="E92" s="35"/>
      <c r="F92" s="35"/>
      <c r="G92" s="35"/>
      <c r="H92" s="23"/>
      <c r="I92" s="23"/>
      <c r="J92" s="379"/>
      <c r="K92" s="23"/>
      <c r="M92" s="35"/>
      <c r="N92" s="35"/>
      <c r="O92" s="380"/>
      <c r="P92" s="380"/>
    </row>
    <row r="93" spans="1:16">
      <c r="A93" s="299">
        <f t="shared" si="30"/>
        <v>84</v>
      </c>
      <c r="B93" s="14" t="s">
        <v>77</v>
      </c>
      <c r="C93" s="14"/>
      <c r="D93" s="242"/>
      <c r="E93" s="35"/>
      <c r="F93" s="35"/>
      <c r="G93" s="35"/>
      <c r="H93" s="23"/>
      <c r="I93" s="23"/>
      <c r="J93" s="379"/>
      <c r="K93" s="23"/>
      <c r="M93" s="35"/>
      <c r="N93" s="35"/>
      <c r="O93" s="380"/>
      <c r="P93" s="380"/>
    </row>
    <row r="94" spans="1:16">
      <c r="A94" s="299">
        <f t="shared" si="30"/>
        <v>85</v>
      </c>
      <c r="B94" s="17" t="s">
        <v>78</v>
      </c>
      <c r="C94" s="27" t="s">
        <v>18</v>
      </c>
      <c r="D94" s="244">
        <v>50</v>
      </c>
      <c r="E94" s="35">
        <v>0.18</v>
      </c>
      <c r="F94" s="35">
        <v>0.95</v>
      </c>
      <c r="G94" s="35">
        <f t="shared" ref="G94:G102" si="41">SUM(E94:F94)</f>
        <v>1.1299999999999999</v>
      </c>
      <c r="H94" s="23">
        <v>494</v>
      </c>
      <c r="I94" s="15">
        <f t="shared" ref="I94:I102" si="42">ROUND($H94*G94,0)</f>
        <v>558</v>
      </c>
      <c r="J94" s="379">
        <f t="shared" ref="J94:J102" si="43">ROUND(+G94*$L$10,2)</f>
        <v>7.0000000000000007E-2</v>
      </c>
      <c r="K94" s="15">
        <f t="shared" ref="K94:K102" si="44">ROUND($H94*J94,0)</f>
        <v>35</v>
      </c>
      <c r="M94" s="35"/>
      <c r="N94" s="35"/>
      <c r="O94" s="380"/>
      <c r="P94" s="380"/>
    </row>
    <row r="95" spans="1:16">
      <c r="A95" s="299">
        <f t="shared" si="30"/>
        <v>86</v>
      </c>
      <c r="B95" s="17" t="str">
        <f t="shared" ref="B95:B102" si="45">+B94</f>
        <v>54E</v>
      </c>
      <c r="C95" s="27" t="s">
        <v>18</v>
      </c>
      <c r="D95" s="244">
        <v>70</v>
      </c>
      <c r="E95" s="35">
        <v>0.26</v>
      </c>
      <c r="F95" s="35">
        <v>1.34</v>
      </c>
      <c r="G95" s="35">
        <f t="shared" si="41"/>
        <v>1.6</v>
      </c>
      <c r="H95" s="23">
        <v>1950</v>
      </c>
      <c r="I95" s="15">
        <f t="shared" si="42"/>
        <v>3120</v>
      </c>
      <c r="J95" s="379">
        <f t="shared" si="43"/>
        <v>0.1</v>
      </c>
      <c r="K95" s="15">
        <f t="shared" si="44"/>
        <v>195</v>
      </c>
      <c r="M95" s="35"/>
      <c r="N95" s="35"/>
      <c r="O95" s="380"/>
      <c r="P95" s="380"/>
    </row>
    <row r="96" spans="1:16">
      <c r="A96" s="299">
        <f t="shared" si="30"/>
        <v>87</v>
      </c>
      <c r="B96" s="17" t="str">
        <f t="shared" si="45"/>
        <v>54E</v>
      </c>
      <c r="C96" s="27" t="s">
        <v>18</v>
      </c>
      <c r="D96" s="244">
        <v>100</v>
      </c>
      <c r="E96" s="35">
        <v>0.37</v>
      </c>
      <c r="F96" s="35">
        <v>1.91</v>
      </c>
      <c r="G96" s="35">
        <f t="shared" si="41"/>
        <v>2.2799999999999998</v>
      </c>
      <c r="H96" s="23">
        <v>12688</v>
      </c>
      <c r="I96" s="15">
        <f t="shared" si="42"/>
        <v>28929</v>
      </c>
      <c r="J96" s="379">
        <f t="shared" si="43"/>
        <v>0.14000000000000001</v>
      </c>
      <c r="K96" s="15">
        <f t="shared" si="44"/>
        <v>1776</v>
      </c>
      <c r="M96" s="35"/>
      <c r="N96" s="35"/>
      <c r="O96" s="380"/>
      <c r="P96" s="380"/>
    </row>
    <row r="97" spans="1:16">
      <c r="A97" s="299">
        <f t="shared" si="30"/>
        <v>88</v>
      </c>
      <c r="B97" s="17" t="str">
        <f t="shared" si="45"/>
        <v>54E</v>
      </c>
      <c r="C97" s="27" t="s">
        <v>18</v>
      </c>
      <c r="D97" s="244">
        <v>150</v>
      </c>
      <c r="E97" s="35">
        <v>0.55000000000000004</v>
      </c>
      <c r="F97" s="35">
        <v>2.86</v>
      </c>
      <c r="G97" s="35">
        <f t="shared" si="41"/>
        <v>3.41</v>
      </c>
      <c r="H97" s="23">
        <v>4563</v>
      </c>
      <c r="I97" s="15">
        <f t="shared" si="42"/>
        <v>15560</v>
      </c>
      <c r="J97" s="379">
        <f t="shared" si="43"/>
        <v>0.21</v>
      </c>
      <c r="K97" s="15">
        <f t="shared" si="44"/>
        <v>958</v>
      </c>
      <c r="M97" s="35"/>
      <c r="N97" s="35"/>
      <c r="O97" s="380"/>
      <c r="P97" s="380"/>
    </row>
    <row r="98" spans="1:16">
      <c r="A98" s="299">
        <f t="shared" si="30"/>
        <v>89</v>
      </c>
      <c r="B98" s="17" t="str">
        <f t="shared" si="45"/>
        <v>54E</v>
      </c>
      <c r="C98" s="27" t="s">
        <v>18</v>
      </c>
      <c r="D98" s="244">
        <v>200</v>
      </c>
      <c r="E98" s="35">
        <v>0.73</v>
      </c>
      <c r="F98" s="35">
        <v>3.82</v>
      </c>
      <c r="G98" s="35">
        <f t="shared" si="41"/>
        <v>4.55</v>
      </c>
      <c r="H98" s="23">
        <v>3731</v>
      </c>
      <c r="I98" s="15">
        <f t="shared" si="42"/>
        <v>16976</v>
      </c>
      <c r="J98" s="379">
        <f t="shared" si="43"/>
        <v>0.28999999999999998</v>
      </c>
      <c r="K98" s="15">
        <f t="shared" si="44"/>
        <v>1082</v>
      </c>
      <c r="M98" s="35"/>
      <c r="N98" s="35"/>
      <c r="O98" s="380"/>
      <c r="P98" s="380"/>
    </row>
    <row r="99" spans="1:16">
      <c r="A99" s="299">
        <f t="shared" si="30"/>
        <v>90</v>
      </c>
      <c r="B99" s="17" t="str">
        <f t="shared" si="45"/>
        <v>54E</v>
      </c>
      <c r="C99" s="27" t="s">
        <v>18</v>
      </c>
      <c r="D99" s="244">
        <v>250</v>
      </c>
      <c r="E99" s="35">
        <v>0.91</v>
      </c>
      <c r="F99" s="35">
        <v>4.7699999999999996</v>
      </c>
      <c r="G99" s="35">
        <f t="shared" si="41"/>
        <v>5.68</v>
      </c>
      <c r="H99" s="23">
        <v>3848</v>
      </c>
      <c r="I99" s="15">
        <f t="shared" si="42"/>
        <v>21857</v>
      </c>
      <c r="J99" s="379">
        <f t="shared" si="43"/>
        <v>0.36</v>
      </c>
      <c r="K99" s="15">
        <f t="shared" si="44"/>
        <v>1385</v>
      </c>
      <c r="M99" s="35"/>
      <c r="N99" s="35"/>
      <c r="O99" s="380"/>
      <c r="P99" s="380"/>
    </row>
    <row r="100" spans="1:16">
      <c r="A100" s="299">
        <f t="shared" si="30"/>
        <v>91</v>
      </c>
      <c r="B100" s="17" t="str">
        <f t="shared" si="45"/>
        <v>54E</v>
      </c>
      <c r="C100" s="27" t="s">
        <v>18</v>
      </c>
      <c r="D100" s="244">
        <v>310</v>
      </c>
      <c r="E100" s="35">
        <v>1.1299999999999999</v>
      </c>
      <c r="F100" s="35">
        <v>5.92</v>
      </c>
      <c r="G100" s="35">
        <f t="shared" si="41"/>
        <v>7.05</v>
      </c>
      <c r="H100" s="23">
        <v>715</v>
      </c>
      <c r="I100" s="15">
        <f t="shared" si="42"/>
        <v>5041</v>
      </c>
      <c r="J100" s="379">
        <f t="shared" si="43"/>
        <v>0.44</v>
      </c>
      <c r="K100" s="15">
        <f t="shared" si="44"/>
        <v>315</v>
      </c>
      <c r="M100" s="35"/>
      <c r="N100" s="35"/>
      <c r="O100" s="380"/>
      <c r="P100" s="380"/>
    </row>
    <row r="101" spans="1:16">
      <c r="A101" s="299">
        <f t="shared" si="30"/>
        <v>92</v>
      </c>
      <c r="B101" s="17" t="str">
        <f t="shared" si="45"/>
        <v>54E</v>
      </c>
      <c r="C101" s="27" t="s">
        <v>18</v>
      </c>
      <c r="D101" s="244">
        <v>400</v>
      </c>
      <c r="E101" s="35">
        <v>1.46</v>
      </c>
      <c r="F101" s="35">
        <v>7.64</v>
      </c>
      <c r="G101" s="35">
        <f t="shared" si="41"/>
        <v>9.1</v>
      </c>
      <c r="H101" s="23">
        <v>7254</v>
      </c>
      <c r="I101" s="15">
        <f t="shared" si="42"/>
        <v>66011</v>
      </c>
      <c r="J101" s="379">
        <f t="shared" si="43"/>
        <v>0.56999999999999995</v>
      </c>
      <c r="K101" s="15">
        <f t="shared" si="44"/>
        <v>4135</v>
      </c>
      <c r="M101" s="35"/>
      <c r="N101" s="35"/>
      <c r="O101" s="380"/>
      <c r="P101" s="380"/>
    </row>
    <row r="102" spans="1:16">
      <c r="A102" s="299">
        <f t="shared" si="30"/>
        <v>93</v>
      </c>
      <c r="B102" s="17" t="str">
        <f t="shared" si="45"/>
        <v>54E</v>
      </c>
      <c r="C102" s="27" t="s">
        <v>18</v>
      </c>
      <c r="D102" s="244">
        <v>1000</v>
      </c>
      <c r="E102" s="35">
        <v>3.65</v>
      </c>
      <c r="F102" s="35">
        <v>19.09</v>
      </c>
      <c r="G102" s="35">
        <f t="shared" si="41"/>
        <v>22.74</v>
      </c>
      <c r="H102" s="23">
        <v>0</v>
      </c>
      <c r="I102" s="15">
        <f t="shared" si="42"/>
        <v>0</v>
      </c>
      <c r="J102" s="379">
        <f t="shared" si="43"/>
        <v>1.42</v>
      </c>
      <c r="K102" s="15">
        <f t="shared" si="44"/>
        <v>0</v>
      </c>
      <c r="M102" s="35"/>
      <c r="N102" s="35"/>
      <c r="O102" s="380"/>
      <c r="P102" s="380"/>
    </row>
    <row r="103" spans="1:16">
      <c r="A103" s="299">
        <f t="shared" si="30"/>
        <v>94</v>
      </c>
      <c r="B103" s="29"/>
      <c r="C103" s="27"/>
      <c r="D103" s="244"/>
      <c r="E103" s="35"/>
      <c r="F103" s="35"/>
      <c r="G103" s="35"/>
      <c r="H103" s="23"/>
      <c r="I103" s="23"/>
      <c r="J103" s="379"/>
      <c r="K103" s="23"/>
      <c r="M103" s="35"/>
      <c r="N103" s="35"/>
      <c r="O103" s="380"/>
      <c r="P103" s="380"/>
    </row>
    <row r="104" spans="1:16">
      <c r="A104" s="299">
        <f t="shared" si="30"/>
        <v>95</v>
      </c>
      <c r="B104" s="245" t="str">
        <f>+B101</f>
        <v>54E</v>
      </c>
      <c r="C104" s="246" t="s">
        <v>62</v>
      </c>
      <c r="D104" s="248" t="s">
        <v>315</v>
      </c>
      <c r="E104" s="35">
        <v>0.05</v>
      </c>
      <c r="F104" s="35">
        <v>0.28999999999999998</v>
      </c>
      <c r="G104" s="35">
        <f t="shared" ref="G104:G113" si="46">SUM(E104:F104)</f>
        <v>0.33999999999999997</v>
      </c>
      <c r="H104" s="23">
        <v>0</v>
      </c>
      <c r="I104" s="15">
        <f t="shared" ref="I104" si="47">ROUND($H104*G104,0)</f>
        <v>0</v>
      </c>
      <c r="J104" s="379">
        <f t="shared" ref="J104" si="48">ROUND(+G104*$L$10,2)</f>
        <v>0.02</v>
      </c>
      <c r="K104" s="15">
        <f t="shared" ref="K104" si="49">ROUND($H104*J104,0)</f>
        <v>0</v>
      </c>
      <c r="M104" s="35"/>
      <c r="N104" s="35"/>
      <c r="O104" s="380"/>
      <c r="P104" s="380"/>
    </row>
    <row r="105" spans="1:16">
      <c r="A105" s="299">
        <f t="shared" si="30"/>
        <v>96</v>
      </c>
      <c r="B105" s="17" t="str">
        <f>+B102</f>
        <v>54E</v>
      </c>
      <c r="C105" s="27" t="s">
        <v>62</v>
      </c>
      <c r="D105" s="244" t="s">
        <v>63</v>
      </c>
      <c r="E105" s="35">
        <v>0.16</v>
      </c>
      <c r="F105" s="35">
        <v>0.86</v>
      </c>
      <c r="G105" s="35">
        <f t="shared" si="46"/>
        <v>1.02</v>
      </c>
      <c r="H105" s="23">
        <v>38532</v>
      </c>
      <c r="I105" s="15">
        <f t="shared" ref="I105:I113" si="50">ROUND($H105*G105,0)</f>
        <v>39303</v>
      </c>
      <c r="J105" s="379">
        <f t="shared" ref="J105:J113" si="51">ROUND(+G105*$L$10,2)</f>
        <v>0.06</v>
      </c>
      <c r="K105" s="15">
        <f t="shared" ref="K105:K113" si="52">ROUND($H105*J105,0)</f>
        <v>2312</v>
      </c>
      <c r="M105" s="35"/>
      <c r="N105" s="35"/>
      <c r="O105" s="380"/>
      <c r="P105" s="380"/>
    </row>
    <row r="106" spans="1:16">
      <c r="A106" s="299">
        <f t="shared" si="30"/>
        <v>97</v>
      </c>
      <c r="B106" s="17" t="str">
        <f t="shared" ref="B106:B113" si="53">+B105</f>
        <v>54E</v>
      </c>
      <c r="C106" s="27" t="s">
        <v>62</v>
      </c>
      <c r="D106" s="244" t="s">
        <v>64</v>
      </c>
      <c r="E106" s="35">
        <v>0.27</v>
      </c>
      <c r="F106" s="35">
        <v>1.43</v>
      </c>
      <c r="G106" s="35">
        <f t="shared" si="46"/>
        <v>1.7</v>
      </c>
      <c r="H106" s="23">
        <v>3055</v>
      </c>
      <c r="I106" s="15">
        <f t="shared" si="50"/>
        <v>5194</v>
      </c>
      <c r="J106" s="379">
        <f t="shared" si="51"/>
        <v>0.11</v>
      </c>
      <c r="K106" s="15">
        <f t="shared" si="52"/>
        <v>336</v>
      </c>
      <c r="M106" s="35"/>
      <c r="N106" s="35"/>
      <c r="O106" s="380"/>
      <c r="P106" s="380"/>
    </row>
    <row r="107" spans="1:16">
      <c r="A107" s="299">
        <f t="shared" si="30"/>
        <v>98</v>
      </c>
      <c r="B107" s="17" t="str">
        <f t="shared" si="53"/>
        <v>54E</v>
      </c>
      <c r="C107" s="27" t="s">
        <v>62</v>
      </c>
      <c r="D107" s="244" t="s">
        <v>65</v>
      </c>
      <c r="E107" s="35">
        <v>0.38</v>
      </c>
      <c r="F107" s="35">
        <v>2</v>
      </c>
      <c r="G107" s="35">
        <f t="shared" si="46"/>
        <v>2.38</v>
      </c>
      <c r="H107" s="23">
        <v>39884</v>
      </c>
      <c r="I107" s="15">
        <f t="shared" si="50"/>
        <v>94924</v>
      </c>
      <c r="J107" s="379">
        <f t="shared" si="51"/>
        <v>0.15</v>
      </c>
      <c r="K107" s="15">
        <f t="shared" si="52"/>
        <v>5983</v>
      </c>
      <c r="M107" s="35"/>
      <c r="N107" s="35"/>
      <c r="O107" s="380"/>
      <c r="P107" s="380"/>
    </row>
    <row r="108" spans="1:16">
      <c r="A108" s="299">
        <f t="shared" si="30"/>
        <v>99</v>
      </c>
      <c r="B108" s="17" t="str">
        <f t="shared" si="53"/>
        <v>54E</v>
      </c>
      <c r="C108" s="27" t="s">
        <v>62</v>
      </c>
      <c r="D108" s="244" t="s">
        <v>66</v>
      </c>
      <c r="E108" s="35">
        <v>0.49</v>
      </c>
      <c r="F108" s="35">
        <v>2.58</v>
      </c>
      <c r="G108" s="35">
        <f t="shared" si="46"/>
        <v>3.0700000000000003</v>
      </c>
      <c r="H108" s="23">
        <v>14131</v>
      </c>
      <c r="I108" s="15">
        <f t="shared" si="50"/>
        <v>43382</v>
      </c>
      <c r="J108" s="379">
        <f t="shared" si="51"/>
        <v>0.19</v>
      </c>
      <c r="K108" s="15">
        <f t="shared" si="52"/>
        <v>2685</v>
      </c>
      <c r="M108" s="35"/>
      <c r="N108" s="35"/>
      <c r="O108" s="380"/>
      <c r="P108" s="380"/>
    </row>
    <row r="109" spans="1:16">
      <c r="A109" s="299">
        <f t="shared" si="30"/>
        <v>100</v>
      </c>
      <c r="B109" s="17" t="str">
        <f t="shared" si="53"/>
        <v>54E</v>
      </c>
      <c r="C109" s="27" t="s">
        <v>62</v>
      </c>
      <c r="D109" s="244" t="s">
        <v>67</v>
      </c>
      <c r="E109" s="35">
        <v>0.6</v>
      </c>
      <c r="F109" s="35">
        <v>3.15</v>
      </c>
      <c r="G109" s="35">
        <f t="shared" si="46"/>
        <v>3.75</v>
      </c>
      <c r="H109" s="23">
        <v>5798</v>
      </c>
      <c r="I109" s="15">
        <f t="shared" si="50"/>
        <v>21743</v>
      </c>
      <c r="J109" s="379">
        <f t="shared" si="51"/>
        <v>0.23</v>
      </c>
      <c r="K109" s="15">
        <f t="shared" si="52"/>
        <v>1334</v>
      </c>
      <c r="M109" s="35"/>
      <c r="N109" s="35"/>
      <c r="O109" s="380"/>
      <c r="P109" s="380"/>
    </row>
    <row r="110" spans="1:16">
      <c r="A110" s="299">
        <f t="shared" si="30"/>
        <v>101</v>
      </c>
      <c r="B110" s="17" t="str">
        <f t="shared" si="53"/>
        <v>54E</v>
      </c>
      <c r="C110" s="27" t="s">
        <v>62</v>
      </c>
      <c r="D110" s="244" t="s">
        <v>68</v>
      </c>
      <c r="E110" s="35">
        <v>0.71</v>
      </c>
      <c r="F110" s="35">
        <v>3.72</v>
      </c>
      <c r="G110" s="35">
        <f t="shared" si="46"/>
        <v>4.43</v>
      </c>
      <c r="H110" s="23">
        <v>2184</v>
      </c>
      <c r="I110" s="15">
        <f t="shared" si="50"/>
        <v>9675</v>
      </c>
      <c r="J110" s="379">
        <f t="shared" si="51"/>
        <v>0.28000000000000003</v>
      </c>
      <c r="K110" s="15">
        <f t="shared" si="52"/>
        <v>612</v>
      </c>
      <c r="M110" s="35"/>
      <c r="N110" s="35"/>
      <c r="O110" s="380"/>
      <c r="P110" s="380"/>
    </row>
    <row r="111" spans="1:16">
      <c r="A111" s="299">
        <f t="shared" si="30"/>
        <v>102</v>
      </c>
      <c r="B111" s="17" t="str">
        <f t="shared" si="53"/>
        <v>54E</v>
      </c>
      <c r="C111" s="27" t="s">
        <v>62</v>
      </c>
      <c r="D111" s="244" t="s">
        <v>69</v>
      </c>
      <c r="E111" s="35">
        <v>0.82</v>
      </c>
      <c r="F111" s="35">
        <v>4.3</v>
      </c>
      <c r="G111" s="35">
        <f t="shared" si="46"/>
        <v>5.12</v>
      </c>
      <c r="H111" s="23">
        <v>507</v>
      </c>
      <c r="I111" s="15">
        <f t="shared" si="50"/>
        <v>2596</v>
      </c>
      <c r="J111" s="379">
        <f t="shared" si="51"/>
        <v>0.32</v>
      </c>
      <c r="K111" s="15">
        <f t="shared" si="52"/>
        <v>162</v>
      </c>
      <c r="M111" s="35"/>
      <c r="N111" s="35"/>
      <c r="O111" s="380"/>
      <c r="P111" s="380"/>
    </row>
    <row r="112" spans="1:16">
      <c r="A112" s="299">
        <f t="shared" si="30"/>
        <v>103</v>
      </c>
      <c r="B112" s="17" t="str">
        <f t="shared" si="53"/>
        <v>54E</v>
      </c>
      <c r="C112" s="27" t="s">
        <v>62</v>
      </c>
      <c r="D112" s="244" t="s">
        <v>70</v>
      </c>
      <c r="E112" s="35">
        <v>0.93</v>
      </c>
      <c r="F112" s="35">
        <v>4.87</v>
      </c>
      <c r="G112" s="35">
        <f t="shared" si="46"/>
        <v>5.8</v>
      </c>
      <c r="H112" s="23">
        <v>52</v>
      </c>
      <c r="I112" s="15">
        <f t="shared" si="50"/>
        <v>302</v>
      </c>
      <c r="J112" s="379">
        <f t="shared" si="51"/>
        <v>0.36</v>
      </c>
      <c r="K112" s="15">
        <f t="shared" si="52"/>
        <v>19</v>
      </c>
      <c r="M112" s="35"/>
      <c r="N112" s="35"/>
      <c r="O112" s="380"/>
      <c r="P112" s="380"/>
    </row>
    <row r="113" spans="1:16">
      <c r="A113" s="299">
        <f t="shared" si="30"/>
        <v>104</v>
      </c>
      <c r="B113" s="17" t="str">
        <f t="shared" si="53"/>
        <v>54E</v>
      </c>
      <c r="C113" s="27" t="s">
        <v>62</v>
      </c>
      <c r="D113" s="244" t="s">
        <v>71</v>
      </c>
      <c r="E113" s="35">
        <v>1.04</v>
      </c>
      <c r="F113" s="35">
        <v>5.44</v>
      </c>
      <c r="G113" s="35">
        <f t="shared" si="46"/>
        <v>6.48</v>
      </c>
      <c r="H113" s="23">
        <v>0</v>
      </c>
      <c r="I113" s="15">
        <f t="shared" si="50"/>
        <v>0</v>
      </c>
      <c r="J113" s="379">
        <f t="shared" si="51"/>
        <v>0.41</v>
      </c>
      <c r="K113" s="15">
        <f t="shared" si="52"/>
        <v>0</v>
      </c>
      <c r="M113" s="35"/>
      <c r="N113" s="35"/>
      <c r="O113" s="380"/>
      <c r="P113" s="380"/>
    </row>
    <row r="114" spans="1:16">
      <c r="A114" s="299">
        <f t="shared" si="30"/>
        <v>105</v>
      </c>
      <c r="B114" s="29"/>
      <c r="C114" s="27"/>
      <c r="D114" s="244"/>
      <c r="E114" s="35"/>
      <c r="F114" s="35"/>
      <c r="G114" s="35"/>
      <c r="H114" s="23"/>
      <c r="I114" s="23"/>
      <c r="J114" s="379"/>
      <c r="K114" s="23"/>
      <c r="M114" s="35"/>
      <c r="N114" s="35"/>
      <c r="O114" s="380"/>
      <c r="P114" s="380"/>
    </row>
    <row r="115" spans="1:16">
      <c r="A115" s="299">
        <f t="shared" si="30"/>
        <v>106</v>
      </c>
      <c r="B115" s="14" t="s">
        <v>79</v>
      </c>
      <c r="C115" s="27"/>
      <c r="D115" s="244"/>
      <c r="E115" s="35"/>
      <c r="F115" s="35"/>
      <c r="G115" s="35"/>
      <c r="H115" s="23"/>
      <c r="I115" s="23"/>
      <c r="J115" s="379"/>
      <c r="K115" s="23"/>
      <c r="M115" s="35"/>
      <c r="N115" s="35"/>
      <c r="O115" s="380"/>
      <c r="P115" s="380"/>
    </row>
    <row r="116" spans="1:16">
      <c r="A116" s="299">
        <f t="shared" si="30"/>
        <v>107</v>
      </c>
      <c r="B116" s="17" t="s">
        <v>80</v>
      </c>
      <c r="C116" s="27" t="s">
        <v>18</v>
      </c>
      <c r="D116" s="244">
        <v>70</v>
      </c>
      <c r="E116" s="35">
        <v>0.26</v>
      </c>
      <c r="F116" s="35">
        <v>1.34</v>
      </c>
      <c r="G116" s="35">
        <f t="shared" ref="G116:G121" si="54">SUM(E116:F116)</f>
        <v>1.6</v>
      </c>
      <c r="H116" s="23">
        <v>195</v>
      </c>
      <c r="I116" s="15">
        <f t="shared" ref="I116:I121" si="55">ROUND($H116*G116,0)</f>
        <v>312</v>
      </c>
      <c r="J116" s="379">
        <f t="shared" ref="J116:J121" si="56">ROUND(+G116*$L$10,2)</f>
        <v>0.1</v>
      </c>
      <c r="K116" s="15">
        <f t="shared" ref="K116:K121" si="57">ROUND($H116*J116,0)</f>
        <v>20</v>
      </c>
      <c r="M116" s="35"/>
      <c r="N116" s="35"/>
      <c r="O116" s="380"/>
      <c r="P116" s="380"/>
    </row>
    <row r="117" spans="1:16">
      <c r="A117" s="299">
        <f t="shared" si="30"/>
        <v>108</v>
      </c>
      <c r="B117" s="29" t="str">
        <f>+B116</f>
        <v>55E &amp; 56E</v>
      </c>
      <c r="C117" s="27" t="s">
        <v>18</v>
      </c>
      <c r="D117" s="244">
        <v>100</v>
      </c>
      <c r="E117" s="35">
        <v>0.37</v>
      </c>
      <c r="F117" s="35">
        <v>1.91</v>
      </c>
      <c r="G117" s="35">
        <f t="shared" si="54"/>
        <v>2.2799999999999998</v>
      </c>
      <c r="H117" s="23">
        <v>45006</v>
      </c>
      <c r="I117" s="15">
        <f t="shared" si="55"/>
        <v>102614</v>
      </c>
      <c r="J117" s="379">
        <f t="shared" si="56"/>
        <v>0.14000000000000001</v>
      </c>
      <c r="K117" s="15">
        <f t="shared" si="57"/>
        <v>6301</v>
      </c>
      <c r="M117" s="35"/>
      <c r="N117" s="35"/>
      <c r="O117" s="380"/>
      <c r="P117" s="380"/>
    </row>
    <row r="118" spans="1:16">
      <c r="A118" s="299">
        <f t="shared" si="30"/>
        <v>109</v>
      </c>
      <c r="B118" s="29" t="str">
        <f>+B117</f>
        <v>55E &amp; 56E</v>
      </c>
      <c r="C118" s="27" t="s">
        <v>18</v>
      </c>
      <c r="D118" s="244">
        <v>150</v>
      </c>
      <c r="E118" s="35">
        <v>0.56000000000000005</v>
      </c>
      <c r="F118" s="35">
        <v>2.86</v>
      </c>
      <c r="G118" s="35">
        <f t="shared" si="54"/>
        <v>3.42</v>
      </c>
      <c r="H118" s="23">
        <v>6084</v>
      </c>
      <c r="I118" s="15">
        <f t="shared" si="55"/>
        <v>20807</v>
      </c>
      <c r="J118" s="379">
        <f t="shared" si="56"/>
        <v>0.21</v>
      </c>
      <c r="K118" s="15">
        <f t="shared" si="57"/>
        <v>1278</v>
      </c>
      <c r="M118" s="35"/>
      <c r="N118" s="35"/>
      <c r="O118" s="380"/>
      <c r="P118" s="380"/>
    </row>
    <row r="119" spans="1:16">
      <c r="A119" s="299">
        <f t="shared" si="30"/>
        <v>110</v>
      </c>
      <c r="B119" s="29" t="str">
        <f>+B118</f>
        <v>55E &amp; 56E</v>
      </c>
      <c r="C119" s="27" t="s">
        <v>18</v>
      </c>
      <c r="D119" s="244">
        <v>200</v>
      </c>
      <c r="E119" s="35">
        <v>0.74</v>
      </c>
      <c r="F119" s="35">
        <v>3.82</v>
      </c>
      <c r="G119" s="35">
        <f t="shared" si="54"/>
        <v>4.5599999999999996</v>
      </c>
      <c r="H119" s="23">
        <v>12545</v>
      </c>
      <c r="I119" s="15">
        <f t="shared" si="55"/>
        <v>57205</v>
      </c>
      <c r="J119" s="379">
        <f t="shared" si="56"/>
        <v>0.28999999999999998</v>
      </c>
      <c r="K119" s="15">
        <f t="shared" si="57"/>
        <v>3638</v>
      </c>
      <c r="M119" s="35"/>
      <c r="N119" s="35"/>
      <c r="O119" s="380"/>
      <c r="P119" s="380"/>
    </row>
    <row r="120" spans="1:16">
      <c r="A120" s="299">
        <f t="shared" si="30"/>
        <v>111</v>
      </c>
      <c r="B120" s="29" t="str">
        <f>+B119</f>
        <v>55E &amp; 56E</v>
      </c>
      <c r="C120" s="27" t="s">
        <v>18</v>
      </c>
      <c r="D120" s="244">
        <v>250</v>
      </c>
      <c r="E120" s="35">
        <v>0.93</v>
      </c>
      <c r="F120" s="35">
        <v>4.7699999999999996</v>
      </c>
      <c r="G120" s="35">
        <f t="shared" si="54"/>
        <v>5.6999999999999993</v>
      </c>
      <c r="H120" s="23">
        <v>1365</v>
      </c>
      <c r="I120" s="15">
        <f t="shared" si="55"/>
        <v>7781</v>
      </c>
      <c r="J120" s="379">
        <f t="shared" si="56"/>
        <v>0.36</v>
      </c>
      <c r="K120" s="15">
        <f t="shared" si="57"/>
        <v>491</v>
      </c>
      <c r="M120" s="35"/>
      <c r="N120" s="35"/>
      <c r="O120" s="380"/>
      <c r="P120" s="380"/>
    </row>
    <row r="121" spans="1:16">
      <c r="A121" s="299">
        <f t="shared" si="30"/>
        <v>112</v>
      </c>
      <c r="B121" s="29" t="str">
        <f>+B120</f>
        <v>55E &amp; 56E</v>
      </c>
      <c r="C121" s="27" t="s">
        <v>18</v>
      </c>
      <c r="D121" s="244">
        <v>400</v>
      </c>
      <c r="E121" s="35">
        <v>1.48</v>
      </c>
      <c r="F121" s="35">
        <v>7.64</v>
      </c>
      <c r="G121" s="35">
        <f t="shared" si="54"/>
        <v>9.1199999999999992</v>
      </c>
      <c r="H121" s="23">
        <v>507</v>
      </c>
      <c r="I121" s="15">
        <f t="shared" si="55"/>
        <v>4624</v>
      </c>
      <c r="J121" s="379">
        <f t="shared" si="56"/>
        <v>0.56999999999999995</v>
      </c>
      <c r="K121" s="15">
        <f t="shared" si="57"/>
        <v>289</v>
      </c>
      <c r="M121" s="35"/>
      <c r="N121" s="35"/>
      <c r="O121" s="380"/>
      <c r="P121" s="380"/>
    </row>
    <row r="122" spans="1:16">
      <c r="A122" s="299">
        <f t="shared" si="30"/>
        <v>113</v>
      </c>
      <c r="B122" s="29"/>
      <c r="C122" s="27"/>
      <c r="D122" s="244"/>
      <c r="E122" s="35"/>
      <c r="F122" s="35"/>
      <c r="G122" s="35"/>
      <c r="H122" s="23"/>
      <c r="I122" s="23"/>
      <c r="J122" s="379"/>
      <c r="K122" s="23"/>
      <c r="M122" s="35"/>
      <c r="N122" s="35"/>
      <c r="O122" s="380"/>
      <c r="P122" s="380"/>
    </row>
    <row r="123" spans="1:16">
      <c r="A123" s="299">
        <f t="shared" si="30"/>
        <v>114</v>
      </c>
      <c r="B123" s="29" t="str">
        <f>+B121</f>
        <v>55E &amp; 56E</v>
      </c>
      <c r="C123" s="27" t="s">
        <v>74</v>
      </c>
      <c r="D123" s="244">
        <v>250</v>
      </c>
      <c r="E123" s="35">
        <v>0.93</v>
      </c>
      <c r="F123" s="35">
        <v>4.7699999999999996</v>
      </c>
      <c r="G123" s="35">
        <f t="shared" ref="G123" si="58">SUM(E123:F123)</f>
        <v>5.6999999999999993</v>
      </c>
      <c r="H123" s="23">
        <v>91</v>
      </c>
      <c r="I123" s="15">
        <f>ROUND($H123*G123,0)</f>
        <v>519</v>
      </c>
      <c r="J123" s="379">
        <f>ROUND(+G123*$L$10,2)</f>
        <v>0.36</v>
      </c>
      <c r="K123" s="15">
        <f>ROUND($H123*J123,0)</f>
        <v>33</v>
      </c>
      <c r="M123" s="35"/>
      <c r="N123" s="35"/>
      <c r="O123" s="380"/>
      <c r="P123" s="380"/>
    </row>
    <row r="124" spans="1:16">
      <c r="A124" s="299">
        <f t="shared" si="30"/>
        <v>115</v>
      </c>
      <c r="B124" s="29"/>
      <c r="C124" s="27"/>
      <c r="D124" s="244"/>
      <c r="E124" s="35"/>
      <c r="F124" s="35"/>
      <c r="G124" s="35"/>
      <c r="H124" s="23"/>
      <c r="I124" s="23"/>
      <c r="J124" s="379"/>
      <c r="K124" s="23"/>
      <c r="M124" s="35"/>
      <c r="N124" s="35"/>
      <c r="O124" s="380"/>
      <c r="P124" s="380"/>
    </row>
    <row r="125" spans="1:16">
      <c r="A125" s="299">
        <f t="shared" si="30"/>
        <v>116</v>
      </c>
      <c r="B125" s="249" t="s">
        <v>80</v>
      </c>
      <c r="C125" s="246" t="s">
        <v>62</v>
      </c>
      <c r="D125" s="247" t="s">
        <v>314</v>
      </c>
      <c r="E125" s="35">
        <v>0.06</v>
      </c>
      <c r="F125" s="35">
        <v>0.28999999999999998</v>
      </c>
      <c r="G125" s="35">
        <f t="shared" ref="G125:G134" si="59">SUM(E125:F125)</f>
        <v>0.35</v>
      </c>
      <c r="H125" s="23">
        <v>0</v>
      </c>
      <c r="I125" s="15">
        <f t="shared" ref="I125" si="60">ROUND($H125*G125,0)</f>
        <v>0</v>
      </c>
      <c r="J125" s="379">
        <f t="shared" ref="J125" si="61">ROUND(+G125*$L$10,2)</f>
        <v>0.02</v>
      </c>
      <c r="K125" s="15">
        <f t="shared" ref="K125" si="62">ROUND($H125*J125,0)</f>
        <v>0</v>
      </c>
      <c r="M125" s="35"/>
      <c r="N125" s="35"/>
      <c r="O125" s="380"/>
      <c r="P125" s="380"/>
    </row>
    <row r="126" spans="1:16">
      <c r="A126" s="299">
        <f t="shared" si="30"/>
        <v>117</v>
      </c>
      <c r="B126" s="29" t="s">
        <v>80</v>
      </c>
      <c r="C126" s="27" t="s">
        <v>62</v>
      </c>
      <c r="D126" s="244" t="s">
        <v>63</v>
      </c>
      <c r="E126" s="35">
        <v>0.17</v>
      </c>
      <c r="F126" s="35">
        <v>0.86</v>
      </c>
      <c r="G126" s="35">
        <f t="shared" si="59"/>
        <v>1.03</v>
      </c>
      <c r="H126" s="23">
        <v>10374</v>
      </c>
      <c r="I126" s="15">
        <f t="shared" ref="I126:I134" si="63">ROUND($H126*G126,0)</f>
        <v>10685</v>
      </c>
      <c r="J126" s="379">
        <f t="shared" ref="J126:J134" si="64">ROUND(+G126*$L$10,2)</f>
        <v>0.06</v>
      </c>
      <c r="K126" s="15">
        <f t="shared" ref="K126:K134" si="65">ROUND($H126*J126,0)</f>
        <v>622</v>
      </c>
      <c r="M126" s="35"/>
      <c r="N126" s="35"/>
      <c r="O126" s="380"/>
      <c r="P126" s="380"/>
    </row>
    <row r="127" spans="1:16">
      <c r="A127" s="299">
        <f t="shared" si="30"/>
        <v>118</v>
      </c>
      <c r="B127" s="29" t="s">
        <v>80</v>
      </c>
      <c r="C127" s="27" t="s">
        <v>62</v>
      </c>
      <c r="D127" s="244" t="s">
        <v>64</v>
      </c>
      <c r="E127" s="35">
        <v>0.28000000000000003</v>
      </c>
      <c r="F127" s="35">
        <v>1.43</v>
      </c>
      <c r="G127" s="35">
        <f t="shared" si="59"/>
        <v>1.71</v>
      </c>
      <c r="H127" s="23">
        <v>351</v>
      </c>
      <c r="I127" s="15">
        <f t="shared" si="63"/>
        <v>600</v>
      </c>
      <c r="J127" s="379">
        <f t="shared" si="64"/>
        <v>0.11</v>
      </c>
      <c r="K127" s="15">
        <f t="shared" si="65"/>
        <v>39</v>
      </c>
      <c r="M127" s="35"/>
      <c r="N127" s="35"/>
      <c r="O127" s="380"/>
      <c r="P127" s="380"/>
    </row>
    <row r="128" spans="1:16">
      <c r="A128" s="299">
        <f t="shared" si="30"/>
        <v>119</v>
      </c>
      <c r="B128" s="29" t="s">
        <v>80</v>
      </c>
      <c r="C128" s="27" t="s">
        <v>62</v>
      </c>
      <c r="D128" s="244" t="s">
        <v>65</v>
      </c>
      <c r="E128" s="35">
        <v>0.39</v>
      </c>
      <c r="F128" s="35">
        <v>2</v>
      </c>
      <c r="G128" s="35">
        <f t="shared" si="59"/>
        <v>2.39</v>
      </c>
      <c r="H128" s="23">
        <v>2158</v>
      </c>
      <c r="I128" s="15">
        <f t="shared" si="63"/>
        <v>5158</v>
      </c>
      <c r="J128" s="379">
        <f t="shared" si="64"/>
        <v>0.15</v>
      </c>
      <c r="K128" s="15">
        <f t="shared" si="65"/>
        <v>324</v>
      </c>
      <c r="M128" s="35"/>
      <c r="N128" s="35"/>
      <c r="O128" s="380"/>
      <c r="P128" s="380"/>
    </row>
    <row r="129" spans="1:20">
      <c r="A129" s="299">
        <f t="shared" si="30"/>
        <v>120</v>
      </c>
      <c r="B129" s="29" t="s">
        <v>80</v>
      </c>
      <c r="C129" s="27" t="s">
        <v>62</v>
      </c>
      <c r="D129" s="244" t="s">
        <v>66</v>
      </c>
      <c r="E129" s="35">
        <v>0.5</v>
      </c>
      <c r="F129" s="35">
        <v>2.58</v>
      </c>
      <c r="G129" s="35">
        <f t="shared" si="59"/>
        <v>3.08</v>
      </c>
      <c r="H129" s="23">
        <v>0</v>
      </c>
      <c r="I129" s="15">
        <f t="shared" si="63"/>
        <v>0</v>
      </c>
      <c r="J129" s="379">
        <f t="shared" si="64"/>
        <v>0.19</v>
      </c>
      <c r="K129" s="15">
        <f t="shared" si="65"/>
        <v>0</v>
      </c>
      <c r="M129" s="35"/>
      <c r="N129" s="35"/>
      <c r="O129" s="380"/>
      <c r="P129" s="380"/>
    </row>
    <row r="130" spans="1:20">
      <c r="A130" s="299">
        <f t="shared" si="30"/>
        <v>121</v>
      </c>
      <c r="B130" s="29" t="s">
        <v>80</v>
      </c>
      <c r="C130" s="27" t="s">
        <v>62</v>
      </c>
      <c r="D130" s="244" t="s">
        <v>67</v>
      </c>
      <c r="E130" s="35">
        <v>0.61</v>
      </c>
      <c r="F130" s="35">
        <v>3.15</v>
      </c>
      <c r="G130" s="35">
        <f t="shared" si="59"/>
        <v>3.76</v>
      </c>
      <c r="H130" s="23">
        <v>0</v>
      </c>
      <c r="I130" s="15">
        <f t="shared" si="63"/>
        <v>0</v>
      </c>
      <c r="J130" s="379">
        <f t="shared" si="64"/>
        <v>0.24</v>
      </c>
      <c r="K130" s="15">
        <f t="shared" si="65"/>
        <v>0</v>
      </c>
      <c r="M130" s="35"/>
      <c r="N130" s="35"/>
      <c r="O130" s="380"/>
      <c r="P130" s="380"/>
    </row>
    <row r="131" spans="1:20">
      <c r="A131" s="299">
        <f t="shared" si="30"/>
        <v>122</v>
      </c>
      <c r="B131" s="29" t="s">
        <v>80</v>
      </c>
      <c r="C131" s="27" t="s">
        <v>62</v>
      </c>
      <c r="D131" s="244" t="s">
        <v>68</v>
      </c>
      <c r="E131" s="35">
        <v>0.72</v>
      </c>
      <c r="F131" s="35">
        <v>3.72</v>
      </c>
      <c r="G131" s="35">
        <f t="shared" si="59"/>
        <v>4.4400000000000004</v>
      </c>
      <c r="H131" s="23">
        <v>0</v>
      </c>
      <c r="I131" s="15">
        <f t="shared" si="63"/>
        <v>0</v>
      </c>
      <c r="J131" s="379">
        <f t="shared" si="64"/>
        <v>0.28000000000000003</v>
      </c>
      <c r="K131" s="15">
        <f t="shared" si="65"/>
        <v>0</v>
      </c>
      <c r="M131" s="35"/>
      <c r="N131" s="35"/>
      <c r="O131" s="380"/>
      <c r="P131" s="380"/>
    </row>
    <row r="132" spans="1:20">
      <c r="A132" s="299">
        <f t="shared" si="30"/>
        <v>123</v>
      </c>
      <c r="B132" s="29" t="s">
        <v>80</v>
      </c>
      <c r="C132" s="27" t="s">
        <v>62</v>
      </c>
      <c r="D132" s="244" t="s">
        <v>69</v>
      </c>
      <c r="E132" s="35">
        <v>0.83</v>
      </c>
      <c r="F132" s="35">
        <v>4.3</v>
      </c>
      <c r="G132" s="35">
        <f t="shared" si="59"/>
        <v>5.13</v>
      </c>
      <c r="H132" s="23">
        <v>0</v>
      </c>
      <c r="I132" s="15">
        <f t="shared" si="63"/>
        <v>0</v>
      </c>
      <c r="J132" s="379">
        <f t="shared" si="64"/>
        <v>0.32</v>
      </c>
      <c r="K132" s="15">
        <f t="shared" si="65"/>
        <v>0</v>
      </c>
      <c r="M132" s="35"/>
      <c r="N132" s="35"/>
      <c r="O132" s="380"/>
      <c r="P132" s="380"/>
    </row>
    <row r="133" spans="1:20">
      <c r="A133" s="299">
        <f t="shared" si="30"/>
        <v>124</v>
      </c>
      <c r="B133" s="29" t="s">
        <v>80</v>
      </c>
      <c r="C133" s="27" t="s">
        <v>62</v>
      </c>
      <c r="D133" s="244" t="s">
        <v>70</v>
      </c>
      <c r="E133" s="35">
        <v>0.94</v>
      </c>
      <c r="F133" s="35">
        <v>4.87</v>
      </c>
      <c r="G133" s="35">
        <f t="shared" si="59"/>
        <v>5.8100000000000005</v>
      </c>
      <c r="H133" s="23">
        <v>0</v>
      </c>
      <c r="I133" s="15">
        <f t="shared" si="63"/>
        <v>0</v>
      </c>
      <c r="J133" s="379">
        <f t="shared" si="64"/>
        <v>0.36</v>
      </c>
      <c r="K133" s="15">
        <f t="shared" si="65"/>
        <v>0</v>
      </c>
      <c r="M133" s="35"/>
      <c r="N133" s="35"/>
      <c r="O133" s="380"/>
      <c r="P133" s="380"/>
    </row>
    <row r="134" spans="1:20">
      <c r="A134" s="299">
        <f t="shared" si="30"/>
        <v>125</v>
      </c>
      <c r="B134" s="29" t="s">
        <v>80</v>
      </c>
      <c r="C134" s="27" t="s">
        <v>62</v>
      </c>
      <c r="D134" s="244" t="s">
        <v>71</v>
      </c>
      <c r="E134" s="35">
        <v>1.06</v>
      </c>
      <c r="F134" s="35">
        <v>5.44</v>
      </c>
      <c r="G134" s="35">
        <f t="shared" si="59"/>
        <v>6.5</v>
      </c>
      <c r="H134" s="23">
        <v>0</v>
      </c>
      <c r="I134" s="15">
        <f t="shared" si="63"/>
        <v>0</v>
      </c>
      <c r="J134" s="379">
        <f t="shared" si="64"/>
        <v>0.41</v>
      </c>
      <c r="K134" s="15">
        <f t="shared" si="65"/>
        <v>0</v>
      </c>
      <c r="M134" s="35"/>
      <c r="N134" s="35"/>
      <c r="O134" s="380"/>
      <c r="P134" s="380"/>
    </row>
    <row r="135" spans="1:20">
      <c r="A135" s="299">
        <f t="shared" si="30"/>
        <v>126</v>
      </c>
      <c r="B135" s="29"/>
      <c r="C135" s="27"/>
      <c r="D135" s="244"/>
      <c r="E135" s="35"/>
      <c r="F135" s="35"/>
      <c r="G135" s="35"/>
      <c r="H135" s="23"/>
      <c r="I135" s="23"/>
      <c r="J135" s="379"/>
      <c r="K135" s="23"/>
      <c r="M135" s="35"/>
      <c r="N135" s="35"/>
      <c r="O135" s="380"/>
      <c r="P135" s="380"/>
    </row>
    <row r="136" spans="1:20">
      <c r="A136" s="299">
        <f t="shared" si="30"/>
        <v>127</v>
      </c>
      <c r="B136" s="14" t="s">
        <v>81</v>
      </c>
      <c r="C136" s="27"/>
      <c r="D136" s="244"/>
      <c r="E136" s="35"/>
      <c r="F136" s="35"/>
      <c r="G136" s="35"/>
      <c r="H136" s="23"/>
      <c r="I136" s="23"/>
      <c r="J136" s="379"/>
      <c r="K136" s="23"/>
      <c r="M136" s="35"/>
      <c r="N136" s="35"/>
      <c r="O136" s="380"/>
      <c r="P136" s="380"/>
    </row>
    <row r="137" spans="1:20">
      <c r="A137" s="299">
        <f t="shared" si="30"/>
        <v>128</v>
      </c>
      <c r="B137" s="29" t="s">
        <v>82</v>
      </c>
      <c r="C137" s="27" t="s">
        <v>83</v>
      </c>
      <c r="D137" s="244">
        <v>0</v>
      </c>
      <c r="E137" s="39">
        <v>2.8600000000000001E-3</v>
      </c>
      <c r="F137" s="39">
        <v>3.9829999999999997E-2</v>
      </c>
      <c r="G137" s="36">
        <f t="shared" ref="G137" si="66">SUM(E137:F137)</f>
        <v>4.2689999999999999E-2</v>
      </c>
      <c r="H137" s="23">
        <v>8507304</v>
      </c>
      <c r="I137" s="15">
        <f>ROUND($H137*G137,0)</f>
        <v>363177</v>
      </c>
      <c r="J137" s="381">
        <f>ROUND(+G137*$L$10,5)</f>
        <v>2.6800000000000001E-3</v>
      </c>
      <c r="K137" s="15">
        <f>ROUND($H137*J137,0)</f>
        <v>22800</v>
      </c>
      <c r="M137" s="35"/>
      <c r="N137" s="35"/>
      <c r="O137" s="382"/>
      <c r="P137" s="382"/>
      <c r="S137" s="380"/>
      <c r="T137" s="380"/>
    </row>
    <row r="138" spans="1:20">
      <c r="A138" s="299">
        <f t="shared" si="30"/>
        <v>129</v>
      </c>
      <c r="B138" s="29"/>
      <c r="C138" s="27"/>
      <c r="D138" s="244"/>
      <c r="E138" s="35"/>
      <c r="F138" s="35"/>
      <c r="G138" s="35"/>
      <c r="H138" s="23"/>
      <c r="I138" s="23"/>
      <c r="J138" s="379"/>
      <c r="K138" s="23"/>
      <c r="M138" s="35"/>
      <c r="N138" s="35"/>
    </row>
    <row r="139" spans="1:20">
      <c r="A139" s="299">
        <f t="shared" si="30"/>
        <v>130</v>
      </c>
      <c r="B139" s="14" t="s">
        <v>84</v>
      </c>
      <c r="C139" s="27"/>
      <c r="D139" s="244"/>
      <c r="E139" s="35"/>
      <c r="F139" s="35"/>
      <c r="G139" s="35"/>
      <c r="H139" s="23"/>
      <c r="I139" s="23"/>
      <c r="J139" s="379"/>
      <c r="K139" s="23"/>
      <c r="M139" s="35"/>
      <c r="N139" s="35"/>
    </row>
    <row r="140" spans="1:20">
      <c r="A140" s="299">
        <f t="shared" si="30"/>
        <v>131</v>
      </c>
      <c r="B140" s="17" t="s">
        <v>85</v>
      </c>
      <c r="C140" s="27" t="s">
        <v>18</v>
      </c>
      <c r="D140" s="244">
        <v>70</v>
      </c>
      <c r="E140" s="35">
        <v>0.26</v>
      </c>
      <c r="F140" s="35">
        <v>1.34</v>
      </c>
      <c r="G140" s="35">
        <f t="shared" ref="G140:G145" si="67">SUM(E140:F140)</f>
        <v>1.6</v>
      </c>
      <c r="H140" s="23">
        <v>806</v>
      </c>
      <c r="I140" s="15">
        <f t="shared" ref="I140:I145" si="68">ROUND($H140*G140,0)</f>
        <v>1290</v>
      </c>
      <c r="J140" s="379">
        <f t="shared" ref="J140:J145" si="69">ROUND(+G140*$L$10,2)</f>
        <v>0.1</v>
      </c>
      <c r="K140" s="15">
        <f t="shared" ref="K140:K145" si="70">ROUND($H140*J140,0)</f>
        <v>81</v>
      </c>
      <c r="M140" s="35"/>
      <c r="N140" s="35"/>
      <c r="O140" s="380"/>
      <c r="P140" s="380"/>
    </row>
    <row r="141" spans="1:20">
      <c r="A141" s="299">
        <f t="shared" si="30"/>
        <v>132</v>
      </c>
      <c r="B141" s="29" t="str">
        <f>+B140</f>
        <v>58E &amp; 59E - Directional</v>
      </c>
      <c r="C141" s="27" t="s">
        <v>18</v>
      </c>
      <c r="D141" s="244">
        <v>100</v>
      </c>
      <c r="E141" s="35">
        <v>0.37</v>
      </c>
      <c r="F141" s="35">
        <v>1.91</v>
      </c>
      <c r="G141" s="35">
        <f t="shared" si="67"/>
        <v>2.2799999999999998</v>
      </c>
      <c r="H141" s="23">
        <v>130</v>
      </c>
      <c r="I141" s="15">
        <f t="shared" si="68"/>
        <v>296</v>
      </c>
      <c r="J141" s="379">
        <f t="shared" si="69"/>
        <v>0.14000000000000001</v>
      </c>
      <c r="K141" s="15">
        <f t="shared" si="70"/>
        <v>18</v>
      </c>
      <c r="M141" s="35"/>
      <c r="N141" s="35"/>
      <c r="O141" s="380"/>
      <c r="P141" s="380"/>
    </row>
    <row r="142" spans="1:20">
      <c r="A142" s="299">
        <f t="shared" si="30"/>
        <v>133</v>
      </c>
      <c r="B142" s="29" t="str">
        <f>+B141</f>
        <v>58E &amp; 59E - Directional</v>
      </c>
      <c r="C142" s="27" t="s">
        <v>18</v>
      </c>
      <c r="D142" s="244">
        <v>150</v>
      </c>
      <c r="E142" s="35">
        <v>0.56000000000000005</v>
      </c>
      <c r="F142" s="35">
        <v>2.86</v>
      </c>
      <c r="G142" s="35">
        <f t="shared" si="67"/>
        <v>3.42</v>
      </c>
      <c r="H142" s="23">
        <v>1937</v>
      </c>
      <c r="I142" s="15">
        <f t="shared" si="68"/>
        <v>6625</v>
      </c>
      <c r="J142" s="379">
        <f t="shared" si="69"/>
        <v>0.21</v>
      </c>
      <c r="K142" s="15">
        <f t="shared" si="70"/>
        <v>407</v>
      </c>
      <c r="M142" s="35"/>
      <c r="N142" s="35"/>
      <c r="O142" s="380"/>
      <c r="P142" s="380"/>
    </row>
    <row r="143" spans="1:20">
      <c r="A143" s="299">
        <f t="shared" si="30"/>
        <v>134</v>
      </c>
      <c r="B143" s="29" t="str">
        <f>+B142</f>
        <v>58E &amp; 59E - Directional</v>
      </c>
      <c r="C143" s="27" t="s">
        <v>18</v>
      </c>
      <c r="D143" s="244">
        <v>200</v>
      </c>
      <c r="E143" s="35">
        <v>0.74</v>
      </c>
      <c r="F143" s="35">
        <v>3.82</v>
      </c>
      <c r="G143" s="35">
        <f t="shared" si="67"/>
        <v>4.5599999999999996</v>
      </c>
      <c r="H143" s="23">
        <v>3302</v>
      </c>
      <c r="I143" s="15">
        <f t="shared" si="68"/>
        <v>15057</v>
      </c>
      <c r="J143" s="379">
        <f t="shared" si="69"/>
        <v>0.28999999999999998</v>
      </c>
      <c r="K143" s="15">
        <f t="shared" si="70"/>
        <v>958</v>
      </c>
      <c r="M143" s="35"/>
      <c r="N143" s="35"/>
      <c r="O143" s="380"/>
      <c r="P143" s="380"/>
    </row>
    <row r="144" spans="1:20">
      <c r="A144" s="299">
        <f t="shared" si="30"/>
        <v>135</v>
      </c>
      <c r="B144" s="29" t="str">
        <f>+B143</f>
        <v>58E &amp; 59E - Directional</v>
      </c>
      <c r="C144" s="27" t="s">
        <v>18</v>
      </c>
      <c r="D144" s="244">
        <v>250</v>
      </c>
      <c r="E144" s="35">
        <v>0.93</v>
      </c>
      <c r="F144" s="35">
        <v>4.7699999999999996</v>
      </c>
      <c r="G144" s="35">
        <f t="shared" si="67"/>
        <v>5.6999999999999993</v>
      </c>
      <c r="H144" s="23">
        <v>481</v>
      </c>
      <c r="I144" s="15">
        <f t="shared" si="68"/>
        <v>2742</v>
      </c>
      <c r="J144" s="379">
        <f t="shared" si="69"/>
        <v>0.36</v>
      </c>
      <c r="K144" s="15">
        <f t="shared" si="70"/>
        <v>173</v>
      </c>
      <c r="M144" s="35"/>
      <c r="N144" s="35"/>
      <c r="O144" s="380"/>
      <c r="P144" s="380"/>
    </row>
    <row r="145" spans="1:16">
      <c r="A145" s="299">
        <f t="shared" ref="A145:A176" si="71">+A144+1</f>
        <v>136</v>
      </c>
      <c r="B145" s="29" t="str">
        <f>+B144</f>
        <v>58E &amp; 59E - Directional</v>
      </c>
      <c r="C145" s="27" t="s">
        <v>18</v>
      </c>
      <c r="D145" s="244">
        <v>400</v>
      </c>
      <c r="E145" s="35">
        <v>1.48</v>
      </c>
      <c r="F145" s="35">
        <v>7.64</v>
      </c>
      <c r="G145" s="35">
        <f t="shared" si="67"/>
        <v>9.1199999999999992</v>
      </c>
      <c r="H145" s="23">
        <v>4329</v>
      </c>
      <c r="I145" s="15">
        <f t="shared" si="68"/>
        <v>39480</v>
      </c>
      <c r="J145" s="379">
        <f t="shared" si="69"/>
        <v>0.56999999999999995</v>
      </c>
      <c r="K145" s="15">
        <f t="shared" si="70"/>
        <v>2468</v>
      </c>
      <c r="M145" s="35"/>
      <c r="N145" s="35"/>
      <c r="O145" s="380"/>
      <c r="P145" s="380"/>
    </row>
    <row r="146" spans="1:16">
      <c r="A146" s="299">
        <f t="shared" si="71"/>
        <v>137</v>
      </c>
      <c r="B146" s="29"/>
      <c r="C146" s="27"/>
      <c r="D146" s="244"/>
      <c r="E146" s="35"/>
      <c r="F146" s="35"/>
      <c r="G146" s="35"/>
      <c r="H146" s="23"/>
      <c r="I146" s="23"/>
      <c r="J146" s="379"/>
      <c r="K146" s="23"/>
      <c r="M146" s="35"/>
      <c r="N146" s="35"/>
      <c r="O146" s="380"/>
      <c r="P146" s="380"/>
    </row>
    <row r="147" spans="1:16">
      <c r="A147" s="299">
        <f t="shared" si="71"/>
        <v>138</v>
      </c>
      <c r="B147" s="17" t="s">
        <v>86</v>
      </c>
      <c r="C147" s="27" t="s">
        <v>18</v>
      </c>
      <c r="D147" s="244">
        <v>100</v>
      </c>
      <c r="E147" s="35">
        <v>0.37</v>
      </c>
      <c r="F147" s="35">
        <v>1.91</v>
      </c>
      <c r="G147" s="35">
        <f t="shared" ref="G147:G151" si="72">SUM(E147:F147)</f>
        <v>2.2799999999999998</v>
      </c>
      <c r="H147" s="23">
        <v>0</v>
      </c>
      <c r="I147" s="15">
        <f t="shared" ref="I147:I151" si="73">ROUND($H147*G147,0)</f>
        <v>0</v>
      </c>
      <c r="J147" s="379">
        <f t="shared" ref="J147:J151" si="74">ROUND(+G147*$L$10,2)</f>
        <v>0.14000000000000001</v>
      </c>
      <c r="K147" s="15">
        <f t="shared" ref="K147:K151" si="75">ROUND($H147*J147,0)</f>
        <v>0</v>
      </c>
      <c r="M147" s="35"/>
      <c r="N147" s="35"/>
      <c r="O147" s="380"/>
      <c r="P147" s="380"/>
    </row>
    <row r="148" spans="1:16">
      <c r="A148" s="299">
        <f t="shared" si="71"/>
        <v>139</v>
      </c>
      <c r="B148" s="29" t="str">
        <f>B147</f>
        <v>58E &amp; 59E - Horizontal</v>
      </c>
      <c r="C148" s="27" t="s">
        <v>18</v>
      </c>
      <c r="D148" s="244">
        <v>150</v>
      </c>
      <c r="E148" s="35">
        <v>0.56000000000000005</v>
      </c>
      <c r="F148" s="35">
        <v>2.86</v>
      </c>
      <c r="G148" s="35">
        <f t="shared" si="72"/>
        <v>3.42</v>
      </c>
      <c r="H148" s="23">
        <v>156</v>
      </c>
      <c r="I148" s="15">
        <f t="shared" si="73"/>
        <v>534</v>
      </c>
      <c r="J148" s="379">
        <f t="shared" si="74"/>
        <v>0.21</v>
      </c>
      <c r="K148" s="15">
        <f t="shared" si="75"/>
        <v>33</v>
      </c>
      <c r="M148" s="35"/>
      <c r="N148" s="35"/>
      <c r="O148" s="380"/>
      <c r="P148" s="380"/>
    </row>
    <row r="149" spans="1:16">
      <c r="A149" s="299">
        <f t="shared" si="71"/>
        <v>140</v>
      </c>
      <c r="B149" s="29" t="str">
        <f>B148</f>
        <v>58E &amp; 59E - Horizontal</v>
      </c>
      <c r="C149" s="27" t="s">
        <v>18</v>
      </c>
      <c r="D149" s="244">
        <v>200</v>
      </c>
      <c r="E149" s="35">
        <v>0.74</v>
      </c>
      <c r="F149" s="35">
        <v>3.82</v>
      </c>
      <c r="G149" s="35">
        <f t="shared" si="72"/>
        <v>4.5599999999999996</v>
      </c>
      <c r="H149" s="23">
        <v>117</v>
      </c>
      <c r="I149" s="15">
        <f t="shared" si="73"/>
        <v>534</v>
      </c>
      <c r="J149" s="379">
        <f t="shared" si="74"/>
        <v>0.28999999999999998</v>
      </c>
      <c r="K149" s="15">
        <f t="shared" si="75"/>
        <v>34</v>
      </c>
      <c r="M149" s="35"/>
      <c r="N149" s="35"/>
      <c r="O149" s="380"/>
      <c r="P149" s="380"/>
    </row>
    <row r="150" spans="1:16">
      <c r="A150" s="299">
        <f t="shared" si="71"/>
        <v>141</v>
      </c>
      <c r="B150" s="29" t="str">
        <f>B149</f>
        <v>58E &amp; 59E - Horizontal</v>
      </c>
      <c r="C150" s="27" t="s">
        <v>18</v>
      </c>
      <c r="D150" s="244">
        <v>250</v>
      </c>
      <c r="E150" s="35">
        <v>0.93</v>
      </c>
      <c r="F150" s="35">
        <v>4.7699999999999996</v>
      </c>
      <c r="G150" s="35">
        <f t="shared" si="72"/>
        <v>5.6999999999999993</v>
      </c>
      <c r="H150" s="23">
        <v>390</v>
      </c>
      <c r="I150" s="15">
        <f t="shared" si="73"/>
        <v>2223</v>
      </c>
      <c r="J150" s="379">
        <f t="shared" si="74"/>
        <v>0.36</v>
      </c>
      <c r="K150" s="15">
        <f t="shared" si="75"/>
        <v>140</v>
      </c>
      <c r="M150" s="35"/>
      <c r="N150" s="35"/>
      <c r="O150" s="380"/>
      <c r="P150" s="380"/>
    </row>
    <row r="151" spans="1:16">
      <c r="A151" s="299">
        <f t="shared" si="71"/>
        <v>142</v>
      </c>
      <c r="B151" s="29" t="str">
        <f>B150</f>
        <v>58E &amp; 59E - Horizontal</v>
      </c>
      <c r="C151" s="27" t="s">
        <v>18</v>
      </c>
      <c r="D151" s="244">
        <v>400</v>
      </c>
      <c r="E151" s="35">
        <v>1.48</v>
      </c>
      <c r="F151" s="35">
        <v>7.64</v>
      </c>
      <c r="G151" s="35">
        <f t="shared" si="72"/>
        <v>9.1199999999999992</v>
      </c>
      <c r="H151" s="23">
        <v>637</v>
      </c>
      <c r="I151" s="15">
        <f t="shared" si="73"/>
        <v>5809</v>
      </c>
      <c r="J151" s="379">
        <f t="shared" si="74"/>
        <v>0.56999999999999995</v>
      </c>
      <c r="K151" s="15">
        <f t="shared" si="75"/>
        <v>363</v>
      </c>
      <c r="M151" s="35"/>
      <c r="N151" s="35"/>
      <c r="O151" s="380"/>
      <c r="P151" s="380"/>
    </row>
    <row r="152" spans="1:16">
      <c r="A152" s="299">
        <f t="shared" si="71"/>
        <v>143</v>
      </c>
      <c r="B152" s="29"/>
      <c r="C152" s="27"/>
      <c r="D152" s="244"/>
      <c r="E152" s="35"/>
      <c r="F152" s="35"/>
      <c r="H152" s="23"/>
      <c r="I152" s="23"/>
      <c r="J152" s="379"/>
      <c r="K152" s="23"/>
      <c r="M152" s="35"/>
      <c r="N152" s="35"/>
      <c r="O152" s="380"/>
      <c r="P152" s="380"/>
    </row>
    <row r="153" spans="1:16">
      <c r="A153" s="299">
        <f t="shared" si="71"/>
        <v>144</v>
      </c>
      <c r="B153" s="29" t="str">
        <f>B141</f>
        <v>58E &amp; 59E - Directional</v>
      </c>
      <c r="C153" s="27" t="s">
        <v>74</v>
      </c>
      <c r="D153" s="244">
        <v>175</v>
      </c>
      <c r="E153" s="35">
        <v>0.65</v>
      </c>
      <c r="F153" s="35">
        <v>3.34</v>
      </c>
      <c r="G153" s="35">
        <f t="shared" ref="G153:G156" si="76">SUM(E153:F153)</f>
        <v>3.9899999999999998</v>
      </c>
      <c r="H153" s="23">
        <v>39</v>
      </c>
      <c r="I153" s="15">
        <f t="shared" ref="I153:I156" si="77">ROUND($H153*G153,0)</f>
        <v>156</v>
      </c>
      <c r="J153" s="379">
        <f t="shared" ref="J153:J156" si="78">ROUND(+G153*$L$10,2)</f>
        <v>0.25</v>
      </c>
      <c r="K153" s="15">
        <f t="shared" ref="K153:K156" si="79">ROUND($H153*J153,0)</f>
        <v>10</v>
      </c>
      <c r="M153" s="35"/>
      <c r="N153" s="35"/>
      <c r="O153" s="380"/>
      <c r="P153" s="380"/>
    </row>
    <row r="154" spans="1:16">
      <c r="A154" s="299">
        <f t="shared" si="71"/>
        <v>145</v>
      </c>
      <c r="B154" s="29" t="str">
        <f>B153</f>
        <v>58E &amp; 59E - Directional</v>
      </c>
      <c r="C154" s="27" t="s">
        <v>74</v>
      </c>
      <c r="D154" s="244">
        <v>250</v>
      </c>
      <c r="E154" s="35">
        <v>0.93</v>
      </c>
      <c r="F154" s="35">
        <v>4.7699999999999996</v>
      </c>
      <c r="G154" s="35">
        <f t="shared" si="76"/>
        <v>5.6999999999999993</v>
      </c>
      <c r="H154" s="23">
        <v>221</v>
      </c>
      <c r="I154" s="15">
        <f t="shared" si="77"/>
        <v>1260</v>
      </c>
      <c r="J154" s="379">
        <f t="shared" si="78"/>
        <v>0.36</v>
      </c>
      <c r="K154" s="15">
        <f t="shared" si="79"/>
        <v>80</v>
      </c>
      <c r="M154" s="35"/>
      <c r="N154" s="35"/>
      <c r="O154" s="380"/>
      <c r="P154" s="380"/>
    </row>
    <row r="155" spans="1:16">
      <c r="A155" s="299">
        <f t="shared" si="71"/>
        <v>146</v>
      </c>
      <c r="B155" s="29" t="str">
        <f>B154</f>
        <v>58E &amp; 59E - Directional</v>
      </c>
      <c r="C155" s="27" t="s">
        <v>74</v>
      </c>
      <c r="D155" s="244">
        <v>400</v>
      </c>
      <c r="E155" s="35">
        <v>1.48</v>
      </c>
      <c r="F155" s="35">
        <v>7.64</v>
      </c>
      <c r="G155" s="35">
        <f t="shared" si="76"/>
        <v>9.1199999999999992</v>
      </c>
      <c r="H155" s="23">
        <v>1014</v>
      </c>
      <c r="I155" s="15">
        <f t="shared" si="77"/>
        <v>9248</v>
      </c>
      <c r="J155" s="379">
        <f t="shared" si="78"/>
        <v>0.56999999999999995</v>
      </c>
      <c r="K155" s="15">
        <f t="shared" si="79"/>
        <v>578</v>
      </c>
      <c r="M155" s="35"/>
      <c r="N155" s="35"/>
      <c r="O155" s="380"/>
      <c r="P155" s="380"/>
    </row>
    <row r="156" spans="1:16">
      <c r="A156" s="299">
        <f t="shared" si="71"/>
        <v>147</v>
      </c>
      <c r="B156" s="29" t="str">
        <f>B155</f>
        <v>58E &amp; 59E - Directional</v>
      </c>
      <c r="C156" s="27" t="s">
        <v>74</v>
      </c>
      <c r="D156" s="244">
        <v>1000</v>
      </c>
      <c r="E156" s="35">
        <v>3.7</v>
      </c>
      <c r="F156" s="35">
        <v>19.09</v>
      </c>
      <c r="G156" s="35">
        <f t="shared" si="76"/>
        <v>22.79</v>
      </c>
      <c r="H156" s="23">
        <v>1495</v>
      </c>
      <c r="I156" s="15">
        <f t="shared" si="77"/>
        <v>34071</v>
      </c>
      <c r="J156" s="379">
        <f t="shared" si="78"/>
        <v>1.43</v>
      </c>
      <c r="K156" s="15">
        <f t="shared" si="79"/>
        <v>2138</v>
      </c>
      <c r="M156" s="35"/>
      <c r="N156" s="35"/>
      <c r="O156" s="380"/>
      <c r="P156" s="380"/>
    </row>
    <row r="157" spans="1:16">
      <c r="A157" s="299">
        <f t="shared" si="71"/>
        <v>148</v>
      </c>
      <c r="B157" s="29"/>
      <c r="C157" s="27"/>
      <c r="D157" s="244"/>
      <c r="E157" s="35"/>
      <c r="F157" s="35"/>
      <c r="H157" s="23"/>
      <c r="I157" s="23"/>
      <c r="J157" s="379"/>
      <c r="K157" s="23"/>
      <c r="M157" s="35"/>
      <c r="N157" s="35"/>
      <c r="O157" s="380"/>
      <c r="P157" s="380"/>
    </row>
    <row r="158" spans="1:16">
      <c r="A158" s="299">
        <f t="shared" si="71"/>
        <v>149</v>
      </c>
      <c r="B158" s="29" t="str">
        <f>B147</f>
        <v>58E &amp; 59E - Horizontal</v>
      </c>
      <c r="C158" s="27" t="s">
        <v>74</v>
      </c>
      <c r="D158" s="244">
        <v>250</v>
      </c>
      <c r="E158" s="35">
        <v>0.93</v>
      </c>
      <c r="F158" s="35">
        <v>4.7699999999999996</v>
      </c>
      <c r="G158" s="35">
        <f t="shared" ref="G158:G159" si="80">SUM(E158:F158)</f>
        <v>5.6999999999999993</v>
      </c>
      <c r="H158" s="23">
        <v>117</v>
      </c>
      <c r="I158" s="15">
        <f t="shared" ref="I158:I159" si="81">ROUND($H158*G158,0)</f>
        <v>667</v>
      </c>
      <c r="J158" s="379">
        <f t="shared" ref="J158:J159" si="82">ROUND(+G158*$L$10,2)</f>
        <v>0.36</v>
      </c>
      <c r="K158" s="15">
        <f t="shared" ref="K158:K159" si="83">ROUND($H158*J158,0)</f>
        <v>42</v>
      </c>
      <c r="M158" s="35"/>
      <c r="N158" s="35"/>
      <c r="O158" s="380"/>
      <c r="P158" s="380"/>
    </row>
    <row r="159" spans="1:16">
      <c r="A159" s="299">
        <f t="shared" si="71"/>
        <v>150</v>
      </c>
      <c r="B159" s="29" t="str">
        <f>B158</f>
        <v>58E &amp; 59E - Horizontal</v>
      </c>
      <c r="C159" s="27" t="s">
        <v>74</v>
      </c>
      <c r="D159" s="244">
        <v>400</v>
      </c>
      <c r="E159" s="35">
        <v>1.48</v>
      </c>
      <c r="F159" s="35">
        <v>7.64</v>
      </c>
      <c r="G159" s="35">
        <f t="shared" si="80"/>
        <v>9.1199999999999992</v>
      </c>
      <c r="H159" s="23">
        <v>507</v>
      </c>
      <c r="I159" s="15">
        <f t="shared" si="81"/>
        <v>4624</v>
      </c>
      <c r="J159" s="379">
        <f t="shared" si="82"/>
        <v>0.56999999999999995</v>
      </c>
      <c r="K159" s="15">
        <f t="shared" si="83"/>
        <v>289</v>
      </c>
      <c r="M159" s="35"/>
      <c r="N159" s="35"/>
      <c r="O159" s="380"/>
      <c r="P159" s="380"/>
    </row>
    <row r="160" spans="1:16">
      <c r="A160" s="299">
        <f t="shared" si="71"/>
        <v>151</v>
      </c>
      <c r="B160" s="29"/>
      <c r="C160" s="27"/>
      <c r="D160" s="244"/>
      <c r="E160" s="35"/>
      <c r="F160" s="35"/>
      <c r="H160" s="23"/>
      <c r="I160" s="23"/>
      <c r="J160" s="379"/>
      <c r="K160" s="23"/>
      <c r="M160" s="35"/>
      <c r="N160" s="35"/>
      <c r="O160" s="380"/>
      <c r="P160" s="380"/>
    </row>
    <row r="161" spans="1:16">
      <c r="A161" s="299">
        <f t="shared" si="71"/>
        <v>152</v>
      </c>
      <c r="B161" s="249" t="s">
        <v>87</v>
      </c>
      <c r="C161" s="246" t="s">
        <v>62</v>
      </c>
      <c r="D161" s="247" t="s">
        <v>314</v>
      </c>
      <c r="E161" s="35">
        <v>0.06</v>
      </c>
      <c r="F161" s="35">
        <v>0.28999999999999998</v>
      </c>
      <c r="G161" s="35">
        <f t="shared" ref="G161" si="84">SUM(E161:F161)</f>
        <v>0.35</v>
      </c>
      <c r="H161" s="23">
        <v>0</v>
      </c>
      <c r="I161" s="15">
        <f t="shared" ref="I161" si="85">ROUND($H161*G161,0)</f>
        <v>0</v>
      </c>
      <c r="J161" s="379">
        <f t="shared" ref="J161" si="86">ROUND(+G161*$L$10,2)</f>
        <v>0.02</v>
      </c>
      <c r="K161" s="15">
        <f t="shared" ref="K161" si="87">ROUND($H161*J161,0)</f>
        <v>0</v>
      </c>
      <c r="M161" s="35"/>
      <c r="N161" s="35"/>
      <c r="O161" s="380"/>
      <c r="P161" s="380"/>
    </row>
    <row r="162" spans="1:16">
      <c r="A162" s="299">
        <f t="shared" si="71"/>
        <v>153</v>
      </c>
      <c r="B162" s="29" t="s">
        <v>87</v>
      </c>
      <c r="C162" s="27" t="s">
        <v>62</v>
      </c>
      <c r="D162" s="244" t="s">
        <v>63</v>
      </c>
      <c r="E162" s="35">
        <v>0.17</v>
      </c>
      <c r="F162" s="35">
        <v>0.86</v>
      </c>
      <c r="G162" s="35">
        <f t="shared" ref="G162:G176" si="88">SUM(E162:F162)</f>
        <v>1.03</v>
      </c>
      <c r="H162" s="23">
        <v>39</v>
      </c>
      <c r="I162" s="15">
        <f t="shared" ref="I162:I176" si="89">ROUND($H162*G162,0)</f>
        <v>40</v>
      </c>
      <c r="J162" s="379">
        <f t="shared" ref="J162:J176" si="90">ROUND(+G162*$L$10,2)</f>
        <v>0.06</v>
      </c>
      <c r="K162" s="15">
        <f t="shared" ref="K162:K176" si="91">ROUND($H162*J162,0)</f>
        <v>2</v>
      </c>
      <c r="M162" s="35"/>
      <c r="N162" s="35"/>
      <c r="O162" s="380"/>
      <c r="P162" s="380"/>
    </row>
    <row r="163" spans="1:16">
      <c r="A163" s="299">
        <f t="shared" si="71"/>
        <v>154</v>
      </c>
      <c r="B163" s="29" t="str">
        <f t="shared" ref="B163:B176" si="92">B162</f>
        <v>58E &amp; 59E</v>
      </c>
      <c r="C163" s="27" t="s">
        <v>62</v>
      </c>
      <c r="D163" s="244" t="s">
        <v>64</v>
      </c>
      <c r="E163" s="35">
        <v>0.28000000000000003</v>
      </c>
      <c r="F163" s="35">
        <v>1.43</v>
      </c>
      <c r="G163" s="35">
        <f t="shared" si="88"/>
        <v>1.71</v>
      </c>
      <c r="H163" s="23">
        <v>858</v>
      </c>
      <c r="I163" s="15">
        <f t="shared" si="89"/>
        <v>1467</v>
      </c>
      <c r="J163" s="379">
        <f t="shared" si="90"/>
        <v>0.11</v>
      </c>
      <c r="K163" s="15">
        <f t="shared" si="91"/>
        <v>94</v>
      </c>
      <c r="M163" s="35"/>
      <c r="N163" s="35"/>
      <c r="O163" s="380"/>
      <c r="P163" s="380"/>
    </row>
    <row r="164" spans="1:16">
      <c r="A164" s="299">
        <f t="shared" si="71"/>
        <v>155</v>
      </c>
      <c r="B164" s="29" t="str">
        <f t="shared" si="92"/>
        <v>58E &amp; 59E</v>
      </c>
      <c r="C164" s="27" t="s">
        <v>62</v>
      </c>
      <c r="D164" s="244" t="s">
        <v>65</v>
      </c>
      <c r="E164" s="35">
        <v>0.39</v>
      </c>
      <c r="F164" s="35">
        <v>2</v>
      </c>
      <c r="G164" s="35">
        <f t="shared" si="88"/>
        <v>2.39</v>
      </c>
      <c r="H164" s="23">
        <v>195</v>
      </c>
      <c r="I164" s="15">
        <f t="shared" si="89"/>
        <v>466</v>
      </c>
      <c r="J164" s="379">
        <f t="shared" si="90"/>
        <v>0.15</v>
      </c>
      <c r="K164" s="15">
        <f t="shared" si="91"/>
        <v>29</v>
      </c>
      <c r="M164" s="35"/>
      <c r="N164" s="35"/>
      <c r="O164" s="380"/>
      <c r="P164" s="380"/>
    </row>
    <row r="165" spans="1:16">
      <c r="A165" s="299">
        <f t="shared" si="71"/>
        <v>156</v>
      </c>
      <c r="B165" s="29" t="str">
        <f t="shared" si="92"/>
        <v>58E &amp; 59E</v>
      </c>
      <c r="C165" s="27" t="s">
        <v>62</v>
      </c>
      <c r="D165" s="244" t="s">
        <v>66</v>
      </c>
      <c r="E165" s="35">
        <v>0.5</v>
      </c>
      <c r="F165" s="35">
        <v>2.58</v>
      </c>
      <c r="G165" s="35">
        <f t="shared" si="88"/>
        <v>3.08</v>
      </c>
      <c r="H165" s="23">
        <v>1768</v>
      </c>
      <c r="I165" s="15">
        <f t="shared" si="89"/>
        <v>5445</v>
      </c>
      <c r="J165" s="379">
        <f t="shared" si="90"/>
        <v>0.19</v>
      </c>
      <c r="K165" s="15">
        <f t="shared" si="91"/>
        <v>336</v>
      </c>
      <c r="M165" s="35"/>
      <c r="N165" s="35"/>
      <c r="O165" s="380"/>
      <c r="P165" s="380"/>
    </row>
    <row r="166" spans="1:16">
      <c r="A166" s="299">
        <f t="shared" si="71"/>
        <v>157</v>
      </c>
      <c r="B166" s="29" t="str">
        <f t="shared" si="92"/>
        <v>58E &amp; 59E</v>
      </c>
      <c r="C166" s="27" t="s">
        <v>62</v>
      </c>
      <c r="D166" s="244" t="s">
        <v>67</v>
      </c>
      <c r="E166" s="35">
        <v>0.61</v>
      </c>
      <c r="F166" s="35">
        <v>3.15</v>
      </c>
      <c r="G166" s="35">
        <f t="shared" si="88"/>
        <v>3.76</v>
      </c>
      <c r="H166" s="23">
        <v>234</v>
      </c>
      <c r="I166" s="15">
        <f t="shared" si="89"/>
        <v>880</v>
      </c>
      <c r="J166" s="379">
        <f t="shared" si="90"/>
        <v>0.24</v>
      </c>
      <c r="K166" s="15">
        <f t="shared" si="91"/>
        <v>56</v>
      </c>
      <c r="M166" s="35"/>
      <c r="N166" s="35"/>
      <c r="O166" s="380"/>
      <c r="P166" s="380"/>
    </row>
    <row r="167" spans="1:16">
      <c r="A167" s="299">
        <f t="shared" si="71"/>
        <v>158</v>
      </c>
      <c r="B167" s="29" t="str">
        <f t="shared" si="92"/>
        <v>58E &amp; 59E</v>
      </c>
      <c r="C167" s="27" t="s">
        <v>62</v>
      </c>
      <c r="D167" s="244" t="s">
        <v>68</v>
      </c>
      <c r="E167" s="35">
        <v>0.72</v>
      </c>
      <c r="F167" s="35">
        <v>3.72</v>
      </c>
      <c r="G167" s="35">
        <f t="shared" si="88"/>
        <v>4.4400000000000004</v>
      </c>
      <c r="H167" s="23">
        <v>0</v>
      </c>
      <c r="I167" s="15">
        <f t="shared" si="89"/>
        <v>0</v>
      </c>
      <c r="J167" s="379">
        <f t="shared" si="90"/>
        <v>0.28000000000000003</v>
      </c>
      <c r="K167" s="15">
        <f t="shared" si="91"/>
        <v>0</v>
      </c>
      <c r="M167" s="35"/>
      <c r="N167" s="35"/>
      <c r="O167" s="380"/>
      <c r="P167" s="380"/>
    </row>
    <row r="168" spans="1:16">
      <c r="A168" s="299">
        <f t="shared" si="71"/>
        <v>159</v>
      </c>
      <c r="B168" s="29" t="str">
        <f t="shared" si="92"/>
        <v>58E &amp; 59E</v>
      </c>
      <c r="C168" s="27" t="s">
        <v>62</v>
      </c>
      <c r="D168" s="244" t="s">
        <v>69</v>
      </c>
      <c r="E168" s="35">
        <v>0.83</v>
      </c>
      <c r="F168" s="35">
        <v>4.3</v>
      </c>
      <c r="G168" s="35">
        <f t="shared" si="88"/>
        <v>5.13</v>
      </c>
      <c r="H168" s="23">
        <v>195</v>
      </c>
      <c r="I168" s="15">
        <f t="shared" si="89"/>
        <v>1000</v>
      </c>
      <c r="J168" s="379">
        <f t="shared" si="90"/>
        <v>0.32</v>
      </c>
      <c r="K168" s="15">
        <f t="shared" si="91"/>
        <v>62</v>
      </c>
      <c r="M168" s="35"/>
      <c r="N168" s="35"/>
      <c r="O168" s="380"/>
      <c r="P168" s="380"/>
    </row>
    <row r="169" spans="1:16">
      <c r="A169" s="299">
        <f t="shared" si="71"/>
        <v>160</v>
      </c>
      <c r="B169" s="29" t="str">
        <f t="shared" si="92"/>
        <v>58E &amp; 59E</v>
      </c>
      <c r="C169" s="27" t="s">
        <v>62</v>
      </c>
      <c r="D169" s="244" t="s">
        <v>70</v>
      </c>
      <c r="E169" s="35">
        <v>0.94</v>
      </c>
      <c r="F169" s="35">
        <v>4.87</v>
      </c>
      <c r="G169" s="35">
        <f t="shared" si="88"/>
        <v>5.8100000000000005</v>
      </c>
      <c r="H169" s="23">
        <v>286</v>
      </c>
      <c r="I169" s="15">
        <f t="shared" si="89"/>
        <v>1662</v>
      </c>
      <c r="J169" s="379">
        <f t="shared" si="90"/>
        <v>0.36</v>
      </c>
      <c r="K169" s="15">
        <f t="shared" si="91"/>
        <v>103</v>
      </c>
      <c r="M169" s="35"/>
      <c r="N169" s="35"/>
      <c r="O169" s="380"/>
      <c r="P169" s="380"/>
    </row>
    <row r="170" spans="1:16">
      <c r="A170" s="299">
        <f t="shared" si="71"/>
        <v>161</v>
      </c>
      <c r="B170" s="29" t="str">
        <f t="shared" si="92"/>
        <v>58E &amp; 59E</v>
      </c>
      <c r="C170" s="27" t="s">
        <v>62</v>
      </c>
      <c r="D170" s="244" t="s">
        <v>71</v>
      </c>
      <c r="E170" s="35">
        <v>1.06</v>
      </c>
      <c r="F170" s="35">
        <v>5.44</v>
      </c>
      <c r="G170" s="35">
        <f t="shared" si="88"/>
        <v>6.5</v>
      </c>
      <c r="H170" s="23">
        <v>0</v>
      </c>
      <c r="I170" s="15">
        <f t="shared" si="89"/>
        <v>0</v>
      </c>
      <c r="J170" s="379">
        <f t="shared" si="90"/>
        <v>0.41</v>
      </c>
      <c r="K170" s="15">
        <f t="shared" si="91"/>
        <v>0</v>
      </c>
      <c r="M170" s="35"/>
      <c r="N170" s="35"/>
      <c r="O170" s="380"/>
      <c r="P170" s="380"/>
    </row>
    <row r="171" spans="1:16">
      <c r="A171" s="299">
        <f t="shared" si="71"/>
        <v>162</v>
      </c>
      <c r="B171" s="29" t="str">
        <f t="shared" si="92"/>
        <v>58E &amp; 59E</v>
      </c>
      <c r="C171" s="27" t="s">
        <v>62</v>
      </c>
      <c r="D171" s="244" t="s">
        <v>88</v>
      </c>
      <c r="E171" s="35">
        <v>1.3</v>
      </c>
      <c r="F171" s="35">
        <v>6.68</v>
      </c>
      <c r="G171" s="35">
        <f t="shared" si="88"/>
        <v>7.9799999999999995</v>
      </c>
      <c r="H171" s="23">
        <v>0</v>
      </c>
      <c r="I171" s="15">
        <f t="shared" si="89"/>
        <v>0</v>
      </c>
      <c r="J171" s="379">
        <f t="shared" si="90"/>
        <v>0.5</v>
      </c>
      <c r="K171" s="15">
        <f t="shared" si="91"/>
        <v>0</v>
      </c>
      <c r="M171" s="35"/>
      <c r="N171" s="35"/>
      <c r="O171" s="380"/>
      <c r="P171" s="380"/>
    </row>
    <row r="172" spans="1:16">
      <c r="A172" s="299">
        <f t="shared" si="71"/>
        <v>163</v>
      </c>
      <c r="B172" s="29" t="str">
        <f t="shared" si="92"/>
        <v>58E &amp; 59E</v>
      </c>
      <c r="C172" s="27" t="s">
        <v>62</v>
      </c>
      <c r="D172" s="244" t="s">
        <v>89</v>
      </c>
      <c r="E172" s="35">
        <v>1.67</v>
      </c>
      <c r="F172" s="35">
        <v>8.59</v>
      </c>
      <c r="G172" s="35">
        <f t="shared" si="88"/>
        <v>10.26</v>
      </c>
      <c r="H172" s="23">
        <v>0</v>
      </c>
      <c r="I172" s="15">
        <f t="shared" si="89"/>
        <v>0</v>
      </c>
      <c r="J172" s="379">
        <f t="shared" si="90"/>
        <v>0.64</v>
      </c>
      <c r="K172" s="15">
        <f t="shared" si="91"/>
        <v>0</v>
      </c>
      <c r="M172" s="35"/>
      <c r="N172" s="35"/>
      <c r="O172" s="380"/>
      <c r="P172" s="380"/>
    </row>
    <row r="173" spans="1:16">
      <c r="A173" s="299">
        <f t="shared" si="71"/>
        <v>164</v>
      </c>
      <c r="B173" s="29" t="str">
        <f t="shared" si="92"/>
        <v>58E &amp; 59E</v>
      </c>
      <c r="C173" s="27" t="s">
        <v>62</v>
      </c>
      <c r="D173" s="244" t="s">
        <v>90</v>
      </c>
      <c r="E173" s="35">
        <v>2.04</v>
      </c>
      <c r="F173" s="35">
        <v>10.5</v>
      </c>
      <c r="G173" s="35">
        <f t="shared" si="88"/>
        <v>12.54</v>
      </c>
      <c r="H173" s="23">
        <v>0</v>
      </c>
      <c r="I173" s="15">
        <f t="shared" si="89"/>
        <v>0</v>
      </c>
      <c r="J173" s="379">
        <f t="shared" si="90"/>
        <v>0.79</v>
      </c>
      <c r="K173" s="15">
        <f t="shared" si="91"/>
        <v>0</v>
      </c>
      <c r="M173" s="35"/>
      <c r="N173" s="35"/>
      <c r="O173" s="380"/>
      <c r="P173" s="380"/>
    </row>
    <row r="174" spans="1:16">
      <c r="A174" s="299">
        <f t="shared" si="71"/>
        <v>165</v>
      </c>
      <c r="B174" s="29" t="str">
        <f t="shared" si="92"/>
        <v>58E &amp; 59E</v>
      </c>
      <c r="C174" s="27" t="s">
        <v>62</v>
      </c>
      <c r="D174" s="244" t="s">
        <v>91</v>
      </c>
      <c r="E174" s="35">
        <v>2.41</v>
      </c>
      <c r="F174" s="35">
        <v>12.41</v>
      </c>
      <c r="G174" s="35">
        <f t="shared" si="88"/>
        <v>14.82</v>
      </c>
      <c r="H174" s="23">
        <v>0</v>
      </c>
      <c r="I174" s="15">
        <f t="shared" si="89"/>
        <v>0</v>
      </c>
      <c r="J174" s="379">
        <f t="shared" si="90"/>
        <v>0.93</v>
      </c>
      <c r="K174" s="15">
        <f t="shared" si="91"/>
        <v>0</v>
      </c>
      <c r="M174" s="35"/>
      <c r="N174" s="35"/>
      <c r="O174" s="380"/>
      <c r="P174" s="380"/>
    </row>
    <row r="175" spans="1:16">
      <c r="A175" s="299">
        <f t="shared" si="71"/>
        <v>166</v>
      </c>
      <c r="B175" s="29" t="str">
        <f t="shared" si="92"/>
        <v>58E &amp; 59E</v>
      </c>
      <c r="C175" s="27" t="s">
        <v>62</v>
      </c>
      <c r="D175" s="244" t="s">
        <v>92</v>
      </c>
      <c r="E175" s="35">
        <v>2.78</v>
      </c>
      <c r="F175" s="35">
        <v>14.32</v>
      </c>
      <c r="G175" s="35">
        <f t="shared" si="88"/>
        <v>17.100000000000001</v>
      </c>
      <c r="H175" s="23">
        <v>0</v>
      </c>
      <c r="I175" s="15">
        <f t="shared" si="89"/>
        <v>0</v>
      </c>
      <c r="J175" s="379">
        <f t="shared" si="90"/>
        <v>1.07</v>
      </c>
      <c r="K175" s="15">
        <f t="shared" si="91"/>
        <v>0</v>
      </c>
      <c r="M175" s="35"/>
      <c r="N175" s="35"/>
      <c r="O175" s="380"/>
      <c r="P175" s="380"/>
    </row>
    <row r="176" spans="1:16" ht="11.15" thickBot="1">
      <c r="A176" s="299">
        <f t="shared" si="71"/>
        <v>167</v>
      </c>
      <c r="B176" s="29" t="str">
        <f t="shared" si="92"/>
        <v>58E &amp; 59E</v>
      </c>
      <c r="C176" s="27" t="s">
        <v>62</v>
      </c>
      <c r="D176" s="244" t="s">
        <v>93</v>
      </c>
      <c r="E176" s="35">
        <v>3.15</v>
      </c>
      <c r="F176" s="35">
        <v>16.23</v>
      </c>
      <c r="G176" s="35">
        <f t="shared" si="88"/>
        <v>19.38</v>
      </c>
      <c r="H176" s="23">
        <v>0</v>
      </c>
      <c r="I176" s="15">
        <f t="shared" si="89"/>
        <v>0</v>
      </c>
      <c r="J176" s="383">
        <f t="shared" si="90"/>
        <v>1.21</v>
      </c>
      <c r="K176" s="15">
        <f t="shared" si="91"/>
        <v>0</v>
      </c>
      <c r="M176" s="35"/>
      <c r="N176" s="35"/>
      <c r="O176" s="380"/>
      <c r="P176" s="380"/>
    </row>
    <row r="177" spans="15:16">
      <c r="O177" s="380"/>
      <c r="P177" s="380"/>
    </row>
    <row r="178" spans="15:16">
      <c r="O178" s="380"/>
      <c r="P178" s="380"/>
    </row>
    <row r="180" spans="15:16">
      <c r="O180" s="380"/>
      <c r="P180" s="380"/>
    </row>
    <row r="181" spans="15:16">
      <c r="O181" s="380"/>
      <c r="P181" s="380"/>
    </row>
    <row r="182" spans="15:16">
      <c r="O182" s="380"/>
      <c r="P182" s="380"/>
    </row>
    <row r="183" spans="15:16">
      <c r="O183" s="380"/>
      <c r="P183" s="380"/>
    </row>
    <row r="184" spans="15:16">
      <c r="O184" s="380"/>
      <c r="P184" s="380"/>
    </row>
    <row r="185" spans="15:16">
      <c r="O185" s="380"/>
      <c r="P185" s="380"/>
    </row>
    <row r="186" spans="15:16">
      <c r="O186" s="380"/>
      <c r="P186" s="380"/>
    </row>
  </sheetData>
  <mergeCells count="4">
    <mergeCell ref="A1:L1"/>
    <mergeCell ref="A2:L2"/>
    <mergeCell ref="A3:L3"/>
    <mergeCell ref="B4:H4"/>
  </mergeCells>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
  <sheetViews>
    <sheetView workbookViewId="0"/>
  </sheetViews>
  <sheetFormatPr defaultRowHeight="12.4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N36"/>
  <sheetViews>
    <sheetView workbookViewId="0">
      <pane ySplit="5" topLeftCell="A6" activePane="bottomLeft" state="frozen"/>
      <selection activeCell="F28" sqref="F28"/>
      <selection pane="bottomLeft" activeCell="C9" sqref="C9"/>
    </sheetView>
  </sheetViews>
  <sheetFormatPr defaultColWidth="9.125" defaultRowHeight="10.5"/>
  <cols>
    <col min="1" max="1" width="3.875" style="16" bestFit="1" customWidth="1"/>
    <col min="2" max="2" width="32.125" style="16" bestFit="1" customWidth="1"/>
    <col min="3" max="3" width="8.375" style="16" bestFit="1" customWidth="1"/>
    <col min="4" max="5" width="12.875" style="16" bestFit="1" customWidth="1"/>
    <col min="6" max="6" width="0.625" style="16" customWidth="1"/>
    <col min="7" max="8" width="10.5" style="16" bestFit="1" customWidth="1"/>
    <col min="9" max="9" width="10.875" style="16" bestFit="1" customWidth="1"/>
    <col min="10" max="10" width="0.875" style="16" customWidth="1"/>
    <col min="11" max="12" width="12.875" style="371" bestFit="1" customWidth="1"/>
    <col min="13" max="13" width="10.625" style="16" bestFit="1" customWidth="1"/>
    <col min="14" max="14" width="9.125" style="16" bestFit="1" customWidth="1"/>
    <col min="15" max="16384" width="9.125" style="16"/>
  </cols>
  <sheetData>
    <row r="1" spans="1:14" ht="12.8" customHeight="1">
      <c r="A1" s="483" t="s">
        <v>14</v>
      </c>
      <c r="B1" s="483"/>
      <c r="C1" s="483"/>
      <c r="D1" s="483"/>
      <c r="E1" s="483"/>
      <c r="F1" s="483"/>
      <c r="G1" s="483"/>
      <c r="H1" s="483"/>
      <c r="I1" s="483"/>
      <c r="J1" s="483"/>
      <c r="K1" s="483"/>
      <c r="L1" s="483"/>
      <c r="M1" s="483"/>
      <c r="N1" s="483"/>
    </row>
    <row r="2" spans="1:14" ht="12.8" customHeight="1">
      <c r="A2" s="483" t="s">
        <v>115</v>
      </c>
      <c r="B2" s="483"/>
      <c r="C2" s="483"/>
      <c r="D2" s="483"/>
      <c r="E2" s="483"/>
      <c r="F2" s="483"/>
      <c r="G2" s="483"/>
      <c r="H2" s="483"/>
      <c r="I2" s="483"/>
      <c r="J2" s="483"/>
      <c r="K2" s="483"/>
      <c r="L2" s="483"/>
      <c r="M2" s="483"/>
      <c r="N2" s="483"/>
    </row>
    <row r="3" spans="1:14" ht="12.8" customHeight="1">
      <c r="A3" s="484" t="s">
        <v>168</v>
      </c>
      <c r="B3" s="483"/>
      <c r="C3" s="483"/>
      <c r="D3" s="483"/>
      <c r="E3" s="483"/>
      <c r="F3" s="483"/>
      <c r="G3" s="483"/>
      <c r="H3" s="483"/>
      <c r="I3" s="483"/>
      <c r="J3" s="483"/>
      <c r="K3" s="483"/>
      <c r="L3" s="483"/>
      <c r="M3" s="483"/>
      <c r="N3" s="483"/>
    </row>
    <row r="4" spans="1:14">
      <c r="A4" s="50"/>
      <c r="B4" s="50"/>
      <c r="C4" s="50"/>
      <c r="D4" s="50"/>
      <c r="E4" s="50"/>
      <c r="F4" s="50"/>
      <c r="G4" s="50"/>
      <c r="H4" s="50"/>
      <c r="I4" s="50"/>
      <c r="J4" s="50"/>
      <c r="K4" s="50"/>
      <c r="L4" s="50"/>
      <c r="M4" s="50"/>
      <c r="N4" s="50"/>
    </row>
    <row r="5" spans="1:14" ht="62.85">
      <c r="A5" s="40" t="s">
        <v>20</v>
      </c>
      <c r="B5" s="40" t="s">
        <v>95</v>
      </c>
      <c r="C5" s="40" t="s">
        <v>15</v>
      </c>
      <c r="D5" s="41" t="s">
        <v>180</v>
      </c>
      <c r="E5" s="41" t="s">
        <v>193</v>
      </c>
      <c r="F5" s="41"/>
      <c r="G5" s="41" t="s">
        <v>207</v>
      </c>
      <c r="H5" s="41" t="s">
        <v>192</v>
      </c>
      <c r="I5" s="41" t="s">
        <v>161</v>
      </c>
      <c r="K5" s="41" t="s">
        <v>208</v>
      </c>
      <c r="L5" s="41" t="s">
        <v>169</v>
      </c>
      <c r="M5" s="41" t="s">
        <v>171</v>
      </c>
      <c r="N5" s="41" t="s">
        <v>170</v>
      </c>
    </row>
    <row r="6" spans="1:14" ht="20.95">
      <c r="A6" s="20"/>
      <c r="B6" s="2" t="s">
        <v>34</v>
      </c>
      <c r="C6" s="3" t="s">
        <v>35</v>
      </c>
      <c r="D6" s="3" t="s">
        <v>36</v>
      </c>
      <c r="E6" s="3" t="s">
        <v>37</v>
      </c>
      <c r="F6" s="3"/>
      <c r="G6" s="3" t="s">
        <v>38</v>
      </c>
      <c r="H6" s="3" t="s">
        <v>39</v>
      </c>
      <c r="I6" s="3" t="s">
        <v>163</v>
      </c>
      <c r="K6" s="3" t="s">
        <v>164</v>
      </c>
      <c r="L6" s="3" t="s">
        <v>165</v>
      </c>
      <c r="M6" s="3" t="s">
        <v>166</v>
      </c>
      <c r="N6" s="3" t="s">
        <v>167</v>
      </c>
    </row>
    <row r="7" spans="1:14">
      <c r="A7" s="1">
        <v>1</v>
      </c>
      <c r="B7" s="4" t="s">
        <v>0</v>
      </c>
      <c r="C7" s="20"/>
      <c r="D7" s="20"/>
      <c r="E7" s="22"/>
      <c r="F7" s="22"/>
      <c r="G7" s="371"/>
      <c r="H7" s="371"/>
      <c r="I7" s="371"/>
      <c r="K7" s="22"/>
      <c r="L7" s="22"/>
    </row>
    <row r="8" spans="1:14">
      <c r="A8" s="1">
        <f t="shared" ref="A8:A33" si="0">+A7+1</f>
        <v>2</v>
      </c>
      <c r="B8" s="5" t="s">
        <v>0</v>
      </c>
      <c r="C8" s="74">
        <v>7</v>
      </c>
      <c r="D8" s="475">
        <v>10994456000</v>
      </c>
      <c r="E8" s="6">
        <v>1207245000</v>
      </c>
      <c r="F8" s="22"/>
      <c r="G8" s="51">
        <v>0</v>
      </c>
      <c r="H8" s="51">
        <v>2.1346263238885407E-3</v>
      </c>
      <c r="I8" s="51">
        <f>+H8-G8</f>
        <v>2.1346263238885407E-3</v>
      </c>
      <c r="J8" s="51"/>
      <c r="K8" s="6">
        <f>G8*$D8+E8</f>
        <v>1207245000</v>
      </c>
      <c r="L8" s="6">
        <f>H8*$D8+E8</f>
        <v>1230714055.1944344</v>
      </c>
      <c r="M8" s="6">
        <f>+L8-K8</f>
        <v>23469055.194434404</v>
      </c>
      <c r="N8" s="75">
        <f>+M8/K8</f>
        <v>1.9440175933165518E-2</v>
      </c>
    </row>
    <row r="9" spans="1:14">
      <c r="A9" s="1">
        <f t="shared" si="0"/>
        <v>3</v>
      </c>
      <c r="B9" s="7" t="s">
        <v>96</v>
      </c>
      <c r="D9" s="52">
        <f>SUM(D8:D8)</f>
        <v>10994456000</v>
      </c>
      <c r="E9" s="11">
        <f>SUM(E8:E8)</f>
        <v>1207245000</v>
      </c>
      <c r="F9" s="22"/>
      <c r="G9" s="38">
        <f>SUM(G8)</f>
        <v>0</v>
      </c>
      <c r="H9" s="38">
        <f>SUM(H8)</f>
        <v>2.1346263238885407E-3</v>
      </c>
      <c r="I9" s="38">
        <f>SUM(I8)</f>
        <v>2.1346263238885407E-3</v>
      </c>
      <c r="K9" s="11">
        <f>SUM(K8:K8)</f>
        <v>1207245000</v>
      </c>
      <c r="L9" s="11">
        <f>SUM(L8:L8)</f>
        <v>1230714055.1944344</v>
      </c>
      <c r="M9" s="11">
        <f>SUM(M8:M8)</f>
        <v>23469055.194434404</v>
      </c>
      <c r="N9" s="76">
        <f>+M9/K9</f>
        <v>1.9440175933165518E-2</v>
      </c>
    </row>
    <row r="10" spans="1:14">
      <c r="A10" s="1">
        <f t="shared" si="0"/>
        <v>4</v>
      </c>
      <c r="D10" s="53"/>
      <c r="E10" s="12"/>
      <c r="F10" s="22"/>
      <c r="G10" s="37"/>
      <c r="H10" s="37"/>
      <c r="I10" s="37"/>
      <c r="K10" s="12"/>
      <c r="L10" s="12"/>
      <c r="M10" s="12"/>
      <c r="N10" s="77"/>
    </row>
    <row r="11" spans="1:14">
      <c r="A11" s="1">
        <f t="shared" si="0"/>
        <v>5</v>
      </c>
      <c r="B11" s="16" t="s">
        <v>97</v>
      </c>
      <c r="D11" s="53"/>
      <c r="E11" s="12"/>
      <c r="F11" s="22"/>
      <c r="G11" s="37"/>
      <c r="H11" s="37"/>
      <c r="I11" s="37"/>
      <c r="K11" s="12"/>
      <c r="L11" s="12"/>
      <c r="M11" s="12"/>
      <c r="N11" s="77"/>
    </row>
    <row r="12" spans="1:14">
      <c r="A12" s="1">
        <f t="shared" si="0"/>
        <v>6</v>
      </c>
      <c r="B12" s="8" t="s">
        <v>98</v>
      </c>
      <c r="C12" s="74" t="s">
        <v>99</v>
      </c>
      <c r="D12" s="475">
        <v>2698287000</v>
      </c>
      <c r="E12" s="6">
        <v>278370000</v>
      </c>
      <c r="F12" s="22"/>
      <c r="G12" s="51">
        <v>0</v>
      </c>
      <c r="H12" s="51">
        <v>2.1548217661402514E-3</v>
      </c>
      <c r="I12" s="51">
        <f t="shared" ref="I12:I15" si="1">+H12-G12</f>
        <v>2.1548217661402514E-3</v>
      </c>
      <c r="J12" s="51"/>
      <c r="K12" s="12">
        <f t="shared" ref="K12:K15" si="2">G12*$D12+E12</f>
        <v>278370000</v>
      </c>
      <c r="L12" s="12">
        <f t="shared" ref="L12:L15" si="3">H12*$D12+E12</f>
        <v>284184327.55889326</v>
      </c>
      <c r="M12" s="12">
        <f t="shared" ref="M12:M15" si="4">+L12-K12</f>
        <v>5814327.5588932633</v>
      </c>
      <c r="N12" s="77">
        <f t="shared" ref="N12:N16" si="5">+M12/K12</f>
        <v>2.0887048025625115E-2</v>
      </c>
    </row>
    <row r="13" spans="1:14">
      <c r="A13" s="1">
        <f t="shared" si="0"/>
        <v>7</v>
      </c>
      <c r="B13" s="8" t="s">
        <v>100</v>
      </c>
      <c r="C13" s="74" t="s">
        <v>101</v>
      </c>
      <c r="D13" s="475">
        <v>2868466000</v>
      </c>
      <c r="E13" s="6">
        <v>268882000</v>
      </c>
      <c r="F13" s="22"/>
      <c r="G13" s="51">
        <v>0</v>
      </c>
      <c r="H13" s="51">
        <v>2.2235019667564571E-3</v>
      </c>
      <c r="I13" s="51">
        <f t="shared" si="1"/>
        <v>2.2235019667564571E-3</v>
      </c>
      <c r="J13" s="51"/>
      <c r="K13" s="12">
        <f t="shared" si="2"/>
        <v>268882000</v>
      </c>
      <c r="L13" s="12">
        <f t="shared" si="3"/>
        <v>275260039.79257405</v>
      </c>
      <c r="M13" s="12">
        <f t="shared" si="4"/>
        <v>6378039.792574048</v>
      </c>
      <c r="N13" s="77">
        <f t="shared" si="5"/>
        <v>2.3720590417261281E-2</v>
      </c>
    </row>
    <row r="14" spans="1:14">
      <c r="A14" s="1">
        <f t="shared" si="0"/>
        <v>8</v>
      </c>
      <c r="B14" s="8" t="s">
        <v>102</v>
      </c>
      <c r="C14" s="74" t="s">
        <v>103</v>
      </c>
      <c r="D14" s="475">
        <v>1696095000</v>
      </c>
      <c r="E14" s="6">
        <v>146304000</v>
      </c>
      <c r="F14" s="22"/>
      <c r="G14" s="51">
        <v>0</v>
      </c>
      <c r="H14" s="51">
        <v>2.3267494191098565E-3</v>
      </c>
      <c r="I14" s="51">
        <f t="shared" si="1"/>
        <v>2.3267494191098565E-3</v>
      </c>
      <c r="J14" s="51"/>
      <c r="K14" s="12">
        <f t="shared" si="2"/>
        <v>146304000</v>
      </c>
      <c r="L14" s="12">
        <f t="shared" si="3"/>
        <v>150250388.05600512</v>
      </c>
      <c r="M14" s="12">
        <f t="shared" si="4"/>
        <v>3946388.0560051203</v>
      </c>
      <c r="N14" s="77">
        <f t="shared" si="5"/>
        <v>2.6973890365301838E-2</v>
      </c>
    </row>
    <row r="15" spans="1:14">
      <c r="A15" s="1">
        <f t="shared" si="0"/>
        <v>9</v>
      </c>
      <c r="B15" s="5" t="s">
        <v>104</v>
      </c>
      <c r="C15" s="299">
        <v>29</v>
      </c>
      <c r="D15" s="475">
        <v>14609000</v>
      </c>
      <c r="E15" s="6">
        <v>1187000</v>
      </c>
      <c r="F15" s="22"/>
      <c r="G15" s="51">
        <v>0</v>
      </c>
      <c r="H15" s="51">
        <v>1.8524867967086855E-3</v>
      </c>
      <c r="I15" s="51">
        <f t="shared" si="1"/>
        <v>1.8524867967086855E-3</v>
      </c>
      <c r="J15" s="51"/>
      <c r="K15" s="12">
        <f t="shared" si="2"/>
        <v>1187000</v>
      </c>
      <c r="L15" s="12">
        <f t="shared" si="3"/>
        <v>1214062.9796131172</v>
      </c>
      <c r="M15" s="12">
        <f t="shared" si="4"/>
        <v>27062.979613117175</v>
      </c>
      <c r="N15" s="77">
        <f t="shared" si="5"/>
        <v>2.2799477348877148E-2</v>
      </c>
    </row>
    <row r="16" spans="1:14">
      <c r="A16" s="1">
        <f t="shared" si="0"/>
        <v>10</v>
      </c>
      <c r="B16" s="33" t="s">
        <v>105</v>
      </c>
      <c r="D16" s="52">
        <f>SUM(D12:D15)</f>
        <v>7277457000</v>
      </c>
      <c r="E16" s="11">
        <f>SUM(E12:E15)</f>
        <v>694743000</v>
      </c>
      <c r="F16" s="22"/>
      <c r="G16" s="38">
        <f t="shared" ref="G16:I16" si="6">SUMPRODUCT($D$12:$D$15,G12:G15)/SUM($D$12:$D$15)</f>
        <v>0</v>
      </c>
      <c r="H16" s="38">
        <f t="shared" si="6"/>
        <v>2.2213553975084371E-3</v>
      </c>
      <c r="I16" s="38">
        <f t="shared" si="6"/>
        <v>2.2213553975084371E-3</v>
      </c>
      <c r="K16" s="11">
        <f>SUM(K12:K15)</f>
        <v>694743000</v>
      </c>
      <c r="L16" s="11">
        <f>SUM(L12:L15)</f>
        <v>710908818.38708556</v>
      </c>
      <c r="M16" s="11">
        <f>SUM(M12:M15)</f>
        <v>16165818.38708555</v>
      </c>
      <c r="N16" s="76">
        <f t="shared" si="5"/>
        <v>2.3268774765755899E-2</v>
      </c>
    </row>
    <row r="17" spans="1:14">
      <c r="A17" s="1">
        <f t="shared" si="0"/>
        <v>11</v>
      </c>
      <c r="D17" s="53"/>
      <c r="E17" s="12"/>
      <c r="F17" s="22"/>
      <c r="G17" s="37"/>
      <c r="H17" s="37"/>
      <c r="I17" s="37"/>
      <c r="K17" s="12"/>
      <c r="L17" s="12"/>
      <c r="M17" s="12"/>
      <c r="N17" s="77"/>
    </row>
    <row r="18" spans="1:14">
      <c r="A18" s="1">
        <f t="shared" si="0"/>
        <v>12</v>
      </c>
      <c r="B18" s="16" t="s">
        <v>106</v>
      </c>
      <c r="D18" s="53"/>
      <c r="E18" s="12"/>
      <c r="F18" s="22"/>
      <c r="G18" s="37"/>
      <c r="H18" s="37"/>
      <c r="I18" s="37"/>
      <c r="K18" s="12"/>
      <c r="L18" s="12"/>
      <c r="M18" s="12"/>
      <c r="N18" s="77"/>
    </row>
    <row r="19" spans="1:14">
      <c r="A19" s="1">
        <f t="shared" si="0"/>
        <v>13</v>
      </c>
      <c r="B19" s="8" t="s">
        <v>107</v>
      </c>
      <c r="C19" s="74" t="s">
        <v>108</v>
      </c>
      <c r="D19" s="475">
        <v>1293580000</v>
      </c>
      <c r="E19" s="6">
        <v>109968000</v>
      </c>
      <c r="F19" s="22"/>
      <c r="G19" s="51">
        <v>0</v>
      </c>
      <c r="H19" s="51">
        <v>2.1293083890334291E-3</v>
      </c>
      <c r="I19" s="51">
        <f t="shared" ref="I19:I21" si="7">+H19-G19</f>
        <v>2.1293083890334291E-3</v>
      </c>
      <c r="J19" s="51"/>
      <c r="K19" s="12">
        <f t="shared" ref="K19:K21" si="8">G19*$D19+E19</f>
        <v>109968000</v>
      </c>
      <c r="L19" s="12">
        <f t="shared" ref="L19:L21" si="9">H19*$D19+E19</f>
        <v>112722430.74588586</v>
      </c>
      <c r="M19" s="12">
        <f t="shared" ref="M19:M21" si="10">+L19-K19</f>
        <v>2754430.7458858639</v>
      </c>
      <c r="N19" s="77">
        <f t="shared" ref="N19:N22" si="11">+M19/K19</f>
        <v>2.5047566072729011E-2</v>
      </c>
    </row>
    <row r="20" spans="1:14">
      <c r="A20" s="1">
        <f t="shared" si="0"/>
        <v>14</v>
      </c>
      <c r="B20" s="5" t="s">
        <v>104</v>
      </c>
      <c r="C20" s="299">
        <v>35</v>
      </c>
      <c r="D20" s="475">
        <v>4335000</v>
      </c>
      <c r="E20" s="6">
        <v>275000</v>
      </c>
      <c r="F20" s="22"/>
      <c r="G20" s="51">
        <v>0</v>
      </c>
      <c r="H20" s="51">
        <v>1.5888462451272998E-3</v>
      </c>
      <c r="I20" s="51">
        <f t="shared" si="7"/>
        <v>1.5888462451272998E-3</v>
      </c>
      <c r="J20" s="51"/>
      <c r="K20" s="12">
        <f t="shared" si="8"/>
        <v>275000</v>
      </c>
      <c r="L20" s="12">
        <f t="shared" si="9"/>
        <v>281887.64847262687</v>
      </c>
      <c r="M20" s="12">
        <f t="shared" si="10"/>
        <v>6887.6484726268682</v>
      </c>
      <c r="N20" s="77">
        <f t="shared" si="11"/>
        <v>2.5045994445915883E-2</v>
      </c>
    </row>
    <row r="21" spans="1:14">
      <c r="A21" s="1">
        <f t="shared" si="0"/>
        <v>15</v>
      </c>
      <c r="B21" s="5" t="s">
        <v>109</v>
      </c>
      <c r="C21" s="299">
        <v>43</v>
      </c>
      <c r="D21" s="475">
        <v>111480000</v>
      </c>
      <c r="E21" s="6">
        <v>10231000</v>
      </c>
      <c r="F21" s="22"/>
      <c r="G21" s="51">
        <v>0</v>
      </c>
      <c r="H21" s="51">
        <v>1.7002983018005256E-3</v>
      </c>
      <c r="I21" s="51">
        <f t="shared" si="7"/>
        <v>1.7002983018005256E-3</v>
      </c>
      <c r="J21" s="51"/>
      <c r="K21" s="12">
        <f t="shared" si="8"/>
        <v>10231000</v>
      </c>
      <c r="L21" s="12">
        <f t="shared" si="9"/>
        <v>10420549.254684722</v>
      </c>
      <c r="M21" s="12">
        <f t="shared" si="10"/>
        <v>189549.25468472205</v>
      </c>
      <c r="N21" s="77">
        <f t="shared" si="11"/>
        <v>1.8526952857464769E-2</v>
      </c>
    </row>
    <row r="22" spans="1:14">
      <c r="A22" s="1">
        <f t="shared" si="0"/>
        <v>16</v>
      </c>
      <c r="B22" s="7" t="s">
        <v>110</v>
      </c>
      <c r="D22" s="52">
        <f>SUM(D19:D21)</f>
        <v>1409395000</v>
      </c>
      <c r="E22" s="11">
        <f>SUM(E19:E21)</f>
        <v>120474000</v>
      </c>
      <c r="F22" s="22"/>
      <c r="G22" s="38">
        <f>SUMPRODUCT($D$19:$D$21,G19:G21)/SUM($D$19:$D$21)</f>
        <v>0</v>
      </c>
      <c r="H22" s="38">
        <f>SUMPRODUCT($D$19:$D$21,H19:H21)/SUM($D$19:$D$21)</f>
        <v>2.0937123014082015E-3</v>
      </c>
      <c r="I22" s="38">
        <f>SUMPRODUCT($D$19:$D$21,I19:I21)/SUM($D$19:$D$21)</f>
        <v>2.0937123014082015E-3</v>
      </c>
      <c r="J22" s="51"/>
      <c r="K22" s="11">
        <f>SUM(K19:K21)</f>
        <v>120474000</v>
      </c>
      <c r="L22" s="11">
        <f>SUM(L19:L21)</f>
        <v>123424867.6490432</v>
      </c>
      <c r="M22" s="11">
        <f>SUM(M19:M21)</f>
        <v>2950867.6490432126</v>
      </c>
      <c r="N22" s="76">
        <f t="shared" si="11"/>
        <v>2.4493813179965906E-2</v>
      </c>
    </row>
    <row r="23" spans="1:14">
      <c r="A23" s="1">
        <f t="shared" si="0"/>
        <v>17</v>
      </c>
      <c r="D23" s="56"/>
      <c r="E23" s="15"/>
      <c r="F23" s="22"/>
      <c r="G23" s="39"/>
      <c r="H23" s="39"/>
      <c r="I23" s="39"/>
      <c r="J23" s="51"/>
      <c r="K23" s="15"/>
      <c r="L23" s="15"/>
      <c r="M23" s="15"/>
      <c r="N23" s="78"/>
    </row>
    <row r="24" spans="1:14">
      <c r="A24" s="1">
        <f t="shared" si="0"/>
        <v>18</v>
      </c>
      <c r="B24" s="16" t="s">
        <v>111</v>
      </c>
      <c r="D24" s="53"/>
      <c r="E24" s="12"/>
      <c r="F24" s="22"/>
      <c r="G24" s="37"/>
      <c r="H24" s="37"/>
      <c r="I24" s="37"/>
      <c r="K24" s="12"/>
      <c r="L24" s="12"/>
      <c r="M24" s="12"/>
      <c r="N24" s="77"/>
    </row>
    <row r="25" spans="1:14">
      <c r="A25" s="1">
        <f t="shared" si="0"/>
        <v>19</v>
      </c>
      <c r="B25" s="8" t="s">
        <v>112</v>
      </c>
      <c r="C25" s="299">
        <v>46</v>
      </c>
      <c r="D25" s="475">
        <v>65400000</v>
      </c>
      <c r="E25" s="6">
        <v>4522000</v>
      </c>
      <c r="F25" s="22"/>
      <c r="G25" s="51">
        <v>0</v>
      </c>
      <c r="H25" s="51">
        <v>1.8175352066230359E-3</v>
      </c>
      <c r="I25" s="51">
        <f t="shared" ref="I25:I26" si="12">+H25-G25</f>
        <v>1.8175352066230359E-3</v>
      </c>
      <c r="J25" s="51"/>
      <c r="K25" s="12">
        <f t="shared" ref="K25:K26" si="13">G25*$D25+E25</f>
        <v>4522000</v>
      </c>
      <c r="L25" s="12">
        <f t="shared" ref="L25:L26" si="14">H25*$D25+E25</f>
        <v>4640866.8025131468</v>
      </c>
      <c r="M25" s="12">
        <f t="shared" ref="M25:M26" si="15">+L25-K25</f>
        <v>118866.80251314677</v>
      </c>
      <c r="N25" s="77">
        <f t="shared" ref="N25:N27" si="16">+M25/K25</f>
        <v>2.6286334036520736E-2</v>
      </c>
    </row>
    <row r="26" spans="1:14">
      <c r="A26" s="1">
        <f t="shared" si="0"/>
        <v>20</v>
      </c>
      <c r="B26" s="8" t="s">
        <v>107</v>
      </c>
      <c r="C26" s="299">
        <v>49</v>
      </c>
      <c r="D26" s="475">
        <v>518246000</v>
      </c>
      <c r="E26" s="6">
        <v>34834000</v>
      </c>
      <c r="F26" s="22"/>
      <c r="G26" s="51">
        <v>0</v>
      </c>
      <c r="H26" s="51">
        <v>1.9669639552832604E-3</v>
      </c>
      <c r="I26" s="51">
        <f t="shared" si="12"/>
        <v>1.9669639552832604E-3</v>
      </c>
      <c r="J26" s="51"/>
      <c r="K26" s="12">
        <f t="shared" si="13"/>
        <v>34834000</v>
      </c>
      <c r="L26" s="12">
        <f t="shared" si="14"/>
        <v>35853371.201969728</v>
      </c>
      <c r="M26" s="12">
        <f t="shared" si="15"/>
        <v>1019371.2019697279</v>
      </c>
      <c r="N26" s="77">
        <f t="shared" si="16"/>
        <v>2.9263684962098177E-2</v>
      </c>
    </row>
    <row r="27" spans="1:14">
      <c r="A27" s="1">
        <f t="shared" si="0"/>
        <v>21</v>
      </c>
      <c r="B27" s="33" t="s">
        <v>113</v>
      </c>
      <c r="D27" s="52">
        <f>SUM(D25:D26)</f>
        <v>583646000</v>
      </c>
      <c r="E27" s="11">
        <f>SUM(E25:E26)</f>
        <v>39356000</v>
      </c>
      <c r="F27" s="22"/>
      <c r="G27" s="38">
        <f t="shared" ref="G27:I27" si="17">SUMPRODUCT($D$25:$D$26,G25:G26)/SUM($D$25:$D$26)</f>
        <v>0</v>
      </c>
      <c r="H27" s="38">
        <f t="shared" si="17"/>
        <v>1.9502198327117381E-3</v>
      </c>
      <c r="I27" s="38">
        <f t="shared" si="17"/>
        <v>1.9502198327117381E-3</v>
      </c>
      <c r="J27" s="51"/>
      <c r="K27" s="11">
        <f>SUM(K25:K26)</f>
        <v>39356000</v>
      </c>
      <c r="L27" s="11">
        <f>SUM(L25:L26)</f>
        <v>40494238.004482873</v>
      </c>
      <c r="M27" s="11">
        <f>SUM(M25:M26)</f>
        <v>1138238.0044828746</v>
      </c>
      <c r="N27" s="76">
        <f t="shared" si="16"/>
        <v>2.8921587673617102E-2</v>
      </c>
    </row>
    <row r="28" spans="1:14">
      <c r="A28" s="1">
        <f t="shared" si="0"/>
        <v>22</v>
      </c>
      <c r="D28" s="56"/>
      <c r="E28" s="15"/>
      <c r="F28" s="22"/>
      <c r="G28" s="39"/>
      <c r="H28" s="39"/>
      <c r="I28" s="39"/>
      <c r="K28" s="15"/>
      <c r="L28" s="15"/>
      <c r="M28" s="15"/>
      <c r="N28" s="78"/>
    </row>
    <row r="29" spans="1:14">
      <c r="A29" s="1">
        <f t="shared" si="0"/>
        <v>23</v>
      </c>
      <c r="B29" s="16" t="s">
        <v>22</v>
      </c>
      <c r="C29" s="299" t="s">
        <v>26</v>
      </c>
      <c r="D29" s="52">
        <v>63910000</v>
      </c>
      <c r="E29" s="11">
        <v>15824000</v>
      </c>
      <c r="F29" s="22"/>
      <c r="G29" s="54">
        <v>0</v>
      </c>
      <c r="H29" s="54">
        <v>2.1304423544318677E-3</v>
      </c>
      <c r="I29" s="54">
        <f t="shared" ref="I29:I31" si="18">+H29-G29</f>
        <v>2.1304423544318677E-3</v>
      </c>
      <c r="J29" s="51"/>
      <c r="K29" s="11">
        <f>G29*$D29+E29</f>
        <v>15824000</v>
      </c>
      <c r="L29" s="11">
        <f>H29*$D29+E29</f>
        <v>15960156.570871741</v>
      </c>
      <c r="M29" s="11">
        <f>+L29-K29</f>
        <v>136156.57087174058</v>
      </c>
      <c r="N29" s="76">
        <f>+M29/K29</f>
        <v>8.6044344585275902E-3</v>
      </c>
    </row>
    <row r="30" spans="1:14">
      <c r="A30" s="1">
        <f t="shared" si="0"/>
        <v>24</v>
      </c>
      <c r="C30" s="299"/>
      <c r="D30" s="56"/>
      <c r="E30" s="15"/>
      <c r="F30" s="22"/>
      <c r="G30" s="39"/>
      <c r="H30" s="39"/>
      <c r="I30" s="39"/>
      <c r="K30" s="15"/>
      <c r="L30" s="15"/>
      <c r="M30" s="15"/>
      <c r="N30" s="78"/>
    </row>
    <row r="31" spans="1:14">
      <c r="A31" s="1">
        <f t="shared" si="0"/>
        <v>25</v>
      </c>
      <c r="B31" s="7" t="s">
        <v>116</v>
      </c>
      <c r="C31" s="299">
        <v>5</v>
      </c>
      <c r="D31" s="52">
        <v>7428000</v>
      </c>
      <c r="E31" s="11">
        <v>717000</v>
      </c>
      <c r="F31" s="22"/>
      <c r="G31" s="54">
        <v>0</v>
      </c>
      <c r="H31" s="54">
        <v>2.0375333241719703E-3</v>
      </c>
      <c r="I31" s="54">
        <f t="shared" si="18"/>
        <v>2.0375333241719703E-3</v>
      </c>
      <c r="J31" s="51"/>
      <c r="K31" s="11">
        <f>G31*$D31+E31</f>
        <v>717000</v>
      </c>
      <c r="L31" s="11">
        <f>H31*$D31+E31</f>
        <v>732134.79753194936</v>
      </c>
      <c r="M31" s="11">
        <f>+L31-K31</f>
        <v>15134.797531949356</v>
      </c>
      <c r="N31" s="76">
        <f>+M31/K31</f>
        <v>2.1108504228660192E-2</v>
      </c>
    </row>
    <row r="32" spans="1:14">
      <c r="A32" s="1">
        <f t="shared" si="0"/>
        <v>26</v>
      </c>
      <c r="D32" s="56"/>
      <c r="E32" s="15"/>
      <c r="F32" s="22"/>
      <c r="G32" s="39"/>
      <c r="H32" s="39"/>
      <c r="I32" s="39"/>
      <c r="J32" s="51"/>
      <c r="K32" s="15"/>
      <c r="L32" s="15"/>
      <c r="M32" s="15"/>
      <c r="N32" s="78"/>
    </row>
    <row r="33" spans="1:14" ht="11.15" thickBot="1">
      <c r="A33" s="1">
        <f t="shared" si="0"/>
        <v>27</v>
      </c>
      <c r="B33" s="33" t="s">
        <v>114</v>
      </c>
      <c r="D33" s="55">
        <f>SUM(D9,D16,D22,D27,D29,D31)</f>
        <v>20336292000</v>
      </c>
      <c r="E33" s="10">
        <f>SUM(E9,E16,E22,E27,E29,E31)</f>
        <v>2078359000</v>
      </c>
      <c r="F33" s="22"/>
      <c r="G33" s="9">
        <f>(+G9*$D$9+G16*$D$16+G22*$D$22+G27*$D$27+G29*$D$29+G31*$D$31)/$D$33</f>
        <v>0</v>
      </c>
      <c r="H33" s="9">
        <f>(+H9*$D$9+H16*$D$16+H22*$D$22+H27*$D$27+H29*$D$29+H31*$D$31)/$D$33</f>
        <v>2.1574862616768899E-3</v>
      </c>
      <c r="I33" s="9">
        <f>(+I9*$D$9+I16*$D$16+I22*$D$22+I27*$D$27+I29*$D$29+I31*$D$31)/$D$33</f>
        <v>2.1574862616768899E-3</v>
      </c>
      <c r="J33" s="51"/>
      <c r="K33" s="10">
        <f>SUM(K9,K16,K22,K27,K29,K31)</f>
        <v>2078359000</v>
      </c>
      <c r="L33" s="10">
        <f t="shared" ref="L33:M33" si="19">SUM(L9,L16,L22,L27,L29,L31)</f>
        <v>2122234270.6034498</v>
      </c>
      <c r="M33" s="10">
        <f t="shared" si="19"/>
        <v>43875270.603449725</v>
      </c>
      <c r="N33" s="79">
        <f t="shared" ref="N33" si="20">+M33/K33</f>
        <v>2.1110535092084538E-2</v>
      </c>
    </row>
    <row r="34" spans="1:14" ht="11.15" thickTop="1">
      <c r="J34" s="51"/>
      <c r="K34" s="372"/>
      <c r="L34" s="372"/>
    </row>
    <row r="35" spans="1:14">
      <c r="B35" s="33" t="s">
        <v>209</v>
      </c>
      <c r="J35" s="51"/>
      <c r="K35" s="64"/>
      <c r="L35" s="64"/>
    </row>
    <row r="36" spans="1:14">
      <c r="J36" s="51"/>
    </row>
  </sheetData>
  <mergeCells count="3">
    <mergeCell ref="A1:N1"/>
    <mergeCell ref="A2:N2"/>
    <mergeCell ref="A3:N3"/>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O35" sqref="O35"/>
    </sheetView>
  </sheetViews>
  <sheetFormatPr defaultRowHeight="12.45"/>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3:C19"/>
  <sheetViews>
    <sheetView zoomScaleNormal="100" workbookViewId="0">
      <selection activeCell="C17" sqref="C17"/>
    </sheetView>
  </sheetViews>
  <sheetFormatPr defaultColWidth="9.125" defaultRowHeight="10.5"/>
  <cols>
    <col min="1" max="1" width="2.375" style="81" customWidth="1"/>
    <col min="2" max="2" width="36.125" style="81" bestFit="1" customWidth="1"/>
    <col min="3" max="3" width="13.125" style="81" customWidth="1"/>
    <col min="4" max="4" width="15" style="81" customWidth="1"/>
    <col min="5" max="5" width="25.5" style="81" customWidth="1"/>
    <col min="6" max="16384" width="9.125" style="81"/>
  </cols>
  <sheetData>
    <row r="3" spans="1:3">
      <c r="A3" s="496" t="s">
        <v>172</v>
      </c>
      <c r="B3" s="496"/>
      <c r="C3" s="496"/>
    </row>
    <row r="4" spans="1:3">
      <c r="A4" s="496" t="s">
        <v>173</v>
      </c>
      <c r="B4" s="496"/>
      <c r="C4" s="496"/>
    </row>
    <row r="5" spans="1:3">
      <c r="A5" s="496" t="s">
        <v>174</v>
      </c>
      <c r="B5" s="496"/>
      <c r="C5" s="496"/>
    </row>
    <row r="6" spans="1:3">
      <c r="A6" s="497"/>
      <c r="B6" s="497"/>
      <c r="C6" s="497"/>
    </row>
    <row r="8" spans="1:3">
      <c r="B8" s="83"/>
      <c r="C8" s="471" t="s">
        <v>316</v>
      </c>
    </row>
    <row r="9" spans="1:3">
      <c r="B9" s="84"/>
      <c r="C9" s="84"/>
    </row>
    <row r="10" spans="1:3">
      <c r="A10" s="472">
        <f>A8+1</f>
        <v>1</v>
      </c>
      <c r="B10" s="82" t="s">
        <v>356</v>
      </c>
      <c r="C10" s="86">
        <f>'PCA Summary- Detailed'!S340</f>
        <v>71076510.069019228</v>
      </c>
    </row>
    <row r="11" spans="1:3">
      <c r="A11" s="472">
        <f t="shared" ref="A11:A17" si="0">A10+1</f>
        <v>2</v>
      </c>
      <c r="B11" s="81" t="s">
        <v>175</v>
      </c>
      <c r="C11" s="86">
        <f>+'PCA Summary- Detailed'!W317</f>
        <v>1525117.1700000002</v>
      </c>
    </row>
    <row r="12" spans="1:3">
      <c r="A12" s="472">
        <f t="shared" si="0"/>
        <v>3</v>
      </c>
      <c r="B12" s="81" t="s">
        <v>176</v>
      </c>
      <c r="C12" s="87">
        <f>C10+C11</f>
        <v>72601627.23901923</v>
      </c>
    </row>
    <row r="13" spans="1:3">
      <c r="A13" s="472">
        <f t="shared" si="0"/>
        <v>4</v>
      </c>
      <c r="C13" s="86"/>
    </row>
    <row r="14" spans="1:3">
      <c r="A14" s="472">
        <f t="shared" si="0"/>
        <v>5</v>
      </c>
      <c r="B14" s="88" t="s">
        <v>177</v>
      </c>
    </row>
    <row r="15" spans="1:3">
      <c r="A15" s="472">
        <f t="shared" si="0"/>
        <v>6</v>
      </c>
      <c r="B15" s="473" t="s">
        <v>178</v>
      </c>
      <c r="C15" s="474">
        <f>+'2022 GRC Conversion Factor'!K16</f>
        <v>0.95034799999999997</v>
      </c>
    </row>
    <row r="16" spans="1:3">
      <c r="A16" s="472">
        <f t="shared" si="0"/>
        <v>7</v>
      </c>
      <c r="C16" s="85"/>
    </row>
    <row r="17" spans="1:3" ht="11.15" thickBot="1">
      <c r="A17" s="472">
        <f t="shared" si="0"/>
        <v>8</v>
      </c>
      <c r="B17" s="89" t="s">
        <v>179</v>
      </c>
      <c r="C17" s="90">
        <f>C12/C15</f>
        <v>76394780.900279924</v>
      </c>
    </row>
    <row r="18" spans="1:3" ht="11.15" thickTop="1"/>
    <row r="19" spans="1:3">
      <c r="C19" s="370"/>
    </row>
  </sheetData>
  <mergeCells count="4">
    <mergeCell ref="A3:C3"/>
    <mergeCell ref="A4:C4"/>
    <mergeCell ref="A5:C5"/>
    <mergeCell ref="A6:C6"/>
  </mergeCells>
  <pageMargins left="0.7" right="0.7" top="0.75" bottom="0.75" header="0.3" footer="0.3"/>
  <pageSetup orientation="portrait" horizontalDpi="1200" verticalDpi="1200"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Petition</CaseType>
    <IndustryCode xmlns="dc463f71-b30c-4ab2-9473-d307f9d35888">140</IndustryCode>
    <CaseStatus xmlns="dc463f71-b30c-4ab2-9473-d307f9d35888">Closed</CaseStatus>
    <OpenedDate xmlns="dc463f71-b30c-4ab2-9473-d307f9d35888">2023-04-28T07:00:00+00:00</OpenedDate>
    <SignificantOrder xmlns="dc463f71-b30c-4ab2-9473-d307f9d35888">false</SignificantOrder>
    <Date1 xmlns="dc463f71-b30c-4ab2-9473-d307f9d35888">2023-04-28T07:00:00+00:00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230313</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75EB62C3599C34FA53F9242800ADA21" ma:contentTypeVersion="24" ma:contentTypeDescription="" ma:contentTypeScope="" ma:versionID="b9d4c3a66ec1e5e6874fb7d5774d6cd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077DFF7F-F74B-4B65-B843-C3CBEF06F5E7}"/>
</file>

<file path=customXml/itemProps2.xml><?xml version="1.0" encoding="utf-8"?>
<ds:datastoreItem xmlns:ds="http://schemas.openxmlformats.org/officeDocument/2006/customXml" ds:itemID="{0472D0BA-1491-49F2-A3E6-AA22033723CF}">
  <ds:schemaRefs>
    <ds:schemaRef ds:uri="http://schemas.microsoft.com/sharepoint/v3/contenttype/forms"/>
  </ds:schemaRefs>
</ds:datastoreItem>
</file>

<file path=customXml/itemProps3.xml><?xml version="1.0" encoding="utf-8"?>
<ds:datastoreItem xmlns:ds="http://schemas.openxmlformats.org/officeDocument/2006/customXml" ds:itemID="{B0B59400-E2C4-41A8-AB3A-9D12142228A3}">
  <ds:schemaRefs>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 ds:uri="dc463f71-b30c-4ab2-9473-d307f9d35888"/>
    <ds:schemaRef ds:uri="http://purl.org/dc/terms/"/>
    <ds:schemaRef ds:uri="http://purl.org/dc/dcmitype/"/>
    <ds:schemaRef ds:uri="http://schemas.openxmlformats.org/package/2006/metadata/core-properties"/>
    <ds:schemaRef ds:uri="http://schemas.microsoft.com/sharepoint/v3"/>
  </ds:schemaRefs>
</ds:datastoreItem>
</file>

<file path=customXml/itemProps4.xml><?xml version="1.0" encoding="utf-8"?>
<ds:datastoreItem xmlns:ds="http://schemas.openxmlformats.org/officeDocument/2006/customXml" ds:itemID="{6B573B05-BEBA-4AD3-BB40-ABD36A46C7FE}"/>
</file>

<file path=customXml/itemProps5.xml><?xml version="1.0" encoding="utf-8"?>
<ds:datastoreItem xmlns:ds="http://schemas.openxmlformats.org/officeDocument/2006/customXml" ds:itemID="{B8102364-D0A8-4153-BFB6-EA74A90ED4F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Sch 95 Supplemental</vt:lpstr>
      <vt:lpstr>Revenue Impacts Sch 95 Sup</vt:lpstr>
      <vt:lpstr>Rate Spread</vt:lpstr>
      <vt:lpstr>Typical Residential Notice</vt:lpstr>
      <vt:lpstr>Street &amp; Area Lighting (PCA)</vt:lpstr>
      <vt:lpstr>WorkPapers-&gt;</vt:lpstr>
      <vt:lpstr>UE-200893 Sch 95 Eff 12-1-2020</vt:lpstr>
      <vt:lpstr>Revenue Requirements --&gt;</vt:lpstr>
      <vt:lpstr>PCA Recovery (mid-c)</vt:lpstr>
      <vt:lpstr>PCA Summary- Detailed</vt:lpstr>
      <vt:lpstr>2022 GRC Compliance--&gt;</vt:lpstr>
      <vt:lpstr>2022 GRC Load Research - Energy</vt:lpstr>
      <vt:lpstr>2022 GRC PCA Costs</vt:lpstr>
      <vt:lpstr>2022 GRC Conversion Factor</vt:lpstr>
      <vt:lpstr>'PCA Summary- Detailed'!Print_Area</vt:lpstr>
      <vt:lpstr>'Rate Spread'!Print_Area</vt:lpstr>
      <vt:lpstr>'Revenue Impacts Sch 95 Sup'!Print_Area</vt:lpstr>
      <vt:lpstr>'Sch 95 Supplemental'!Print_Area</vt:lpstr>
      <vt:lpstr>'Street &amp; Area Lighting (PCA)'!Print_Area</vt:lpstr>
      <vt:lpstr>'Revenue Impacts Sch 95 Sup'!Print_Titles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Jhaveri, Birud</cp:lastModifiedBy>
  <cp:lastPrinted>2019-05-05T20:53:03Z</cp:lastPrinted>
  <dcterms:created xsi:type="dcterms:W3CDTF">2001-02-07T23:54:25Z</dcterms:created>
  <dcterms:modified xsi:type="dcterms:W3CDTF">2023-04-21T21:20:19Z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0x0101006E56B4D1795A2E4DB2F0B01679ED314A00875EB62C3599C34FA53F9242800ADA21</vt:lpwstr>
  </property>
  <property fmtid="{D5CDD505-2E9C-101B-9397-08002B2CF9AE}" pid="3" name="_docset_NoMedatataSyncRequired">
    <vt:lpwstr>False</vt:lpwstr>
  </property>
</Properties>
</file>