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17 UG-170929\Rebuttal\Replacement 3-28-18\"/>
    </mc:Choice>
  </mc:AlternateContent>
  <bookViews>
    <workbookView xWindow="0" yWindow="0" windowWidth="18660" windowHeight="6255" tabRatio="599" xr2:uid="{00000000-000D-0000-FFFF-FFFF00000000}"/>
  </bookViews>
  <sheets>
    <sheet name="Schdl. 1, p. 1" sheetId="12" r:id="rId1"/>
    <sheet name="Schdl. 1, p. 2" sheetId="16" r:id="rId2"/>
    <sheet name="Schdl. 1, p. 3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22" localSheetId="2">'[1]Jun 99'!#REF!</definedName>
    <definedName name="\22">'[1]Jun 99'!#REF!</definedName>
    <definedName name="\A" localSheetId="2">'[1]Jun 99'!#REF!</definedName>
    <definedName name="\A">'[1]Jun 99'!#REF!</definedName>
    <definedName name="\P" localSheetId="2">#REF!</definedName>
    <definedName name="\P">#REF!</definedName>
    <definedName name="\Q" localSheetId="2">#REF!</definedName>
    <definedName name="\Q">#REF!</definedName>
    <definedName name="\R" localSheetId="2">#REF!</definedName>
    <definedName name="\R">#REF!</definedName>
    <definedName name="\S" localSheetId="2">#REF!</definedName>
    <definedName name="\S">#REF!</definedName>
    <definedName name="\T" localSheetId="2">#REF!</definedName>
    <definedName name="\T">#REF!</definedName>
    <definedName name="\U" localSheetId="2">#REF!</definedName>
    <definedName name="\U">#REF!</definedName>
    <definedName name="__Div02">'[2]Alloc factors'!$D$12</definedName>
    <definedName name="__div10" localSheetId="2">'[3]WP 1-2'!#REF!</definedName>
    <definedName name="__div10">'[3]WP 1-2'!#REF!</definedName>
    <definedName name="__DIV12">'[4]Alloc factors'!$D$13</definedName>
    <definedName name="__div21" localSheetId="2">'[3]WP 1-2'!#REF!</definedName>
    <definedName name="__div21">'[3]WP 1-2'!#REF!</definedName>
    <definedName name="__EXH1" localSheetId="2">#REF!</definedName>
    <definedName name="__EXH1">#REF!</definedName>
    <definedName name="__EXH6" localSheetId="2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">'[3]WP 1-2'!#REF!</definedName>
    <definedName name="_div10">'[3]WP 1-2'!#REF!</definedName>
    <definedName name="_DIV12">'[4]Alloc factors'!$D$13</definedName>
    <definedName name="_div21" localSheetId="2">'[3]WP 1-2'!#REF!</definedName>
    <definedName name="_div21">'[3]WP 1-2'!#REF!</definedName>
    <definedName name="_EXH1" localSheetId="2">#REF!</definedName>
    <definedName name="_EXH1">#REF!</definedName>
    <definedName name="_EXH6" localSheetId="2">#REF!</definedName>
    <definedName name="_EXH6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_swe80">[5]Input!$E$29</definedName>
    <definedName name="_ucg80">[5]Input!$E$31</definedName>
    <definedName name="a" localSheetId="2">#REF!</definedName>
    <definedName name="a">#REF!</definedName>
    <definedName name="AAA" localSheetId="2">#REF!</definedName>
    <definedName name="AAA">#REF!</definedName>
    <definedName name="atmos" localSheetId="2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2">#REF!</definedName>
    <definedName name="BBB">#REF!</definedName>
    <definedName name="BUSUNIT">'[8]Input '!$C$9</definedName>
    <definedName name="BUTLER" localSheetId="2">#REF!</definedName>
    <definedName name="BUTLER">#REF!</definedName>
    <definedName name="C_" localSheetId="2">'[4]Schedule 4 O&amp;M'!#REF!</definedName>
    <definedName name="C_">'[4]Schedule 4 O&amp;M'!#REF!</definedName>
    <definedName name="capitalization" localSheetId="2">#REF!</definedName>
    <definedName name="capitalization">#REF!</definedName>
    <definedName name="CC" localSheetId="2">#REF!</definedName>
    <definedName name="CC">#REF!</definedName>
    <definedName name="CCC" localSheetId="2">#REF!</definedName>
    <definedName name="CCC">#REF!</definedName>
    <definedName name="Central_Only" localSheetId="2">'[4]Alloc factors'!#REF!</definedName>
    <definedName name="Central_Only">'[4]Alloc factors'!#REF!</definedName>
    <definedName name="company" localSheetId="2">'[9]Company Groups'!#REF!</definedName>
    <definedName name="company">'[9]Company Groups'!#REF!</definedName>
    <definedName name="Cortez" localSheetId="2">'[4]Alloc factors'!#REF!</definedName>
    <definedName name="Cortez">'[4]Alloc factors'!#REF!</definedName>
    <definedName name="csDesignMode">1</definedName>
    <definedName name="customerinput" localSheetId="2">#REF!</definedName>
    <definedName name="customerinput">#REF!</definedName>
    <definedName name="DATA">#N/A</definedName>
    <definedName name="dataset" localSheetId="2">#REF!</definedName>
    <definedName name="dataset">#REF!</definedName>
    <definedName name="date" localSheetId="2">#REF!</definedName>
    <definedName name="date">#REF!</definedName>
    <definedName name="DDD" localSheetId="2">#REF!</definedName>
    <definedName name="DDD">#REF!</definedName>
    <definedName name="DEPRECIATION" localSheetId="2">'[1]Jun 99'!#REF!</definedName>
    <definedName name="DEPRECIATION">'[1]Jun 99'!#REF!</definedName>
    <definedName name="DJInd" localSheetId="2">#REF!</definedName>
    <definedName name="DJInd">#REF!</definedName>
    <definedName name="DJUtil" localSheetId="2">#REF!</definedName>
    <definedName name="DJUtil">#REF!</definedName>
    <definedName name="Durango" localSheetId="2">'[4]Alloc factors'!#REF!</definedName>
    <definedName name="Durango">'[4]Alloc factors'!#REF!</definedName>
    <definedName name="EEE" localSheetId="2">#REF!</definedName>
    <definedName name="EEE">#REF!</definedName>
    <definedName name="EV__LASTREFTIME__" hidden="1">39198.5712152778</definedName>
    <definedName name="EXH1A" localSheetId="2">#REF!</definedName>
    <definedName name="EXH1A">#REF!</definedName>
    <definedName name="FFF" localSheetId="2">#REF!</definedName>
    <definedName name="FFF">#REF!</definedName>
    <definedName name="Fremont" localSheetId="2">'[4]Alloc factors'!#REF!</definedName>
    <definedName name="Fremont">'[4]Alloc factors'!#REF!</definedName>
    <definedName name="GGG" localSheetId="2">#REF!</definedName>
    <definedName name="GGG">#REF!</definedName>
    <definedName name="GOEXP" localSheetId="2">'[8]Input '!#REF!</definedName>
    <definedName name="GOEXP">'[8]Input '!#REF!</definedName>
    <definedName name="GOEXP_PROFORMA">'[6]DATA INPUT'!$D$53</definedName>
    <definedName name="GOPLANT" localSheetId="2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JURISDICTION">'[8]Input '!$C$8</definedName>
    <definedName name="KIRK" localSheetId="2">#REF!</definedName>
    <definedName name="KIRK">#REF!</definedName>
    <definedName name="Kirk_Plant" localSheetId="2">#REF!</definedName>
    <definedName name="Kirk_Plant">#REF!</definedName>
    <definedName name="LDCs" localSheetId="2">#REF!</definedName>
    <definedName name="LDCs">#REF!</definedName>
    <definedName name="Litigated_BaseROEs_2006" localSheetId="2">#REF!</definedName>
    <definedName name="Litigated_BaseROEs_2006">#REF!</definedName>
    <definedName name="Litigated_BaseROEs_2007" localSheetId="2">#REF!</definedName>
    <definedName name="Litigated_BaseROEs_2007">#REF!</definedName>
    <definedName name="Litigated_BaseROEs_2008" localSheetId="2">#REF!</definedName>
    <definedName name="Litigated_BaseROEs_2008">#REF!</definedName>
    <definedName name="Litigated_BaseROEs_2009" localSheetId="2">#REF!</definedName>
    <definedName name="Litigated_BaseROEs_2009">#REF!</definedName>
    <definedName name="Litigated_BaseROEs_2010" localSheetId="2">#REF!</definedName>
    <definedName name="Litigated_BaseROEs_2010">#REF!</definedName>
    <definedName name="Litigated_BaseROEs_2011" localSheetId="2">#REF!</definedName>
    <definedName name="Litigated_BaseROEs_2011">#REF!</definedName>
    <definedName name="Litigated_BaseROEs_2012" localSheetId="2">#REF!</definedName>
    <definedName name="Litigated_BaseROEs_2012">#REF!</definedName>
    <definedName name="Litigated_BaseROEs_2013" localSheetId="2">#REF!</definedName>
    <definedName name="Litigated_BaseROEs_2013">#REF!</definedName>
    <definedName name="Litigated_BaseROEs_2014" localSheetId="2">#REF!</definedName>
    <definedName name="Litigated_BaseROEs_2014">#REF!</definedName>
    <definedName name="LTD_Rate">'[8]Input '!$C$23</definedName>
    <definedName name="LTDcostrate" localSheetId="2">#REF!</definedName>
    <definedName name="LTDcostrate">#REF!</definedName>
    <definedName name="Market_Return" localSheetId="2">#REF!</definedName>
    <definedName name="Market_Return">#REF!</definedName>
    <definedName name="Moodys" localSheetId="2">#REF!</definedName>
    <definedName name="Moodys">#REF!</definedName>
    <definedName name="MS" localSheetId="2">#REF!</definedName>
    <definedName name="MS">#REF!</definedName>
    <definedName name="MS_Plant" localSheetId="2">#REF!</definedName>
    <definedName name="MS_Plant">#REF!</definedName>
    <definedName name="NAME">#N/A</definedName>
    <definedName name="NEadit" localSheetId="2">#REF!</definedName>
    <definedName name="NEadit">#REF!</definedName>
    <definedName name="NEadv" localSheetId="2">#REF!</definedName>
    <definedName name="NEadv">#REF!</definedName>
    <definedName name="NEcash" localSheetId="2">#REF!</definedName>
    <definedName name="NEcash">#REF!</definedName>
    <definedName name="NEcwip" localSheetId="2">#REF!</definedName>
    <definedName name="NEcwip">#REF!</definedName>
    <definedName name="NEdep" localSheetId="2">#REF!</definedName>
    <definedName name="NEdep">#REF!</definedName>
    <definedName name="NEmatsup" localSheetId="2">#REF!</definedName>
    <definedName name="NEmatsup">#REF!</definedName>
    <definedName name="NEplant" localSheetId="2">#REF!</definedName>
    <definedName name="NEplant">#REF!</definedName>
    <definedName name="NEpp" localSheetId="2">#REF!</definedName>
    <definedName name="NEpp">#REF!</definedName>
    <definedName name="NEstorg" localSheetId="2">#REF!</definedName>
    <definedName name="NEstorg">#REF!</definedName>
    <definedName name="NW_Only" localSheetId="2">'[4]Alloc factors'!#REF!</definedName>
    <definedName name="NW_Only">'[4]Alloc factors'!#REF!</definedName>
    <definedName name="NWadit" localSheetId="2">#REF!</definedName>
    <definedName name="NWadit">#REF!</definedName>
    <definedName name="NWadv" localSheetId="2">#REF!</definedName>
    <definedName name="NWadv">#REF!</definedName>
    <definedName name="NWcash" localSheetId="2">#REF!</definedName>
    <definedName name="NWcash">#REF!</definedName>
    <definedName name="NWcwip" localSheetId="2">#REF!</definedName>
    <definedName name="NWcwip">#REF!</definedName>
    <definedName name="NWdep" localSheetId="2">#REF!</definedName>
    <definedName name="NWdep">#REF!</definedName>
    <definedName name="NWmatsup" localSheetId="2">#REF!</definedName>
    <definedName name="NWmatsup">#REF!</definedName>
    <definedName name="NWplant" localSheetId="2">#REF!</definedName>
    <definedName name="NWplant">#REF!</definedName>
    <definedName name="NWpp" localSheetId="2">#REF!</definedName>
    <definedName name="NWpp">#REF!</definedName>
    <definedName name="NWstorg" localSheetId="2">#REF!</definedName>
    <definedName name="NWstorg">#REF!</definedName>
    <definedName name="PAGE1">#N/A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rent_Company">'[10]Company Groups'!$B$3</definedName>
    <definedName name="PPP" localSheetId="2">#REF!</definedName>
    <definedName name="PPP">#REF!</definedName>
    <definedName name="_xlnm.Print_Area" localSheetId="0">'Schdl. 1, p. 1'!$A$1:$I$26</definedName>
    <definedName name="_xlnm.Print_Area" localSheetId="1">'Schdl. 1, p. 2'!$A$1:$H$33</definedName>
    <definedName name="_xlnm.Print_Area" localSheetId="2">'Schdl. 1, p. 3'!$A$1:$H$33</definedName>
    <definedName name="_xlnm.Print_Area">#REF!</definedName>
    <definedName name="Print_Area_MI" localSheetId="2">'[1]Jun 99'!#REF!</definedName>
    <definedName name="Print_Area_MI">'[1]Jun 99'!#REF!</definedName>
    <definedName name="_xlnm.Print_Titles">#N/A</definedName>
    <definedName name="PROPERTY" localSheetId="2">'[1]Jun 99'!#REF!</definedName>
    <definedName name="PROPERTY">'[1]Jun 99'!#REF!</definedName>
    <definedName name="Risk_Free_Rate" localSheetId="2">#REF!</definedName>
    <definedName name="Risk_Free_Rate">#REF!</definedName>
    <definedName name="riskmeasures">'[11]Utility Proxy Group'!$B$8:$O$53</definedName>
    <definedName name="ROEXP" localSheetId="2">'[8]Input '!#REF!</definedName>
    <definedName name="ROEXP">'[8]Input '!#REF!</definedName>
    <definedName name="ROPLANT" localSheetId="2">'[8]Input '!#REF!</definedName>
    <definedName name="ROPLANT">'[8]Input '!#REF!</definedName>
    <definedName name="ROR_Rate">'[8]Input '!$C$25</definedName>
    <definedName name="RRR" localSheetId="2">#REF!</definedName>
    <definedName name="RRR">#REF!</definedName>
    <definedName name="SAP" localSheetId="2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[12]WP_H9!$A$1:$Q$46</definedName>
    <definedName name="SCH_B1">[13]SCH_B1!$A$1:$G$30</definedName>
    <definedName name="SCH_B3">[13]SCH_B3!$A$1:$G$42</definedName>
    <definedName name="SCH_C2">[13]SCH_C2!$A$1:$G$42</definedName>
    <definedName name="SCH_D2">[13]SCH_D2!$A$1:$G$42</definedName>
    <definedName name="SCH_H2">[13]SCH_H2!$A$1:$G$42</definedName>
    <definedName name="SE_Only" localSheetId="2">'[4]Alloc factors'!#REF!</definedName>
    <definedName name="SE_Only">'[4]Alloc factors'!#REF!</definedName>
    <definedName name="SEadit" localSheetId="2">#REF!</definedName>
    <definedName name="SEadit">#REF!</definedName>
    <definedName name="SEadv" localSheetId="2">#REF!</definedName>
    <definedName name="SEadv">#REF!</definedName>
    <definedName name="SEcash" localSheetId="2">#REF!</definedName>
    <definedName name="SEcash">#REF!</definedName>
    <definedName name="SEcwip" localSheetId="2">#REF!</definedName>
    <definedName name="SEcwip">#REF!</definedName>
    <definedName name="SEdep" localSheetId="2">#REF!</definedName>
    <definedName name="SEdep">#REF!</definedName>
    <definedName name="SEmatsup" localSheetId="2">#REF!</definedName>
    <definedName name="SEmatsup">#REF!</definedName>
    <definedName name="SEMO" localSheetId="2">#REF!</definedName>
    <definedName name="SEMO">#REF!</definedName>
    <definedName name="SEMO_Plant" localSheetId="2">#REF!</definedName>
    <definedName name="SEMO_Plant">#REF!</definedName>
    <definedName name="SEplant" localSheetId="2">#REF!</definedName>
    <definedName name="SEplant">#REF!</definedName>
    <definedName name="SEpp" localSheetId="2">#REF!</definedName>
    <definedName name="SEpp">#REF!</definedName>
    <definedName name="SEstorg" localSheetId="2">#REF!</definedName>
    <definedName name="SEstorg">#REF!</definedName>
    <definedName name="sp" localSheetId="2">#REF!</definedName>
    <definedName name="sp">#REF!</definedName>
    <definedName name="SSExp" localSheetId="2">'[8]Input '!#REF!</definedName>
    <definedName name="SSExp">'[8]Input '!#REF!</definedName>
    <definedName name="SSPlant" localSheetId="2">'[8]Input '!#REF!</definedName>
    <definedName name="SSPlant">'[8]Input '!#REF!</definedName>
    <definedName name="SSS" localSheetId="2">#REF!</definedName>
    <definedName name="SSS">#REF!</definedName>
    <definedName name="STD_Rate">'[8]Input '!$C$24</definedName>
    <definedName name="stockprice">'[11]Stock Price (Electric)'!$C$1:$AW$33</definedName>
    <definedName name="Sttax" localSheetId="2">#REF!</definedName>
    <definedName name="Sttax">#REF!</definedName>
    <definedName name="Study_Company" localSheetId="2">#REF!</definedName>
    <definedName name="Study_Company">#REF!</definedName>
    <definedName name="SWadit" localSheetId="2">#REF!</definedName>
    <definedName name="SWadit">#REF!</definedName>
    <definedName name="SWadv" localSheetId="2">#REF!</definedName>
    <definedName name="SWadv">#REF!</definedName>
    <definedName name="SWcash" localSheetId="2">#REF!</definedName>
    <definedName name="SWcash">#REF!</definedName>
    <definedName name="SWcwip" localSheetId="2">#REF!</definedName>
    <definedName name="SWcwip">#REF!</definedName>
    <definedName name="SWdep" localSheetId="2">#REF!</definedName>
    <definedName name="SWdep">#REF!</definedName>
    <definedName name="SWmatsup" localSheetId="2">#REF!</definedName>
    <definedName name="SWmatsup">#REF!</definedName>
    <definedName name="SWplant" localSheetId="2">#REF!</definedName>
    <definedName name="SWplant">#REF!</definedName>
    <definedName name="SWpp" localSheetId="2">#REF!</definedName>
    <definedName name="SWpp">#REF!</definedName>
    <definedName name="SWstorg" localSheetId="2">#REF!</definedName>
    <definedName name="SWstorg">#REF!</definedName>
    <definedName name="TESTPERIOD">'[8]Input '!$C$10</definedName>
    <definedName name="TestPeriodDate">[14]Inputs!$D$20</definedName>
    <definedName name="TESTYEAR">'[6]DATA INPUT'!$C$9</definedName>
    <definedName name="TOTadit" localSheetId="2">#REF!</definedName>
    <definedName name="TOTadit">#REF!</definedName>
    <definedName name="TOTadv" localSheetId="2">#REF!</definedName>
    <definedName name="TOTadv">#REF!</definedName>
    <definedName name="TOTcash" localSheetId="2">#REF!</definedName>
    <definedName name="TOTcash">#REF!</definedName>
    <definedName name="TOTcwip" localSheetId="2">#REF!</definedName>
    <definedName name="TOTcwip">#REF!</definedName>
    <definedName name="TOTdep" localSheetId="2">#REF!</definedName>
    <definedName name="TOTdep">#REF!</definedName>
    <definedName name="TOTmatsup" localSheetId="2">#REF!</definedName>
    <definedName name="TOTmatsup">#REF!</definedName>
    <definedName name="TOTplant" localSheetId="2">#REF!</definedName>
    <definedName name="TOTplant">#REF!</definedName>
    <definedName name="TOTpp" localSheetId="2">#REF!</definedName>
    <definedName name="TOTpp">#REF!</definedName>
    <definedName name="TOTstorg" localSheetId="2">#REF!</definedName>
    <definedName name="TOTstorg">#REF!</definedName>
    <definedName name="Trans" localSheetId="2">#REF!</definedName>
    <definedName name="Trans">#REF!</definedName>
    <definedName name="valueline" localSheetId="2">#REF!</definedName>
    <definedName name="valueline">#REF!</definedName>
    <definedName name="vldatabase">'[15]Electric Utility Data'!$B$8:$AI$53</definedName>
    <definedName name="WP_2_3" localSheetId="2">#REF!</definedName>
    <definedName name="WP_2_3">#REF!</definedName>
    <definedName name="WP_3_1" localSheetId="2">#REF!</definedName>
    <definedName name="WP_3_1">#REF!</definedName>
    <definedName name="WP_6_1" localSheetId="2">#REF!</definedName>
    <definedName name="WP_6_1">#REF!</definedName>
    <definedName name="WP_6_1_1" localSheetId="2">#REF!</definedName>
    <definedName name="WP_6_1_1">#REF!</definedName>
    <definedName name="WP_6_2" localSheetId="2">#REF!</definedName>
    <definedName name="WP_6_2">#REF!</definedName>
    <definedName name="WP_6_2_1" localSheetId="2">#REF!</definedName>
    <definedName name="WP_6_2_1">#REF!</definedName>
    <definedName name="WP_6_3" localSheetId="2">#REF!</definedName>
    <definedName name="WP_6_3">#REF!</definedName>
    <definedName name="WP_6_3_1" localSheetId="2">#REF!</definedName>
    <definedName name="WP_6_3_1">#REF!</definedName>
    <definedName name="WP_7_3" localSheetId="2">#REF!</definedName>
    <definedName name="WP_7_3">#REF!</definedName>
    <definedName name="WP_7_6" localSheetId="2">#REF!</definedName>
    <definedName name="WP_7_6">#REF!</definedName>
    <definedName name="WP_9_1" localSheetId="2">#REF!</definedName>
    <definedName name="WP_9_1">#REF!</definedName>
    <definedName name="WP_B9a">[16]WP_B9!$A$30:$U$49</definedName>
    <definedName name="WP_B9b" localSheetId="2">[16]WP_B9!#REF!</definedName>
    <definedName name="WP_B9b">[16]WP_B9!#REF!</definedName>
    <definedName name="WP_G6">[16]WP_B5!$A$13:$J$349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hidden="1">{"'Sheet1'!$A$1:$O$40"}</definedName>
    <definedName name="Yield">'[15]Dividend Yield - Utility'!$B$8:$D$53</definedName>
    <definedName name="z" localSheetId="2">#REF!</definedName>
    <definedName name="z">#REF!</definedName>
    <definedName name="zzz" hidden="1">{"'Sheet1'!$A$1:$O$40"}</definedName>
  </definedNames>
  <calcPr calcId="171027"/>
</workbook>
</file>

<file path=xl/calcChain.xml><?xml version="1.0" encoding="utf-8"?>
<calcChain xmlns="http://schemas.openxmlformats.org/spreadsheetml/2006/main">
  <c r="F22" i="18" l="1"/>
  <c r="C22" i="18"/>
  <c r="G22" i="18" s="1"/>
  <c r="F21" i="18"/>
  <c r="C21" i="18" s="1"/>
  <c r="G21" i="18" s="1"/>
  <c r="F20" i="18"/>
  <c r="C20" i="18"/>
  <c r="G20" i="18" s="1"/>
  <c r="F19" i="18"/>
  <c r="C19" i="18"/>
  <c r="G19" i="18" s="1"/>
  <c r="F18" i="18"/>
  <c r="C18" i="18"/>
  <c r="G18" i="18" s="1"/>
  <c r="F17" i="18"/>
  <c r="C17" i="18" s="1"/>
  <c r="G17" i="18" s="1"/>
  <c r="F16" i="18"/>
  <c r="C16" i="18"/>
  <c r="G16" i="18" s="1"/>
  <c r="F25" i="18" l="1"/>
  <c r="G27" i="18"/>
  <c r="G25" i="18"/>
  <c r="C25" i="18"/>
  <c r="G22" i="16" l="1"/>
  <c r="G16" i="16"/>
  <c r="G21" i="12" l="1"/>
  <c r="G20" i="12"/>
  <c r="G19" i="12"/>
  <c r="G18" i="12"/>
  <c r="G17" i="12"/>
  <c r="G16" i="12"/>
  <c r="G15" i="12"/>
  <c r="I15" i="12" s="1"/>
  <c r="D21" i="12"/>
  <c r="D20" i="12"/>
  <c r="D19" i="12"/>
  <c r="D18" i="12"/>
  <c r="D17" i="12"/>
  <c r="D16" i="12"/>
  <c r="D15" i="12"/>
  <c r="I16" i="12" l="1"/>
  <c r="I20" i="12"/>
  <c r="I17" i="12"/>
  <c r="I21" i="12"/>
  <c r="I18" i="12"/>
  <c r="I19" i="12"/>
  <c r="I23" i="12" l="1"/>
  <c r="G18" i="16"/>
  <c r="C18" i="16" l="1"/>
  <c r="H18" i="16" l="1"/>
  <c r="C22" i="16" l="1"/>
  <c r="H22" i="16" s="1"/>
  <c r="G21" i="16" l="1"/>
  <c r="G20" i="16"/>
  <c r="G19" i="16" l="1"/>
  <c r="C19" i="16" s="1"/>
  <c r="G17" i="16"/>
  <c r="C20" i="16"/>
  <c r="C21" i="16"/>
  <c r="C17" i="16" l="1"/>
  <c r="H17" i="16" s="1"/>
  <c r="G25" i="16"/>
  <c r="H21" i="16"/>
  <c r="H20" i="16"/>
  <c r="H19" i="16"/>
  <c r="C16" i="16" l="1"/>
  <c r="C25" i="16" s="1"/>
  <c r="H16" i="16" l="1"/>
  <c r="H27" i="16" s="1"/>
  <c r="H25" i="16" l="1"/>
</calcChain>
</file>

<file path=xl/sharedStrings.xml><?xml version="1.0" encoding="utf-8"?>
<sst xmlns="http://schemas.openxmlformats.org/spreadsheetml/2006/main" count="102" uniqueCount="52">
  <si>
    <t>GROWTH</t>
  </si>
  <si>
    <t>COMPANY</t>
  </si>
  <si>
    <t>AVERAGE</t>
  </si>
  <si>
    <t>DPS</t>
  </si>
  <si>
    <t>HIGH</t>
  </si>
  <si>
    <t>LOW</t>
  </si>
  <si>
    <t>YIELD</t>
  </si>
  <si>
    <t>Average</t>
  </si>
  <si>
    <t>EPS</t>
  </si>
  <si>
    <t>ADJUSTED</t>
  </si>
  <si>
    <t>RETENTION</t>
  </si>
  <si>
    <t>PROSPECTIVE</t>
  </si>
  <si>
    <t>DCF</t>
  </si>
  <si>
    <t>RATES</t>
  </si>
  <si>
    <t>FIRST CALL</t>
  </si>
  <si>
    <t>Median</t>
  </si>
  <si>
    <t>Mean</t>
  </si>
  <si>
    <t>Source:  Yahoo! Finance.</t>
  </si>
  <si>
    <t>PROXY COMPANIES</t>
  </si>
  <si>
    <t>Qtr</t>
  </si>
  <si>
    <t>Atmos Energy Corp.</t>
  </si>
  <si>
    <t>Northwest Natural Gas Co.</t>
  </si>
  <si>
    <t>New Jersey Resources Corp.</t>
  </si>
  <si>
    <t>South Jersey Industries, Inc.</t>
  </si>
  <si>
    <t>Southwest Gas Holdings, Inc.</t>
  </si>
  <si>
    <t>Spire Inc.</t>
  </si>
  <si>
    <t>NiSource Inc.</t>
  </si>
  <si>
    <t>BLENDED</t>
  </si>
  <si>
    <t>January 2018 - February 2018</t>
  </si>
  <si>
    <t>VALUE LINE</t>
  </si>
  <si>
    <t xml:space="preserve"> </t>
  </si>
  <si>
    <t>2021-23</t>
  </si>
  <si>
    <t xml:space="preserve">Sources: </t>
  </si>
  <si>
    <t>[1]</t>
  </si>
  <si>
    <t>[2]</t>
  </si>
  <si>
    <t>[3]</t>
  </si>
  <si>
    <t>[4]</t>
  </si>
  <si>
    <t>[5]</t>
  </si>
  <si>
    <t>[6]</t>
  </si>
  <si>
    <t xml:space="preserve">  [1]:  Schedule 1, page 1.</t>
  </si>
  <si>
    <t xml:space="preserve">  [2] and [3]:  Value Line Investment Survey, March 2, 2018.</t>
  </si>
  <si>
    <t xml:space="preserve">  [4]  Yahoo! Finance</t>
  </si>
  <si>
    <t>Schedule 1</t>
  </si>
  <si>
    <t>UPDATED DCF COST RATES
USING ANALYSTS' EPS GROWTH FORECASTS</t>
  </si>
  <si>
    <t>UPDATED DCF COST RATES USING RETENTION GROWTH 
AND ANALYSTS' EPS GROWTH FORECASTS</t>
  </si>
  <si>
    <t>UPDATED DIVIDEND YIELDS</t>
  </si>
  <si>
    <t>Page 1 of 3</t>
  </si>
  <si>
    <t>Page 2 of 3</t>
  </si>
  <si>
    <t>Page 3 of 3</t>
  </si>
  <si>
    <t xml:space="preserve">  [2]:  Value Line Investment Survey, March 2, 2018.</t>
  </si>
  <si>
    <t xml:space="preserve">  [3]  Yahoo! Finance</t>
  </si>
  <si>
    <t>Exhibit No. ___(JSG-5)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</si>
</sst>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[$$-409]#,##0.00"/>
    <numFmt numFmtId="167" formatCode="&quot;$&quot;#,##0.000"/>
    <numFmt numFmtId="168" formatCode="0.000000"/>
    <numFmt numFmtId="169" formatCode="_([$€-2]* #,##0.00_);_([$€-2]* \(#,##0.00\);_([$€-2]* &quot;-&quot;??_)"/>
    <numFmt numFmtId="170" formatCode="0.000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sz val="11"/>
      <color indexed="8"/>
      <name val="Calibri"/>
      <family val="2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Verdana"/>
      <family val="2"/>
    </font>
    <font>
      <sz val="11"/>
      <color indexed="8"/>
      <name val="Arial"/>
      <family val="2"/>
    </font>
    <font>
      <sz val="8"/>
      <name val="Helv"/>
    </font>
    <font>
      <sz val="11"/>
      <color theme="1"/>
      <name val="Palatino Linotype"/>
      <family val="2"/>
    </font>
    <font>
      <sz val="10"/>
      <name val="Courier"/>
      <family val="3"/>
    </font>
    <font>
      <sz val="12"/>
      <name val="Helv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uble">
        <color indexed="8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8"/>
      </right>
      <top style="double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583">
    <xf numFmtId="0" fontId="0" fillId="0" borderId="0"/>
    <xf numFmtId="3" fontId="7" fillId="0" borderId="0" applyFont="0" applyFill="0" applyBorder="0" applyAlignment="0" applyProtection="0"/>
    <xf numFmtId="5" fontId="7" fillId="0" borderId="0" applyFill="0" applyBorder="0" applyAlignment="0" applyProtection="0"/>
    <xf numFmtId="0" fontId="9" fillId="0" borderId="0"/>
    <xf numFmtId="0" fontId="9" fillId="0" borderId="0"/>
    <xf numFmtId="0" fontId="9" fillId="0" borderId="1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2" borderId="1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" fillId="3" borderId="0">
      <alignment horizontal="right"/>
    </xf>
    <xf numFmtId="0" fontId="13" fillId="4" borderId="0">
      <alignment horizontal="center"/>
    </xf>
    <xf numFmtId="0" fontId="14" fillId="5" borderId="2"/>
    <xf numFmtId="0" fontId="15" fillId="0" borderId="0" applyBorder="0">
      <alignment horizontal="centerContinuous"/>
    </xf>
    <xf numFmtId="0" fontId="16" fillId="0" borderId="0" applyBorder="0">
      <alignment horizontal="centerContinuous"/>
    </xf>
    <xf numFmtId="0" fontId="9" fillId="0" borderId="0"/>
    <xf numFmtId="0" fontId="9" fillId="0" borderId="0"/>
    <xf numFmtId="0" fontId="9" fillId="0" borderId="1"/>
    <xf numFmtId="0" fontId="9" fillId="0" borderId="1"/>
    <xf numFmtId="0" fontId="17" fillId="6" borderId="0"/>
    <xf numFmtId="0" fontId="17" fillId="6" borderId="0"/>
    <xf numFmtId="0" fontId="7" fillId="0" borderId="3" applyNumberFormat="0" applyFont="0" applyFill="0" applyAlignment="0" applyProtection="0"/>
    <xf numFmtId="0" fontId="11" fillId="0" borderId="4"/>
    <xf numFmtId="0" fontId="11" fillId="0" borderId="4"/>
    <xf numFmtId="0" fontId="11" fillId="0" borderId="1"/>
    <xf numFmtId="0" fontId="11" fillId="0" borderId="1"/>
    <xf numFmtId="0" fontId="4" fillId="0" borderId="0"/>
    <xf numFmtId="166" fontId="4" fillId="0" borderId="0"/>
    <xf numFmtId="166" fontId="4" fillId="0" borderId="0"/>
    <xf numFmtId="0" fontId="1" fillId="0" borderId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" fillId="0" borderId="0">
      <alignment horizontal="center"/>
    </xf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7" applyNumberFormat="0" applyFont="0" applyProtection="0">
      <alignment wrapText="1"/>
    </xf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Protection="0"/>
    <xf numFmtId="0" fontId="6" fillId="0" borderId="0" applyProtection="0"/>
    <xf numFmtId="0" fontId="27" fillId="0" borderId="0" applyProtection="0"/>
    <xf numFmtId="0" fontId="28" fillId="0" borderId="0" applyProtection="0"/>
    <xf numFmtId="0" fontId="29" fillId="0" borderId="0" applyProtection="0"/>
    <xf numFmtId="0" fontId="30" fillId="0" borderId="0" applyProtection="0"/>
    <xf numFmtId="0" fontId="31" fillId="0" borderId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Protection="0"/>
    <xf numFmtId="0" fontId="2" fillId="0" borderId="0" applyProtection="0"/>
    <xf numFmtId="0" fontId="7" fillId="0" borderId="0" applyNumberFormat="0" applyFill="0" applyBorder="0" applyProtection="0">
      <alignment wrapText="1"/>
    </xf>
    <xf numFmtId="0" fontId="18" fillId="27" borderId="0" applyNumberFormat="0" applyBorder="0" applyProtection="0">
      <alignment vertical="top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6" fillId="28" borderId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40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7" fillId="0" borderId="0"/>
    <xf numFmtId="37" fontId="41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42" fillId="0" borderId="0"/>
    <xf numFmtId="0" fontId="43" fillId="0" borderId="0"/>
    <xf numFmtId="0" fontId="42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44" fillId="0" borderId="0"/>
    <xf numFmtId="0" fontId="23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4" fillId="0" borderId="0">
      <alignment vertical="top"/>
    </xf>
    <xf numFmtId="0" fontId="7" fillId="0" borderId="0"/>
    <xf numFmtId="0" fontId="7" fillId="0" borderId="0"/>
    <xf numFmtId="0" fontId="7" fillId="0" borderId="0"/>
    <xf numFmtId="0" fontId="4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6">
      <alignment horizontal="center"/>
    </xf>
    <xf numFmtId="3" fontId="46" fillId="0" borderId="0" applyFont="0" applyFill="0" applyBorder="0" applyAlignment="0" applyProtection="0"/>
    <xf numFmtId="0" fontId="46" fillId="31" borderId="0" applyNumberFormat="0" applyFont="0" applyBorder="0" applyAlignment="0" applyProtection="0"/>
    <xf numFmtId="4" fontId="48" fillId="29" borderId="17" applyNumberFormat="0" applyProtection="0">
      <alignment vertical="center"/>
    </xf>
    <xf numFmtId="4" fontId="49" fillId="32" borderId="17" applyNumberFormat="0" applyProtection="0">
      <alignment vertical="center"/>
    </xf>
    <xf numFmtId="4" fontId="48" fillId="32" borderId="17" applyNumberFormat="0" applyProtection="0">
      <alignment horizontal="left" vertical="center" indent="1"/>
    </xf>
    <xf numFmtId="0" fontId="48" fillId="32" borderId="17" applyNumberFormat="0" applyProtection="0">
      <alignment horizontal="left" vertical="top" indent="1"/>
    </xf>
    <xf numFmtId="4" fontId="48" fillId="33" borderId="0" applyNumberFormat="0" applyProtection="0">
      <alignment horizontal="left" vertical="center" indent="1"/>
    </xf>
    <xf numFmtId="4" fontId="12" fillId="8" borderId="17" applyNumberFormat="0" applyProtection="0">
      <alignment horizontal="right" vertical="center"/>
    </xf>
    <xf numFmtId="4" fontId="12" fillId="14" borderId="17" applyNumberFormat="0" applyProtection="0">
      <alignment horizontal="right" vertical="center"/>
    </xf>
    <xf numFmtId="4" fontId="12" fillId="22" borderId="17" applyNumberFormat="0" applyProtection="0">
      <alignment horizontal="right" vertical="center"/>
    </xf>
    <xf numFmtId="4" fontId="12" fillId="16" borderId="17" applyNumberFormat="0" applyProtection="0">
      <alignment horizontal="right" vertical="center"/>
    </xf>
    <xf numFmtId="4" fontId="12" fillId="20" borderId="17" applyNumberFormat="0" applyProtection="0">
      <alignment horizontal="right" vertical="center"/>
    </xf>
    <xf numFmtId="4" fontId="12" fillId="24" borderId="17" applyNumberFormat="0" applyProtection="0">
      <alignment horizontal="right" vertical="center"/>
    </xf>
    <xf numFmtId="4" fontId="12" fillId="23" borderId="17" applyNumberFormat="0" applyProtection="0">
      <alignment horizontal="right" vertical="center"/>
    </xf>
    <xf numFmtId="4" fontId="12" fillId="34" borderId="17" applyNumberFormat="0" applyProtection="0">
      <alignment horizontal="right" vertical="center"/>
    </xf>
    <xf numFmtId="4" fontId="12" fillId="15" borderId="17" applyNumberFormat="0" applyProtection="0">
      <alignment horizontal="right" vertical="center"/>
    </xf>
    <xf numFmtId="4" fontId="48" fillId="35" borderId="18" applyNumberFormat="0" applyProtection="0">
      <alignment horizontal="left" vertical="center" indent="1"/>
    </xf>
    <xf numFmtId="4" fontId="12" fillId="36" borderId="0" applyNumberFormat="0" applyProtection="0">
      <alignment horizontal="left" vertical="center" indent="1"/>
    </xf>
    <xf numFmtId="4" fontId="50" fillId="37" borderId="0" applyNumberFormat="0" applyProtection="0">
      <alignment horizontal="left" vertical="center" indent="1"/>
    </xf>
    <xf numFmtId="4" fontId="12" fillId="38" borderId="17" applyNumberFormat="0" applyProtection="0">
      <alignment horizontal="right" vertical="center"/>
    </xf>
    <xf numFmtId="4" fontId="12" fillId="36" borderId="0" applyNumberFormat="0" applyProtection="0">
      <alignment horizontal="left" vertical="center" indent="1"/>
    </xf>
    <xf numFmtId="4" fontId="12" fillId="33" borderId="0" applyNumberFormat="0" applyProtection="0">
      <alignment horizontal="left" vertical="center" indent="1"/>
    </xf>
    <xf numFmtId="0" fontId="7" fillId="37" borderId="17" applyNumberFormat="0" applyProtection="0">
      <alignment horizontal="left" vertical="center" indent="1"/>
    </xf>
    <xf numFmtId="0" fontId="7" fillId="37" borderId="17" applyNumberFormat="0" applyProtection="0">
      <alignment horizontal="left" vertical="top" indent="1"/>
    </xf>
    <xf numFmtId="0" fontId="7" fillId="33" borderId="17" applyNumberFormat="0" applyProtection="0">
      <alignment horizontal="left" vertical="center" indent="1"/>
    </xf>
    <xf numFmtId="0" fontId="7" fillId="33" borderId="17" applyNumberFormat="0" applyProtection="0">
      <alignment horizontal="left" vertical="top" indent="1"/>
    </xf>
    <xf numFmtId="0" fontId="7" fillId="39" borderId="17" applyNumberFormat="0" applyProtection="0">
      <alignment horizontal="left" vertical="center" indent="1"/>
    </xf>
    <xf numFmtId="0" fontId="7" fillId="39" borderId="17" applyNumberFormat="0" applyProtection="0">
      <alignment horizontal="left" vertical="top" indent="1"/>
    </xf>
    <xf numFmtId="0" fontId="7" fillId="40" borderId="17" applyNumberFormat="0" applyProtection="0">
      <alignment horizontal="left" vertical="center" indent="1"/>
    </xf>
    <xf numFmtId="0" fontId="7" fillId="40" borderId="17" applyNumberFormat="0" applyProtection="0">
      <alignment horizontal="left" vertical="top" indent="1"/>
    </xf>
    <xf numFmtId="4" fontId="12" fillId="4" borderId="17" applyNumberFormat="0" applyProtection="0">
      <alignment vertical="center"/>
    </xf>
    <xf numFmtId="4" fontId="51" fillId="4" borderId="17" applyNumberFormat="0" applyProtection="0">
      <alignment vertical="center"/>
    </xf>
    <xf numFmtId="4" fontId="12" fillId="4" borderId="17" applyNumberFormat="0" applyProtection="0">
      <alignment horizontal="left" vertical="center" indent="1"/>
    </xf>
    <xf numFmtId="0" fontId="12" fillId="4" borderId="17" applyNumberFormat="0" applyProtection="0">
      <alignment horizontal="left" vertical="top" indent="1"/>
    </xf>
    <xf numFmtId="4" fontId="12" fillId="36" borderId="17" applyNumberFormat="0" applyProtection="0">
      <alignment horizontal="right" vertical="center"/>
    </xf>
    <xf numFmtId="4" fontId="51" fillId="36" borderId="17" applyNumberFormat="0" applyProtection="0">
      <alignment horizontal="right" vertical="center"/>
    </xf>
    <xf numFmtId="4" fontId="12" fillId="38" borderId="17" applyNumberFormat="0" applyProtection="0">
      <alignment horizontal="left" vertical="center" indent="1"/>
    </xf>
    <xf numFmtId="0" fontId="12" fillId="33" borderId="17" applyNumberFormat="0" applyProtection="0">
      <alignment horizontal="left" vertical="top" indent="1"/>
    </xf>
    <xf numFmtId="4" fontId="52" fillId="41" borderId="0" applyNumberFormat="0" applyProtection="0">
      <alignment horizontal="left" vertical="center" indent="1"/>
    </xf>
    <xf numFmtId="4" fontId="53" fillId="36" borderId="17" applyNumberFormat="0" applyProtection="0">
      <alignment horizontal="right" vertical="center"/>
    </xf>
    <xf numFmtId="168" fontId="7" fillId="0" borderId="0">
      <alignment horizontal="left" wrapText="1"/>
    </xf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54" fillId="4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wrapText="1"/>
    </xf>
    <xf numFmtId="0" fontId="55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wrapText="1"/>
    </xf>
    <xf numFmtId="0" fontId="18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>
      <alignment wrapText="1"/>
    </xf>
    <xf numFmtId="0" fontId="14" fillId="43" borderId="0" applyNumberFormat="0" applyBorder="0" applyAlignment="0" applyProtection="0"/>
    <xf numFmtId="0" fontId="14" fillId="43" borderId="0" applyNumberFormat="0" applyBorder="0" applyAlignment="0" applyProtection="0">
      <alignment wrapText="1"/>
    </xf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Protection="0">
      <alignment horizontal="center"/>
    </xf>
    <xf numFmtId="0" fontId="56" fillId="43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27" borderId="0" applyNumberFormat="0" applyFont="0" applyBorder="0" applyAlignment="0" applyProtection="0"/>
    <xf numFmtId="17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7" fillId="0" borderId="16" applyNumberFormat="0" applyFont="0" applyFill="0" applyAlignment="0" applyProtection="0"/>
    <xf numFmtId="0" fontId="59" fillId="0" borderId="0" applyNumberFormat="0" applyBorder="0" applyAlignment="0"/>
    <xf numFmtId="0" fontId="60" fillId="0" borderId="0" applyNumberFormat="0" applyBorder="0" applyAlignment="0"/>
    <xf numFmtId="0" fontId="61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/>
  </cellStyleXfs>
  <cellXfs count="64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0" fillId="0" borderId="0" xfId="0" applyNumberFormat="1" applyBorder="1"/>
    <xf numFmtId="0" fontId="5" fillId="0" borderId="0" xfId="0" applyNumberFormat="1" applyFont="1" applyBorder="1" applyAlignment="1"/>
    <xf numFmtId="166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/>
    <xf numFmtId="164" fontId="4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6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4" fillId="0" borderId="6" xfId="0" applyNumberFormat="1" applyFont="1" applyBorder="1" applyAlignmen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167" fontId="5" fillId="0" borderId="6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/>
    <xf numFmtId="0" fontId="4" fillId="0" borderId="0" xfId="0" applyFont="1" applyFill="1" applyBorder="1"/>
    <xf numFmtId="10" fontId="2" fillId="0" borderId="0" xfId="0" applyNumberFormat="1" applyFont="1" applyAlignment="1">
      <alignment horizontal="center"/>
    </xf>
    <xf numFmtId="0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3" xfId="0" applyNumberFormat="1" applyFill="1" applyBorder="1"/>
    <xf numFmtId="164" fontId="4" fillId="0" borderId="0" xfId="0" applyNumberFormat="1" applyFont="1" applyFill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5" fillId="0" borderId="24" xfId="0" applyNumberFormat="1" applyFont="1" applyBorder="1" applyAlignment="1"/>
    <xf numFmtId="0" fontId="0" fillId="0" borderId="25" xfId="0" applyNumberFormat="1" applyBorder="1"/>
    <xf numFmtId="164" fontId="4" fillId="0" borderId="24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0" fillId="0" borderId="27" xfId="0" applyNumberFormat="1" applyBorder="1"/>
    <xf numFmtId="0" fontId="2" fillId="0" borderId="28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/>
    <xf numFmtId="0" fontId="0" fillId="0" borderId="27" xfId="0" applyNumberFormat="1" applyFill="1" applyBorder="1"/>
    <xf numFmtId="164" fontId="4" fillId="0" borderId="28" xfId="0" applyNumberFormat="1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Continuous" wrapText="1"/>
    </xf>
    <xf numFmtId="0" fontId="2" fillId="0" borderId="3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</cellXfs>
  <cellStyles count="583">
    <cellStyle name="_x000a_bidires=100_x000d_" xfId="41" xr:uid="{00000000-0005-0000-0000-000000000000}"/>
    <cellStyle name="_2008 Reforecast 0+12  03.14.08" xfId="42" xr:uid="{00000000-0005-0000-0000-000001000000}"/>
    <cellStyle name="_2008 Reforecast 0+12  03.14.08_Avera UIL NEEWS Analyses 2011" xfId="43" xr:uid="{00000000-0005-0000-0000-000002000000}"/>
    <cellStyle name="_2008 Reforecast 0+12  03.14.08_Avera UIL NEEWS Analyses 2011_Baudino Exhibits" xfId="44" xr:uid="{00000000-0005-0000-0000-000003000000}"/>
    <cellStyle name="_2008 Reforecast 0+12  03.14.08_Avera UIL NEEWS Analyses 2011_Baudino Exhibits 2" xfId="45" xr:uid="{00000000-0005-0000-0000-000004000000}"/>
    <cellStyle name="_2008 Reforecast 0+12  03.14.08_Avera UIL NEEWS Analyses 2011_Baudino Exhibits 2_Yields" xfId="46" xr:uid="{00000000-0005-0000-0000-000005000000}"/>
    <cellStyle name="_2008 Reforecast 0+12  03.14.08_Avera UIL NEEWS Analyses 2011_Baudino Exhibits_Yields" xfId="47" xr:uid="{00000000-0005-0000-0000-000006000000}"/>
    <cellStyle name="_2008 Reforecast 0+12  03.14.08_Avera UIL NEEWS Analyses 2011_Yields" xfId="48" xr:uid="{00000000-0005-0000-0000-000007000000}"/>
    <cellStyle name="_2008 Reforecast 0+12  03.14.08_Baudino Exhibits" xfId="49" xr:uid="{00000000-0005-0000-0000-000008000000}"/>
    <cellStyle name="_2008 Reforecast 0+12  03.14.08_Baudino Exhibits 2" xfId="50" xr:uid="{00000000-0005-0000-0000-000009000000}"/>
    <cellStyle name="_2008 Reforecast 0+12  03.14.08_Baudino Exhibits 2_Yields" xfId="51" xr:uid="{00000000-0005-0000-0000-00000A000000}"/>
    <cellStyle name="_2008 Reforecast 0+12  03.14.08_Baudino Exhibits_Yields" xfId="52" xr:uid="{00000000-0005-0000-0000-00000B000000}"/>
    <cellStyle name="_2008 Reforecast 0+12  03.14.08_Value Line Data Base" xfId="53" xr:uid="{00000000-0005-0000-0000-00000C000000}"/>
    <cellStyle name="_2008 Reforecast 0+12  03.14.08_Value Line Data Base 2" xfId="54" xr:uid="{00000000-0005-0000-0000-00000D000000}"/>
    <cellStyle name="_2008 Reforecast 0+12  03.14.08_Value Line Data Base 2_Yields" xfId="55" xr:uid="{00000000-0005-0000-0000-00000E000000}"/>
    <cellStyle name="_2008 Reforecast 0+12  03.14.08_Value Line Data Base_Yields" xfId="56" xr:uid="{00000000-0005-0000-0000-00000F000000}"/>
    <cellStyle name="_2008 Reforecast 0+12  03.14.08_Yields" xfId="57" xr:uid="{00000000-0005-0000-0000-000010000000}"/>
    <cellStyle name="_2008_ACCT 17103" xfId="58" xr:uid="{00000000-0005-0000-0000-000011000000}"/>
    <cellStyle name="_2008_ACCT 17103_Avera UIL NEEWS Analyses 2011" xfId="59" xr:uid="{00000000-0005-0000-0000-000012000000}"/>
    <cellStyle name="_2008_ACCT 17103_Avera UIL NEEWS Analyses 2011_Baudino Exhibits" xfId="60" xr:uid="{00000000-0005-0000-0000-000013000000}"/>
    <cellStyle name="_2008_ACCT 17103_Avera UIL NEEWS Analyses 2011_Baudino Exhibits 2" xfId="61" xr:uid="{00000000-0005-0000-0000-000014000000}"/>
    <cellStyle name="_2008_ACCT 17103_Avera UIL NEEWS Analyses 2011_Baudino Exhibits 2_Yields" xfId="62" xr:uid="{00000000-0005-0000-0000-000015000000}"/>
    <cellStyle name="_2008_ACCT 17103_Avera UIL NEEWS Analyses 2011_Baudino Exhibits_Yields" xfId="63" xr:uid="{00000000-0005-0000-0000-000016000000}"/>
    <cellStyle name="_2008_ACCT 17103_Avera UIL NEEWS Analyses 2011_Yields" xfId="64" xr:uid="{00000000-0005-0000-0000-000017000000}"/>
    <cellStyle name="_2008_ACCT 17103_Baudino Exhibits" xfId="65" xr:uid="{00000000-0005-0000-0000-000018000000}"/>
    <cellStyle name="_2008_ACCT 17103_Baudino Exhibits 2" xfId="66" xr:uid="{00000000-0005-0000-0000-000019000000}"/>
    <cellStyle name="_2008_ACCT 17103_Baudino Exhibits 2_Yields" xfId="67" xr:uid="{00000000-0005-0000-0000-00001A000000}"/>
    <cellStyle name="_2008_ACCT 17103_Baudino Exhibits_Yields" xfId="68" xr:uid="{00000000-0005-0000-0000-00001B000000}"/>
    <cellStyle name="_2008_ACCT 17103_Value Line Data Base" xfId="69" xr:uid="{00000000-0005-0000-0000-00001C000000}"/>
    <cellStyle name="_2008_ACCT 17103_Value Line Data Base 2" xfId="70" xr:uid="{00000000-0005-0000-0000-00001D000000}"/>
    <cellStyle name="_2008_ACCT 17103_Value Line Data Base 2_Yields" xfId="71" xr:uid="{00000000-0005-0000-0000-00001E000000}"/>
    <cellStyle name="_2008_ACCT 17103_Value Line Data Base_Yields" xfId="72" xr:uid="{00000000-0005-0000-0000-00001F000000}"/>
    <cellStyle name="_2008_ACCT 17103_Yields" xfId="73" xr:uid="{00000000-0005-0000-0000-000020000000}"/>
    <cellStyle name="_2009 Budget 5_02_08  FINAL" xfId="74" xr:uid="{00000000-0005-0000-0000-000021000000}"/>
    <cellStyle name="_2009 Budget 5_02_08  FINAL_Avera UIL NEEWS Analyses 2011" xfId="75" xr:uid="{00000000-0005-0000-0000-000022000000}"/>
    <cellStyle name="_2009 Budget 5_02_08  FINAL_Avera UIL NEEWS Analyses 2011_Baudino Exhibits" xfId="76" xr:uid="{00000000-0005-0000-0000-000023000000}"/>
    <cellStyle name="_2009 Budget 5_02_08  FINAL_Avera UIL NEEWS Analyses 2011_Baudino Exhibits 2" xfId="77" xr:uid="{00000000-0005-0000-0000-000024000000}"/>
    <cellStyle name="_2009 Budget 5_02_08  FINAL_Avera UIL NEEWS Analyses 2011_Baudino Exhibits 2_Yields" xfId="78" xr:uid="{00000000-0005-0000-0000-000025000000}"/>
    <cellStyle name="_2009 Budget 5_02_08  FINAL_Avera UIL NEEWS Analyses 2011_Baudino Exhibits_Yields" xfId="79" xr:uid="{00000000-0005-0000-0000-000026000000}"/>
    <cellStyle name="_2009 Budget 5_02_08  FINAL_Avera UIL NEEWS Analyses 2011_Yields" xfId="80" xr:uid="{00000000-0005-0000-0000-000027000000}"/>
    <cellStyle name="_2009 Budget 5_02_08  FINAL_Baudino Exhibits" xfId="81" xr:uid="{00000000-0005-0000-0000-000028000000}"/>
    <cellStyle name="_2009 Budget 5_02_08  FINAL_Baudino Exhibits 2" xfId="82" xr:uid="{00000000-0005-0000-0000-000029000000}"/>
    <cellStyle name="_2009 Budget 5_02_08  FINAL_Baudino Exhibits 2_Yields" xfId="83" xr:uid="{00000000-0005-0000-0000-00002A000000}"/>
    <cellStyle name="_2009 Budget 5_02_08  FINAL_Baudino Exhibits_Yields" xfId="84" xr:uid="{00000000-0005-0000-0000-00002B000000}"/>
    <cellStyle name="_2009 Budget 5_02_08  FINAL_Value Line Data Base" xfId="85" xr:uid="{00000000-0005-0000-0000-00002C000000}"/>
    <cellStyle name="_2009 Budget 5_02_08  FINAL_Value Line Data Base 2" xfId="86" xr:uid="{00000000-0005-0000-0000-00002D000000}"/>
    <cellStyle name="_2009 Budget 5_02_08  FINAL_Value Line Data Base 2_Yields" xfId="87" xr:uid="{00000000-0005-0000-0000-00002E000000}"/>
    <cellStyle name="_2009 Budget 5_02_08  FINAL_Value Line Data Base_Yields" xfId="88" xr:uid="{00000000-0005-0000-0000-00002F000000}"/>
    <cellStyle name="_2009 Budget 5_02_08  FINAL_Yields" xfId="89" xr:uid="{00000000-0005-0000-0000-000030000000}"/>
    <cellStyle name="_Reformatted Cash Flow Consolidation 0706" xfId="90" xr:uid="{00000000-0005-0000-0000-000031000000}"/>
    <cellStyle name="_Reformatted Cash Flow Consolidation 0706_Avera UIL NEEWS Analyses 2011" xfId="91" xr:uid="{00000000-0005-0000-0000-000032000000}"/>
    <cellStyle name="_Reformatted Cash Flow Consolidation 0706_Avera UIL NEEWS Analyses 2011_Baudino Exhibits" xfId="92" xr:uid="{00000000-0005-0000-0000-000033000000}"/>
    <cellStyle name="_Reformatted Cash Flow Consolidation 0706_Avera UIL NEEWS Analyses 2011_Baudino Exhibits 2" xfId="93" xr:uid="{00000000-0005-0000-0000-000034000000}"/>
    <cellStyle name="_Reformatted Cash Flow Consolidation 0706_Avera UIL NEEWS Analyses 2011_Baudino Exhibits 2_Yields" xfId="94" xr:uid="{00000000-0005-0000-0000-000035000000}"/>
    <cellStyle name="_Reformatted Cash Flow Consolidation 0706_Avera UIL NEEWS Analyses 2011_Baudino Exhibits_Yields" xfId="95" xr:uid="{00000000-0005-0000-0000-000036000000}"/>
    <cellStyle name="_Reformatted Cash Flow Consolidation 0706_Avera UIL NEEWS Analyses 2011_Yields" xfId="96" xr:uid="{00000000-0005-0000-0000-000037000000}"/>
    <cellStyle name="_Reformatted Cash Flow Consolidation 0706_Baudino Exhibits" xfId="97" xr:uid="{00000000-0005-0000-0000-000038000000}"/>
    <cellStyle name="_Reformatted Cash Flow Consolidation 0706_Baudino Exhibits 2" xfId="98" xr:uid="{00000000-0005-0000-0000-000039000000}"/>
    <cellStyle name="_Reformatted Cash Flow Consolidation 0706_Baudino Exhibits 2_Yields" xfId="99" xr:uid="{00000000-0005-0000-0000-00003A000000}"/>
    <cellStyle name="_Reformatted Cash Flow Consolidation 0706_Baudino Exhibits_Yields" xfId="100" xr:uid="{00000000-0005-0000-0000-00003B000000}"/>
    <cellStyle name="_Reformatted Cash Flow Consolidation 0706_Value Line Data Base" xfId="101" xr:uid="{00000000-0005-0000-0000-00003C000000}"/>
    <cellStyle name="_Reformatted Cash Flow Consolidation 0706_Value Line Data Base 2" xfId="102" xr:uid="{00000000-0005-0000-0000-00003D000000}"/>
    <cellStyle name="_Reformatted Cash Flow Consolidation 0706_Value Line Data Base 2_Yields" xfId="103" xr:uid="{00000000-0005-0000-0000-00003E000000}"/>
    <cellStyle name="_Reformatted Cash Flow Consolidation 0706_Value Line Data Base_Yields" xfId="104" xr:uid="{00000000-0005-0000-0000-00003F000000}"/>
    <cellStyle name="_Reformatted Cash Flow Consolidation 0706_Yields" xfId="105" xr:uid="{00000000-0005-0000-0000-000040000000}"/>
    <cellStyle name="_Reformatted Cash Flow Consolidation 0906" xfId="106" xr:uid="{00000000-0005-0000-0000-000041000000}"/>
    <cellStyle name="_Reformatted Cash Flow Consolidation 0906_Avera UIL NEEWS Analyses 2011" xfId="107" xr:uid="{00000000-0005-0000-0000-000042000000}"/>
    <cellStyle name="_Reformatted Cash Flow Consolidation 0906_Avera UIL NEEWS Analyses 2011_Baudino Exhibits" xfId="108" xr:uid="{00000000-0005-0000-0000-000043000000}"/>
    <cellStyle name="_Reformatted Cash Flow Consolidation 0906_Avera UIL NEEWS Analyses 2011_Baudino Exhibits 2" xfId="109" xr:uid="{00000000-0005-0000-0000-000044000000}"/>
    <cellStyle name="_Reformatted Cash Flow Consolidation 0906_Avera UIL NEEWS Analyses 2011_Baudino Exhibits 2_Yields" xfId="110" xr:uid="{00000000-0005-0000-0000-000045000000}"/>
    <cellStyle name="_Reformatted Cash Flow Consolidation 0906_Avera UIL NEEWS Analyses 2011_Baudino Exhibits_Yields" xfId="111" xr:uid="{00000000-0005-0000-0000-000046000000}"/>
    <cellStyle name="_Reformatted Cash Flow Consolidation 0906_Avera UIL NEEWS Analyses 2011_Yields" xfId="112" xr:uid="{00000000-0005-0000-0000-000047000000}"/>
    <cellStyle name="_Reformatted Cash Flow Consolidation 0906_Baudino Exhibits" xfId="113" xr:uid="{00000000-0005-0000-0000-000048000000}"/>
    <cellStyle name="_Reformatted Cash Flow Consolidation 0906_Baudino Exhibits 2" xfId="114" xr:uid="{00000000-0005-0000-0000-000049000000}"/>
    <cellStyle name="_Reformatted Cash Flow Consolidation 0906_Baudino Exhibits 2_Yields" xfId="115" xr:uid="{00000000-0005-0000-0000-00004A000000}"/>
    <cellStyle name="_Reformatted Cash Flow Consolidation 0906_Baudino Exhibits_Yields" xfId="116" xr:uid="{00000000-0005-0000-0000-00004B000000}"/>
    <cellStyle name="_Reformatted Cash Flow Consolidation 0906_Value Line Data Base" xfId="117" xr:uid="{00000000-0005-0000-0000-00004C000000}"/>
    <cellStyle name="_Reformatted Cash Flow Consolidation 0906_Value Line Data Base 2" xfId="118" xr:uid="{00000000-0005-0000-0000-00004D000000}"/>
    <cellStyle name="_Reformatted Cash Flow Consolidation 0906_Value Line Data Base 2_Yields" xfId="119" xr:uid="{00000000-0005-0000-0000-00004E000000}"/>
    <cellStyle name="_Reformatted Cash Flow Consolidation 0906_Value Line Data Base_Yields" xfId="120" xr:uid="{00000000-0005-0000-0000-00004F000000}"/>
    <cellStyle name="_Reformatted Cash Flow Consolidation 0906_Yields" xfId="121" xr:uid="{00000000-0005-0000-0000-000050000000}"/>
    <cellStyle name="20% - Accent1 2" xfId="122" xr:uid="{00000000-0005-0000-0000-000051000000}"/>
    <cellStyle name="20% - Accent1 3" xfId="123" xr:uid="{00000000-0005-0000-0000-000052000000}"/>
    <cellStyle name="20% - Accent1 4" xfId="124" xr:uid="{00000000-0005-0000-0000-000053000000}"/>
    <cellStyle name="20% - Accent1 5" xfId="125" xr:uid="{00000000-0005-0000-0000-000054000000}"/>
    <cellStyle name="20% - Accent1 6" xfId="126" xr:uid="{00000000-0005-0000-0000-000055000000}"/>
    <cellStyle name="20% - Accent2 2" xfId="127" xr:uid="{00000000-0005-0000-0000-000056000000}"/>
    <cellStyle name="20% - Accent2 3" xfId="128" xr:uid="{00000000-0005-0000-0000-000057000000}"/>
    <cellStyle name="20% - Accent2 4" xfId="129" xr:uid="{00000000-0005-0000-0000-000058000000}"/>
    <cellStyle name="20% - Accent2 5" xfId="130" xr:uid="{00000000-0005-0000-0000-000059000000}"/>
    <cellStyle name="20% - Accent2 6" xfId="131" xr:uid="{00000000-0005-0000-0000-00005A000000}"/>
    <cellStyle name="20% - Accent3 2" xfId="132" xr:uid="{00000000-0005-0000-0000-00005B000000}"/>
    <cellStyle name="20% - Accent3 3" xfId="133" xr:uid="{00000000-0005-0000-0000-00005C000000}"/>
    <cellStyle name="20% - Accent3 4" xfId="134" xr:uid="{00000000-0005-0000-0000-00005D000000}"/>
    <cellStyle name="20% - Accent3 5" xfId="135" xr:uid="{00000000-0005-0000-0000-00005E000000}"/>
    <cellStyle name="20% - Accent3 6" xfId="136" xr:uid="{00000000-0005-0000-0000-00005F000000}"/>
    <cellStyle name="20% - Accent4 2" xfId="137" xr:uid="{00000000-0005-0000-0000-000060000000}"/>
    <cellStyle name="20% - Accent4 3" xfId="138" xr:uid="{00000000-0005-0000-0000-000061000000}"/>
    <cellStyle name="20% - Accent4 4" xfId="139" xr:uid="{00000000-0005-0000-0000-000062000000}"/>
    <cellStyle name="20% - Accent4 5" xfId="140" xr:uid="{00000000-0005-0000-0000-000063000000}"/>
    <cellStyle name="20% - Accent4 6" xfId="141" xr:uid="{00000000-0005-0000-0000-000064000000}"/>
    <cellStyle name="20% - Accent5 2" xfId="142" xr:uid="{00000000-0005-0000-0000-000065000000}"/>
    <cellStyle name="20% - Accent5 3" xfId="143" xr:uid="{00000000-0005-0000-0000-000066000000}"/>
    <cellStyle name="20% - Accent5 4" xfId="144" xr:uid="{00000000-0005-0000-0000-000067000000}"/>
    <cellStyle name="20% - Accent5 5" xfId="145" xr:uid="{00000000-0005-0000-0000-000068000000}"/>
    <cellStyle name="20% - Accent5 6" xfId="146" xr:uid="{00000000-0005-0000-0000-000069000000}"/>
    <cellStyle name="20% - Accent6 2" xfId="147" xr:uid="{00000000-0005-0000-0000-00006A000000}"/>
    <cellStyle name="20% - Accent6 3" xfId="148" xr:uid="{00000000-0005-0000-0000-00006B000000}"/>
    <cellStyle name="20% - Accent6 4" xfId="149" xr:uid="{00000000-0005-0000-0000-00006C000000}"/>
    <cellStyle name="20% - Accent6 5" xfId="150" xr:uid="{00000000-0005-0000-0000-00006D000000}"/>
    <cellStyle name="20% - Accent6 6" xfId="151" xr:uid="{00000000-0005-0000-0000-00006E000000}"/>
    <cellStyle name="40% - Accent1 2" xfId="152" xr:uid="{00000000-0005-0000-0000-00006F000000}"/>
    <cellStyle name="40% - Accent1 3" xfId="153" xr:uid="{00000000-0005-0000-0000-000070000000}"/>
    <cellStyle name="40% - Accent1 4" xfId="154" xr:uid="{00000000-0005-0000-0000-000071000000}"/>
    <cellStyle name="40% - Accent1 5" xfId="155" xr:uid="{00000000-0005-0000-0000-000072000000}"/>
    <cellStyle name="40% - Accent1 6" xfId="156" xr:uid="{00000000-0005-0000-0000-000073000000}"/>
    <cellStyle name="40% - Accent2 2" xfId="157" xr:uid="{00000000-0005-0000-0000-000074000000}"/>
    <cellStyle name="40% - Accent2 3" xfId="158" xr:uid="{00000000-0005-0000-0000-000075000000}"/>
    <cellStyle name="40% - Accent2 4" xfId="159" xr:uid="{00000000-0005-0000-0000-000076000000}"/>
    <cellStyle name="40% - Accent2 5" xfId="160" xr:uid="{00000000-0005-0000-0000-000077000000}"/>
    <cellStyle name="40% - Accent2 6" xfId="161" xr:uid="{00000000-0005-0000-0000-000078000000}"/>
    <cellStyle name="40% - Accent3 2" xfId="162" xr:uid="{00000000-0005-0000-0000-000079000000}"/>
    <cellStyle name="40% - Accent3 3" xfId="163" xr:uid="{00000000-0005-0000-0000-00007A000000}"/>
    <cellStyle name="40% - Accent3 4" xfId="164" xr:uid="{00000000-0005-0000-0000-00007B000000}"/>
    <cellStyle name="40% - Accent3 5" xfId="165" xr:uid="{00000000-0005-0000-0000-00007C000000}"/>
    <cellStyle name="40% - Accent3 6" xfId="166" xr:uid="{00000000-0005-0000-0000-00007D000000}"/>
    <cellStyle name="40% - Accent4 2" xfId="167" xr:uid="{00000000-0005-0000-0000-00007E000000}"/>
    <cellStyle name="40% - Accent4 3" xfId="168" xr:uid="{00000000-0005-0000-0000-00007F000000}"/>
    <cellStyle name="40% - Accent4 4" xfId="169" xr:uid="{00000000-0005-0000-0000-000080000000}"/>
    <cellStyle name="40% - Accent4 5" xfId="170" xr:uid="{00000000-0005-0000-0000-000081000000}"/>
    <cellStyle name="40% - Accent4 6" xfId="171" xr:uid="{00000000-0005-0000-0000-000082000000}"/>
    <cellStyle name="40% - Accent5 2" xfId="172" xr:uid="{00000000-0005-0000-0000-000083000000}"/>
    <cellStyle name="40% - Accent5 3" xfId="173" xr:uid="{00000000-0005-0000-0000-000084000000}"/>
    <cellStyle name="40% - Accent5 4" xfId="174" xr:uid="{00000000-0005-0000-0000-000085000000}"/>
    <cellStyle name="40% - Accent5 5" xfId="175" xr:uid="{00000000-0005-0000-0000-000086000000}"/>
    <cellStyle name="40% - Accent5 6" xfId="176" xr:uid="{00000000-0005-0000-0000-000087000000}"/>
    <cellStyle name="40% - Accent6 2" xfId="177" xr:uid="{00000000-0005-0000-0000-000088000000}"/>
    <cellStyle name="40% - Accent6 3" xfId="178" xr:uid="{00000000-0005-0000-0000-000089000000}"/>
    <cellStyle name="40% - Accent6 4" xfId="179" xr:uid="{00000000-0005-0000-0000-00008A000000}"/>
    <cellStyle name="40% - Accent6 5" xfId="180" xr:uid="{00000000-0005-0000-0000-00008B000000}"/>
    <cellStyle name="40% - Accent6 6" xfId="181" xr:uid="{00000000-0005-0000-0000-00008C000000}"/>
    <cellStyle name="60% - Accent1 2" xfId="182" xr:uid="{00000000-0005-0000-0000-00008D000000}"/>
    <cellStyle name="60% - Accent1 3" xfId="183" xr:uid="{00000000-0005-0000-0000-00008E000000}"/>
    <cellStyle name="60% - Accent1 4" xfId="184" xr:uid="{00000000-0005-0000-0000-00008F000000}"/>
    <cellStyle name="60% - Accent1 5" xfId="185" xr:uid="{00000000-0005-0000-0000-000090000000}"/>
    <cellStyle name="60% - Accent1 6" xfId="186" xr:uid="{00000000-0005-0000-0000-000091000000}"/>
    <cellStyle name="60% - Accent2 2" xfId="187" xr:uid="{00000000-0005-0000-0000-000092000000}"/>
    <cellStyle name="60% - Accent2 3" xfId="188" xr:uid="{00000000-0005-0000-0000-000093000000}"/>
    <cellStyle name="60% - Accent2 4" xfId="189" xr:uid="{00000000-0005-0000-0000-000094000000}"/>
    <cellStyle name="60% - Accent2 5" xfId="190" xr:uid="{00000000-0005-0000-0000-000095000000}"/>
    <cellStyle name="60% - Accent2 6" xfId="191" xr:uid="{00000000-0005-0000-0000-000096000000}"/>
    <cellStyle name="60% - Accent3 2" xfId="192" xr:uid="{00000000-0005-0000-0000-000097000000}"/>
    <cellStyle name="60% - Accent3 3" xfId="193" xr:uid="{00000000-0005-0000-0000-000098000000}"/>
    <cellStyle name="60% - Accent3 4" xfId="194" xr:uid="{00000000-0005-0000-0000-000099000000}"/>
    <cellStyle name="60% - Accent3 5" xfId="195" xr:uid="{00000000-0005-0000-0000-00009A000000}"/>
    <cellStyle name="60% - Accent3 6" xfId="196" xr:uid="{00000000-0005-0000-0000-00009B000000}"/>
    <cellStyle name="60% - Accent4 2" xfId="197" xr:uid="{00000000-0005-0000-0000-00009C000000}"/>
    <cellStyle name="60% - Accent4 3" xfId="198" xr:uid="{00000000-0005-0000-0000-00009D000000}"/>
    <cellStyle name="60% - Accent4 4" xfId="199" xr:uid="{00000000-0005-0000-0000-00009E000000}"/>
    <cellStyle name="60% - Accent4 5" xfId="200" xr:uid="{00000000-0005-0000-0000-00009F000000}"/>
    <cellStyle name="60% - Accent4 6" xfId="201" xr:uid="{00000000-0005-0000-0000-0000A0000000}"/>
    <cellStyle name="60% - Accent5 2" xfId="202" xr:uid="{00000000-0005-0000-0000-0000A1000000}"/>
    <cellStyle name="60% - Accent5 3" xfId="203" xr:uid="{00000000-0005-0000-0000-0000A2000000}"/>
    <cellStyle name="60% - Accent5 4" xfId="204" xr:uid="{00000000-0005-0000-0000-0000A3000000}"/>
    <cellStyle name="60% - Accent5 5" xfId="205" xr:uid="{00000000-0005-0000-0000-0000A4000000}"/>
    <cellStyle name="60% - Accent5 6" xfId="206" xr:uid="{00000000-0005-0000-0000-0000A5000000}"/>
    <cellStyle name="60% - Accent6 2" xfId="207" xr:uid="{00000000-0005-0000-0000-0000A6000000}"/>
    <cellStyle name="60% - Accent6 3" xfId="208" xr:uid="{00000000-0005-0000-0000-0000A7000000}"/>
    <cellStyle name="60% - Accent6 4" xfId="209" xr:uid="{00000000-0005-0000-0000-0000A8000000}"/>
    <cellStyle name="60% - Accent6 5" xfId="210" xr:uid="{00000000-0005-0000-0000-0000A9000000}"/>
    <cellStyle name="60% - Accent6 6" xfId="211" xr:uid="{00000000-0005-0000-0000-0000AA000000}"/>
    <cellStyle name="Accent1 2" xfId="212" xr:uid="{00000000-0005-0000-0000-0000AB000000}"/>
    <cellStyle name="Accent1 3" xfId="213" xr:uid="{00000000-0005-0000-0000-0000AC000000}"/>
    <cellStyle name="Accent1 4" xfId="214" xr:uid="{00000000-0005-0000-0000-0000AD000000}"/>
    <cellStyle name="Accent1 5" xfId="215" xr:uid="{00000000-0005-0000-0000-0000AE000000}"/>
    <cellStyle name="Accent1 6" xfId="216" xr:uid="{00000000-0005-0000-0000-0000AF000000}"/>
    <cellStyle name="Accent2 2" xfId="217" xr:uid="{00000000-0005-0000-0000-0000B0000000}"/>
    <cellStyle name="Accent2 3" xfId="218" xr:uid="{00000000-0005-0000-0000-0000B1000000}"/>
    <cellStyle name="Accent2 4" xfId="219" xr:uid="{00000000-0005-0000-0000-0000B2000000}"/>
    <cellStyle name="Accent2 5" xfId="220" xr:uid="{00000000-0005-0000-0000-0000B3000000}"/>
    <cellStyle name="Accent2 6" xfId="221" xr:uid="{00000000-0005-0000-0000-0000B4000000}"/>
    <cellStyle name="Accent3 2" xfId="222" xr:uid="{00000000-0005-0000-0000-0000B5000000}"/>
    <cellStyle name="Accent3 3" xfId="223" xr:uid="{00000000-0005-0000-0000-0000B6000000}"/>
    <cellStyle name="Accent3 4" xfId="224" xr:uid="{00000000-0005-0000-0000-0000B7000000}"/>
    <cellStyle name="Accent3 5" xfId="225" xr:uid="{00000000-0005-0000-0000-0000B8000000}"/>
    <cellStyle name="Accent3 6" xfId="226" xr:uid="{00000000-0005-0000-0000-0000B9000000}"/>
    <cellStyle name="Accent4 2" xfId="227" xr:uid="{00000000-0005-0000-0000-0000BA000000}"/>
    <cellStyle name="Accent4 3" xfId="228" xr:uid="{00000000-0005-0000-0000-0000BB000000}"/>
    <cellStyle name="Accent4 4" xfId="229" xr:uid="{00000000-0005-0000-0000-0000BC000000}"/>
    <cellStyle name="Accent4 5" xfId="230" xr:uid="{00000000-0005-0000-0000-0000BD000000}"/>
    <cellStyle name="Accent4 6" xfId="231" xr:uid="{00000000-0005-0000-0000-0000BE000000}"/>
    <cellStyle name="Accent5 2" xfId="232" xr:uid="{00000000-0005-0000-0000-0000BF000000}"/>
    <cellStyle name="Accent5 3" xfId="233" xr:uid="{00000000-0005-0000-0000-0000C0000000}"/>
    <cellStyle name="Accent5 4" xfId="234" xr:uid="{00000000-0005-0000-0000-0000C1000000}"/>
    <cellStyle name="Accent5 5" xfId="235" xr:uid="{00000000-0005-0000-0000-0000C2000000}"/>
    <cellStyle name="Accent5 6" xfId="236" xr:uid="{00000000-0005-0000-0000-0000C3000000}"/>
    <cellStyle name="Accent6 2" xfId="237" xr:uid="{00000000-0005-0000-0000-0000C4000000}"/>
    <cellStyle name="Accent6 3" xfId="238" xr:uid="{00000000-0005-0000-0000-0000C5000000}"/>
    <cellStyle name="Accent6 4" xfId="239" xr:uid="{00000000-0005-0000-0000-0000C6000000}"/>
    <cellStyle name="Accent6 5" xfId="240" xr:uid="{00000000-0005-0000-0000-0000C7000000}"/>
    <cellStyle name="Accent6 6" xfId="241" xr:uid="{00000000-0005-0000-0000-0000C8000000}"/>
    <cellStyle name="alternate1" xfId="242" xr:uid="{00000000-0005-0000-0000-0000C9000000}"/>
    <cellStyle name="Bad 2" xfId="243" xr:uid="{00000000-0005-0000-0000-0000CA000000}"/>
    <cellStyle name="Bad 3" xfId="244" xr:uid="{00000000-0005-0000-0000-0000CB000000}"/>
    <cellStyle name="Bad 4" xfId="245" xr:uid="{00000000-0005-0000-0000-0000CC000000}"/>
    <cellStyle name="Bad 5" xfId="246" xr:uid="{00000000-0005-0000-0000-0000CD000000}"/>
    <cellStyle name="Bad 6" xfId="247" xr:uid="{00000000-0005-0000-0000-0000CE000000}"/>
    <cellStyle name="Body: normal cell" xfId="248" xr:uid="{00000000-0005-0000-0000-0000CF000000}"/>
    <cellStyle name="Calculation 2" xfId="249" xr:uid="{00000000-0005-0000-0000-0000D0000000}"/>
    <cellStyle name="Calculation 3" xfId="250" xr:uid="{00000000-0005-0000-0000-0000D1000000}"/>
    <cellStyle name="Calculation 4" xfId="251" xr:uid="{00000000-0005-0000-0000-0000D2000000}"/>
    <cellStyle name="Calculation 5" xfId="252" xr:uid="{00000000-0005-0000-0000-0000D3000000}"/>
    <cellStyle name="Calculation 6" xfId="253" xr:uid="{00000000-0005-0000-0000-0000D4000000}"/>
    <cellStyle name="Check Cell 2" xfId="254" xr:uid="{00000000-0005-0000-0000-0000D5000000}"/>
    <cellStyle name="Check Cell 3" xfId="255" xr:uid="{00000000-0005-0000-0000-0000D6000000}"/>
    <cellStyle name="Check Cell 4" xfId="256" xr:uid="{00000000-0005-0000-0000-0000D7000000}"/>
    <cellStyle name="Check Cell 5" xfId="257" xr:uid="{00000000-0005-0000-0000-0000D8000000}"/>
    <cellStyle name="Check Cell 6" xfId="258" xr:uid="{00000000-0005-0000-0000-0000D9000000}"/>
    <cellStyle name="Comma 10" xfId="259" xr:uid="{00000000-0005-0000-0000-0000DA000000}"/>
    <cellStyle name="Comma 11" xfId="260" xr:uid="{00000000-0005-0000-0000-0000DB000000}"/>
    <cellStyle name="Comma 2" xfId="261" xr:uid="{00000000-0005-0000-0000-0000DC000000}"/>
    <cellStyle name="Comma 2 2" xfId="262" xr:uid="{00000000-0005-0000-0000-0000DD000000}"/>
    <cellStyle name="Comma 2 3" xfId="263" xr:uid="{00000000-0005-0000-0000-0000DE000000}"/>
    <cellStyle name="Comma 2 4" xfId="264" xr:uid="{00000000-0005-0000-0000-0000DF000000}"/>
    <cellStyle name="Comma 2 5" xfId="265" xr:uid="{00000000-0005-0000-0000-0000E0000000}"/>
    <cellStyle name="Comma 2 6" xfId="266" xr:uid="{00000000-0005-0000-0000-0000E1000000}"/>
    <cellStyle name="Comma 3" xfId="267" xr:uid="{00000000-0005-0000-0000-0000E2000000}"/>
    <cellStyle name="Comma 3 2" xfId="268" xr:uid="{00000000-0005-0000-0000-0000E3000000}"/>
    <cellStyle name="Comma 3 3" xfId="269" xr:uid="{00000000-0005-0000-0000-0000E4000000}"/>
    <cellStyle name="Comma 3 4" xfId="270" xr:uid="{00000000-0005-0000-0000-0000E5000000}"/>
    <cellStyle name="Comma 3 5" xfId="271" xr:uid="{00000000-0005-0000-0000-0000E6000000}"/>
    <cellStyle name="Comma 3 6" xfId="272" xr:uid="{00000000-0005-0000-0000-0000E7000000}"/>
    <cellStyle name="Comma 4" xfId="273" xr:uid="{00000000-0005-0000-0000-0000E8000000}"/>
    <cellStyle name="Comma 4 2" xfId="274" xr:uid="{00000000-0005-0000-0000-0000E9000000}"/>
    <cellStyle name="Comma 4 3" xfId="275" xr:uid="{00000000-0005-0000-0000-0000EA000000}"/>
    <cellStyle name="Comma 4 4" xfId="276" xr:uid="{00000000-0005-0000-0000-0000EB000000}"/>
    <cellStyle name="Comma 4 5" xfId="277" xr:uid="{00000000-0005-0000-0000-0000EC000000}"/>
    <cellStyle name="Comma 5" xfId="278" xr:uid="{00000000-0005-0000-0000-0000ED000000}"/>
    <cellStyle name="Comma 6" xfId="279" xr:uid="{00000000-0005-0000-0000-0000EE000000}"/>
    <cellStyle name="Comma 7" xfId="280" xr:uid="{00000000-0005-0000-0000-0000EF000000}"/>
    <cellStyle name="Comma 7 2" xfId="281" xr:uid="{00000000-0005-0000-0000-0000F0000000}"/>
    <cellStyle name="Comma 8" xfId="282" xr:uid="{00000000-0005-0000-0000-0000F1000000}"/>
    <cellStyle name="Comma 9" xfId="283" xr:uid="{00000000-0005-0000-0000-0000F2000000}"/>
    <cellStyle name="Comma0" xfId="1" xr:uid="{00000000-0005-0000-0000-0000F3000000}"/>
    <cellStyle name="Currency 10" xfId="284" xr:uid="{00000000-0005-0000-0000-0000F4000000}"/>
    <cellStyle name="Currency 11" xfId="285" xr:uid="{00000000-0005-0000-0000-0000F5000000}"/>
    <cellStyle name="Currency 12" xfId="286" xr:uid="{00000000-0005-0000-0000-0000F6000000}"/>
    <cellStyle name="Currency 2" xfId="39" xr:uid="{00000000-0005-0000-0000-0000F7000000}"/>
    <cellStyle name="Currency 2 2" xfId="287" xr:uid="{00000000-0005-0000-0000-0000F8000000}"/>
    <cellStyle name="Currency 2 3" xfId="288" xr:uid="{00000000-0005-0000-0000-0000F9000000}"/>
    <cellStyle name="Currency 2 4" xfId="289" xr:uid="{00000000-0005-0000-0000-0000FA000000}"/>
    <cellStyle name="Currency 2 5" xfId="290" xr:uid="{00000000-0005-0000-0000-0000FB000000}"/>
    <cellStyle name="Currency 2 6" xfId="291" xr:uid="{00000000-0005-0000-0000-0000FC000000}"/>
    <cellStyle name="Currency 3" xfId="292" xr:uid="{00000000-0005-0000-0000-0000FD000000}"/>
    <cellStyle name="Currency 3 2" xfId="293" xr:uid="{00000000-0005-0000-0000-0000FE000000}"/>
    <cellStyle name="Currency 4" xfId="294" xr:uid="{00000000-0005-0000-0000-0000FF000000}"/>
    <cellStyle name="Currency 5" xfId="295" xr:uid="{00000000-0005-0000-0000-000000010000}"/>
    <cellStyle name="Currency 6" xfId="296" xr:uid="{00000000-0005-0000-0000-000001010000}"/>
    <cellStyle name="Currency 7" xfId="297" xr:uid="{00000000-0005-0000-0000-000002010000}"/>
    <cellStyle name="Currency 8" xfId="298" xr:uid="{00000000-0005-0000-0000-000003010000}"/>
    <cellStyle name="Currency 9" xfId="299" xr:uid="{00000000-0005-0000-0000-000004010000}"/>
    <cellStyle name="Currency0" xfId="2" xr:uid="{00000000-0005-0000-0000-000005010000}"/>
    <cellStyle name="Custom - Style1" xfId="3" xr:uid="{00000000-0005-0000-0000-000006010000}"/>
    <cellStyle name="Custom - Style8" xfId="4" xr:uid="{00000000-0005-0000-0000-000007010000}"/>
    <cellStyle name="Data   - Style2" xfId="5" xr:uid="{00000000-0005-0000-0000-000008010000}"/>
    <cellStyle name="Date" xfId="6" xr:uid="{00000000-0005-0000-0000-000009010000}"/>
    <cellStyle name="Euro" xfId="300" xr:uid="{00000000-0005-0000-0000-00000A010000}"/>
    <cellStyle name="Exhibits" xfId="301" xr:uid="{00000000-0005-0000-0000-00000B010000}"/>
    <cellStyle name="Explanatory Text 2" xfId="302" xr:uid="{00000000-0005-0000-0000-00000C010000}"/>
    <cellStyle name="Explanatory Text 3" xfId="303" xr:uid="{00000000-0005-0000-0000-00000D010000}"/>
    <cellStyle name="Explanatory Text 4" xfId="304" xr:uid="{00000000-0005-0000-0000-00000E010000}"/>
    <cellStyle name="Explanatory Text 5" xfId="305" xr:uid="{00000000-0005-0000-0000-00000F010000}"/>
    <cellStyle name="Explanatory Text 6" xfId="306" xr:uid="{00000000-0005-0000-0000-000010010000}"/>
    <cellStyle name="F2" xfId="307" xr:uid="{00000000-0005-0000-0000-000011010000}"/>
    <cellStyle name="F3" xfId="308" xr:uid="{00000000-0005-0000-0000-000012010000}"/>
    <cellStyle name="F4" xfId="309" xr:uid="{00000000-0005-0000-0000-000013010000}"/>
    <cellStyle name="F5" xfId="310" xr:uid="{00000000-0005-0000-0000-000014010000}"/>
    <cellStyle name="F6" xfId="311" xr:uid="{00000000-0005-0000-0000-000015010000}"/>
    <cellStyle name="F7" xfId="312" xr:uid="{00000000-0005-0000-0000-000016010000}"/>
    <cellStyle name="F8" xfId="313" xr:uid="{00000000-0005-0000-0000-000017010000}"/>
    <cellStyle name="Fixed" xfId="7" xr:uid="{00000000-0005-0000-0000-000018010000}"/>
    <cellStyle name="Good 2" xfId="314" xr:uid="{00000000-0005-0000-0000-000019010000}"/>
    <cellStyle name="Good 3" xfId="315" xr:uid="{00000000-0005-0000-0000-00001A010000}"/>
    <cellStyle name="Good 4" xfId="316" xr:uid="{00000000-0005-0000-0000-00001B010000}"/>
    <cellStyle name="Good 5" xfId="317" xr:uid="{00000000-0005-0000-0000-00001C010000}"/>
    <cellStyle name="Good 6" xfId="318" xr:uid="{00000000-0005-0000-0000-00001D010000}"/>
    <cellStyle name="Heading 1" xfId="8" builtinId="16" customBuiltin="1"/>
    <cellStyle name="Heading 1 2" xfId="319" xr:uid="{00000000-0005-0000-0000-00001F010000}"/>
    <cellStyle name="Heading 1 3" xfId="320" xr:uid="{00000000-0005-0000-0000-000020010000}"/>
    <cellStyle name="Heading 1 4" xfId="321" xr:uid="{00000000-0005-0000-0000-000021010000}"/>
    <cellStyle name="Heading 1 5" xfId="322" xr:uid="{00000000-0005-0000-0000-000022010000}"/>
    <cellStyle name="Heading 1 6" xfId="323" xr:uid="{00000000-0005-0000-0000-000023010000}"/>
    <cellStyle name="Heading 2" xfId="9" builtinId="17" customBuiltin="1"/>
    <cellStyle name="Heading 2 2" xfId="324" xr:uid="{00000000-0005-0000-0000-000025010000}"/>
    <cellStyle name="Heading 2 3" xfId="325" xr:uid="{00000000-0005-0000-0000-000026010000}"/>
    <cellStyle name="Heading 2 4" xfId="326" xr:uid="{00000000-0005-0000-0000-000027010000}"/>
    <cellStyle name="Heading 2 5" xfId="327" xr:uid="{00000000-0005-0000-0000-000028010000}"/>
    <cellStyle name="Heading 2 6" xfId="328" xr:uid="{00000000-0005-0000-0000-000029010000}"/>
    <cellStyle name="Heading 3 2" xfId="329" xr:uid="{00000000-0005-0000-0000-00002A010000}"/>
    <cellStyle name="Heading 3 3" xfId="330" xr:uid="{00000000-0005-0000-0000-00002B010000}"/>
    <cellStyle name="Heading 3 4" xfId="331" xr:uid="{00000000-0005-0000-0000-00002C010000}"/>
    <cellStyle name="Heading 3 5" xfId="332" xr:uid="{00000000-0005-0000-0000-00002D010000}"/>
    <cellStyle name="Heading 3 6" xfId="333" xr:uid="{00000000-0005-0000-0000-00002E010000}"/>
    <cellStyle name="Heading 4 2" xfId="334" xr:uid="{00000000-0005-0000-0000-00002F010000}"/>
    <cellStyle name="Heading 4 3" xfId="335" xr:uid="{00000000-0005-0000-0000-000030010000}"/>
    <cellStyle name="Heading 4 4" xfId="336" xr:uid="{00000000-0005-0000-0000-000031010000}"/>
    <cellStyle name="Heading 4 5" xfId="337" xr:uid="{00000000-0005-0000-0000-000032010000}"/>
    <cellStyle name="Heading 4 6" xfId="338" xr:uid="{00000000-0005-0000-0000-000033010000}"/>
    <cellStyle name="HEADING1" xfId="339" xr:uid="{00000000-0005-0000-0000-000034010000}"/>
    <cellStyle name="HEADING2" xfId="340" xr:uid="{00000000-0005-0000-0000-000035010000}"/>
    <cellStyle name="HeadlineStyle" xfId="341" xr:uid="{00000000-0005-0000-0000-000036010000}"/>
    <cellStyle name="HeadlineStyle 2" xfId="342" xr:uid="{00000000-0005-0000-0000-000037010000}"/>
    <cellStyle name="HeadlineStyle_Yields" xfId="343" xr:uid="{00000000-0005-0000-0000-000038010000}"/>
    <cellStyle name="HeadlineStyleJustified" xfId="344" xr:uid="{00000000-0005-0000-0000-000039010000}"/>
    <cellStyle name="Input 2" xfId="345" xr:uid="{00000000-0005-0000-0000-00003A010000}"/>
    <cellStyle name="Input 3" xfId="346" xr:uid="{00000000-0005-0000-0000-00003B010000}"/>
    <cellStyle name="Input 4" xfId="347" xr:uid="{00000000-0005-0000-0000-00003C010000}"/>
    <cellStyle name="Input 5" xfId="348" xr:uid="{00000000-0005-0000-0000-00003D010000}"/>
    <cellStyle name="Input 6" xfId="349" xr:uid="{00000000-0005-0000-0000-00003E010000}"/>
    <cellStyle name="Labels - Style3" xfId="10" xr:uid="{00000000-0005-0000-0000-00003F010000}"/>
    <cellStyle name="Lines" xfId="350" xr:uid="{00000000-0005-0000-0000-000040010000}"/>
    <cellStyle name="Linked Cell 2" xfId="351" xr:uid="{00000000-0005-0000-0000-000041010000}"/>
    <cellStyle name="Linked Cell 3" xfId="352" xr:uid="{00000000-0005-0000-0000-000042010000}"/>
    <cellStyle name="Linked Cell 4" xfId="353" xr:uid="{00000000-0005-0000-0000-000043010000}"/>
    <cellStyle name="Linked Cell 5" xfId="354" xr:uid="{00000000-0005-0000-0000-000044010000}"/>
    <cellStyle name="Linked Cell 6" xfId="355" xr:uid="{00000000-0005-0000-0000-000045010000}"/>
    <cellStyle name="Neutral 2" xfId="356" xr:uid="{00000000-0005-0000-0000-000046010000}"/>
    <cellStyle name="Neutral 3" xfId="357" xr:uid="{00000000-0005-0000-0000-000047010000}"/>
    <cellStyle name="Neutral 4" xfId="358" xr:uid="{00000000-0005-0000-0000-000048010000}"/>
    <cellStyle name="Neutral 5" xfId="359" xr:uid="{00000000-0005-0000-0000-000049010000}"/>
    <cellStyle name="Neutral 6" xfId="360" xr:uid="{00000000-0005-0000-0000-00004A010000}"/>
    <cellStyle name="Normal" xfId="0" builtinId="0"/>
    <cellStyle name="Normal - Style1" xfId="11" xr:uid="{00000000-0005-0000-0000-00004C010000}"/>
    <cellStyle name="Normal - Style2" xfId="12" xr:uid="{00000000-0005-0000-0000-00004D010000}"/>
    <cellStyle name="Normal - Style3" xfId="13" xr:uid="{00000000-0005-0000-0000-00004E010000}"/>
    <cellStyle name="Normal - Style4" xfId="14" xr:uid="{00000000-0005-0000-0000-00004F010000}"/>
    <cellStyle name="Normal - Style5" xfId="15" xr:uid="{00000000-0005-0000-0000-000050010000}"/>
    <cellStyle name="Normal - Style6" xfId="16" xr:uid="{00000000-0005-0000-0000-000051010000}"/>
    <cellStyle name="Normal - Style7" xfId="17" xr:uid="{00000000-0005-0000-0000-000052010000}"/>
    <cellStyle name="Normal - Style8" xfId="18" xr:uid="{00000000-0005-0000-0000-000053010000}"/>
    <cellStyle name="Normal 10" xfId="361" xr:uid="{00000000-0005-0000-0000-000054010000}"/>
    <cellStyle name="Normal 10 2" xfId="362" xr:uid="{00000000-0005-0000-0000-000055010000}"/>
    <cellStyle name="Normal 10 3" xfId="363" xr:uid="{00000000-0005-0000-0000-000056010000}"/>
    <cellStyle name="Normal 10 70" xfId="364" xr:uid="{00000000-0005-0000-0000-000057010000}"/>
    <cellStyle name="Normal 10_Avera Rebuttal Analyses" xfId="365" xr:uid="{00000000-0005-0000-0000-000058010000}"/>
    <cellStyle name="Normal 11" xfId="366" xr:uid="{00000000-0005-0000-0000-000059010000}"/>
    <cellStyle name="Normal 11 2" xfId="367" xr:uid="{00000000-0005-0000-0000-00005A010000}"/>
    <cellStyle name="Normal 11 3" xfId="368" xr:uid="{00000000-0005-0000-0000-00005B010000}"/>
    <cellStyle name="Normal 11_Avera Rebuttal Analyses" xfId="369" xr:uid="{00000000-0005-0000-0000-00005C010000}"/>
    <cellStyle name="Normal 12" xfId="370" xr:uid="{00000000-0005-0000-0000-00005D010000}"/>
    <cellStyle name="Normal 12 2" xfId="371" xr:uid="{00000000-0005-0000-0000-00005E010000}"/>
    <cellStyle name="Normal 12_Avera Rebuttal Analyses" xfId="372" xr:uid="{00000000-0005-0000-0000-00005F010000}"/>
    <cellStyle name="Normal 13" xfId="373" xr:uid="{00000000-0005-0000-0000-000060010000}"/>
    <cellStyle name="Normal 13 2" xfId="374" xr:uid="{00000000-0005-0000-0000-000061010000}"/>
    <cellStyle name="Normal 13_Avera Rebuttal Analyses" xfId="375" xr:uid="{00000000-0005-0000-0000-000062010000}"/>
    <cellStyle name="Normal 14" xfId="376" xr:uid="{00000000-0005-0000-0000-000063010000}"/>
    <cellStyle name="Normal 14 2" xfId="377" xr:uid="{00000000-0005-0000-0000-000064010000}"/>
    <cellStyle name="Normal 14 2 2" xfId="378" xr:uid="{00000000-0005-0000-0000-000065010000}"/>
    <cellStyle name="Normal 15" xfId="379" xr:uid="{00000000-0005-0000-0000-000066010000}"/>
    <cellStyle name="Normal 16" xfId="380" xr:uid="{00000000-0005-0000-0000-000067010000}"/>
    <cellStyle name="Normal 17" xfId="381" xr:uid="{00000000-0005-0000-0000-000068010000}"/>
    <cellStyle name="Normal 18" xfId="382" xr:uid="{00000000-0005-0000-0000-000069010000}"/>
    <cellStyle name="Normal 19" xfId="383" xr:uid="{00000000-0005-0000-0000-00006A010000}"/>
    <cellStyle name="Normal 2" xfId="35" xr:uid="{00000000-0005-0000-0000-00006B010000}"/>
    <cellStyle name="Normal 2 10" xfId="384" xr:uid="{00000000-0005-0000-0000-00006C010000}"/>
    <cellStyle name="Normal 2 11" xfId="385" xr:uid="{00000000-0005-0000-0000-00006D010000}"/>
    <cellStyle name="Normal 2 12" xfId="386" xr:uid="{00000000-0005-0000-0000-00006E010000}"/>
    <cellStyle name="Normal 2 13" xfId="387" xr:uid="{00000000-0005-0000-0000-00006F010000}"/>
    <cellStyle name="Normal 2 2" xfId="388" xr:uid="{00000000-0005-0000-0000-000070010000}"/>
    <cellStyle name="Normal 2 3" xfId="389" xr:uid="{00000000-0005-0000-0000-000071010000}"/>
    <cellStyle name="Normal 2 4" xfId="390" xr:uid="{00000000-0005-0000-0000-000072010000}"/>
    <cellStyle name="Normal 2 4 2" xfId="391" xr:uid="{00000000-0005-0000-0000-000073010000}"/>
    <cellStyle name="Normal 2 4 2 2" xfId="392" xr:uid="{00000000-0005-0000-0000-000074010000}"/>
    <cellStyle name="Normal 2 4 2_Avera Analyses - Black Hills CO" xfId="393" xr:uid="{00000000-0005-0000-0000-000075010000}"/>
    <cellStyle name="Normal 2 4 3" xfId="394" xr:uid="{00000000-0005-0000-0000-000076010000}"/>
    <cellStyle name="Normal 2 4 4" xfId="395" xr:uid="{00000000-0005-0000-0000-000077010000}"/>
    <cellStyle name="Normal 2 4_Avera Analyses - Black Hills CO" xfId="396" xr:uid="{00000000-0005-0000-0000-000078010000}"/>
    <cellStyle name="Normal 2 5" xfId="397" xr:uid="{00000000-0005-0000-0000-000079010000}"/>
    <cellStyle name="Normal 2 5 2" xfId="398" xr:uid="{00000000-0005-0000-0000-00007A010000}"/>
    <cellStyle name="Normal 2 5_Avera Analyses - Black Hills CO" xfId="399" xr:uid="{00000000-0005-0000-0000-00007B010000}"/>
    <cellStyle name="Normal 2 6" xfId="400" xr:uid="{00000000-0005-0000-0000-00007C010000}"/>
    <cellStyle name="Normal 2 7" xfId="401" xr:uid="{00000000-0005-0000-0000-00007D010000}"/>
    <cellStyle name="Normal 2 8" xfId="402" xr:uid="{00000000-0005-0000-0000-00007E010000}"/>
    <cellStyle name="Normal 2 9" xfId="403" xr:uid="{00000000-0005-0000-0000-00007F010000}"/>
    <cellStyle name="Normal 2_Atmos Rebuttal Analyses" xfId="404" xr:uid="{00000000-0005-0000-0000-000080010000}"/>
    <cellStyle name="Normal 20" xfId="405" xr:uid="{00000000-0005-0000-0000-000081010000}"/>
    <cellStyle name="Normal 21" xfId="406" xr:uid="{00000000-0005-0000-0000-000082010000}"/>
    <cellStyle name="Normal 21 2" xfId="407" xr:uid="{00000000-0005-0000-0000-000083010000}"/>
    <cellStyle name="Normal 22" xfId="408" xr:uid="{00000000-0005-0000-0000-000084010000}"/>
    <cellStyle name="Normal 23" xfId="40" xr:uid="{00000000-0005-0000-0000-000085010000}"/>
    <cellStyle name="Normal 24" xfId="409" xr:uid="{00000000-0005-0000-0000-000086010000}"/>
    <cellStyle name="Normal 3" xfId="36" xr:uid="{00000000-0005-0000-0000-000087010000}"/>
    <cellStyle name="Normal 3 2" xfId="37" xr:uid="{00000000-0005-0000-0000-000088010000}"/>
    <cellStyle name="Normal 3 2 10" xfId="410" xr:uid="{00000000-0005-0000-0000-000089010000}"/>
    <cellStyle name="Normal 3 2 2" xfId="411" xr:uid="{00000000-0005-0000-0000-00008A010000}"/>
    <cellStyle name="Normal 3 2_Avera Rebuttal Analyses" xfId="412" xr:uid="{00000000-0005-0000-0000-00008B010000}"/>
    <cellStyle name="Normal 3 3" xfId="413" xr:uid="{00000000-0005-0000-0000-00008C010000}"/>
    <cellStyle name="Normal 3_Atmos Rebuttal Analyses" xfId="414" xr:uid="{00000000-0005-0000-0000-00008D010000}"/>
    <cellStyle name="Normal 4" xfId="38" xr:uid="{00000000-0005-0000-0000-00008E010000}"/>
    <cellStyle name="Normal 4 2" xfId="415" xr:uid="{00000000-0005-0000-0000-00008F010000}"/>
    <cellStyle name="Normal 4 3" xfId="416" xr:uid="{00000000-0005-0000-0000-000090010000}"/>
    <cellStyle name="Normal 4_Exhibits MPG-5 thru 18, 22" xfId="417" xr:uid="{00000000-0005-0000-0000-000091010000}"/>
    <cellStyle name="Normal 5" xfId="418" xr:uid="{00000000-0005-0000-0000-000092010000}"/>
    <cellStyle name="Normal 5 2" xfId="419" xr:uid="{00000000-0005-0000-0000-000093010000}"/>
    <cellStyle name="Normal 5 3" xfId="420" xr:uid="{00000000-0005-0000-0000-000094010000}"/>
    <cellStyle name="Normal 5 4" xfId="421" xr:uid="{00000000-0005-0000-0000-000095010000}"/>
    <cellStyle name="Normal 5 5" xfId="422" xr:uid="{00000000-0005-0000-0000-000096010000}"/>
    <cellStyle name="Normal 5_Atmos Rebuttal Analyses" xfId="423" xr:uid="{00000000-0005-0000-0000-000097010000}"/>
    <cellStyle name="Normal 6" xfId="424" xr:uid="{00000000-0005-0000-0000-000098010000}"/>
    <cellStyle name="Normal 6 2" xfId="425" xr:uid="{00000000-0005-0000-0000-000099010000}"/>
    <cellStyle name="Normal 6 3" xfId="426" xr:uid="{00000000-0005-0000-0000-00009A010000}"/>
    <cellStyle name="Normal 6 4" xfId="427" xr:uid="{00000000-0005-0000-0000-00009B010000}"/>
    <cellStyle name="Normal 6 5" xfId="428" xr:uid="{00000000-0005-0000-0000-00009C010000}"/>
    <cellStyle name="Normal 6 6" xfId="429" xr:uid="{00000000-0005-0000-0000-00009D010000}"/>
    <cellStyle name="Normal 6_Atmos Rebuttal Analyses" xfId="430" xr:uid="{00000000-0005-0000-0000-00009E010000}"/>
    <cellStyle name="Normal 7" xfId="431" xr:uid="{00000000-0005-0000-0000-00009F010000}"/>
    <cellStyle name="Normal 7 2" xfId="432" xr:uid="{00000000-0005-0000-0000-0000A0010000}"/>
    <cellStyle name="Normal 7 3" xfId="433" xr:uid="{00000000-0005-0000-0000-0000A1010000}"/>
    <cellStyle name="Normal 7 4" xfId="434" xr:uid="{00000000-0005-0000-0000-0000A2010000}"/>
    <cellStyle name="Normal 7 5" xfId="435" xr:uid="{00000000-0005-0000-0000-0000A3010000}"/>
    <cellStyle name="Normal 7 6" xfId="436" xr:uid="{00000000-0005-0000-0000-0000A4010000}"/>
    <cellStyle name="Normal 7_Avera Rebuttal Analyses" xfId="437" xr:uid="{00000000-0005-0000-0000-0000A5010000}"/>
    <cellStyle name="Normal 8" xfId="438" xr:uid="{00000000-0005-0000-0000-0000A6010000}"/>
    <cellStyle name="Normal 8 2" xfId="439" xr:uid="{00000000-0005-0000-0000-0000A7010000}"/>
    <cellStyle name="Normal 8 3" xfId="440" xr:uid="{00000000-0005-0000-0000-0000A8010000}"/>
    <cellStyle name="Normal 8 4" xfId="441" xr:uid="{00000000-0005-0000-0000-0000A9010000}"/>
    <cellStyle name="Normal 8_Avera Rebuttal Analyses" xfId="442" xr:uid="{00000000-0005-0000-0000-0000AA010000}"/>
    <cellStyle name="Normal 9" xfId="443" xr:uid="{00000000-0005-0000-0000-0000AB010000}"/>
    <cellStyle name="Normal 9 2" xfId="444" xr:uid="{00000000-0005-0000-0000-0000AC010000}"/>
    <cellStyle name="Normal 9 3" xfId="445" xr:uid="{00000000-0005-0000-0000-0000AD010000}"/>
    <cellStyle name="Normal 9 4" xfId="446" xr:uid="{00000000-0005-0000-0000-0000AE010000}"/>
    <cellStyle name="Normal 9_Avera Rebuttal Analyses" xfId="447" xr:uid="{00000000-0005-0000-0000-0000AF010000}"/>
    <cellStyle name="Note 2" xfId="448" xr:uid="{00000000-0005-0000-0000-0000B0010000}"/>
    <cellStyle name="Note 3" xfId="449" xr:uid="{00000000-0005-0000-0000-0000B1010000}"/>
    <cellStyle name="Note 4" xfId="450" xr:uid="{00000000-0005-0000-0000-0000B2010000}"/>
    <cellStyle name="Note 5" xfId="451" xr:uid="{00000000-0005-0000-0000-0000B3010000}"/>
    <cellStyle name="Note 6" xfId="452" xr:uid="{00000000-0005-0000-0000-0000B4010000}"/>
    <cellStyle name="Output 2" xfId="453" xr:uid="{00000000-0005-0000-0000-0000B5010000}"/>
    <cellStyle name="Output 3" xfId="454" xr:uid="{00000000-0005-0000-0000-0000B6010000}"/>
    <cellStyle name="Output 4" xfId="455" xr:uid="{00000000-0005-0000-0000-0000B7010000}"/>
    <cellStyle name="Output 5" xfId="456" xr:uid="{00000000-0005-0000-0000-0000B8010000}"/>
    <cellStyle name="Output 6" xfId="457" xr:uid="{00000000-0005-0000-0000-0000B9010000}"/>
    <cellStyle name="Output Amounts" xfId="19" xr:uid="{00000000-0005-0000-0000-0000BA010000}"/>
    <cellStyle name="Output Column Headings" xfId="20" xr:uid="{00000000-0005-0000-0000-0000BB010000}"/>
    <cellStyle name="Output Line Items" xfId="21" xr:uid="{00000000-0005-0000-0000-0000BC010000}"/>
    <cellStyle name="Output Report Heading" xfId="22" xr:uid="{00000000-0005-0000-0000-0000BD010000}"/>
    <cellStyle name="Output Report Title" xfId="23" xr:uid="{00000000-0005-0000-0000-0000BE010000}"/>
    <cellStyle name="Percent 10" xfId="458" xr:uid="{00000000-0005-0000-0000-0000BF010000}"/>
    <cellStyle name="Percent 11" xfId="459" xr:uid="{00000000-0005-0000-0000-0000C0010000}"/>
    <cellStyle name="Percent 12" xfId="460" xr:uid="{00000000-0005-0000-0000-0000C1010000}"/>
    <cellStyle name="Percent 13" xfId="461" xr:uid="{00000000-0005-0000-0000-0000C2010000}"/>
    <cellStyle name="Percent 2" xfId="462" xr:uid="{00000000-0005-0000-0000-0000C3010000}"/>
    <cellStyle name="Percent 2 2" xfId="463" xr:uid="{00000000-0005-0000-0000-0000C4010000}"/>
    <cellStyle name="Percent 2 2 2" xfId="464" xr:uid="{00000000-0005-0000-0000-0000C5010000}"/>
    <cellStyle name="Percent 2 2 2 2" xfId="465" xr:uid="{00000000-0005-0000-0000-0000C6010000}"/>
    <cellStyle name="Percent 2 3" xfId="466" xr:uid="{00000000-0005-0000-0000-0000C7010000}"/>
    <cellStyle name="Percent 2 4" xfId="467" xr:uid="{00000000-0005-0000-0000-0000C8010000}"/>
    <cellStyle name="Percent 2 5" xfId="468" xr:uid="{00000000-0005-0000-0000-0000C9010000}"/>
    <cellStyle name="Percent 2 6" xfId="469" xr:uid="{00000000-0005-0000-0000-0000CA010000}"/>
    <cellStyle name="Percent 2_Atmos Rebuttal Analyses" xfId="470" xr:uid="{00000000-0005-0000-0000-0000CB010000}"/>
    <cellStyle name="Percent 3" xfId="471" xr:uid="{00000000-0005-0000-0000-0000CC010000}"/>
    <cellStyle name="Percent 3 2" xfId="472" xr:uid="{00000000-0005-0000-0000-0000CD010000}"/>
    <cellStyle name="Percent 4" xfId="473" xr:uid="{00000000-0005-0000-0000-0000CE010000}"/>
    <cellStyle name="Percent 4 2" xfId="474" xr:uid="{00000000-0005-0000-0000-0000CF010000}"/>
    <cellStyle name="Percent 5" xfId="475" xr:uid="{00000000-0005-0000-0000-0000D0010000}"/>
    <cellStyle name="Percent 6" xfId="476" xr:uid="{00000000-0005-0000-0000-0000D1010000}"/>
    <cellStyle name="Percent 7" xfId="477" xr:uid="{00000000-0005-0000-0000-0000D2010000}"/>
    <cellStyle name="Percent 8" xfId="478" xr:uid="{00000000-0005-0000-0000-0000D3010000}"/>
    <cellStyle name="Percent 8 2" xfId="479" xr:uid="{00000000-0005-0000-0000-0000D4010000}"/>
    <cellStyle name="Percent 9" xfId="480" xr:uid="{00000000-0005-0000-0000-0000D5010000}"/>
    <cellStyle name="PSChar" xfId="481" xr:uid="{00000000-0005-0000-0000-0000D6010000}"/>
    <cellStyle name="PSDate" xfId="482" xr:uid="{00000000-0005-0000-0000-0000D7010000}"/>
    <cellStyle name="PSDec" xfId="483" xr:uid="{00000000-0005-0000-0000-0000D8010000}"/>
    <cellStyle name="PSHeading" xfId="484" xr:uid="{00000000-0005-0000-0000-0000D9010000}"/>
    <cellStyle name="PSInt" xfId="485" xr:uid="{00000000-0005-0000-0000-0000DA010000}"/>
    <cellStyle name="PSSpacer" xfId="486" xr:uid="{00000000-0005-0000-0000-0000DB010000}"/>
    <cellStyle name="Reset  - Style4" xfId="24" xr:uid="{00000000-0005-0000-0000-0000DC010000}"/>
    <cellStyle name="Reset  - Style7" xfId="25" xr:uid="{00000000-0005-0000-0000-0000DD010000}"/>
    <cellStyle name="SAPBEXaggData" xfId="487" xr:uid="{00000000-0005-0000-0000-0000DE010000}"/>
    <cellStyle name="SAPBEXaggDataEmph" xfId="488" xr:uid="{00000000-0005-0000-0000-0000DF010000}"/>
    <cellStyle name="SAPBEXaggItem" xfId="489" xr:uid="{00000000-0005-0000-0000-0000E0010000}"/>
    <cellStyle name="SAPBEXaggItemX" xfId="490" xr:uid="{00000000-0005-0000-0000-0000E1010000}"/>
    <cellStyle name="SAPBEXchaText" xfId="491" xr:uid="{00000000-0005-0000-0000-0000E2010000}"/>
    <cellStyle name="SAPBEXexcBad7" xfId="492" xr:uid="{00000000-0005-0000-0000-0000E3010000}"/>
    <cellStyle name="SAPBEXexcBad8" xfId="493" xr:uid="{00000000-0005-0000-0000-0000E4010000}"/>
    <cellStyle name="SAPBEXexcBad9" xfId="494" xr:uid="{00000000-0005-0000-0000-0000E5010000}"/>
    <cellStyle name="SAPBEXexcCritical4" xfId="495" xr:uid="{00000000-0005-0000-0000-0000E6010000}"/>
    <cellStyle name="SAPBEXexcCritical5" xfId="496" xr:uid="{00000000-0005-0000-0000-0000E7010000}"/>
    <cellStyle name="SAPBEXexcCritical6" xfId="497" xr:uid="{00000000-0005-0000-0000-0000E8010000}"/>
    <cellStyle name="SAPBEXexcGood1" xfId="498" xr:uid="{00000000-0005-0000-0000-0000E9010000}"/>
    <cellStyle name="SAPBEXexcGood2" xfId="499" xr:uid="{00000000-0005-0000-0000-0000EA010000}"/>
    <cellStyle name="SAPBEXexcGood3" xfId="500" xr:uid="{00000000-0005-0000-0000-0000EB010000}"/>
    <cellStyle name="SAPBEXfilterDrill" xfId="501" xr:uid="{00000000-0005-0000-0000-0000EC010000}"/>
    <cellStyle name="SAPBEXfilterItem" xfId="502" xr:uid="{00000000-0005-0000-0000-0000ED010000}"/>
    <cellStyle name="SAPBEXfilterText" xfId="503" xr:uid="{00000000-0005-0000-0000-0000EE010000}"/>
    <cellStyle name="SAPBEXformats" xfId="504" xr:uid="{00000000-0005-0000-0000-0000EF010000}"/>
    <cellStyle name="SAPBEXheaderItem" xfId="505" xr:uid="{00000000-0005-0000-0000-0000F0010000}"/>
    <cellStyle name="SAPBEXheaderText" xfId="506" xr:uid="{00000000-0005-0000-0000-0000F1010000}"/>
    <cellStyle name="SAPBEXHLevel0" xfId="507" xr:uid="{00000000-0005-0000-0000-0000F2010000}"/>
    <cellStyle name="SAPBEXHLevel0X" xfId="508" xr:uid="{00000000-0005-0000-0000-0000F3010000}"/>
    <cellStyle name="SAPBEXHLevel1" xfId="509" xr:uid="{00000000-0005-0000-0000-0000F4010000}"/>
    <cellStyle name="SAPBEXHLevel1X" xfId="510" xr:uid="{00000000-0005-0000-0000-0000F5010000}"/>
    <cellStyle name="SAPBEXHLevel2" xfId="511" xr:uid="{00000000-0005-0000-0000-0000F6010000}"/>
    <cellStyle name="SAPBEXHLevel2X" xfId="512" xr:uid="{00000000-0005-0000-0000-0000F7010000}"/>
    <cellStyle name="SAPBEXHLevel3" xfId="513" xr:uid="{00000000-0005-0000-0000-0000F8010000}"/>
    <cellStyle name="SAPBEXHLevel3X" xfId="514" xr:uid="{00000000-0005-0000-0000-0000F9010000}"/>
    <cellStyle name="SAPBEXresData" xfId="515" xr:uid="{00000000-0005-0000-0000-0000FA010000}"/>
    <cellStyle name="SAPBEXresDataEmph" xfId="516" xr:uid="{00000000-0005-0000-0000-0000FB010000}"/>
    <cellStyle name="SAPBEXresItem" xfId="517" xr:uid="{00000000-0005-0000-0000-0000FC010000}"/>
    <cellStyle name="SAPBEXresItemX" xfId="518" xr:uid="{00000000-0005-0000-0000-0000FD010000}"/>
    <cellStyle name="SAPBEXstdData" xfId="519" xr:uid="{00000000-0005-0000-0000-0000FE010000}"/>
    <cellStyle name="SAPBEXstdDataEmph" xfId="520" xr:uid="{00000000-0005-0000-0000-0000FF010000}"/>
    <cellStyle name="SAPBEXstdItem" xfId="521" xr:uid="{00000000-0005-0000-0000-000000020000}"/>
    <cellStyle name="SAPBEXstdItemX" xfId="522" xr:uid="{00000000-0005-0000-0000-000001020000}"/>
    <cellStyle name="SAPBEXtitle" xfId="523" xr:uid="{00000000-0005-0000-0000-000002020000}"/>
    <cellStyle name="SAPBEXundefined" xfId="524" xr:uid="{00000000-0005-0000-0000-000003020000}"/>
    <cellStyle name="Style 1" xfId="525" xr:uid="{00000000-0005-0000-0000-000004020000}"/>
    <cellStyle name="Style 105" xfId="526" xr:uid="{00000000-0005-0000-0000-000005020000}"/>
    <cellStyle name="Style 109" xfId="527" xr:uid="{00000000-0005-0000-0000-000006020000}"/>
    <cellStyle name="Style 113" xfId="528" xr:uid="{00000000-0005-0000-0000-000007020000}"/>
    <cellStyle name="Style 117" xfId="529" xr:uid="{00000000-0005-0000-0000-000008020000}"/>
    <cellStyle name="Style 140" xfId="530" xr:uid="{00000000-0005-0000-0000-000009020000}"/>
    <cellStyle name="Style 144" xfId="531" xr:uid="{00000000-0005-0000-0000-00000A020000}"/>
    <cellStyle name="Style 21" xfId="532" xr:uid="{00000000-0005-0000-0000-00000B020000}"/>
    <cellStyle name="Style 21 2" xfId="533" xr:uid="{00000000-0005-0000-0000-00000C020000}"/>
    <cellStyle name="Style 22" xfId="534" xr:uid="{00000000-0005-0000-0000-00000D020000}"/>
    <cellStyle name="Style 22 2" xfId="535" xr:uid="{00000000-0005-0000-0000-00000E020000}"/>
    <cellStyle name="Style 22 2 2" xfId="536" xr:uid="{00000000-0005-0000-0000-00000F020000}"/>
    <cellStyle name="Style 22 2_Avera Rebuttal Analyses" xfId="537" xr:uid="{00000000-0005-0000-0000-000010020000}"/>
    <cellStyle name="Style 23" xfId="538" xr:uid="{00000000-0005-0000-0000-000011020000}"/>
    <cellStyle name="Style 24" xfId="539" xr:uid="{00000000-0005-0000-0000-000012020000}"/>
    <cellStyle name="Style 24 2" xfId="540" xr:uid="{00000000-0005-0000-0000-000013020000}"/>
    <cellStyle name="Style 24 2 2" xfId="541" xr:uid="{00000000-0005-0000-0000-000014020000}"/>
    <cellStyle name="Style 24 2_Avera Rebuttal Analyses" xfId="542" xr:uid="{00000000-0005-0000-0000-000015020000}"/>
    <cellStyle name="Style 25" xfId="543" xr:uid="{00000000-0005-0000-0000-000016020000}"/>
    <cellStyle name="Style 26" xfId="544" xr:uid="{00000000-0005-0000-0000-000017020000}"/>
    <cellStyle name="Style 26 2" xfId="545" xr:uid="{00000000-0005-0000-0000-000018020000}"/>
    <cellStyle name="Style 26 2 2" xfId="546" xr:uid="{00000000-0005-0000-0000-000019020000}"/>
    <cellStyle name="Style 26 2_Avera Rebuttal Analyses" xfId="547" xr:uid="{00000000-0005-0000-0000-00001A020000}"/>
    <cellStyle name="Style 26 3" xfId="548" xr:uid="{00000000-0005-0000-0000-00001B020000}"/>
    <cellStyle name="Style 26 4" xfId="549" xr:uid="{00000000-0005-0000-0000-00001C020000}"/>
    <cellStyle name="Style 27" xfId="550" xr:uid="{00000000-0005-0000-0000-00001D020000}"/>
    <cellStyle name="Style 28" xfId="551" xr:uid="{00000000-0005-0000-0000-00001E020000}"/>
    <cellStyle name="Style 29" xfId="552" xr:uid="{00000000-0005-0000-0000-00001F020000}"/>
    <cellStyle name="Style 30" xfId="553" xr:uid="{00000000-0005-0000-0000-000020020000}"/>
    <cellStyle name="Style 31" xfId="554" xr:uid="{00000000-0005-0000-0000-000021020000}"/>
    <cellStyle name="Style 32" xfId="555" xr:uid="{00000000-0005-0000-0000-000022020000}"/>
    <cellStyle name="Style 33" xfId="556" xr:uid="{00000000-0005-0000-0000-000023020000}"/>
    <cellStyle name="Style 34" xfId="557" xr:uid="{00000000-0005-0000-0000-000024020000}"/>
    <cellStyle name="Style 35" xfId="558" xr:uid="{00000000-0005-0000-0000-000025020000}"/>
    <cellStyle name="Style 36" xfId="559" xr:uid="{00000000-0005-0000-0000-000026020000}"/>
    <cellStyle name="Style 37" xfId="560" xr:uid="{00000000-0005-0000-0000-000027020000}"/>
    <cellStyle name="Style 38" xfId="561" xr:uid="{00000000-0005-0000-0000-000028020000}"/>
    <cellStyle name="Style 39" xfId="562" xr:uid="{00000000-0005-0000-0000-000029020000}"/>
    <cellStyle name="STYLE1" xfId="563" xr:uid="{00000000-0005-0000-0000-00002A020000}"/>
    <cellStyle name="STYLE2" xfId="564" xr:uid="{00000000-0005-0000-0000-00002B020000}"/>
    <cellStyle name="STYLE3" xfId="565" xr:uid="{00000000-0005-0000-0000-00002C020000}"/>
    <cellStyle name="STYLE4" xfId="566" xr:uid="{00000000-0005-0000-0000-00002D020000}"/>
    <cellStyle name="Table  - Style5" xfId="26" xr:uid="{00000000-0005-0000-0000-00002E020000}"/>
    <cellStyle name="Table  - Style6" xfId="27" xr:uid="{00000000-0005-0000-0000-00002F020000}"/>
    <cellStyle name="Title  - Style1" xfId="28" xr:uid="{00000000-0005-0000-0000-000030020000}"/>
    <cellStyle name="Title  - Style6" xfId="29" xr:uid="{00000000-0005-0000-0000-000031020000}"/>
    <cellStyle name="Title 2" xfId="567" xr:uid="{00000000-0005-0000-0000-000032020000}"/>
    <cellStyle name="Title 3" xfId="568" xr:uid="{00000000-0005-0000-0000-000033020000}"/>
    <cellStyle name="Title 4" xfId="569" xr:uid="{00000000-0005-0000-0000-000034020000}"/>
    <cellStyle name="Title 5" xfId="570" xr:uid="{00000000-0005-0000-0000-000035020000}"/>
    <cellStyle name="Title 6" xfId="571" xr:uid="{00000000-0005-0000-0000-000036020000}"/>
    <cellStyle name="Total" xfId="30" builtinId="25" customBuiltin="1"/>
    <cellStyle name="Total 2" xfId="572" xr:uid="{00000000-0005-0000-0000-000038020000}"/>
    <cellStyle name="Total 3" xfId="573" xr:uid="{00000000-0005-0000-0000-000039020000}"/>
    <cellStyle name="Total 4" xfId="574" xr:uid="{00000000-0005-0000-0000-00003A020000}"/>
    <cellStyle name="Total 5" xfId="575" xr:uid="{00000000-0005-0000-0000-00003B020000}"/>
    <cellStyle name="Total 6" xfId="576" xr:uid="{00000000-0005-0000-0000-00003C020000}"/>
    <cellStyle name="TotCol - Style5" xfId="31" xr:uid="{00000000-0005-0000-0000-00003D020000}"/>
    <cellStyle name="TotCol - Style7" xfId="32" xr:uid="{00000000-0005-0000-0000-00003E020000}"/>
    <cellStyle name="TotRow - Style4" xfId="33" xr:uid="{00000000-0005-0000-0000-00003F020000}"/>
    <cellStyle name="TotRow - Style8" xfId="34" xr:uid="{00000000-0005-0000-0000-000040020000}"/>
    <cellStyle name="Warning Text 2" xfId="577" xr:uid="{00000000-0005-0000-0000-000041020000}"/>
    <cellStyle name="Warning Text 3" xfId="578" xr:uid="{00000000-0005-0000-0000-000042020000}"/>
    <cellStyle name="Warning Text 4" xfId="579" xr:uid="{00000000-0005-0000-0000-000043020000}"/>
    <cellStyle name="Warning Text 5" xfId="580" xr:uid="{00000000-0005-0000-0000-000044020000}"/>
    <cellStyle name="Warning Text 6" xfId="581" xr:uid="{00000000-0005-0000-0000-000045020000}"/>
    <cellStyle name="Обычный_RTS_select_issues" xfId="582" xr:uid="{00000000-0005-0000-0000-00004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5%20CASES\1506%20MISO\McKenzie%20Adjustmen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showOutlineSymbols="0" view="pageBreakPreview" zoomScaleNormal="100" zoomScaleSheetLayoutView="100" workbookViewId="0">
      <selection activeCell="I1" sqref="I1"/>
    </sheetView>
  </sheetViews>
  <sheetFormatPr defaultColWidth="9.77734375" defaultRowHeight="15" x14ac:dyDescent="0.2"/>
  <cols>
    <col min="1" max="1" width="25.5546875" style="8" customWidth="1"/>
    <col min="2" max="2" width="2.5546875" style="8" customWidth="1"/>
    <col min="3" max="7" width="10.5546875" style="8" customWidth="1"/>
    <col min="8" max="8" width="2.5546875" style="8" customWidth="1"/>
    <col min="9" max="9" width="10.5546875" style="8" customWidth="1"/>
    <col min="10" max="16384" width="9.77734375" style="8"/>
  </cols>
  <sheetData>
    <row r="1" spans="1:11" ht="15.75" x14ac:dyDescent="0.25">
      <c r="I1" s="58" t="s">
        <v>51</v>
      </c>
    </row>
    <row r="2" spans="1:11" ht="15.75" x14ac:dyDescent="0.25">
      <c r="I2" s="58" t="s">
        <v>42</v>
      </c>
    </row>
    <row r="3" spans="1:11" ht="15.75" x14ac:dyDescent="0.25">
      <c r="I3" s="58" t="s">
        <v>46</v>
      </c>
    </row>
    <row r="4" spans="1:11" ht="15.75" x14ac:dyDescent="0.25">
      <c r="H4" s="1"/>
      <c r="I4" s="1"/>
    </row>
    <row r="5" spans="1:11" ht="15.75" x14ac:dyDescent="0.25">
      <c r="I5" s="1"/>
    </row>
    <row r="6" spans="1:11" ht="20.25" x14ac:dyDescent="0.3">
      <c r="A6" s="2" t="s">
        <v>18</v>
      </c>
      <c r="B6" s="2"/>
      <c r="C6" s="2"/>
      <c r="D6" s="2"/>
      <c r="E6" s="2"/>
      <c r="F6" s="2"/>
      <c r="G6" s="2"/>
      <c r="H6" s="2"/>
      <c r="I6" s="2"/>
    </row>
    <row r="7" spans="1:11" ht="20.25" x14ac:dyDescent="0.3">
      <c r="A7" s="2" t="s">
        <v>45</v>
      </c>
      <c r="B7" s="2"/>
      <c r="C7" s="2"/>
      <c r="D7" s="2"/>
      <c r="E7" s="2"/>
      <c r="F7" s="2"/>
      <c r="G7" s="2"/>
      <c r="H7" s="2"/>
      <c r="I7" s="2"/>
    </row>
    <row r="10" spans="1:11" ht="15.75" thickTop="1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11" ht="15.75" x14ac:dyDescent="0.25">
      <c r="A11" s="1"/>
      <c r="B11" s="1"/>
      <c r="C11" s="34" t="s">
        <v>19</v>
      </c>
      <c r="D11" s="61" t="s">
        <v>28</v>
      </c>
      <c r="E11" s="61"/>
      <c r="F11" s="61"/>
      <c r="G11" s="61"/>
      <c r="H11" s="1"/>
      <c r="I11" s="1"/>
    </row>
    <row r="12" spans="1:11" ht="15.75" x14ac:dyDescent="0.25">
      <c r="A12" s="34" t="s">
        <v>1</v>
      </c>
      <c r="B12" s="1"/>
      <c r="C12" s="34" t="s">
        <v>3</v>
      </c>
      <c r="D12" s="34" t="s">
        <v>3</v>
      </c>
      <c r="E12" s="35" t="s">
        <v>4</v>
      </c>
      <c r="F12" s="35" t="s">
        <v>5</v>
      </c>
      <c r="G12" s="35" t="s">
        <v>2</v>
      </c>
      <c r="H12" s="34"/>
      <c r="I12" s="34" t="s">
        <v>6</v>
      </c>
    </row>
    <row r="13" spans="1:11" ht="15.75" thickBot="1" x14ac:dyDescent="0.25"/>
    <row r="14" spans="1:11" ht="15.75" thickTop="1" x14ac:dyDescent="0.2">
      <c r="A14" s="9"/>
      <c r="B14" s="9"/>
      <c r="C14" s="9"/>
      <c r="D14" s="9"/>
      <c r="E14" s="9"/>
      <c r="F14" s="9"/>
      <c r="G14" s="9"/>
      <c r="H14" s="9"/>
      <c r="I14" s="9"/>
    </row>
    <row r="15" spans="1:11" x14ac:dyDescent="0.2">
      <c r="A15" s="27" t="s">
        <v>20</v>
      </c>
      <c r="C15" s="31">
        <v>0.48499999999999999</v>
      </c>
      <c r="D15" s="7">
        <f>+C15*4</f>
        <v>1.94</v>
      </c>
      <c r="E15" s="40">
        <v>85.040001000000004</v>
      </c>
      <c r="F15" s="40">
        <v>78.029999000000004</v>
      </c>
      <c r="G15" s="7">
        <f>AVERAGE(E15:F15)</f>
        <v>81.534999999999997</v>
      </c>
      <c r="I15" s="6">
        <f>+D15/G15</f>
        <v>2.3793462930030047E-2</v>
      </c>
      <c r="K15" s="39" t="s">
        <v>30</v>
      </c>
    </row>
    <row r="16" spans="1:11" x14ac:dyDescent="0.2">
      <c r="A16" s="28" t="s">
        <v>22</v>
      </c>
      <c r="C16" s="31">
        <v>0.27300000000000002</v>
      </c>
      <c r="D16" s="7">
        <f t="shared" ref="D16:D21" si="0">+C16*4</f>
        <v>1.0920000000000001</v>
      </c>
      <c r="E16" s="40">
        <v>40.200001</v>
      </c>
      <c r="F16" s="40">
        <v>36.25</v>
      </c>
      <c r="G16" s="7">
        <f t="shared" ref="G16:G21" si="1">AVERAGE(E16:F16)</f>
        <v>38.2250005</v>
      </c>
      <c r="I16" s="6">
        <f t="shared" ref="I16:I21" si="2">+D16/G16</f>
        <v>2.8567690927826152E-2</v>
      </c>
    </row>
    <row r="17" spans="1:9" x14ac:dyDescent="0.2">
      <c r="A17" s="37" t="s">
        <v>26</v>
      </c>
      <c r="C17" s="31">
        <v>0.19500000000000001</v>
      </c>
      <c r="D17" s="7">
        <f t="shared" si="0"/>
        <v>0.78</v>
      </c>
      <c r="E17" s="40">
        <v>25.360001</v>
      </c>
      <c r="F17" s="40">
        <v>22.51</v>
      </c>
      <c r="G17" s="7">
        <f t="shared" si="1"/>
        <v>23.935000500000001</v>
      </c>
      <c r="I17" s="6">
        <f t="shared" si="2"/>
        <v>3.2588259189716751E-2</v>
      </c>
    </row>
    <row r="18" spans="1:9" x14ac:dyDescent="0.2">
      <c r="A18" s="27" t="s">
        <v>21</v>
      </c>
      <c r="C18" s="31">
        <v>0.47299999999999998</v>
      </c>
      <c r="D18" s="7">
        <f t="shared" si="0"/>
        <v>1.8919999999999999</v>
      </c>
      <c r="E18" s="40">
        <v>58.799999</v>
      </c>
      <c r="F18" s="40">
        <v>52.150002000000001</v>
      </c>
      <c r="G18" s="7">
        <f t="shared" si="1"/>
        <v>55.4750005</v>
      </c>
      <c r="I18" s="6">
        <f t="shared" si="2"/>
        <v>3.4105452599319935E-2</v>
      </c>
    </row>
    <row r="19" spans="1:9" x14ac:dyDescent="0.2">
      <c r="A19" s="27" t="s">
        <v>23</v>
      </c>
      <c r="C19" s="31">
        <v>0.28000000000000003</v>
      </c>
      <c r="D19" s="7">
        <f t="shared" si="0"/>
        <v>1.1200000000000001</v>
      </c>
      <c r="E19" s="40">
        <v>31.16</v>
      </c>
      <c r="F19" s="40">
        <v>26.110001</v>
      </c>
      <c r="G19" s="7">
        <f t="shared" si="1"/>
        <v>28.6350005</v>
      </c>
      <c r="I19" s="6">
        <f t="shared" si="2"/>
        <v>3.9112972950707654E-2</v>
      </c>
    </row>
    <row r="20" spans="1:9" x14ac:dyDescent="0.2">
      <c r="A20" s="27" t="s">
        <v>24</v>
      </c>
      <c r="C20" s="31">
        <v>0.495</v>
      </c>
      <c r="D20" s="7">
        <f t="shared" si="0"/>
        <v>1.98</v>
      </c>
      <c r="E20" s="40">
        <v>79.739998</v>
      </c>
      <c r="F20" s="40">
        <v>65.879997000000003</v>
      </c>
      <c r="G20" s="7">
        <f t="shared" si="1"/>
        <v>72.809997500000009</v>
      </c>
      <c r="I20" s="6">
        <f t="shared" si="2"/>
        <v>2.7194067682806879E-2</v>
      </c>
    </row>
    <row r="21" spans="1:9" x14ac:dyDescent="0.2">
      <c r="A21" s="27" t="s">
        <v>25</v>
      </c>
      <c r="C21" s="31">
        <v>0.5625</v>
      </c>
      <c r="D21" s="7">
        <f t="shared" si="0"/>
        <v>2.25</v>
      </c>
      <c r="E21" s="40">
        <v>74.099997999999999</v>
      </c>
      <c r="F21" s="40">
        <v>61.299999</v>
      </c>
      <c r="G21" s="7">
        <f t="shared" si="1"/>
        <v>67.699998499999992</v>
      </c>
      <c r="I21" s="6">
        <f t="shared" si="2"/>
        <v>3.3234860411407545E-2</v>
      </c>
    </row>
    <row r="22" spans="1:9" x14ac:dyDescent="0.2">
      <c r="C22" s="32"/>
      <c r="D22" s="7"/>
      <c r="E22" s="7"/>
      <c r="F22" s="7"/>
      <c r="G22" s="7"/>
      <c r="I22" s="5"/>
    </row>
    <row r="23" spans="1:9" ht="15.75" x14ac:dyDescent="0.25">
      <c r="A23" s="3" t="s">
        <v>7</v>
      </c>
      <c r="C23" s="32"/>
      <c r="D23" s="7"/>
      <c r="E23" s="7"/>
      <c r="F23" s="7"/>
      <c r="G23" s="7"/>
      <c r="I23" s="38">
        <f>+AVERAGE(I15:I21)</f>
        <v>3.1228109527402136E-2</v>
      </c>
    </row>
    <row r="24" spans="1:9" ht="15.75" thickBot="1" x14ac:dyDescent="0.25">
      <c r="A24" s="30"/>
      <c r="B24" s="19"/>
      <c r="C24" s="33"/>
      <c r="D24" s="20"/>
      <c r="E24" s="20"/>
      <c r="F24" s="20"/>
      <c r="G24" s="20"/>
      <c r="H24" s="19"/>
      <c r="I24" s="21"/>
    </row>
    <row r="25" spans="1:9" ht="15.75" thickTop="1" x14ac:dyDescent="0.2">
      <c r="A25" s="26"/>
      <c r="B25" s="13"/>
      <c r="C25" s="36"/>
      <c r="D25" s="14"/>
      <c r="E25" s="14"/>
      <c r="F25" s="14"/>
      <c r="G25" s="14"/>
      <c r="H25" s="13"/>
      <c r="I25" s="15"/>
    </row>
    <row r="26" spans="1:9" x14ac:dyDescent="0.2">
      <c r="A26" s="8" t="s">
        <v>17</v>
      </c>
      <c r="B26" s="12"/>
      <c r="C26" s="12"/>
      <c r="D26" s="14"/>
      <c r="E26" s="14"/>
      <c r="F26" s="14"/>
      <c r="G26" s="14"/>
      <c r="H26" s="12"/>
      <c r="I26" s="15"/>
    </row>
    <row r="27" spans="1:9" ht="15.75" x14ac:dyDescent="0.25">
      <c r="D27" s="7"/>
      <c r="E27" s="7"/>
      <c r="F27" s="7"/>
      <c r="G27" s="7"/>
      <c r="I27" s="10"/>
    </row>
    <row r="28" spans="1:9" x14ac:dyDescent="0.2">
      <c r="A28" s="13"/>
      <c r="B28" s="13"/>
      <c r="C28" s="13"/>
      <c r="D28" s="14"/>
      <c r="E28" s="14"/>
      <c r="F28" s="14"/>
      <c r="G28" s="14"/>
      <c r="H28" s="13"/>
      <c r="I28" s="15"/>
    </row>
    <row r="29" spans="1:9" x14ac:dyDescent="0.2">
      <c r="A29" s="12"/>
      <c r="B29" s="12"/>
      <c r="C29" s="12"/>
      <c r="D29" s="14"/>
      <c r="E29" s="14"/>
      <c r="F29" s="14"/>
      <c r="G29" s="14"/>
      <c r="H29" s="12"/>
      <c r="I29" s="15"/>
    </row>
    <row r="34" spans="1:9" x14ac:dyDescent="0.2">
      <c r="D34" s="7"/>
      <c r="E34" s="7"/>
      <c r="F34" s="7"/>
      <c r="G34" s="7"/>
      <c r="H34" s="7"/>
      <c r="I34" s="5"/>
    </row>
    <row r="35" spans="1:9" x14ac:dyDescent="0.2">
      <c r="D35" s="7"/>
      <c r="E35" s="7"/>
      <c r="F35" s="7"/>
      <c r="G35" s="7"/>
      <c r="I35" s="5"/>
    </row>
    <row r="36" spans="1:9" x14ac:dyDescent="0.2">
      <c r="D36" s="7"/>
      <c r="E36" s="7"/>
      <c r="F36" s="7"/>
      <c r="G36" s="7"/>
      <c r="H36" s="7"/>
      <c r="I36" s="5"/>
    </row>
    <row r="37" spans="1:9" x14ac:dyDescent="0.2">
      <c r="D37" s="7"/>
      <c r="E37" s="7"/>
      <c r="F37" s="7"/>
      <c r="G37" s="7"/>
      <c r="H37" s="7"/>
      <c r="I37" s="5"/>
    </row>
    <row r="38" spans="1:9" x14ac:dyDescent="0.2">
      <c r="D38" s="7"/>
      <c r="E38" s="7"/>
      <c r="F38" s="7"/>
      <c r="G38" s="7"/>
      <c r="H38" s="7"/>
      <c r="I38" s="5"/>
    </row>
    <row r="39" spans="1:9" x14ac:dyDescent="0.2">
      <c r="D39" s="7"/>
      <c r="E39" s="7"/>
      <c r="F39" s="7"/>
      <c r="G39" s="7"/>
      <c r="H39" s="7"/>
      <c r="I39" s="5"/>
    </row>
    <row r="40" spans="1:9" x14ac:dyDescent="0.2">
      <c r="D40" s="7"/>
      <c r="E40" s="7"/>
      <c r="F40" s="7"/>
      <c r="G40" s="7"/>
      <c r="H40" s="7"/>
      <c r="I40" s="5"/>
    </row>
    <row r="41" spans="1:9" x14ac:dyDescent="0.2">
      <c r="D41" s="7"/>
      <c r="E41" s="7"/>
      <c r="F41" s="7"/>
      <c r="G41" s="7"/>
      <c r="H41" s="7"/>
      <c r="I41" s="5"/>
    </row>
    <row r="42" spans="1:9" x14ac:dyDescent="0.2">
      <c r="D42" s="7"/>
      <c r="E42" s="7"/>
      <c r="F42" s="7"/>
      <c r="G42" s="7"/>
      <c r="H42" s="7"/>
      <c r="I42" s="5"/>
    </row>
    <row r="43" spans="1:9" x14ac:dyDescent="0.2">
      <c r="D43" s="7"/>
      <c r="E43" s="7"/>
      <c r="F43" s="7"/>
      <c r="G43" s="7"/>
      <c r="H43" s="7"/>
      <c r="I43" s="5"/>
    </row>
    <row r="44" spans="1:9" x14ac:dyDescent="0.2">
      <c r="D44" s="7"/>
      <c r="E44" s="7"/>
      <c r="F44" s="7"/>
      <c r="G44" s="7"/>
      <c r="H44" s="7"/>
      <c r="I44" s="5"/>
    </row>
    <row r="45" spans="1:9" x14ac:dyDescent="0.2">
      <c r="A45" s="13"/>
      <c r="B45" s="13"/>
      <c r="C45" s="13"/>
      <c r="D45" s="16"/>
      <c r="E45" s="16"/>
      <c r="F45" s="16"/>
      <c r="G45" s="16"/>
      <c r="H45" s="16"/>
      <c r="I45" s="15"/>
    </row>
    <row r="46" spans="1:9" x14ac:dyDescent="0.2">
      <c r="A46" s="12"/>
      <c r="B46" s="12"/>
      <c r="C46" s="12"/>
      <c r="D46" s="16"/>
      <c r="E46" s="16"/>
      <c r="F46" s="16"/>
      <c r="G46" s="16"/>
      <c r="H46" s="16"/>
      <c r="I46" s="15"/>
    </row>
    <row r="47" spans="1:9" ht="15.75" x14ac:dyDescent="0.25">
      <c r="D47" s="4"/>
      <c r="E47" s="4"/>
      <c r="F47" s="4"/>
      <c r="G47" s="4"/>
      <c r="H47" s="4"/>
      <c r="I47" s="10"/>
    </row>
    <row r="48" spans="1:9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5.75" x14ac:dyDescent="0.25">
      <c r="D50" s="7"/>
      <c r="E50" s="7"/>
      <c r="F50" s="7"/>
      <c r="G50" s="7"/>
      <c r="H50" s="7"/>
      <c r="I50" s="10"/>
    </row>
    <row r="51" spans="1:9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">
      <c r="A52" s="12"/>
      <c r="B52" s="12"/>
      <c r="C52" s="12"/>
      <c r="D52" s="12"/>
      <c r="E52" s="12"/>
      <c r="F52" s="12"/>
      <c r="G52" s="12"/>
      <c r="H52" s="12"/>
      <c r="I52" s="12"/>
    </row>
  </sheetData>
  <mergeCells count="1">
    <mergeCell ref="D11:G11"/>
  </mergeCells>
  <phoneticPr fontId="0" type="noConversion"/>
  <printOptions horizontalCentered="1"/>
  <pageMargins left="0.5" right="0.5" top="0.5" bottom="0.55000000000000004" header="0" footer="0"/>
  <pageSetup scale="85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8"/>
  <sheetViews>
    <sheetView tabSelected="1" showOutlineSymbols="0" view="pageBreakPreview" zoomScaleNormal="100" zoomScaleSheetLayoutView="100" workbookViewId="0">
      <selection activeCell="I1" sqref="I1"/>
    </sheetView>
  </sheetViews>
  <sheetFormatPr defaultColWidth="9.77734375" defaultRowHeight="15" x14ac:dyDescent="0.2"/>
  <cols>
    <col min="1" max="1" width="25.5546875" style="8" customWidth="1"/>
    <col min="2" max="2" width="1.77734375" style="8" customWidth="1"/>
    <col min="3" max="3" width="12.77734375" style="8" customWidth="1"/>
    <col min="4" max="5" width="13.6640625" style="8" customWidth="1"/>
    <col min="6" max="6" width="13.21875" style="8" customWidth="1"/>
    <col min="7" max="7" width="12.44140625" style="8" customWidth="1"/>
    <col min="8" max="8" width="10.77734375" style="8" customWidth="1"/>
    <col min="9" max="16384" width="9.77734375" style="8"/>
  </cols>
  <sheetData>
    <row r="1" spans="1:8" ht="15.75" x14ac:dyDescent="0.25">
      <c r="H1" s="58" t="s">
        <v>51</v>
      </c>
    </row>
    <row r="2" spans="1:8" ht="15.75" x14ac:dyDescent="0.25">
      <c r="H2" s="58" t="s">
        <v>42</v>
      </c>
    </row>
    <row r="3" spans="1:8" ht="15.75" x14ac:dyDescent="0.25">
      <c r="H3" s="58" t="s">
        <v>47</v>
      </c>
    </row>
    <row r="4" spans="1:8" ht="15.75" x14ac:dyDescent="0.25">
      <c r="G4" s="1"/>
      <c r="H4" s="1"/>
    </row>
    <row r="5" spans="1:8" ht="15.75" x14ac:dyDescent="0.25">
      <c r="H5" s="1"/>
    </row>
    <row r="6" spans="1:8" ht="40.5" x14ac:dyDescent="0.3">
      <c r="A6" s="59" t="s">
        <v>44</v>
      </c>
      <c r="B6" s="2"/>
      <c r="C6" s="2"/>
      <c r="D6" s="2"/>
      <c r="E6" s="2"/>
      <c r="F6" s="2"/>
      <c r="G6" s="2"/>
      <c r="H6" s="2"/>
    </row>
    <row r="9" spans="1:8" ht="15.75" thickBot="1" x14ac:dyDescent="0.25"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 t="s">
        <v>38</v>
      </c>
    </row>
    <row r="10" spans="1:8" ht="16.5" thickTop="1" x14ac:dyDescent="0.25">
      <c r="A10" s="9"/>
      <c r="B10" s="9"/>
      <c r="C10" s="9"/>
      <c r="D10" s="62" t="s">
        <v>31</v>
      </c>
      <c r="E10" s="63"/>
      <c r="F10" s="52"/>
      <c r="G10" s="9"/>
      <c r="H10" s="9"/>
    </row>
    <row r="11" spans="1:8" ht="15.75" x14ac:dyDescent="0.25">
      <c r="A11" s="1"/>
      <c r="B11" s="1"/>
      <c r="C11" s="1"/>
      <c r="D11" s="46" t="s">
        <v>11</v>
      </c>
      <c r="E11" s="41" t="s">
        <v>29</v>
      </c>
      <c r="F11" s="53" t="s">
        <v>14</v>
      </c>
      <c r="G11" s="1"/>
      <c r="H11" s="34" t="s">
        <v>27</v>
      </c>
    </row>
    <row r="12" spans="1:8" ht="15.75" x14ac:dyDescent="0.25">
      <c r="A12" s="1"/>
      <c r="B12" s="1"/>
      <c r="C12" s="34" t="s">
        <v>9</v>
      </c>
      <c r="D12" s="47" t="s">
        <v>10</v>
      </c>
      <c r="E12" s="41" t="s">
        <v>8</v>
      </c>
      <c r="F12" s="53" t="s">
        <v>8</v>
      </c>
      <c r="G12" s="34" t="s">
        <v>2</v>
      </c>
      <c r="H12" s="34" t="s">
        <v>12</v>
      </c>
    </row>
    <row r="13" spans="1:8" ht="15.75" x14ac:dyDescent="0.25">
      <c r="A13" s="34" t="s">
        <v>1</v>
      </c>
      <c r="B13" s="1"/>
      <c r="C13" s="34" t="s">
        <v>6</v>
      </c>
      <c r="D13" s="47" t="s">
        <v>0</v>
      </c>
      <c r="E13" s="41" t="s">
        <v>0</v>
      </c>
      <c r="F13" s="53" t="s">
        <v>0</v>
      </c>
      <c r="G13" s="34" t="s">
        <v>0</v>
      </c>
      <c r="H13" s="34" t="s">
        <v>13</v>
      </c>
    </row>
    <row r="14" spans="1:8" ht="15.75" thickBot="1" x14ac:dyDescent="0.25">
      <c r="D14" s="48"/>
      <c r="E14" s="42"/>
      <c r="F14" s="54"/>
    </row>
    <row r="15" spans="1:8" ht="15.75" thickTop="1" x14ac:dyDescent="0.2">
      <c r="A15" s="9"/>
      <c r="B15" s="9"/>
      <c r="C15" s="9"/>
      <c r="D15" s="49"/>
      <c r="E15" s="43"/>
      <c r="F15" s="55"/>
      <c r="G15" s="9"/>
      <c r="H15" s="9"/>
    </row>
    <row r="16" spans="1:8" x14ac:dyDescent="0.2">
      <c r="A16" s="27" t="s">
        <v>20</v>
      </c>
      <c r="C16" s="6">
        <f>'Schdl. 1, p. 1'!I15*(1+0.5*G16)</f>
        <v>2.4592526726763556E-2</v>
      </c>
      <c r="D16" s="50">
        <v>5.5E-2</v>
      </c>
      <c r="E16" s="44">
        <v>7.4999999999999997E-2</v>
      </c>
      <c r="F16" s="56">
        <v>7.1499999999999994E-2</v>
      </c>
      <c r="G16" s="6">
        <f>AVERAGE(D16:F16)</f>
        <v>6.7166666666666666E-2</v>
      </c>
      <c r="H16" s="6">
        <f t="shared" ref="H16:H21" si="0">C16+G16</f>
        <v>9.1759193393430222E-2</v>
      </c>
    </row>
    <row r="17" spans="1:8" x14ac:dyDescent="0.2">
      <c r="A17" s="28" t="s">
        <v>22</v>
      </c>
      <c r="C17" s="6">
        <f>'Schdl. 1, p. 1'!I16*(1+0.5*G17)</f>
        <v>2.9662785746726154E-2</v>
      </c>
      <c r="D17" s="50">
        <v>7.4999999999999997E-2</v>
      </c>
      <c r="E17" s="44">
        <v>9.5000000000000001E-2</v>
      </c>
      <c r="F17" s="56">
        <v>0.06</v>
      </c>
      <c r="G17" s="6">
        <f t="shared" ref="G17:G21" si="1">AVERAGE(D17:F17)</f>
        <v>7.6666666666666661E-2</v>
      </c>
      <c r="H17" s="6">
        <f t="shared" si="0"/>
        <v>0.10632945241339281</v>
      </c>
    </row>
    <row r="18" spans="1:8" x14ac:dyDescent="0.2">
      <c r="A18" s="37" t="s">
        <v>26</v>
      </c>
      <c r="C18" s="6">
        <f>'Schdl. 1, p. 1'!I17*(1+0.5*G18)</f>
        <v>3.4091121076015855E-2</v>
      </c>
      <c r="D18" s="50">
        <v>0.04</v>
      </c>
      <c r="E18" s="44">
        <v>0.18</v>
      </c>
      <c r="F18" s="56">
        <v>5.67E-2</v>
      </c>
      <c r="G18" s="6">
        <f t="shared" si="1"/>
        <v>9.2233333333333334E-2</v>
      </c>
      <c r="H18" s="6">
        <f t="shared" si="0"/>
        <v>0.1263244544093492</v>
      </c>
    </row>
    <row r="19" spans="1:8" x14ac:dyDescent="0.2">
      <c r="A19" s="27" t="s">
        <v>21</v>
      </c>
      <c r="C19" s="6">
        <f>'Schdl. 1, p. 1'!I18*(1+0.5*G19)</f>
        <v>3.495808891430293E-2</v>
      </c>
      <c r="D19" s="50">
        <v>0.04</v>
      </c>
      <c r="E19" s="44">
        <v>7.0000000000000007E-2</v>
      </c>
      <c r="F19" s="56">
        <v>0.04</v>
      </c>
      <c r="G19" s="6">
        <f t="shared" si="1"/>
        <v>5.000000000000001E-2</v>
      </c>
      <c r="H19" s="6">
        <f t="shared" si="0"/>
        <v>8.495808891430294E-2</v>
      </c>
    </row>
    <row r="20" spans="1:8" x14ac:dyDescent="0.2">
      <c r="A20" s="27" t="s">
        <v>23</v>
      </c>
      <c r="C20" s="6">
        <f>'Schdl. 1, p. 1'!I19*(1+0.5*G20)</f>
        <v>4.0221173850977704E-2</v>
      </c>
      <c r="D20" s="50">
        <v>4.4999999999999998E-2</v>
      </c>
      <c r="E20" s="44">
        <v>6.5000000000000002E-2</v>
      </c>
      <c r="F20" s="56">
        <v>0.06</v>
      </c>
      <c r="G20" s="6">
        <f t="shared" si="1"/>
        <v>5.6666666666666664E-2</v>
      </c>
      <c r="H20" s="6">
        <f t="shared" si="0"/>
        <v>9.6887840517644375E-2</v>
      </c>
    </row>
    <row r="21" spans="1:8" x14ac:dyDescent="0.2">
      <c r="A21" s="27" t="s">
        <v>24</v>
      </c>
      <c r="C21" s="6">
        <f>'Schdl. 1, p. 1'!I20*(1+0.5*G21)</f>
        <v>2.7919242821015062E-2</v>
      </c>
      <c r="D21" s="50">
        <v>4.4999999999999998E-2</v>
      </c>
      <c r="E21" s="44">
        <v>7.4999999999999997E-2</v>
      </c>
      <c r="F21" s="56">
        <v>0.04</v>
      </c>
      <c r="G21" s="6">
        <f t="shared" si="1"/>
        <v>5.3333333333333337E-2</v>
      </c>
      <c r="H21" s="6">
        <f t="shared" si="0"/>
        <v>8.1252576154348402E-2</v>
      </c>
    </row>
    <row r="22" spans="1:8" x14ac:dyDescent="0.2">
      <c r="A22" s="27" t="s">
        <v>25</v>
      </c>
      <c r="C22" s="6">
        <f>'Schdl. 1, p. 1'!I21*(1+0.5*G22)</f>
        <v>3.4228028823368437E-2</v>
      </c>
      <c r="D22" s="50">
        <v>4.4999999999999998E-2</v>
      </c>
      <c r="E22" s="44">
        <v>0.09</v>
      </c>
      <c r="F22" s="56">
        <v>4.4299999999999999E-2</v>
      </c>
      <c r="G22" s="6">
        <f>AVERAGE(D22:F22)</f>
        <v>5.9766666666666669E-2</v>
      </c>
      <c r="H22" s="6">
        <f>C22+G22</f>
        <v>9.3994695490035113E-2</v>
      </c>
    </row>
    <row r="23" spans="1:8" x14ac:dyDescent="0.2">
      <c r="A23" s="23"/>
      <c r="B23" s="17"/>
      <c r="C23" s="45"/>
      <c r="D23" s="51"/>
      <c r="E23" s="18"/>
      <c r="F23" s="57"/>
      <c r="G23" s="45"/>
      <c r="H23" s="45"/>
    </row>
    <row r="24" spans="1:8" x14ac:dyDescent="0.2">
      <c r="A24" s="11"/>
      <c r="C24" s="6"/>
      <c r="D24" s="5"/>
      <c r="E24" s="5"/>
      <c r="F24" s="5"/>
      <c r="G24" s="6"/>
      <c r="H24" s="6"/>
    </row>
    <row r="25" spans="1:8" ht="15.75" x14ac:dyDescent="0.25">
      <c r="A25" s="11" t="s">
        <v>16</v>
      </c>
      <c r="C25" s="6">
        <f>AVERAGE(C16:C22)</f>
        <v>3.2238995422738524E-2</v>
      </c>
      <c r="D25" s="5"/>
      <c r="E25" s="5"/>
      <c r="F25" s="5"/>
      <c r="G25" s="6">
        <f>AVERAGE(G16:G22)</f>
        <v>6.5119047619047618E-2</v>
      </c>
      <c r="H25" s="38">
        <f>AVERAGE(H16:H22)</f>
        <v>9.7358043041786163E-2</v>
      </c>
    </row>
    <row r="26" spans="1:8" ht="15.75" x14ac:dyDescent="0.25">
      <c r="A26" s="24"/>
      <c r="B26" s="13"/>
      <c r="C26" s="15"/>
      <c r="D26" s="15"/>
      <c r="E26" s="15"/>
      <c r="F26" s="15"/>
      <c r="G26" s="15"/>
      <c r="H26" s="22"/>
    </row>
    <row r="27" spans="1:8" ht="15.75" x14ac:dyDescent="0.25">
      <c r="A27" s="3" t="s">
        <v>15</v>
      </c>
      <c r="C27" s="32"/>
      <c r="D27" s="7"/>
      <c r="E27" s="7"/>
      <c r="F27" s="7"/>
      <c r="G27" s="7"/>
      <c r="H27" s="38">
        <f>MEDIAN(H16:H22)</f>
        <v>9.3994695490035113E-2</v>
      </c>
    </row>
    <row r="28" spans="1:8" ht="15.75" thickBot="1" x14ac:dyDescent="0.25">
      <c r="A28" s="30"/>
      <c r="B28" s="19"/>
      <c r="C28" s="33"/>
      <c r="D28" s="20"/>
      <c r="E28" s="20"/>
      <c r="F28" s="20"/>
      <c r="G28" s="20"/>
      <c r="H28" s="19"/>
    </row>
    <row r="29" spans="1:8" ht="15.75" thickTop="1" x14ac:dyDescent="0.2">
      <c r="A29" s="25"/>
      <c r="C29" s="5"/>
      <c r="D29" s="5"/>
      <c r="E29" s="5"/>
      <c r="F29" s="5"/>
      <c r="G29" s="5"/>
      <c r="H29" s="5"/>
    </row>
    <row r="30" spans="1:8" x14ac:dyDescent="0.2">
      <c r="A30" s="29" t="s">
        <v>32</v>
      </c>
      <c r="C30" s="5"/>
      <c r="D30" s="5"/>
      <c r="E30" s="5"/>
      <c r="F30" s="5"/>
      <c r="G30" s="5"/>
      <c r="H30" s="5"/>
    </row>
    <row r="31" spans="1:8" x14ac:dyDescent="0.2">
      <c r="A31" s="25" t="s">
        <v>39</v>
      </c>
      <c r="C31" s="5"/>
      <c r="D31" s="5"/>
      <c r="E31" s="5"/>
      <c r="F31" s="5"/>
      <c r="G31" s="5"/>
      <c r="H31" s="5"/>
    </row>
    <row r="32" spans="1:8" x14ac:dyDescent="0.2">
      <c r="A32" s="3" t="s">
        <v>40</v>
      </c>
      <c r="C32" s="5"/>
      <c r="D32" s="5"/>
      <c r="E32" s="5"/>
      <c r="F32" s="5"/>
      <c r="G32" s="5"/>
      <c r="H32" s="5"/>
    </row>
    <row r="33" spans="1:8" x14ac:dyDescent="0.2">
      <c r="A33" s="25" t="s">
        <v>41</v>
      </c>
      <c r="C33" s="5"/>
      <c r="D33" s="5"/>
      <c r="E33" s="5"/>
      <c r="F33" s="5"/>
      <c r="G33" s="5"/>
      <c r="H33" s="5"/>
    </row>
    <row r="34" spans="1:8" x14ac:dyDescent="0.2">
      <c r="C34" s="5"/>
      <c r="D34" s="5"/>
      <c r="E34" s="5"/>
      <c r="F34" s="5"/>
      <c r="G34" s="5"/>
      <c r="H34" s="5"/>
    </row>
    <row r="35" spans="1:8" x14ac:dyDescent="0.2">
      <c r="C35" s="5"/>
      <c r="D35" s="5"/>
      <c r="E35" s="5"/>
      <c r="F35" s="5"/>
      <c r="G35" s="5"/>
      <c r="H35" s="5"/>
    </row>
    <row r="36" spans="1:8" x14ac:dyDescent="0.2">
      <c r="C36" s="5"/>
      <c r="D36" s="5"/>
      <c r="E36" s="5"/>
      <c r="F36" s="5"/>
      <c r="G36" s="5"/>
      <c r="H36" s="5"/>
    </row>
    <row r="37" spans="1:8" x14ac:dyDescent="0.2">
      <c r="C37" s="5"/>
      <c r="D37" s="5"/>
      <c r="E37" s="5"/>
      <c r="F37" s="5"/>
      <c r="G37" s="5"/>
      <c r="H37" s="5"/>
    </row>
    <row r="38" spans="1:8" x14ac:dyDescent="0.2">
      <c r="C38" s="5"/>
      <c r="D38" s="5"/>
      <c r="E38" s="5"/>
      <c r="F38" s="5"/>
      <c r="G38" s="5"/>
      <c r="H38" s="5"/>
    </row>
    <row r="39" spans="1:8" x14ac:dyDescent="0.2">
      <c r="C39" s="5"/>
      <c r="D39" s="5"/>
      <c r="E39" s="5"/>
      <c r="F39" s="5"/>
      <c r="G39" s="5"/>
      <c r="H39" s="5"/>
    </row>
    <row r="40" spans="1:8" x14ac:dyDescent="0.2">
      <c r="C40" s="5"/>
      <c r="D40" s="5"/>
      <c r="E40" s="5"/>
      <c r="F40" s="5"/>
      <c r="G40" s="5"/>
      <c r="H40" s="5"/>
    </row>
    <row r="41" spans="1:8" x14ac:dyDescent="0.2">
      <c r="C41" s="5"/>
      <c r="D41" s="5"/>
      <c r="E41" s="5"/>
      <c r="F41" s="5"/>
      <c r="G41" s="5"/>
      <c r="H41" s="5"/>
    </row>
    <row r="42" spans="1:8" x14ac:dyDescent="0.2">
      <c r="C42" s="5"/>
      <c r="D42" s="5"/>
      <c r="E42" s="5"/>
      <c r="F42" s="5"/>
      <c r="G42" s="5"/>
      <c r="H42" s="5"/>
    </row>
    <row r="43" spans="1:8" x14ac:dyDescent="0.2">
      <c r="C43" s="5"/>
      <c r="D43" s="5"/>
      <c r="E43" s="5"/>
      <c r="F43" s="5"/>
      <c r="G43" s="5"/>
      <c r="H43" s="5"/>
    </row>
    <row r="44" spans="1:8" x14ac:dyDescent="0.2">
      <c r="C44" s="5"/>
      <c r="D44" s="5"/>
      <c r="E44" s="5"/>
      <c r="F44" s="5"/>
      <c r="G44" s="5"/>
      <c r="H44" s="5"/>
    </row>
    <row r="45" spans="1:8" x14ac:dyDescent="0.2">
      <c r="C45" s="5"/>
      <c r="D45" s="5"/>
      <c r="E45" s="5"/>
      <c r="F45" s="5"/>
      <c r="G45" s="5"/>
      <c r="H45" s="5"/>
    </row>
    <row r="46" spans="1:8" x14ac:dyDescent="0.2">
      <c r="C46" s="5"/>
      <c r="D46" s="5"/>
      <c r="E46" s="5"/>
      <c r="F46" s="5"/>
      <c r="G46" s="5"/>
      <c r="H46" s="5"/>
    </row>
    <row r="47" spans="1:8" x14ac:dyDescent="0.2">
      <c r="C47" s="5"/>
      <c r="D47" s="5"/>
      <c r="E47" s="5"/>
      <c r="F47" s="5"/>
      <c r="G47" s="5"/>
      <c r="H47" s="5"/>
    </row>
    <row r="48" spans="1:8" x14ac:dyDescent="0.2">
      <c r="C48" s="5"/>
      <c r="D48" s="5"/>
      <c r="E48" s="5"/>
      <c r="F48" s="5"/>
      <c r="G48" s="5"/>
      <c r="H48" s="5"/>
    </row>
  </sheetData>
  <mergeCells count="1">
    <mergeCell ref="D10:E10"/>
  </mergeCells>
  <phoneticPr fontId="0" type="noConversion"/>
  <printOptions horizontalCentered="1"/>
  <pageMargins left="0.5" right="0.5" top="0.5" bottom="0.55000000000000004" header="0" footer="0"/>
  <pageSetup scale="77" orientation="portrait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12D2-62E6-4C12-8F83-1A5228570692}">
  <sheetPr>
    <pageSetUpPr fitToPage="1"/>
  </sheetPr>
  <dimension ref="A1:H48"/>
  <sheetViews>
    <sheetView tabSelected="1" showOutlineSymbols="0" view="pageBreakPreview" zoomScaleNormal="100" zoomScaleSheetLayoutView="100" workbookViewId="0">
      <selection activeCell="I1" sqref="I1"/>
    </sheetView>
  </sheetViews>
  <sheetFormatPr defaultColWidth="9.77734375" defaultRowHeight="15" x14ac:dyDescent="0.2"/>
  <cols>
    <col min="1" max="1" width="25.5546875" style="8" customWidth="1"/>
    <col min="2" max="2" width="1.77734375" style="8" customWidth="1"/>
    <col min="3" max="3" width="12.77734375" style="8" customWidth="1"/>
    <col min="4" max="5" width="13.6640625" style="8" customWidth="1"/>
    <col min="6" max="6" width="13.21875" style="8" customWidth="1"/>
    <col min="7" max="7" width="12.44140625" style="8" customWidth="1"/>
    <col min="8" max="8" width="10.77734375" style="8" customWidth="1"/>
    <col min="9" max="16384" width="9.77734375" style="8"/>
  </cols>
  <sheetData>
    <row r="1" spans="1:8" ht="15.75" x14ac:dyDescent="0.25">
      <c r="H1" s="58" t="s">
        <v>51</v>
      </c>
    </row>
    <row r="2" spans="1:8" ht="15.75" x14ac:dyDescent="0.25">
      <c r="H2" s="58" t="s">
        <v>42</v>
      </c>
    </row>
    <row r="3" spans="1:8" ht="15.75" x14ac:dyDescent="0.25">
      <c r="H3" s="58" t="s">
        <v>48</v>
      </c>
    </row>
    <row r="4" spans="1:8" ht="15.75" x14ac:dyDescent="0.25">
      <c r="G4" s="1"/>
      <c r="H4" s="1"/>
    </row>
    <row r="5" spans="1:8" ht="15.75" x14ac:dyDescent="0.25">
      <c r="H5" s="1"/>
    </row>
    <row r="6" spans="1:8" ht="40.5" x14ac:dyDescent="0.3">
      <c r="A6" s="59" t="s">
        <v>43</v>
      </c>
      <c r="B6" s="2"/>
      <c r="C6" s="2"/>
      <c r="D6" s="2"/>
      <c r="E6" s="2"/>
      <c r="F6" s="2"/>
      <c r="G6" s="2"/>
      <c r="H6" s="2"/>
    </row>
    <row r="9" spans="1:8" ht="15.75" thickBot="1" x14ac:dyDescent="0.25"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/>
    </row>
    <row r="10" spans="1:8" ht="16.5" thickTop="1" x14ac:dyDescent="0.25">
      <c r="A10" s="9"/>
      <c r="B10" s="9"/>
      <c r="C10" s="9"/>
      <c r="D10" s="60" t="s">
        <v>31</v>
      </c>
      <c r="E10" s="52"/>
      <c r="F10" s="9"/>
      <c r="G10" s="9"/>
    </row>
    <row r="11" spans="1:8" ht="15.75" x14ac:dyDescent="0.25">
      <c r="A11" s="1"/>
      <c r="B11" s="1"/>
      <c r="C11" s="1"/>
      <c r="D11" s="41" t="s">
        <v>29</v>
      </c>
      <c r="E11" s="53" t="s">
        <v>14</v>
      </c>
      <c r="F11" s="1"/>
      <c r="G11" s="34" t="s">
        <v>27</v>
      </c>
    </row>
    <row r="12" spans="1:8" ht="15.75" x14ac:dyDescent="0.25">
      <c r="A12" s="1"/>
      <c r="B12" s="1"/>
      <c r="C12" s="34" t="s">
        <v>9</v>
      </c>
      <c r="D12" s="41" t="s">
        <v>8</v>
      </c>
      <c r="E12" s="53" t="s">
        <v>8</v>
      </c>
      <c r="F12" s="34" t="s">
        <v>2</v>
      </c>
      <c r="G12" s="34" t="s">
        <v>12</v>
      </c>
    </row>
    <row r="13" spans="1:8" ht="15.75" x14ac:dyDescent="0.25">
      <c r="A13" s="34" t="s">
        <v>1</v>
      </c>
      <c r="B13" s="1"/>
      <c r="C13" s="34" t="s">
        <v>6</v>
      </c>
      <c r="D13" s="41" t="s">
        <v>0</v>
      </c>
      <c r="E13" s="53" t="s">
        <v>0</v>
      </c>
      <c r="F13" s="34" t="s">
        <v>0</v>
      </c>
      <c r="G13" s="34" t="s">
        <v>13</v>
      </c>
    </row>
    <row r="14" spans="1:8" ht="15.75" thickBot="1" x14ac:dyDescent="0.25">
      <c r="D14" s="42"/>
      <c r="E14" s="54"/>
    </row>
    <row r="15" spans="1:8" ht="15.75" thickTop="1" x14ac:dyDescent="0.2">
      <c r="A15" s="9"/>
      <c r="B15" s="9"/>
      <c r="C15" s="9"/>
      <c r="D15" s="43"/>
      <c r="E15" s="55"/>
      <c r="F15" s="9"/>
      <c r="G15" s="9"/>
    </row>
    <row r="16" spans="1:8" x14ac:dyDescent="0.2">
      <c r="A16" s="27" t="s">
        <v>20</v>
      </c>
      <c r="C16" s="6">
        <f>'Schdl. 1, p. 1'!I15*(1+0.5*F16)</f>
        <v>2.4664898509842395E-2</v>
      </c>
      <c r="D16" s="44">
        <v>7.4999999999999997E-2</v>
      </c>
      <c r="E16" s="56">
        <v>7.1499999999999994E-2</v>
      </c>
      <c r="F16" s="6">
        <f t="shared" ref="F16:F22" si="0">AVERAGE(D16:E16)</f>
        <v>7.3249999999999996E-2</v>
      </c>
      <c r="G16" s="6">
        <f t="shared" ref="G16:G22" si="1">C16+F16</f>
        <v>9.7914898509842391E-2</v>
      </c>
    </row>
    <row r="17" spans="1:7" x14ac:dyDescent="0.2">
      <c r="A17" s="28" t="s">
        <v>22</v>
      </c>
      <c r="C17" s="6">
        <f>'Schdl. 1, p. 1'!I16*(1+0.5*F17)</f>
        <v>2.9674688951279417E-2</v>
      </c>
      <c r="D17" s="44">
        <v>9.5000000000000001E-2</v>
      </c>
      <c r="E17" s="56">
        <v>0.06</v>
      </c>
      <c r="F17" s="6">
        <f t="shared" si="0"/>
        <v>7.7499999999999999E-2</v>
      </c>
      <c r="G17" s="6">
        <f t="shared" si="1"/>
        <v>0.10717468895127942</v>
      </c>
    </row>
    <row r="18" spans="1:7" x14ac:dyDescent="0.2">
      <c r="A18" s="37" t="s">
        <v>26</v>
      </c>
      <c r="C18" s="6">
        <f>'Schdl. 1, p. 1'!I17*(1+0.5*F18)</f>
        <v>3.4516669427268241E-2</v>
      </c>
      <c r="D18" s="44">
        <v>0.18</v>
      </c>
      <c r="E18" s="56">
        <v>5.67E-2</v>
      </c>
      <c r="F18" s="6">
        <f t="shared" si="0"/>
        <v>0.11835</v>
      </c>
      <c r="G18" s="6">
        <f t="shared" si="1"/>
        <v>0.15286666942726823</v>
      </c>
    </row>
    <row r="19" spans="1:7" x14ac:dyDescent="0.2">
      <c r="A19" s="27" t="s">
        <v>21</v>
      </c>
      <c r="C19" s="6">
        <f>'Schdl. 1, p. 1'!I18*(1+0.5*F19)</f>
        <v>3.5043352545801237E-2</v>
      </c>
      <c r="D19" s="44">
        <v>7.0000000000000007E-2</v>
      </c>
      <c r="E19" s="56">
        <v>0.04</v>
      </c>
      <c r="F19" s="6">
        <f t="shared" si="0"/>
        <v>5.5000000000000007E-2</v>
      </c>
      <c r="G19" s="6">
        <f t="shared" si="1"/>
        <v>9.0043352545801245E-2</v>
      </c>
    </row>
    <row r="20" spans="1:7" x14ac:dyDescent="0.2">
      <c r="A20" s="27" t="s">
        <v>23</v>
      </c>
      <c r="C20" s="6">
        <f>'Schdl. 1, p. 1'!I19*(1+0.5*F20)</f>
        <v>4.0335253355417267E-2</v>
      </c>
      <c r="D20" s="44">
        <v>6.5000000000000002E-2</v>
      </c>
      <c r="E20" s="56">
        <v>0.06</v>
      </c>
      <c r="F20" s="6">
        <f t="shared" si="0"/>
        <v>6.25E-2</v>
      </c>
      <c r="G20" s="6">
        <f t="shared" si="1"/>
        <v>0.10283525335541727</v>
      </c>
    </row>
    <row r="21" spans="1:7" x14ac:dyDescent="0.2">
      <c r="A21" s="27" t="s">
        <v>24</v>
      </c>
      <c r="C21" s="6">
        <f>'Schdl. 1, p. 1'!I20*(1+0.5*F21)</f>
        <v>2.7975897128687578E-2</v>
      </c>
      <c r="D21" s="44">
        <v>7.4999999999999997E-2</v>
      </c>
      <c r="E21" s="56">
        <v>0.04</v>
      </c>
      <c r="F21" s="6">
        <f t="shared" si="0"/>
        <v>5.7499999999999996E-2</v>
      </c>
      <c r="G21" s="6">
        <f t="shared" si="1"/>
        <v>8.547589712868757E-2</v>
      </c>
    </row>
    <row r="22" spans="1:7" x14ac:dyDescent="0.2">
      <c r="A22" s="27" t="s">
        <v>25</v>
      </c>
      <c r="C22" s="6">
        <f>'Schdl. 1, p. 1'!I21*(1+0.5*F22)</f>
        <v>3.4350720849720552E-2</v>
      </c>
      <c r="D22" s="44">
        <v>0.09</v>
      </c>
      <c r="E22" s="56">
        <v>4.4299999999999999E-2</v>
      </c>
      <c r="F22" s="6">
        <f t="shared" si="0"/>
        <v>6.7150000000000001E-2</v>
      </c>
      <c r="G22" s="6">
        <f t="shared" si="1"/>
        <v>0.10150072084972056</v>
      </c>
    </row>
    <row r="23" spans="1:7" x14ac:dyDescent="0.2">
      <c r="A23" s="23"/>
      <c r="B23" s="17"/>
      <c r="C23" s="45"/>
      <c r="D23" s="18"/>
      <c r="E23" s="57"/>
      <c r="F23" s="45"/>
      <c r="G23" s="45"/>
    </row>
    <row r="24" spans="1:7" x14ac:dyDescent="0.2">
      <c r="A24" s="11"/>
      <c r="C24" s="6"/>
      <c r="D24" s="5"/>
      <c r="E24" s="5"/>
      <c r="F24" s="6"/>
      <c r="G24" s="6"/>
    </row>
    <row r="25" spans="1:7" ht="15.75" x14ac:dyDescent="0.25">
      <c r="A25" s="11" t="s">
        <v>16</v>
      </c>
      <c r="C25" s="6">
        <f>AVERAGE(C16:C22)</f>
        <v>3.2365925824002384E-2</v>
      </c>
      <c r="D25" s="5"/>
      <c r="E25" s="5"/>
      <c r="F25" s="6">
        <f>AVERAGE(F16:F22)</f>
        <v>7.3035714285714287E-2</v>
      </c>
      <c r="G25" s="38">
        <f>AVERAGE(G16:G22)</f>
        <v>0.10540164010971667</v>
      </c>
    </row>
    <row r="26" spans="1:7" ht="15.75" x14ac:dyDescent="0.25">
      <c r="A26" s="24"/>
      <c r="B26" s="13"/>
      <c r="C26" s="15"/>
      <c r="D26" s="15"/>
      <c r="E26" s="15"/>
      <c r="F26" s="15"/>
      <c r="G26" s="22"/>
    </row>
    <row r="27" spans="1:7" ht="15.75" x14ac:dyDescent="0.25">
      <c r="A27" s="3" t="s">
        <v>15</v>
      </c>
      <c r="C27" s="32"/>
      <c r="D27" s="7"/>
      <c r="E27" s="7"/>
      <c r="F27" s="7"/>
      <c r="G27" s="38">
        <f>MEDIAN(G16:G22)</f>
        <v>0.10150072084972056</v>
      </c>
    </row>
    <row r="28" spans="1:7" ht="15.75" thickBot="1" x14ac:dyDescent="0.25">
      <c r="A28" s="30"/>
      <c r="B28" s="19"/>
      <c r="C28" s="33"/>
      <c r="D28" s="20"/>
      <c r="E28" s="20"/>
      <c r="F28" s="20"/>
      <c r="G28" s="19"/>
    </row>
    <row r="29" spans="1:7" ht="15.75" thickTop="1" x14ac:dyDescent="0.2">
      <c r="A29" s="25"/>
      <c r="C29" s="5"/>
      <c r="D29" s="5"/>
      <c r="E29" s="5"/>
      <c r="F29" s="5"/>
      <c r="G29" s="5"/>
    </row>
    <row r="30" spans="1:7" x14ac:dyDescent="0.2">
      <c r="A30" s="29" t="s">
        <v>32</v>
      </c>
      <c r="C30" s="5"/>
      <c r="D30" s="5"/>
      <c r="E30" s="5"/>
      <c r="F30" s="5"/>
      <c r="G30" s="5"/>
    </row>
    <row r="31" spans="1:7" x14ac:dyDescent="0.2">
      <c r="A31" s="25" t="s">
        <v>39</v>
      </c>
      <c r="C31" s="5"/>
      <c r="D31" s="5"/>
      <c r="E31" s="5"/>
      <c r="F31" s="5"/>
      <c r="G31" s="5"/>
    </row>
    <row r="32" spans="1:7" x14ac:dyDescent="0.2">
      <c r="A32" s="3" t="s">
        <v>49</v>
      </c>
      <c r="C32" s="5"/>
      <c r="D32" s="5"/>
      <c r="E32" s="5"/>
      <c r="F32" s="5"/>
      <c r="G32" s="5"/>
    </row>
    <row r="33" spans="1:8" x14ac:dyDescent="0.2">
      <c r="A33" s="25" t="s">
        <v>50</v>
      </c>
      <c r="C33" s="5"/>
      <c r="D33" s="5"/>
      <c r="E33" s="5"/>
      <c r="F33" s="5"/>
      <c r="G33" s="5"/>
    </row>
    <row r="34" spans="1:8" x14ac:dyDescent="0.2">
      <c r="C34" s="5"/>
      <c r="D34" s="5"/>
      <c r="E34" s="5"/>
      <c r="F34" s="5"/>
      <c r="G34" s="5"/>
      <c r="H34" s="5"/>
    </row>
    <row r="35" spans="1:8" x14ac:dyDescent="0.2">
      <c r="C35" s="5"/>
      <c r="D35" s="5"/>
      <c r="E35" s="5"/>
      <c r="F35" s="5"/>
      <c r="G35" s="5"/>
      <c r="H35" s="5"/>
    </row>
    <row r="36" spans="1:8" x14ac:dyDescent="0.2">
      <c r="C36" s="5"/>
      <c r="D36" s="5"/>
      <c r="E36" s="5"/>
      <c r="F36" s="5"/>
      <c r="G36" s="5"/>
      <c r="H36" s="5"/>
    </row>
    <row r="37" spans="1:8" x14ac:dyDescent="0.2">
      <c r="C37" s="5"/>
      <c r="D37" s="5"/>
      <c r="E37" s="5"/>
      <c r="F37" s="5"/>
      <c r="G37" s="5"/>
      <c r="H37" s="5"/>
    </row>
    <row r="38" spans="1:8" x14ac:dyDescent="0.2">
      <c r="C38" s="5"/>
      <c r="D38" s="5"/>
      <c r="E38" s="5"/>
      <c r="F38" s="5"/>
      <c r="G38" s="5"/>
      <c r="H38" s="5"/>
    </row>
    <row r="39" spans="1:8" x14ac:dyDescent="0.2">
      <c r="C39" s="5"/>
      <c r="D39" s="5"/>
      <c r="E39" s="5"/>
      <c r="F39" s="5"/>
      <c r="G39" s="5"/>
      <c r="H39" s="5"/>
    </row>
    <row r="40" spans="1:8" x14ac:dyDescent="0.2">
      <c r="C40" s="5"/>
      <c r="D40" s="5"/>
      <c r="E40" s="5"/>
      <c r="F40" s="5"/>
      <c r="G40" s="5"/>
      <c r="H40" s="5"/>
    </row>
    <row r="41" spans="1:8" x14ac:dyDescent="0.2">
      <c r="C41" s="5"/>
      <c r="D41" s="5"/>
      <c r="E41" s="5"/>
      <c r="F41" s="5"/>
      <c r="G41" s="5"/>
      <c r="H41" s="5"/>
    </row>
    <row r="42" spans="1:8" x14ac:dyDescent="0.2">
      <c r="C42" s="5"/>
      <c r="D42" s="5"/>
      <c r="E42" s="5"/>
      <c r="F42" s="5"/>
      <c r="G42" s="5"/>
      <c r="H42" s="5"/>
    </row>
    <row r="43" spans="1:8" x14ac:dyDescent="0.2">
      <c r="C43" s="5"/>
      <c r="D43" s="5"/>
      <c r="E43" s="5"/>
      <c r="F43" s="5"/>
      <c r="G43" s="5"/>
      <c r="H43" s="5"/>
    </row>
    <row r="44" spans="1:8" x14ac:dyDescent="0.2">
      <c r="C44" s="5"/>
      <c r="D44" s="5"/>
      <c r="E44" s="5"/>
      <c r="F44" s="5"/>
      <c r="G44" s="5"/>
      <c r="H44" s="5"/>
    </row>
    <row r="45" spans="1:8" x14ac:dyDescent="0.2">
      <c r="C45" s="5"/>
      <c r="D45" s="5"/>
      <c r="E45" s="5"/>
      <c r="F45" s="5"/>
      <c r="G45" s="5"/>
      <c r="H45" s="5"/>
    </row>
    <row r="46" spans="1:8" x14ac:dyDescent="0.2">
      <c r="C46" s="5"/>
      <c r="D46" s="5"/>
      <c r="E46" s="5"/>
      <c r="F46" s="5"/>
      <c r="G46" s="5"/>
      <c r="H46" s="5"/>
    </row>
    <row r="47" spans="1:8" x14ac:dyDescent="0.2">
      <c r="C47" s="5"/>
      <c r="D47" s="5"/>
      <c r="E47" s="5"/>
      <c r="F47" s="5"/>
      <c r="G47" s="5"/>
      <c r="H47" s="5"/>
    </row>
    <row r="48" spans="1:8" x14ac:dyDescent="0.2">
      <c r="C48" s="5"/>
      <c r="D48" s="5"/>
      <c r="E48" s="5"/>
      <c r="F48" s="5"/>
      <c r="G48" s="5"/>
      <c r="H48" s="5"/>
    </row>
  </sheetData>
  <printOptions horizontalCentered="1"/>
  <pageMargins left="0.5" right="0.5" top="0.5" bottom="0.55000000000000004" header="0" footer="0"/>
  <pageSetup scale="77" orientation="portrait" r:id="rId1"/>
  <headerFooter alignWithMargins="0"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2EAB63-963F-489A-B6B7-0CD2B1C1D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CD1583-A9FA-4AA1-9226-AC4D88EEDBDA}">
  <ds:schemaRefs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0689114-bdb9-4146-803a-240f5368dce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86AE93-2CD8-43E8-8283-7EAA715E4F99}"/>
</file>

<file path=customXml/itemProps4.xml><?xml version="1.0" encoding="utf-8"?>
<ds:datastoreItem xmlns:ds="http://schemas.openxmlformats.org/officeDocument/2006/customXml" ds:itemID="{897AA857-8417-4A9F-8DDB-B9364C931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Schdl. 1, p. 1</vt:lpstr>
      <vt:lpstr>Schdl. 1, p. 2</vt:lpstr>
      <vt:lpstr>Schdl. 1, p. 3</vt:lpstr>
      <vt:lpstr>'Schdl. 1, p. 1'!Print_Area</vt:lpstr>
      <vt:lpstr>'Schdl. 1, p. 2'!Print_Area</vt:lpstr>
      <vt:lpstr>'Schdl. 1, p.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gaw</dc:creator>
  <dc:description/>
  <cp:lastModifiedBy>Rosales, Maryalice</cp:lastModifiedBy>
  <cp:lastPrinted>2018-03-28T16:33:34Z</cp:lastPrinted>
  <dcterms:created xsi:type="dcterms:W3CDTF">2001-11-16T16:54:37Z</dcterms:created>
  <dcterms:modified xsi:type="dcterms:W3CDTF">2018-03-28T16:33:41Z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