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5300" windowHeight="9405"/>
  </bookViews>
  <sheets>
    <sheet name="Exhibit No. EJK-4" sheetId="1" r:id="rId1"/>
  </sheets>
  <definedNames>
    <definedName name="_xlnm.Print_Area" localSheetId="0">'Exhibit No. EJK-4'!$A$2:$I$36</definedName>
  </definedNames>
  <calcPr calcId="145621"/>
</workbook>
</file>

<file path=xl/calcChain.xml><?xml version="1.0" encoding="utf-8"?>
<calcChain xmlns="http://schemas.openxmlformats.org/spreadsheetml/2006/main">
  <c r="E7" i="1" l="1"/>
  <c r="F7" i="1" l="1"/>
  <c r="E10" i="1"/>
  <c r="E8" i="1"/>
  <c r="F8" i="1" s="1"/>
  <c r="E9" i="1" l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F27" i="1" l="1"/>
  <c r="F9" i="1"/>
  <c r="F14" i="1"/>
  <c r="F18" i="1"/>
  <c r="F22" i="1"/>
  <c r="F28" i="1"/>
  <c r="F10" i="1"/>
  <c r="F15" i="1"/>
  <c r="F23" i="1"/>
  <c r="F11" i="1"/>
  <c r="F16" i="1"/>
  <c r="F20" i="1"/>
  <c r="F24" i="1"/>
  <c r="F12" i="1"/>
  <c r="F17" i="1"/>
  <c r="F21" i="1"/>
  <c r="F25" i="1"/>
  <c r="F26" i="1"/>
  <c r="F19" i="1"/>
  <c r="F29" i="1"/>
  <c r="A8" i="1"/>
  <c r="A9" i="1" s="1"/>
  <c r="A10" i="1" s="1"/>
  <c r="A11" i="1" s="1"/>
  <c r="A12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<sst xmlns="http://schemas.openxmlformats.org/spreadsheetml/2006/main" count="22" uniqueCount="22">
  <si>
    <t>Year</t>
  </si>
  <si>
    <t>Lost Fixed Production Revenue*</t>
  </si>
  <si>
    <t>Cumulative Harm to Ratepayers</t>
  </si>
  <si>
    <t>Months</t>
  </si>
  <si>
    <t>Line No.</t>
  </si>
  <si>
    <t>(a)</t>
  </si>
  <si>
    <t>(b)</t>
  </si>
  <si>
    <t>All Revenues in $(000)'s</t>
  </si>
  <si>
    <t xml:space="preserve">(d) = Sum (c) </t>
  </si>
  <si>
    <t xml:space="preserve">(e) </t>
  </si>
  <si>
    <t>(c) = PCA Fixed Cost Component* (e) * (b)/12/1000</t>
  </si>
  <si>
    <t>Before 11/1/2013</t>
  </si>
  <si>
    <t>After 11/1/2013</t>
  </si>
  <si>
    <t>Loads (JAP-7)†</t>
  </si>
  <si>
    <t>†Appropriate Load Data for 2013 is unavailable, therefore Staff used the 2014 load estimates</t>
  </si>
  <si>
    <r>
      <t>*Existing Fixed Cost (</t>
    </r>
    <r>
      <rPr>
        <sz val="11"/>
        <color theme="1"/>
        <rFont val="Calibri"/>
        <family val="2"/>
      </rPr>
      <t>after revenue sensitive items)</t>
    </r>
  </si>
  <si>
    <t>Date</t>
  </si>
  <si>
    <t>Fixed Cost Rate</t>
  </si>
  <si>
    <t>Source</t>
  </si>
  <si>
    <t>UE-130617</t>
  </si>
  <si>
    <t>UE-130471</t>
  </si>
  <si>
    <t>Cumulative Harm of Fixed Production Plant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</si>
</sst>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0"/>
      <name val="Arial"/>
      <family val="2"/>
    </font>
    <font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2" fillId="0" borderId="0" xfId="0" applyFont="1"/>
    <xf numFmtId="41" fontId="0" fillId="0" borderId="0" xfId="0" applyNumberFormat="1"/>
    <xf numFmtId="0" fontId="0" fillId="0" borderId="0" xfId="0" applyFill="1" applyAlignment="1">
      <alignment horizontal="center"/>
    </xf>
    <xf numFmtId="42" fontId="0" fillId="0" borderId="0" xfId="0" applyNumberFormat="1" applyFill="1" applyAlignment="1">
      <alignment horizontal="center"/>
    </xf>
    <xf numFmtId="4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2" fontId="0" fillId="0" borderId="1" xfId="0" applyNumberFormat="1" applyFill="1" applyBorder="1" applyAlignment="1">
      <alignment horizontal="center"/>
    </xf>
    <xf numFmtId="0" fontId="3" fillId="0" borderId="0" xfId="3"/>
    <xf numFmtId="0" fontId="4" fillId="0" borderId="0" xfId="3" applyFont="1" applyAlignment="1"/>
    <xf numFmtId="0" fontId="3" fillId="0" borderId="0" xfId="3" applyAlignment="1">
      <alignment horizontal="center" wrapText="1"/>
    </xf>
    <xf numFmtId="0" fontId="5" fillId="0" borderId="0" xfId="3" applyFont="1" applyAlignment="1">
      <alignment horizontal="center"/>
    </xf>
    <xf numFmtId="0" fontId="0" fillId="0" borderId="2" xfId="0" applyFill="1" applyBorder="1" applyAlignment="1">
      <alignment horizontal="center"/>
    </xf>
    <xf numFmtId="42" fontId="0" fillId="0" borderId="2" xfId="0" applyNumberFormat="1" applyFill="1" applyBorder="1" applyAlignment="1">
      <alignment horizontal="center"/>
    </xf>
    <xf numFmtId="0" fontId="3" fillId="2" borderId="0" xfId="3" applyFill="1" applyAlignment="1">
      <alignment horizontal="center"/>
    </xf>
    <xf numFmtId="0" fontId="3" fillId="2" borderId="0" xfId="3" applyFill="1"/>
    <xf numFmtId="0" fontId="5" fillId="2" borderId="0" xfId="3" applyFont="1" applyFill="1" applyAlignment="1">
      <alignment horizontal="left"/>
    </xf>
    <xf numFmtId="0" fontId="3" fillId="2" borderId="0" xfId="3" applyFill="1" applyAlignment="1">
      <alignment horizontal="center" wrapText="1"/>
    </xf>
    <xf numFmtId="0" fontId="5" fillId="2" borderId="0" xfId="3" applyFont="1" applyFill="1" applyAlignment="1">
      <alignment horizontal="center" wrapText="1"/>
    </xf>
    <xf numFmtId="0" fontId="6" fillId="2" borderId="1" xfId="3" applyFont="1" applyFill="1" applyBorder="1" applyAlignment="1">
      <alignment horizontal="center" wrapText="1"/>
    </xf>
    <xf numFmtId="41" fontId="6" fillId="2" borderId="1" xfId="3" applyNumberFormat="1" applyFont="1" applyFill="1" applyBorder="1" applyAlignment="1">
      <alignment horizontal="center" wrapText="1"/>
    </xf>
    <xf numFmtId="0" fontId="0" fillId="2" borderId="0" xfId="0" applyFill="1"/>
    <xf numFmtId="41" fontId="0" fillId="2" borderId="0" xfId="0" applyNumberFormat="1" applyFill="1"/>
    <xf numFmtId="0" fontId="0" fillId="2" borderId="0" xfId="0" applyFill="1" applyAlignment="1"/>
    <xf numFmtId="44" fontId="0" fillId="2" borderId="0" xfId="2" applyFont="1" applyFill="1"/>
    <xf numFmtId="0" fontId="5" fillId="2" borderId="3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 wrapText="1"/>
    </xf>
    <xf numFmtId="0" fontId="6" fillId="2" borderId="0" xfId="3" applyFont="1" applyFill="1" applyBorder="1" applyAlignment="1">
      <alignment horizontal="center" wrapText="1"/>
    </xf>
    <xf numFmtId="0" fontId="5" fillId="2" borderId="0" xfId="3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1" fillId="0" borderId="8" xfId="1" applyNumberFormat="1" applyFont="1" applyFill="1" applyBorder="1"/>
    <xf numFmtId="164" fontId="1" fillId="0" borderId="9" xfId="1" applyNumberFormat="1" applyFont="1" applyFill="1" applyBorder="1"/>
    <xf numFmtId="164" fontId="1" fillId="0" borderId="10" xfId="1" applyNumberFormat="1" applyFont="1" applyFill="1" applyBorder="1"/>
    <xf numFmtId="0" fontId="5" fillId="2" borderId="11" xfId="3" applyFont="1" applyFill="1" applyBorder="1" applyAlignment="1">
      <alignment horizontal="center"/>
    </xf>
    <xf numFmtId="41" fontId="0" fillId="2" borderId="0" xfId="0" applyNumberFormat="1" applyFill="1" applyAlignment="1">
      <alignment horizontal="right"/>
    </xf>
    <xf numFmtId="0" fontId="5" fillId="0" borderId="0" xfId="3" applyFont="1" applyFill="1" applyBorder="1" applyAlignment="1">
      <alignment horizontal="center"/>
    </xf>
    <xf numFmtId="41" fontId="0" fillId="2" borderId="12" xfId="0" applyNumberFormat="1" applyFill="1" applyBorder="1" applyAlignment="1">
      <alignment horizontal="center"/>
    </xf>
    <xf numFmtId="41" fontId="0" fillId="2" borderId="2" xfId="0" applyNumberFormat="1" applyFill="1" applyBorder="1" applyAlignment="1">
      <alignment horizontal="center"/>
    </xf>
    <xf numFmtId="41" fontId="0" fillId="0" borderId="12" xfId="0" applyNumberFormat="1" applyBorder="1" applyAlignment="1">
      <alignment horizontal="center"/>
    </xf>
    <xf numFmtId="44" fontId="1" fillId="2" borderId="12" xfId="2" applyFont="1" applyFill="1" applyBorder="1" applyAlignment="1">
      <alignment horizontal="right" vertical="top"/>
    </xf>
    <xf numFmtId="44" fontId="0" fillId="2" borderId="12" xfId="2" applyFont="1" applyFill="1" applyBorder="1" applyAlignment="1">
      <alignment horizontal="right" vertical="top"/>
    </xf>
    <xf numFmtId="42" fontId="0" fillId="0" borderId="0" xfId="0" applyNumberFormat="1" applyFill="1" applyBorder="1" applyAlignment="1">
      <alignment horizontal="center"/>
    </xf>
    <xf numFmtId="41" fontId="6" fillId="3" borderId="1" xfId="3" applyNumberFormat="1" applyFont="1" applyFill="1" applyBorder="1" applyAlignment="1">
      <alignment horizontal="center" wrapText="1"/>
    </xf>
    <xf numFmtId="0" fontId="5" fillId="3" borderId="3" xfId="3" applyFont="1" applyFill="1" applyBorder="1" applyAlignment="1">
      <alignment horizontal="center"/>
    </xf>
    <xf numFmtId="42" fontId="2" fillId="3" borderId="0" xfId="0" applyNumberFormat="1" applyFont="1" applyFill="1" applyAlignment="1">
      <alignment horizontal="center"/>
    </xf>
    <xf numFmtId="42" fontId="0" fillId="3" borderId="0" xfId="0" applyNumberFormat="1" applyFill="1" applyAlignment="1">
      <alignment horizontal="center"/>
    </xf>
    <xf numFmtId="42" fontId="0" fillId="3" borderId="13" xfId="0" applyNumberFormat="1" applyFill="1" applyBorder="1" applyAlignment="1">
      <alignment horizontal="center"/>
    </xf>
    <xf numFmtId="42" fontId="2" fillId="0" borderId="13" xfId="0" applyNumberFormat="1" applyFont="1" applyFill="1" applyBorder="1" applyAlignment="1">
      <alignment horizontal="center"/>
    </xf>
    <xf numFmtId="41" fontId="0" fillId="2" borderId="1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4" fillId="2" borderId="0" xfId="3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12</xdr:row>
      <xdr:rowOff>53340</xdr:rowOff>
    </xdr:from>
    <xdr:to>
      <xdr:col>7</xdr:col>
      <xdr:colOff>373380</xdr:colOff>
      <xdr:row>28</xdr:row>
      <xdr:rowOff>180974</xdr:rowOff>
    </xdr:to>
    <xdr:sp macro="" textlink="">
      <xdr:nvSpPr>
        <xdr:cNvPr id="2" name="Right Brace 1"/>
        <xdr:cNvSpPr/>
      </xdr:nvSpPr>
      <xdr:spPr>
        <a:xfrm>
          <a:off x="4859655" y="2415540"/>
          <a:ext cx="306705" cy="3084194"/>
        </a:xfrm>
        <a:prstGeom prst="rightBrace">
          <a:avLst>
            <a:gd name="adj1" fmla="val 8333"/>
            <a:gd name="adj2" fmla="val 5031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7</xdr:col>
      <xdr:colOff>160020</xdr:colOff>
      <xdr:row>18</xdr:row>
      <xdr:rowOff>22860</xdr:rowOff>
    </xdr:from>
    <xdr:to>
      <xdr:col>8</xdr:col>
      <xdr:colOff>601980</xdr:colOff>
      <xdr:row>21</xdr:row>
      <xdr:rowOff>137160</xdr:rowOff>
    </xdr:to>
    <xdr:sp macro="" textlink="">
      <xdr:nvSpPr>
        <xdr:cNvPr id="3" name="TextBox 2"/>
        <xdr:cNvSpPr txBox="1"/>
      </xdr:nvSpPr>
      <xdr:spPr>
        <a:xfrm>
          <a:off x="4953000" y="3680460"/>
          <a:ext cx="108204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Cumulative Harm in Perpetuity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zoomScaleNormal="100" workbookViewId="0">
      <selection activeCell="O31" sqref="O31"/>
    </sheetView>
  </sheetViews>
  <sheetFormatPr defaultRowHeight="15" x14ac:dyDescent="0.25"/>
  <cols>
    <col min="1" max="1" width="4.85546875" customWidth="1"/>
    <col min="2" max="2" width="7.140625" customWidth="1"/>
    <col min="3" max="3" width="7.7109375" customWidth="1"/>
    <col min="4" max="4" width="1.5703125" customWidth="1"/>
    <col min="5" max="5" width="18.140625" style="2" customWidth="1"/>
    <col min="6" max="6" width="15.28515625" style="2" bestFit="1" customWidth="1"/>
    <col min="7" max="7" width="12.28515625" bestFit="1" customWidth="1"/>
    <col min="8" max="8" width="8.85546875" customWidth="1"/>
  </cols>
  <sheetData>
    <row r="2" spans="1:8" s="10" customFormat="1" ht="12.75" x14ac:dyDescent="0.2">
      <c r="A2" s="57" t="s">
        <v>21</v>
      </c>
      <c r="B2" s="57"/>
      <c r="C2" s="57"/>
      <c r="D2" s="57"/>
      <c r="E2" s="57"/>
      <c r="F2" s="57"/>
      <c r="G2" s="57"/>
      <c r="H2" s="11"/>
    </row>
    <row r="3" spans="1:8" s="10" customFormat="1" ht="13.9" x14ac:dyDescent="0.3">
      <c r="A3" s="16"/>
      <c r="B3" s="17"/>
      <c r="C3" s="17"/>
      <c r="D3" s="17"/>
      <c r="E3" s="17"/>
      <c r="F3" s="17"/>
      <c r="G3" s="17"/>
      <c r="H3" s="11"/>
    </row>
    <row r="4" spans="1:8" s="12" customFormat="1" ht="13.9" x14ac:dyDescent="0.3">
      <c r="A4" s="18" t="s">
        <v>7</v>
      </c>
      <c r="B4" s="19"/>
      <c r="C4" s="19"/>
      <c r="D4" s="19"/>
      <c r="E4" s="19"/>
      <c r="F4" s="20"/>
      <c r="G4" s="20"/>
    </row>
    <row r="5" spans="1:8" s="12" customFormat="1" ht="26.25" thickBot="1" x14ac:dyDescent="0.25">
      <c r="A5" s="29" t="s">
        <v>4</v>
      </c>
      <c r="B5" s="21" t="s">
        <v>0</v>
      </c>
      <c r="C5" s="21" t="s">
        <v>3</v>
      </c>
      <c r="D5" s="21"/>
      <c r="E5" s="22" t="s">
        <v>1</v>
      </c>
      <c r="F5" s="49" t="s">
        <v>2</v>
      </c>
      <c r="G5" s="21" t="s">
        <v>13</v>
      </c>
    </row>
    <row r="6" spans="1:8" s="13" customFormat="1" ht="27.6" x14ac:dyDescent="0.3">
      <c r="A6" s="30"/>
      <c r="B6" s="32" t="s">
        <v>5</v>
      </c>
      <c r="C6" s="27" t="s">
        <v>6</v>
      </c>
      <c r="D6" s="27"/>
      <c r="E6" s="28" t="s">
        <v>10</v>
      </c>
      <c r="F6" s="50" t="s">
        <v>8</v>
      </c>
      <c r="G6" s="40" t="s">
        <v>9</v>
      </c>
    </row>
    <row r="7" spans="1:8" s="13" customFormat="1" ht="14.45" x14ac:dyDescent="0.3">
      <c r="A7" s="6">
        <v>1</v>
      </c>
      <c r="B7" s="33">
        <v>2013</v>
      </c>
      <c r="C7" s="7">
        <v>6</v>
      </c>
      <c r="D7" s="42"/>
      <c r="E7" s="5">
        <f>G7*$E$33*(C7/12)/1000</f>
        <v>3617.2077825491815</v>
      </c>
      <c r="F7" s="51">
        <f>SUM($E7:E$7)</f>
        <v>3617.2077825491815</v>
      </c>
      <c r="G7" s="37">
        <v>323181.39669860899</v>
      </c>
    </row>
    <row r="8" spans="1:8" ht="14.45" x14ac:dyDescent="0.3">
      <c r="A8" s="3">
        <f>A7+1</f>
        <v>2</v>
      </c>
      <c r="B8" s="33">
        <v>2013</v>
      </c>
      <c r="C8" s="7">
        <v>2</v>
      </c>
      <c r="D8" s="7"/>
      <c r="E8" s="5">
        <f>G8*$E$34*(C8/12)/1000</f>
        <v>1396.143633737991</v>
      </c>
      <c r="F8" s="51">
        <f>SUM($E$7:E8)</f>
        <v>5013.3514162871725</v>
      </c>
      <c r="G8" s="37">
        <v>323181.39669860899</v>
      </c>
    </row>
    <row r="9" spans="1:8" ht="14.45" x14ac:dyDescent="0.3">
      <c r="A9" s="3">
        <f t="shared" ref="A9:A28" si="0">A8+1</f>
        <v>3</v>
      </c>
      <c r="B9" s="34">
        <v>2014</v>
      </c>
      <c r="C9" s="3">
        <v>12</v>
      </c>
      <c r="D9" s="3"/>
      <c r="E9" s="4">
        <f>G9*$E$34*(C9/12)/1000</f>
        <v>8376.8618024279458</v>
      </c>
      <c r="F9" s="52">
        <f>SUM($E$7:E9)</f>
        <v>13390.213218715118</v>
      </c>
      <c r="G9" s="37">
        <v>323181.39669860899</v>
      </c>
    </row>
    <row r="10" spans="1:8" ht="14.45" x14ac:dyDescent="0.3">
      <c r="A10" s="3">
        <f t="shared" si="0"/>
        <v>4</v>
      </c>
      <c r="B10" s="34">
        <v>2015</v>
      </c>
      <c r="C10" s="3">
        <v>12</v>
      </c>
      <c r="D10" s="3"/>
      <c r="E10" s="4">
        <f>G10*$E$34*(C10/12)/1000</f>
        <v>8483.2666422396542</v>
      </c>
      <c r="F10" s="52">
        <f>SUM($E$7:E10)</f>
        <v>21873.479860954772</v>
      </c>
      <c r="G10" s="37">
        <v>327286.52169134468</v>
      </c>
    </row>
    <row r="11" spans="1:8" ht="15.75" thickBot="1" x14ac:dyDescent="0.3">
      <c r="A11" s="31">
        <f t="shared" si="0"/>
        <v>5</v>
      </c>
      <c r="B11" s="34">
        <v>2016</v>
      </c>
      <c r="C11" s="3">
        <v>12</v>
      </c>
      <c r="D11" s="3"/>
      <c r="E11" s="4">
        <f>G11*$E$34*(C11/12)/1000</f>
        <v>8653.8786171543106</v>
      </c>
      <c r="F11" s="52">
        <f>SUM($E$7:E11)</f>
        <v>30527.358478109083</v>
      </c>
      <c r="G11" s="37">
        <v>333868.7738099657</v>
      </c>
    </row>
    <row r="12" spans="1:8" ht="15.75" thickBot="1" x14ac:dyDescent="0.3">
      <c r="A12" s="3">
        <f t="shared" si="0"/>
        <v>6</v>
      </c>
      <c r="B12" s="35">
        <v>2017</v>
      </c>
      <c r="C12" s="8">
        <v>12</v>
      </c>
      <c r="D12" s="8"/>
      <c r="E12" s="9">
        <f>G12*$E$34*(C12/12)/1000</f>
        <v>8775.4597576347078</v>
      </c>
      <c r="F12" s="53">
        <f>SUM($E$7:E12)</f>
        <v>39302.818235743791</v>
      </c>
      <c r="G12" s="38">
        <v>338559.40422973409</v>
      </c>
    </row>
    <row r="13" spans="1:8" x14ac:dyDescent="0.25">
      <c r="A13" s="3"/>
      <c r="B13" s="34"/>
      <c r="C13" s="31"/>
      <c r="D13" s="31"/>
      <c r="E13" s="48"/>
      <c r="F13" s="48"/>
      <c r="G13" s="37"/>
    </row>
    <row r="14" spans="1:8" x14ac:dyDescent="0.25">
      <c r="A14" s="3">
        <f>A12+1</f>
        <v>7</v>
      </c>
      <c r="B14" s="34">
        <v>2018</v>
      </c>
      <c r="C14" s="3">
        <v>12</v>
      </c>
      <c r="D14" s="3"/>
      <c r="E14" s="4">
        <f t="shared" ref="E14:E29" si="1">G14*$E$34*(C14/12)/1000</f>
        <v>8896.4363058230738</v>
      </c>
      <c r="F14" s="5">
        <f>SUM($E$7:E14)</f>
        <v>48199.254541566865</v>
      </c>
      <c r="G14" s="37">
        <v>343226.70932959393</v>
      </c>
    </row>
    <row r="15" spans="1:8" ht="14.45" x14ac:dyDescent="0.3">
      <c r="A15" s="3">
        <f t="shared" si="0"/>
        <v>8</v>
      </c>
      <c r="B15" s="34">
        <v>2019</v>
      </c>
      <c r="C15" s="3">
        <v>12</v>
      </c>
      <c r="D15" s="3"/>
      <c r="E15" s="4">
        <f t="shared" si="1"/>
        <v>8987.3986131821966</v>
      </c>
      <c r="F15" s="5">
        <f>SUM($E$7:E15)</f>
        <v>57186.653154749059</v>
      </c>
      <c r="G15" s="37">
        <v>346736.05760733783</v>
      </c>
    </row>
    <row r="16" spans="1:8" ht="14.45" x14ac:dyDescent="0.3">
      <c r="A16" s="3">
        <f t="shared" si="0"/>
        <v>9</v>
      </c>
      <c r="B16" s="34">
        <v>2020</v>
      </c>
      <c r="C16" s="3">
        <v>12</v>
      </c>
      <c r="D16" s="3"/>
      <c r="E16" s="4">
        <f t="shared" si="1"/>
        <v>9076.8930239544188</v>
      </c>
      <c r="F16" s="5">
        <f>SUM($E$7:E16)</f>
        <v>66263.546178703473</v>
      </c>
      <c r="G16" s="37">
        <v>350188.77407231554</v>
      </c>
      <c r="H16" s="1"/>
    </row>
    <row r="17" spans="1:7" ht="14.45" x14ac:dyDescent="0.3">
      <c r="A17" s="3">
        <f t="shared" si="0"/>
        <v>10</v>
      </c>
      <c r="B17" s="34">
        <v>2021</v>
      </c>
      <c r="C17" s="3">
        <v>12</v>
      </c>
      <c r="D17" s="3"/>
      <c r="E17" s="4">
        <f t="shared" si="1"/>
        <v>9063.6614926269303</v>
      </c>
      <c r="F17" s="5">
        <f>SUM($E$7:E17)</f>
        <v>75327.207671330398</v>
      </c>
      <c r="G17" s="37">
        <v>349678.29832665622</v>
      </c>
    </row>
    <row r="18" spans="1:7" ht="14.45" x14ac:dyDescent="0.3">
      <c r="A18" s="3">
        <f t="shared" si="0"/>
        <v>11</v>
      </c>
      <c r="B18" s="34">
        <v>2022</v>
      </c>
      <c r="C18" s="3">
        <v>12</v>
      </c>
      <c r="D18" s="3"/>
      <c r="E18" s="4">
        <f t="shared" si="1"/>
        <v>9127.6981397566051</v>
      </c>
      <c r="F18" s="5">
        <f>SUM($E$7:E18)</f>
        <v>84454.905811086996</v>
      </c>
      <c r="G18" s="37">
        <v>352148.8479844369</v>
      </c>
    </row>
    <row r="19" spans="1:7" ht="14.45" x14ac:dyDescent="0.3">
      <c r="A19" s="3">
        <f t="shared" si="0"/>
        <v>12</v>
      </c>
      <c r="B19" s="34">
        <v>2023</v>
      </c>
      <c r="C19" s="3">
        <v>12</v>
      </c>
      <c r="D19" s="3"/>
      <c r="E19" s="4">
        <f t="shared" si="1"/>
        <v>9198.1012601529656</v>
      </c>
      <c r="F19" s="5">
        <f>SUM($E$7:E19)</f>
        <v>93653.007071239961</v>
      </c>
      <c r="G19" s="37">
        <v>354865.01775281504</v>
      </c>
    </row>
    <row r="20" spans="1:7" ht="14.45" x14ac:dyDescent="0.3">
      <c r="A20" s="3">
        <f t="shared" si="0"/>
        <v>13</v>
      </c>
      <c r="B20" s="34">
        <v>2024</v>
      </c>
      <c r="C20" s="3">
        <v>12</v>
      </c>
      <c r="D20" s="3"/>
      <c r="E20" s="4">
        <f t="shared" si="1"/>
        <v>9346.7123923625732</v>
      </c>
      <c r="F20" s="5">
        <f>SUM($E$7:E20)</f>
        <v>102999.71946360254</v>
      </c>
      <c r="G20" s="37">
        <v>360598.47192756832</v>
      </c>
    </row>
    <row r="21" spans="1:7" ht="14.45" x14ac:dyDescent="0.3">
      <c r="A21" s="3">
        <f t="shared" si="0"/>
        <v>14</v>
      </c>
      <c r="B21" s="34">
        <v>2025</v>
      </c>
      <c r="C21" s="3">
        <v>12</v>
      </c>
      <c r="D21" s="3"/>
      <c r="E21" s="4">
        <f t="shared" si="1"/>
        <v>9501.6162858639309</v>
      </c>
      <c r="F21" s="5">
        <f>SUM($E$7:E21)</f>
        <v>112501.33574946647</v>
      </c>
      <c r="G21" s="37">
        <v>366574.70238672569</v>
      </c>
    </row>
    <row r="22" spans="1:7" ht="14.45" x14ac:dyDescent="0.3">
      <c r="A22" s="3">
        <f t="shared" si="0"/>
        <v>15</v>
      </c>
      <c r="B22" s="34">
        <v>2026</v>
      </c>
      <c r="C22" s="3">
        <v>12</v>
      </c>
      <c r="D22" s="3"/>
      <c r="E22" s="4">
        <f t="shared" si="1"/>
        <v>9702.3546416625595</v>
      </c>
      <c r="F22" s="5">
        <f>SUM($E$7:E22)</f>
        <v>122203.69039112903</v>
      </c>
      <c r="G22" s="37">
        <v>374319.23771846294</v>
      </c>
    </row>
    <row r="23" spans="1:7" ht="14.45" x14ac:dyDescent="0.3">
      <c r="A23" s="3">
        <f t="shared" si="0"/>
        <v>16</v>
      </c>
      <c r="B23" s="34">
        <v>2027</v>
      </c>
      <c r="C23" s="3">
        <v>12</v>
      </c>
      <c r="D23" s="3"/>
      <c r="E23" s="4">
        <f t="shared" si="1"/>
        <v>9904.3550504193463</v>
      </c>
      <c r="F23" s="5">
        <f>SUM($E$7:E23)</f>
        <v>132108.04544154837</v>
      </c>
      <c r="G23" s="37">
        <v>382112.46336494386</v>
      </c>
    </row>
    <row r="24" spans="1:7" ht="14.45" x14ac:dyDescent="0.3">
      <c r="A24" s="3">
        <f t="shared" si="0"/>
        <v>17</v>
      </c>
      <c r="B24" s="34">
        <v>2028</v>
      </c>
      <c r="C24" s="3">
        <v>12</v>
      </c>
      <c r="D24" s="3"/>
      <c r="E24" s="4">
        <f t="shared" si="1"/>
        <v>10140.818542215336</v>
      </c>
      <c r="F24" s="5">
        <f>SUM($E$7:E24)</f>
        <v>142248.8639837637</v>
      </c>
      <c r="G24" s="37">
        <v>391235.28326448053</v>
      </c>
    </row>
    <row r="25" spans="1:7" ht="14.45" x14ac:dyDescent="0.3">
      <c r="A25" s="3">
        <f t="shared" si="0"/>
        <v>18</v>
      </c>
      <c r="B25" s="34">
        <v>2029</v>
      </c>
      <c r="C25" s="3">
        <v>12</v>
      </c>
      <c r="D25" s="3"/>
      <c r="E25" s="4">
        <f t="shared" si="1"/>
        <v>10298.01322990345</v>
      </c>
      <c r="F25" s="5">
        <f>SUM($E$7:E25)</f>
        <v>152546.87721366715</v>
      </c>
      <c r="G25" s="37">
        <v>397299.89312899113</v>
      </c>
    </row>
    <row r="26" spans="1:7" ht="14.45" x14ac:dyDescent="0.3">
      <c r="A26" s="3">
        <f t="shared" si="0"/>
        <v>19</v>
      </c>
      <c r="B26" s="34">
        <v>2030</v>
      </c>
      <c r="C26" s="3">
        <v>12</v>
      </c>
      <c r="D26" s="3"/>
      <c r="E26" s="4">
        <f t="shared" si="1"/>
        <v>10502.493337530026</v>
      </c>
      <c r="F26" s="5">
        <f>SUM($E$7:E26)</f>
        <v>163049.37055119718</v>
      </c>
      <c r="G26" s="37">
        <v>405188.78617013991</v>
      </c>
    </row>
    <row r="27" spans="1:7" ht="14.45" x14ac:dyDescent="0.3">
      <c r="A27" s="3">
        <f t="shared" si="0"/>
        <v>20</v>
      </c>
      <c r="B27" s="34">
        <v>2031</v>
      </c>
      <c r="C27" s="3">
        <v>12</v>
      </c>
      <c r="D27" s="3"/>
      <c r="E27" s="4">
        <f t="shared" si="1"/>
        <v>10726.76692866017</v>
      </c>
      <c r="F27" s="5">
        <f>SUM($E$7:E27)</f>
        <v>173776.13747985734</v>
      </c>
      <c r="G27" s="37">
        <v>413841.31669213623</v>
      </c>
    </row>
    <row r="28" spans="1:7" ht="15.75" thickBot="1" x14ac:dyDescent="0.3">
      <c r="A28" s="31">
        <f t="shared" si="0"/>
        <v>21</v>
      </c>
      <c r="B28" s="34">
        <v>2032</v>
      </c>
      <c r="C28" s="3">
        <v>12</v>
      </c>
      <c r="D28" s="3"/>
      <c r="E28" s="4">
        <f t="shared" si="1"/>
        <v>10955.840404926133</v>
      </c>
      <c r="F28" s="5">
        <f>SUM($E$7:E28)</f>
        <v>184731.97788478347</v>
      </c>
      <c r="G28" s="37">
        <v>422679.02796782926</v>
      </c>
    </row>
    <row r="29" spans="1:7" thickBot="1" x14ac:dyDescent="0.35">
      <c r="A29" s="6">
        <v>22</v>
      </c>
      <c r="B29" s="36">
        <v>2033</v>
      </c>
      <c r="C29" s="14">
        <v>12</v>
      </c>
      <c r="D29" s="14"/>
      <c r="E29" s="15">
        <f t="shared" si="1"/>
        <v>11189.81672250372</v>
      </c>
      <c r="F29" s="54">
        <f>SUM($E$7:E29)</f>
        <v>195921.79460728719</v>
      </c>
      <c r="G29" s="39">
        <v>431705.89207190275</v>
      </c>
    </row>
    <row r="30" spans="1:7" ht="14.45" x14ac:dyDescent="0.3">
      <c r="A30" s="23"/>
      <c r="B30" s="23"/>
      <c r="C30" s="23"/>
      <c r="D30" s="23"/>
      <c r="E30" s="24"/>
      <c r="F30" s="24"/>
      <c r="G30" s="23"/>
    </row>
    <row r="31" spans="1:7" ht="14.45" customHeight="1" x14ac:dyDescent="0.3">
      <c r="A31" s="25" t="s">
        <v>15</v>
      </c>
      <c r="B31" s="25"/>
      <c r="C31" s="25"/>
      <c r="D31" s="25"/>
      <c r="E31" s="25"/>
      <c r="F31" s="24"/>
      <c r="G31" s="23"/>
    </row>
    <row r="32" spans="1:7" ht="14.45" x14ac:dyDescent="0.3">
      <c r="A32" s="23"/>
      <c r="B32" s="56" t="s">
        <v>16</v>
      </c>
      <c r="C32" s="56"/>
      <c r="D32" s="56"/>
      <c r="E32" s="44" t="s">
        <v>17</v>
      </c>
      <c r="F32" s="44" t="s">
        <v>18</v>
      </c>
      <c r="G32" s="23"/>
    </row>
    <row r="33" spans="1:7" ht="14.45" x14ac:dyDescent="0.3">
      <c r="A33" s="23"/>
      <c r="B33" s="55" t="s">
        <v>11</v>
      </c>
      <c r="C33" s="55"/>
      <c r="D33" s="55"/>
      <c r="E33" s="46">
        <v>22.385000000000002</v>
      </c>
      <c r="F33" s="45" t="s">
        <v>20</v>
      </c>
      <c r="G33" s="26"/>
    </row>
    <row r="34" spans="1:7" ht="14.45" x14ac:dyDescent="0.3">
      <c r="A34" s="23"/>
      <c r="B34" s="55" t="s">
        <v>12</v>
      </c>
      <c r="C34" s="55"/>
      <c r="D34" s="55"/>
      <c r="E34" s="47">
        <v>25.92</v>
      </c>
      <c r="F34" s="43" t="s">
        <v>19</v>
      </c>
      <c r="G34" s="26"/>
    </row>
    <row r="35" spans="1:7" ht="14.45" x14ac:dyDescent="0.3">
      <c r="A35" s="23"/>
      <c r="B35" s="23"/>
      <c r="C35" s="23"/>
      <c r="D35" s="23"/>
      <c r="E35" s="24"/>
      <c r="F35" s="41"/>
      <c r="G35" s="26"/>
    </row>
    <row r="36" spans="1:7" x14ac:dyDescent="0.25">
      <c r="A36" s="23" t="s">
        <v>14</v>
      </c>
      <c r="B36" s="23"/>
      <c r="C36" s="23"/>
      <c r="D36" s="23"/>
      <c r="E36" s="24"/>
      <c r="F36" s="24"/>
      <c r="G36" s="23"/>
    </row>
  </sheetData>
  <mergeCells count="4">
    <mergeCell ref="B33:D33"/>
    <mergeCell ref="B34:D34"/>
    <mergeCell ref="B32:D32"/>
    <mergeCell ref="A2:G2"/>
  </mergeCells>
  <pageMargins left="0.7" right="0.7" top="0.75" bottom="0.75" header="0.3" footer="0.3"/>
  <pageSetup orientation="portrait" r:id="rId1"/>
  <headerFooter>
    <oddFooter>&amp;LTestimony of Edward J. Keating
Docket UE-132027&amp;RExhibit No. ___ (EJK-4)
Page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7A0A5D7D9C4E4DAB7922844D35C890" ma:contentTypeVersion="135" ma:contentTypeDescription="" ma:contentTypeScope="" ma:versionID="70a3fd3cd15240eeeb6ebd65f477f9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2014-03-28T07:00:00+00:00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87BC1A9-1814-40A8-8031-9FFDCEF02257}"/>
</file>

<file path=customXml/itemProps2.xml><?xml version="1.0" encoding="utf-8"?>
<ds:datastoreItem xmlns:ds="http://schemas.openxmlformats.org/officeDocument/2006/customXml" ds:itemID="{70E8FC3F-9FD4-482F-9D94-B4F8BAA3DD68}"/>
</file>

<file path=customXml/itemProps3.xml><?xml version="1.0" encoding="utf-8"?>
<ds:datastoreItem xmlns:ds="http://schemas.openxmlformats.org/officeDocument/2006/customXml" ds:itemID="{5BF6791C-2839-4CE5-B1B0-E746D3859DD0}"/>
</file>

<file path=customXml/itemProps4.xml><?xml version="1.0" encoding="utf-8"?>
<ds:datastoreItem xmlns:ds="http://schemas.openxmlformats.org/officeDocument/2006/customXml" ds:itemID="{A0D7B86B-CACE-4430-85D1-D2D559064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EJK-4</vt:lpstr>
      <vt:lpstr>'Exhibit No. EJK-4'!Print_Area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Ball</dc:creator>
  <cp:lastModifiedBy>EJ Keating</cp:lastModifiedBy>
  <cp:lastPrinted>2014-03-25T16:09:39Z</cp:lastPrinted>
  <dcterms:created xsi:type="dcterms:W3CDTF">2014-03-06T17:21:20Z</dcterms:created>
  <dcterms:modified xsi:type="dcterms:W3CDTF">2014-03-25T16:21:30Z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0x0101006E56B4D1795A2E4DB2F0B01679ED314A00C87A0A5D7D9C4E4DAB7922844D35C890</vt:lpwstr>
  </property>
  <property fmtid="{D5CDD505-2E9C-101B-9397-08002B2CF9AE}" pid="3" name="_docset_NoMedatataSyncRequired">
    <vt:lpwstr>False</vt:lpwstr>
  </property>
</Properties>
</file>