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5180" windowHeight="8580" activeTab="0"/>
  </bookViews>
  <sheets>
    <sheet name="Sheet1" sheetId="1" r:id="rId1"/>
    <sheet name="Sheet2" sheetId="2" r:id="rId2"/>
    <sheet name="Sheet3" sheetId="3" r:id="rId3"/>
    <sheet name="Sheet4" sheetId="4" r:id="rId4"/>
    <sheet name="Sheet5" sheetId="5" r:id="rId5"/>
    <sheet name="Sheet6" sheetId="6" r:id="rId6"/>
    <sheet name="Sheet7" sheetId="7" r:id="rId7"/>
    <sheet name="Sheet8" sheetId="8" r:id="rId8"/>
  </sheets>
  <definedNames>
    <definedName name="_xlnm.Print_Area" localSheetId="0">'Sheet1'!$A$1:$J$49</definedName>
  </definedNames>
  <calcPr fullCalcOnLoad="1"/>
</workbook>
</file>

<file path=xl/sharedStrings.xml><?xml version="1.0" encoding="utf-8"?>
<sst xmlns="http://schemas.openxmlformats.org/spreadsheetml/2006/main" count="20" uniqueCount="20">
  <si>
    <t>Lost therms</t>
  </si>
  <si>
    <t>Deferral period Sch. 101 margin rate</t>
  </si>
  <si>
    <t>Annual Company achieved therms savings</t>
  </si>
  <si>
    <t>Total projected therm decline in Sch. 101 therm use from 2004 to deferral 2007-2008 period</t>
  </si>
  <si>
    <t>2008 1st half</t>
  </si>
  <si>
    <t>2007 2nd half</t>
  </si>
  <si>
    <t>2007 1st half</t>
  </si>
  <si>
    <t>Lost margins ($)</t>
  </si>
  <si>
    <t>Previous Sch. 101 Margin rate</t>
  </si>
  <si>
    <t>A</t>
  </si>
  <si>
    <t>B</t>
  </si>
  <si>
    <t>C</t>
  </si>
  <si>
    <t>D</t>
  </si>
  <si>
    <t>E</t>
  </si>
  <si>
    <t>F</t>
  </si>
  <si>
    <t>G</t>
  </si>
  <si>
    <t>H</t>
  </si>
  <si>
    <t>I</t>
  </si>
  <si>
    <t>J</t>
  </si>
  <si>
    <t>Total projected therm decline for Schedule 101 Between 2004 and the July 2007-June 2008 deferral period was 4.75%.  This is an average 1.9% decline per year over the 3.5 year period. The 1.9% was based on several observations. First was the Company figure of 13.5% decline in Schedule 101 gas customers average use between 1999 and 2005(Exhibit No. ___ (BJH-1T). This is an average decline per year of 2.25% (13.5/6).  This decline however included new customers whose use is, on average, assumed to be lower than the use of existing customers, thus the addition of the new customers drags down the average use of existing customers. However, since I am projecting existing customers decline, I also calculated and compared the declines from the actual historic Data Avista's Data Response to PC-1 "Revised Wa Decoupling Calc Joelle.xls / 2005, and Avista's Data Response to PC-17 titled   "Jul 05 - Jun 06 WA Decoupling Calc1.xls". The decline from 2004 to 2005 of 2004 exisitng customers was a .96% annual decline. PC-17 data however showed a 2.84% decline over 1.5 year or 1.9% per year. I chose 1.9% as the average annual decline for the 3.5 years.</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</si>
</sst>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6">
    <font>
      <sz val="10"/>
      <name val="Arial"/>
      <family val="0"/>
    </font>
    <font>
      <sz val="8"/>
      <name val="Arial"/>
      <family val="0"/>
    </font>
    <font>
      <b/>
      <sz val="16.75"/>
      <name val="Arial"/>
      <family val="0"/>
    </font>
    <font>
      <b/>
      <sz val="12"/>
      <name val="Arial"/>
      <family val="0"/>
    </font>
    <font>
      <sz val="12"/>
      <name val="Arial"/>
      <family val="0"/>
    </font>
    <font>
      <b/>
      <sz val="10"/>
      <name val="Arial"/>
      <family val="2"/>
    </font>
  </fonts>
  <fills count="2">
    <fill>
      <patternFill/>
    </fill>
    <fill>
      <patternFill patternType="gray125"/>
    </fill>
  </fills>
  <borders count="3">
    <border>
      <left/>
      <right/>
      <top/>
      <bottom/>
      <diagonal/>
    </border>
    <border>
      <left style="thin"/>
      <right style="thin"/>
      <top style="thin"/>
      <bottom style="thin"/>
    </border>
    <border>
      <left style="thin"/>
      <right style="thin"/>
      <top style="thin"/>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1">
    <xf numFmtId="0" fontId="0" fillId="0" borderId="0" xfId="0" applyAlignment="1">
      <alignment/>
    </xf>
    <xf numFmtId="3" fontId="0" fillId="0" borderId="0" xfId="0" applyNumberFormat="1" applyAlignment="1">
      <alignment/>
    </xf>
    <xf numFmtId="3" fontId="0" fillId="0" borderId="0" xfId="0" applyNumberFormat="1" applyBorder="1" applyAlignment="1">
      <alignment/>
    </xf>
    <xf numFmtId="0" fontId="0" fillId="0" borderId="1" xfId="0" applyBorder="1" applyAlignment="1">
      <alignment/>
    </xf>
    <xf numFmtId="0" fontId="0" fillId="0" borderId="1" xfId="0" applyBorder="1" applyAlignment="1">
      <alignment horizontal="center" vertical="center" wrapText="1"/>
    </xf>
    <xf numFmtId="3" fontId="0" fillId="0" borderId="1" xfId="0" applyNumberFormat="1" applyBorder="1" applyAlignment="1">
      <alignment/>
    </xf>
    <xf numFmtId="9" fontId="0" fillId="0" borderId="1" xfId="0" applyNumberFormat="1" applyBorder="1" applyAlignment="1">
      <alignment/>
    </xf>
    <xf numFmtId="3" fontId="0" fillId="0" borderId="2" xfId="0" applyNumberFormat="1" applyBorder="1" applyAlignment="1">
      <alignment/>
    </xf>
    <xf numFmtId="0" fontId="0" fillId="0" borderId="0" xfId="0" applyBorder="1" applyAlignment="1">
      <alignment/>
    </xf>
    <xf numFmtId="0" fontId="5" fillId="0" borderId="1" xfId="0" applyFont="1" applyBorder="1" applyAlignment="1">
      <alignment horizontal="center"/>
    </xf>
    <xf numFmtId="0" fontId="0" fillId="0" borderId="0" xfId="0" applyAlignment="1">
      <alignment horizontal="center" vertical="center"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75" b="1" i="0" u="none" baseline="0">
                <a:latin typeface="Arial"/>
                <a:ea typeface="Arial"/>
                <a:cs typeface="Arial"/>
              </a:rPr>
              <a:t>Lost Margin Due to Company Sponsored Conservation versus Total Deferral for July 2007-June 2008 ($)</a:t>
            </a:r>
          </a:p>
        </c:rich>
      </c:tx>
      <c:layout/>
      <c:spPr>
        <a:noFill/>
        <a:ln>
          <a:noFill/>
        </a:ln>
      </c:spPr>
    </c:title>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val>
            <c:numRef>
              <c:f>Sheet1!$C$7:$C$8</c:f>
              <c:numCache>
                <c:ptCount val="2"/>
                <c:pt idx="0">
                  <c:v>675000</c:v>
                </c:pt>
                <c:pt idx="1">
                  <c:v>1444000</c:v>
                </c:pt>
              </c:numCache>
            </c:numRef>
          </c:val>
        </c:ser>
        <c:axId val="25290016"/>
        <c:axId val="26283553"/>
      </c:barChart>
      <c:catAx>
        <c:axId val="25290016"/>
        <c:scaling>
          <c:orientation val="minMax"/>
        </c:scaling>
        <c:axPos val="b"/>
        <c:title>
          <c:tx>
            <c:rich>
              <a:bodyPr vert="horz" rot="0" anchor="ctr"/>
              <a:lstStyle/>
              <a:p>
                <a:pPr algn="ctr">
                  <a:defRPr/>
                </a:pPr>
                <a:r>
                  <a:rPr lang="en-US" cap="none" sz="1200" b="1" i="0" u="none" baseline="0">
                    <a:latin typeface="Arial"/>
                    <a:ea typeface="Arial"/>
                    <a:cs typeface="Arial"/>
                  </a:rPr>
                  <a:t>1. Lost Margin, 2. Total Deferral</a:t>
                </a:r>
              </a:p>
            </c:rich>
          </c:tx>
          <c:layout/>
          <c:overlay val="0"/>
          <c:spPr>
            <a:noFill/>
            <a:ln>
              <a:noFill/>
            </a:ln>
          </c:spPr>
        </c:title>
        <c:delete val="0"/>
        <c:numFmt formatCode="General" sourceLinked="1"/>
        <c:majorTickMark val="out"/>
        <c:minorTickMark val="none"/>
        <c:tickLblPos val="nextTo"/>
        <c:crossAx val="26283553"/>
        <c:crosses val="autoZero"/>
        <c:auto val="1"/>
        <c:lblOffset val="100"/>
        <c:noMultiLvlLbl val="0"/>
      </c:catAx>
      <c:valAx>
        <c:axId val="26283553"/>
        <c:scaling>
          <c:orientation val="minMax"/>
        </c:scaling>
        <c:axPos val="l"/>
        <c:title>
          <c:tx>
            <c:rich>
              <a:bodyPr vert="horz" rot="0" anchor="ctr"/>
              <a:lstStyle/>
              <a:p>
                <a:pPr algn="ctr">
                  <a:defRPr/>
                </a:pPr>
                <a:r>
                  <a:rPr lang="en-US" cap="none" sz="1200" b="1" i="0" u="none" baseline="0">
                    <a:latin typeface="Arial"/>
                    <a:ea typeface="Arial"/>
                    <a:cs typeface="Arial"/>
                  </a:rPr>
                  <a:t>$</a:t>
                </a:r>
              </a:p>
            </c:rich>
          </c:tx>
          <c:layout/>
          <c:overlay val="0"/>
          <c:spPr>
            <a:noFill/>
            <a:ln>
              <a:noFill/>
            </a:ln>
          </c:spPr>
        </c:title>
        <c:majorGridlines>
          <c:spPr>
            <a:ln w="3175">
              <a:solidFill>
                <a:srgbClr val="FFFFFF"/>
              </a:solidFill>
            </a:ln>
          </c:spPr>
        </c:majorGridlines>
        <c:delete val="0"/>
        <c:numFmt formatCode="General" sourceLinked="1"/>
        <c:majorTickMark val="out"/>
        <c:minorTickMark val="none"/>
        <c:tickLblPos val="nextTo"/>
        <c:crossAx val="25290016"/>
        <c:crossesAt val="1"/>
        <c:crossBetween val="between"/>
        <c:dispUnits/>
      </c:valAx>
      <c:spPr>
        <a:solidFill>
          <a:srgbClr val="C0C0C0"/>
        </a:solidFill>
        <a:ln w="12700">
          <a:solidFill>
            <a:srgbClr val="FFFFFF"/>
          </a:solidFill>
        </a:ln>
      </c:spPr>
    </c:plotArea>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552450</xdr:colOff>
      <xdr:row>10</xdr:row>
      <xdr:rowOff>152400</xdr:rowOff>
    </xdr:from>
    <xdr:to>
      <xdr:col>9</xdr:col>
      <xdr:colOff>361950</xdr:colOff>
      <xdr:row>46</xdr:row>
      <xdr:rowOff>47625</xdr:rowOff>
    </xdr:to>
    <xdr:graphicFrame>
      <xdr:nvGraphicFramePr>
        <xdr:cNvPr id="1" name="Chart 1"/>
        <xdr:cNvGraphicFramePr/>
      </xdr:nvGraphicFramePr>
      <xdr:xfrm>
        <a:off x="552450" y="6134100"/>
        <a:ext cx="6505575" cy="57245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J10"/>
  <sheetViews>
    <sheetView tabSelected="1" view="pageBreakPreview" zoomScale="60" workbookViewId="0" topLeftCell="A1">
      <selection activeCell="K21" sqref="K21"/>
    </sheetView>
  </sheetViews>
  <sheetFormatPr defaultColWidth="9.140625" defaultRowHeight="12.75"/>
  <cols>
    <col min="1" max="1" width="14.421875" style="0" customWidth="1"/>
    <col min="2" max="2" width="11.140625" style="0" bestFit="1" customWidth="1"/>
    <col min="3" max="3" width="11.7109375" style="0" bestFit="1" customWidth="1"/>
    <col min="4" max="4" width="5.28125" style="0" customWidth="1"/>
    <col min="5" max="5" width="11.421875" style="0" customWidth="1"/>
    <col min="6" max="7" width="10.140625" style="0" bestFit="1" customWidth="1"/>
    <col min="8" max="8" width="12.421875" style="0" customWidth="1"/>
    <col min="9" max="9" width="13.7109375" style="0" customWidth="1"/>
    <col min="10" max="10" width="17.421875" style="0" customWidth="1"/>
  </cols>
  <sheetData>
    <row r="1" spans="1:10" ht="12.75">
      <c r="A1" s="9" t="s">
        <v>9</v>
      </c>
      <c r="B1" s="9" t="s">
        <v>10</v>
      </c>
      <c r="C1" s="9" t="s">
        <v>11</v>
      </c>
      <c r="D1" s="9" t="s">
        <v>12</v>
      </c>
      <c r="E1" s="9" t="s">
        <v>13</v>
      </c>
      <c r="F1" s="9" t="s">
        <v>14</v>
      </c>
      <c r="G1" s="9" t="s">
        <v>15</v>
      </c>
      <c r="H1" s="9" t="s">
        <v>16</v>
      </c>
      <c r="I1" s="9" t="s">
        <v>17</v>
      </c>
      <c r="J1" s="9" t="s">
        <v>18</v>
      </c>
    </row>
    <row r="2" spans="1:10" ht="42.75" customHeight="1">
      <c r="A2" s="3"/>
      <c r="B2" s="3"/>
      <c r="C2" s="4" t="s">
        <v>7</v>
      </c>
      <c r="D2" s="3"/>
      <c r="E2" s="3" t="s">
        <v>0</v>
      </c>
      <c r="F2" s="3">
        <v>2005</v>
      </c>
      <c r="G2" s="3">
        <v>2006</v>
      </c>
      <c r="H2" s="3" t="s">
        <v>6</v>
      </c>
      <c r="I2" s="3" t="s">
        <v>5</v>
      </c>
      <c r="J2" s="3" t="s">
        <v>4</v>
      </c>
    </row>
    <row r="3" spans="1:10" ht="54" customHeight="1">
      <c r="A3" s="4" t="s">
        <v>2</v>
      </c>
      <c r="B3" s="5">
        <v>546388</v>
      </c>
      <c r="C3" s="5">
        <f>F3*B6+SUM(G3:G4)*0.5*B6+SUM(G3:G4)*0.5*B5+SUM(H3:J6)*B5</f>
        <v>675171.6516</v>
      </c>
      <c r="D3" s="3"/>
      <c r="E3" s="3">
        <v>2005</v>
      </c>
      <c r="F3" s="5">
        <f>B3*0.5</f>
        <v>273194</v>
      </c>
      <c r="G3" s="5">
        <f>B3</f>
        <v>546388</v>
      </c>
      <c r="H3" s="5">
        <f>G3*0.5</f>
        <v>273194</v>
      </c>
      <c r="I3" s="5">
        <f>H3</f>
        <v>273194</v>
      </c>
      <c r="J3" s="5">
        <f>I3</f>
        <v>273194</v>
      </c>
    </row>
    <row r="4" spans="1:10" ht="89.25" customHeight="1">
      <c r="A4" s="4" t="s">
        <v>3</v>
      </c>
      <c r="B4" s="5">
        <f>117166116*0.019*3.5</f>
        <v>7791546.714</v>
      </c>
      <c r="C4" s="5">
        <f>B4*B5*0.9</f>
        <v>1444202.14117347</v>
      </c>
      <c r="D4" s="3"/>
      <c r="E4" s="3">
        <v>2006</v>
      </c>
      <c r="F4" s="5"/>
      <c r="G4" s="5">
        <f>F3</f>
        <v>273194</v>
      </c>
      <c r="H4" s="5">
        <f>G4</f>
        <v>273194</v>
      </c>
      <c r="I4" s="5">
        <f>H4</f>
        <v>273194</v>
      </c>
      <c r="J4" s="5">
        <f>I4</f>
        <v>273194</v>
      </c>
    </row>
    <row r="5" spans="1:10" ht="51" customHeight="1">
      <c r="A5" s="4" t="s">
        <v>1</v>
      </c>
      <c r="B5" s="3">
        <v>0.20595</v>
      </c>
      <c r="C5" s="6">
        <f>(C4-C3)/C3</f>
        <v>1.1390147790581053</v>
      </c>
      <c r="D5" s="3"/>
      <c r="E5" s="3">
        <v>2007</v>
      </c>
      <c r="F5" s="5"/>
      <c r="G5" s="5"/>
      <c r="H5" s="5">
        <f>B3*0.25</f>
        <v>136597</v>
      </c>
      <c r="I5" s="5">
        <f>B3*0.25</f>
        <v>136597</v>
      </c>
      <c r="J5" s="5">
        <f>B3*0.25</f>
        <v>136597</v>
      </c>
    </row>
    <row r="6" spans="1:10" ht="42" customHeight="1">
      <c r="A6" s="4" t="s">
        <v>8</v>
      </c>
      <c r="B6" s="3">
        <v>0.20595</v>
      </c>
      <c r="C6" s="5">
        <f>C4-C3</f>
        <v>769030.4895734701</v>
      </c>
      <c r="D6" s="3"/>
      <c r="E6" s="3">
        <v>2008</v>
      </c>
      <c r="F6" s="5"/>
      <c r="G6" s="5"/>
      <c r="H6" s="5"/>
      <c r="I6" s="5"/>
      <c r="J6" s="7">
        <f>B3*0.25</f>
        <v>136597</v>
      </c>
    </row>
    <row r="7" spans="3:10" ht="26.25" customHeight="1">
      <c r="C7" s="1">
        <v>675000</v>
      </c>
      <c r="E7" s="8"/>
      <c r="F7" s="2"/>
      <c r="G7" s="2"/>
      <c r="H7" s="2"/>
      <c r="I7" s="2"/>
      <c r="J7" s="5">
        <f>SUM(F3:J6)</f>
        <v>3278328</v>
      </c>
    </row>
    <row r="8" spans="3:10" ht="12.75">
      <c r="C8" s="1">
        <v>1444000</v>
      </c>
      <c r="E8" s="8"/>
      <c r="F8" s="2"/>
      <c r="G8" s="2"/>
      <c r="H8" s="2"/>
      <c r="I8" s="2"/>
      <c r="J8" s="2"/>
    </row>
    <row r="10" spans="1:10" ht="127.5" customHeight="1">
      <c r="A10" s="10" t="s">
        <v>19</v>
      </c>
      <c r="B10" s="10"/>
      <c r="C10" s="10"/>
      <c r="D10" s="10"/>
      <c r="E10" s="10"/>
      <c r="F10" s="10"/>
      <c r="G10" s="10"/>
      <c r="H10" s="10"/>
      <c r="I10" s="10"/>
      <c r="J10" s="10"/>
    </row>
  </sheetData>
  <mergeCells count="1">
    <mergeCell ref="A10:J10"/>
  </mergeCells>
  <printOptions/>
  <pageMargins left="0.75" right="0.75" top="1" bottom="1" header="0.5" footer="0.5"/>
  <pageSetup horizontalDpi="600" verticalDpi="600" orientation="landscape" scale="96"/>
  <rowBreaks count="1" manualBreakCount="1">
    <brk id="10" max="9" man="1"/>
  </rowBreaks>
  <drawing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Office of the Attorney General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Office of the Attorney General</dc:creator>
  <cp:keywords/>
  <dc:description/>
  <cp:lastModifiedBy>Office of the Attorney General</cp:lastModifiedBy>
  <cp:lastPrinted>2006-11-09T17:06:35Z</cp:lastPrinted>
  <dcterms:created xsi:type="dcterms:W3CDTF">2006-11-03T00:14:11Z</dcterms:created>
  <dcterms:modified xsi:type="dcterms:W3CDTF">2006-11-13T20:02:07Z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DocumentSetTy">
    <vt:lpwstr>Testimony</vt:lpwstr>
  </property>
  <property fmtid="{D5CDD505-2E9C-101B-9397-08002B2CF9AE}" pid="4" name="IsHighlyConfidenti">
    <vt:lpwstr>0</vt:lpwstr>
  </property>
  <property fmtid="{D5CDD505-2E9C-101B-9397-08002B2CF9AE}" pid="5" name="DocketNumb">
    <vt:lpwstr>060518</vt:lpwstr>
  </property>
  <property fmtid="{D5CDD505-2E9C-101B-9397-08002B2CF9AE}" pid="6" name="IsConfidenti">
    <vt:lpwstr>0</vt:lpwstr>
  </property>
  <property fmtid="{D5CDD505-2E9C-101B-9397-08002B2CF9AE}" pid="7" name="Dat">
    <vt:lpwstr>2006-11-13T00:00:00Z</vt:lpwstr>
  </property>
  <property fmtid="{D5CDD505-2E9C-101B-9397-08002B2CF9AE}" pid="8" name="CaseTy">
    <vt:lpwstr>Petition</vt:lpwstr>
  </property>
  <property fmtid="{D5CDD505-2E9C-101B-9397-08002B2CF9AE}" pid="9" name="OpenedDa">
    <vt:lpwstr>2006-04-05T00:00:00Z</vt:lpwstr>
  </property>
  <property fmtid="{D5CDD505-2E9C-101B-9397-08002B2CF9AE}" pid="10" name="Pref">
    <vt:lpwstr>UG</vt:lpwstr>
  </property>
  <property fmtid="{D5CDD505-2E9C-101B-9397-08002B2CF9AE}" pid="11" name="CaseCompanyNam">
    <vt:lpwstr>Avista Corporation</vt:lpwstr>
  </property>
  <property fmtid="{D5CDD505-2E9C-101B-9397-08002B2CF9AE}" pid="12" name="IndustryCo">
    <vt:lpwstr>150</vt:lpwstr>
  </property>
  <property fmtid="{D5CDD505-2E9C-101B-9397-08002B2CF9AE}" pid="13" name="CaseStat">
    <vt:lpwstr>Closed</vt:lpwstr>
  </property>
  <property fmtid="{D5CDD505-2E9C-101B-9397-08002B2CF9AE}" pid="14" name="_docset_NoMedatataSyncRequir">
    <vt:lpwstr>False</vt:lpwstr>
  </property>
  <property fmtid="{D5CDD505-2E9C-101B-9397-08002B2CF9AE}" pid="15" name="Nickna">
    <vt:lpwstr/>
  </property>
  <property fmtid="{D5CDD505-2E9C-101B-9397-08002B2CF9AE}" pid="16" name="Proce">
    <vt:lpwstr/>
  </property>
  <property fmtid="{D5CDD505-2E9C-101B-9397-08002B2CF9AE}" pid="17" name="Visibili">
    <vt:lpwstr/>
  </property>
  <property fmtid="{D5CDD505-2E9C-101B-9397-08002B2CF9AE}" pid="18" name="DocumentGro">
    <vt:lpwstr/>
  </property>
</Properties>
</file>