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690" windowHeight="12330"/>
  </bookViews>
  <sheets>
    <sheet name="Electric" sheetId="1" r:id="rId1"/>
    <sheet name="Natural Gas" sheetId="6" r:id="rId2"/>
  </sheets>
  <definedNames>
    <definedName name="_xlnm.Print_Titles" localSheetId="0">Electric!$1:$6</definedName>
    <definedName name="_xlnm.Print_Titles" localSheetId="1">'Natural Gas'!$1:$6</definedName>
  </definedNames>
  <calcPr calcId="125725"/>
</workbook>
</file>

<file path=xl/calcChain.xml><?xml version="1.0" encoding="utf-8"?>
<calcChain xmlns="http://schemas.openxmlformats.org/spreadsheetml/2006/main">
  <c r="A66" i="6"/>
  <c r="A65"/>
  <c r="A56"/>
  <c r="A55"/>
  <c r="A46"/>
  <c r="A45"/>
  <c r="A44"/>
  <c r="A43"/>
  <c r="A42"/>
  <c r="A41"/>
  <c r="A33"/>
  <c r="A32"/>
  <c r="A9"/>
  <c r="A63" i="1"/>
  <c r="A64" s="1"/>
  <c r="A65" s="1"/>
  <c r="A66" s="1"/>
  <c r="A67" s="1"/>
  <c r="A68" s="1"/>
  <c r="A69" s="1"/>
  <c r="A70" s="1"/>
  <c r="A71" s="1"/>
  <c r="A72" s="1"/>
  <c r="A73" s="1"/>
  <c r="A74" s="1"/>
  <c r="A75" s="1"/>
  <c r="A76" s="1"/>
  <c r="A77" s="1"/>
  <c r="A78" s="1"/>
  <c r="A79" s="1"/>
  <c r="A80" s="1"/>
  <c r="A81" s="1"/>
  <c r="A82" s="1"/>
  <c r="A83" s="1"/>
  <c r="A49"/>
  <c r="A50" s="1"/>
  <c r="A51" s="1"/>
  <c r="A52" s="1"/>
  <c r="A53" s="1"/>
  <c r="A54" s="1"/>
  <c r="A55" s="1"/>
  <c r="A56" s="1"/>
  <c r="A57" s="1"/>
  <c r="A58" s="1"/>
  <c r="A59" s="1"/>
  <c r="A60" s="1"/>
  <c r="A61" s="1"/>
  <c r="A62" s="1"/>
  <c r="A48"/>
  <c r="A47"/>
  <c r="A10"/>
  <c r="J50" i="6" l="1"/>
  <c r="I50"/>
  <c r="J56" i="1" l="1"/>
  <c r="I56"/>
  <c r="K50" i="6" l="1"/>
  <c r="L41"/>
  <c r="L50" s="1"/>
  <c r="L56" i="1"/>
  <c r="K44"/>
  <c r="K40"/>
  <c r="K10"/>
  <c r="H56"/>
  <c r="G56"/>
  <c r="G49" i="6"/>
  <c r="G50"/>
  <c r="K56" i="1" l="1"/>
  <c r="A14" i="6"/>
  <c r="A15" s="1"/>
  <c r="A16" s="1"/>
  <c r="A17" s="1"/>
  <c r="A18" s="1"/>
  <c r="A19" s="1"/>
  <c r="A20" s="1"/>
  <c r="A21" s="1"/>
  <c r="A22" s="1"/>
  <c r="A23" s="1"/>
  <c r="A24" s="1"/>
  <c r="A25" s="1"/>
  <c r="A26" s="1"/>
  <c r="A27" s="1"/>
  <c r="A28" s="1"/>
  <c r="A29" s="1"/>
  <c r="A30" s="1"/>
  <c r="A31" s="1"/>
  <c r="A34" s="1"/>
  <c r="A35" s="1"/>
  <c r="A36" s="1"/>
  <c r="A37" s="1"/>
  <c r="A38" s="1"/>
  <c r="A39" s="1"/>
  <c r="A40" s="1"/>
  <c r="A47" s="1"/>
  <c r="A48" s="1"/>
  <c r="A49" s="1"/>
  <c r="A50" s="1"/>
  <c r="A51" s="1"/>
  <c r="A52" s="1"/>
  <c r="A53" s="1"/>
  <c r="A54" s="1"/>
  <c r="A57" s="1"/>
  <c r="A58" s="1"/>
  <c r="A59" s="1"/>
  <c r="A60" s="1"/>
  <c r="A61" s="1"/>
  <c r="A62" s="1"/>
  <c r="A63" s="1"/>
  <c r="A64" s="1"/>
  <c r="A14" i="1"/>
  <c r="A15" s="1"/>
  <c r="A16" s="1"/>
  <c r="A17" s="1"/>
  <c r="A18" s="1"/>
  <c r="A19" s="1"/>
  <c r="A20" s="1"/>
  <c r="A21" s="1"/>
  <c r="A22" s="1"/>
  <c r="A23" s="1"/>
  <c r="A24" s="1"/>
  <c r="A25" s="1"/>
  <c r="A26" s="1"/>
  <c r="A27" s="1"/>
  <c r="A28" s="1"/>
  <c r="A29" s="1"/>
  <c r="A30" s="1"/>
  <c r="A31" s="1"/>
  <c r="A32" s="1"/>
  <c r="A33" s="1"/>
  <c r="A35" s="1"/>
  <c r="A36" s="1"/>
  <c r="A37" s="1"/>
  <c r="A38" s="1"/>
  <c r="A39" s="1"/>
  <c r="A40" s="1"/>
  <c r="A41" s="1"/>
  <c r="A42" s="1"/>
  <c r="A43" s="1"/>
  <c r="A44" s="1"/>
  <c r="A45" s="1"/>
  <c r="A46" s="1"/>
  <c r="A67" i="6" l="1"/>
  <c r="A68" s="1"/>
  <c r="A69" s="1"/>
  <c r="A70" s="1"/>
  <c r="A71" s="1"/>
  <c r="A72" s="1"/>
  <c r="A73" s="1"/>
  <c r="H50" l="1"/>
  <c r="E50"/>
  <c r="F50" l="1"/>
  <c r="F56" i="1" l="1"/>
  <c r="E56"/>
</calcChain>
</file>

<file path=xl/sharedStrings.xml><?xml version="1.0" encoding="utf-8"?>
<sst xmlns="http://schemas.openxmlformats.org/spreadsheetml/2006/main" count="362" uniqueCount="213">
  <si>
    <t>ISSUE</t>
  </si>
  <si>
    <t>COMMISSION STAFF</t>
  </si>
  <si>
    <t>PUBLIC COUNSEL</t>
  </si>
  <si>
    <t>ICNU</t>
  </si>
  <si>
    <t>NWIGU</t>
  </si>
  <si>
    <t>THE ENERGY PROJECT</t>
  </si>
  <si>
    <t>OTHER ISSUES</t>
  </si>
  <si>
    <t>AVISTA</t>
  </si>
  <si>
    <t>Deferred FIT Rate Base</t>
  </si>
  <si>
    <t>Working Capital</t>
  </si>
  <si>
    <t>Regulatory Expense</t>
  </si>
  <si>
    <t>Injuries and Damages</t>
  </si>
  <si>
    <t>Nez Perce Settlement Adjustment</t>
  </si>
  <si>
    <t>Office Space Charges to Subsidiaries</t>
  </si>
  <si>
    <t>Restate Excise Taxes</t>
  </si>
  <si>
    <t>Restate Debt Interest</t>
  </si>
  <si>
    <t>Pro Forma Employee Benefits</t>
  </si>
  <si>
    <t>Pro Forma Insurance</t>
  </si>
  <si>
    <t>Rate Spread</t>
  </si>
  <si>
    <t>Rate Design - Schedule 1</t>
  </si>
  <si>
    <t>Rate Design - Schedule 11</t>
  </si>
  <si>
    <t>Rate Design - Schedule 21</t>
  </si>
  <si>
    <t>Rate Design - Schedule 25</t>
  </si>
  <si>
    <t>Rate Design - Schedule 31</t>
  </si>
  <si>
    <t>Rate Design - Schedule Lighting</t>
  </si>
  <si>
    <t>Cost of Capital - Return on Equity</t>
  </si>
  <si>
    <t>Cost of Capital - Cost of Debt</t>
  </si>
  <si>
    <t>Cost of Capital - Capital Structure</t>
  </si>
  <si>
    <t>Rate Design - Schedule 101</t>
  </si>
  <si>
    <t>Rate Design - Schedule 111</t>
  </si>
  <si>
    <t>Rate Design - Schedule 121</t>
  </si>
  <si>
    <t>Rate Design - Schedule 146</t>
  </si>
  <si>
    <t>Rate Design - Schedule 131</t>
  </si>
  <si>
    <t>• Increase Minimum Charge based on Schedule 101 Basic &amp; Volumetric Changes
• Remaining equal percentage to Blocks 2, 3 and 4</t>
  </si>
  <si>
    <t>• Uniform percentage to the blocks</t>
  </si>
  <si>
    <t>Uncollectible Expense</t>
  </si>
  <si>
    <t>COST OF SERVICE/RATE SPREAD/RATE DESIGN</t>
  </si>
  <si>
    <t>JOINT ISSUES LIST - ELECTRIC</t>
  </si>
  <si>
    <t>COST OF CAPITAL</t>
  </si>
  <si>
    <t>JOINT ISSUES LIST - NATURAL GAS</t>
  </si>
  <si>
    <t>AVISTA - AS FILED</t>
  </si>
  <si>
    <t>Deferred Debits and Credits</t>
  </si>
  <si>
    <t>Pro Forma Property Tax</t>
  </si>
  <si>
    <t>Rate of Return</t>
  </si>
  <si>
    <t>O&amp;M Offsets</t>
  </si>
  <si>
    <t>• Increase Minimum Charge based on Schedule 101 Basic &amp; Volumetric Changes
• Remaining uniform percentage to Blocks 2 and 3</t>
  </si>
  <si>
    <t>Energy Recovery Mechanism (ERM)</t>
  </si>
  <si>
    <t>#</t>
  </si>
  <si>
    <t>Rev. Req.</t>
  </si>
  <si>
    <t>Rate Base</t>
  </si>
  <si>
    <t>Adj</t>
  </si>
  <si>
    <t>Adj.</t>
  </si>
  <si>
    <t>DESCRIPTION</t>
  </si>
  <si>
    <t>PRO FORMA CROSS CHECK STUDY</t>
  </si>
  <si>
    <t>Eliminate WA Power Cost Defer</t>
  </si>
  <si>
    <t>Planned Capital Add 2015 EOP</t>
  </si>
  <si>
    <t>ATTRITION STUDY</t>
  </si>
  <si>
    <t>2015 Attrition Study</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</si>
  <si>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</si>
  <si>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</si>
  <si>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</si>
  <si>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Removes a number of non-operating or non-utility expenses associated with dues and donations, etc., included in error in the test period actual results, and removes or restates other expenses incorrectly charged between service and or jurisdiction.</t>
  </si>
  <si>
    <t>Restates debt interest using the Company’s pro forma weighted average cost of debt.</t>
  </si>
  <si>
    <t>Adjusts for changes in both the Company’s pension and medical insurance expense.</t>
  </si>
  <si>
    <t xml:space="preserve">Includes the  incremental costs associated with software development, application licenses, maintenance fees, and technical support for a range of information services programs. </t>
  </si>
  <si>
    <t xml:space="preserve">Represents the difference between the Pro Forma Cross Check Study and the Attrition Study.  </t>
  </si>
  <si>
    <t>Consolidation of previous Commission Basis or other restating rate base adjustments (Customer Advances and Customer Deposits).</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</si>
  <si>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</si>
  <si>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</si>
  <si>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</si>
  <si>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</si>
  <si>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</si>
  <si>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</si>
  <si>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Uncollect. Expense</t>
  </si>
  <si>
    <t>FIT/DFIT/ ITC/PTC Expense</t>
  </si>
  <si>
    <t>Net Gains / Losses</t>
  </si>
  <si>
    <t>Weather Normalization</t>
  </si>
  <si>
    <t>Eliminate Adder Schedules</t>
  </si>
  <si>
    <t>Misc. Restating Expenses</t>
  </si>
  <si>
    <t>Restate Incentive Expenses</t>
  </si>
  <si>
    <t>Regulatory Amortization Restating Adj.</t>
  </si>
  <si>
    <t>Pro Forma Transmission Rev/Exp</t>
  </si>
  <si>
    <t>Pro Forma Labor Non-Exec</t>
  </si>
  <si>
    <t>Pro Forma Labor Exec</t>
  </si>
  <si>
    <t>Pro Forma Insurance Expense</t>
  </si>
  <si>
    <t>Pro Forma Information Tech/Serv Exp</t>
  </si>
  <si>
    <t>Pro Forma Lake Spokane Deferral</t>
  </si>
  <si>
    <t>Pro Forma Revenue Normalization</t>
  </si>
  <si>
    <t>Planned Capital Add Dec 2014 EOP</t>
  </si>
  <si>
    <t>Planned Capital Add 2016 AMA</t>
  </si>
  <si>
    <t>Reconcile Pro Forma To Attrition</t>
  </si>
  <si>
    <t>Per Results Report</t>
  </si>
  <si>
    <t>Office Space Charges to Subs</t>
  </si>
  <si>
    <t>Net Gains/Losses</t>
  </si>
  <si>
    <t>Weather Normalization / Gas Cost Adjust</t>
  </si>
  <si>
    <t>Misc Restating Adjustments</t>
  </si>
  <si>
    <t>Restating Incentive Adjustment</t>
  </si>
  <si>
    <t>Project Compass Deferral, Regulatory Amortization</t>
  </si>
  <si>
    <t>Pro Forma Atmospheric Testing</t>
  </si>
  <si>
    <t>Adjusts actual test period insurance expense related to the utility for general liability, directors and officers (“D&amp;O”) liability, and property to reflect the expected 2016 level of insurance.</t>
  </si>
  <si>
    <t xml:space="preserve">Restates the 2014 level of property tax expense to the 2016 level of expense.  </t>
  </si>
  <si>
    <t xml:space="preserve">This adjustment includes pro forma transmission-related revenues and expenses to reflect the twelve-month period January 1, 2016 through December 31, 2016. </t>
  </si>
  <si>
    <t xml:space="preserve">Restates the accrued property tax during the test period to actual property tax paid during 2014. </t>
  </si>
  <si>
    <t xml:space="preserve">Restates recorded regulatory expense for the twelve-months-ended September 30, 2014 to reflect the UTC assessment rates applied to revenues for the test period and the actual levels of FERC fees paid during the test period.  </t>
  </si>
  <si>
    <t xml:space="preserve">This adjustment includes pro forma power supply related revenue and expenses to reflect the twelve-month period January 1, 2016 through December 31, 2016, using historical loads.   </t>
  </si>
  <si>
    <t>Removes the impact of the adder schedule revenues and related expenses, such as Schedule 91 Tariff Rider (DSM), Schedule 92 Low Income Rate Assistance Program Rate, Schedule 93 ERM rebate, Schedule 94 BPA rebate, and Schedule 59 Residential Exchange credit, since these items are recovered/rebated by separate tariffs and, therefore, are not part of base rates.</t>
  </si>
  <si>
    <t>Adjusts the FIT and DFIT calculated at 35% within Results of Operations by removing the effect of certain Schedule M items, revising the Section 199 Manufacturing Permanent M Deduction accrued during the test period to the actual Schedule M deduction taken per the 2013 tax return filed in September 2014, and adjusts the appropriate level of production tax credits and investment tax credits on qualified generation.</t>
  </si>
  <si>
    <t>Results of Operations - actual operating results and total net rate base experienced by the Company for the twelve-month period ending September 30, 2014 on an average-of-monthly-average (AMA) basis.</t>
  </si>
  <si>
    <t>Meter Retirement</t>
  </si>
  <si>
    <t>Removes the effects of the financial accounting for the Energy Recovery Mechanism (ERM.)</t>
  </si>
  <si>
    <t>Restates actual incentives included in the Company’s test period ending September 30, 2014, to reflect a six-year average of payout percentages.</t>
  </si>
  <si>
    <t xml:space="preserve">Removes various amortization expenses included in the Company’s test period that expire prior to the 2016 rate year.  The expiring regulatory amortizations include: 1) 2011 deferred Colstrip and Coyote Springs 2 thermal maintenance expense; 2) BPA Settlement Deferral; 3) Canada to Northern California (CNC) Transmission Project; 4) LiDAR O&amp;M and Deferred O&amp;M; and 5) Wartsila Generator (Small Gen) expenses
</t>
  </si>
  <si>
    <t>Adjusts for the incremental increase in major maintenance expense planned for in 2016 above that included in the test period on the Company’s hydro, thermal and other generating plants</t>
  </si>
  <si>
    <t>Reflects the additional October through December 2014 capital additions  together with the associated accumulated depreciation (A/D) and accumulated deferred federal income taxes (ADFIT) at a December 2014 EOP basis.</t>
  </si>
  <si>
    <t>Reflects the additional 2015 capital additions  together with the associated A/D and ADFIT at a December 31, 2015 EOP basis.</t>
  </si>
  <si>
    <t>Adjusts the test period expense for atmospheric corrosion expense to the expected 2016 level of expense.</t>
  </si>
  <si>
    <t>Effects of Partial Settlement</t>
  </si>
  <si>
    <t>DOCKETS UE-150204 &amp; UG-150205</t>
  </si>
  <si>
    <t>48.5% Equity</t>
  </si>
  <si>
    <t>Equal Percentage of Revenue</t>
  </si>
  <si>
    <t>• Increase Customer Charge from $18.00 to $20.00
• Increase Demand from $6.00 to $6.50
• Uniform % Blocks</t>
  </si>
  <si>
    <t>• Minimum Demand remains at $500/month
• Increase Demand from $6.00 to $6.50
• Uniform % Blocks</t>
  </si>
  <si>
    <t>• Increase Customer Charge from $18.00 to $20.00
• Uniform % Blocks</t>
  </si>
  <si>
    <t>• Uniform Percentage Increase
• Street Light Methodology PDE-1T pp. 14-16 adopted</t>
  </si>
  <si>
    <t>ERM rate adjustment trigger will remain at $30 million, as approved in Docket UE-120436.</t>
  </si>
  <si>
    <t>Retail Revenue Credit /Load Change Adjustment Rate</t>
  </si>
  <si>
    <t>Renamed Retail Revenue Adjustment.  Methodology will stay the same as approved in Docket UE-140188.</t>
  </si>
  <si>
    <t>Uniform percentage basis to the three energy block rates; however, the increase to the third energy block will be adjusted, so that the largest customer served on Schedule 25 receives the same percentage increase as the overall revenue increase in this case.  The demand charge for the first 3,000 kVa will remain $21,000/month, and variable demand charge will remain at $6.00 per kVa.</t>
  </si>
  <si>
    <t>Equal Percentage of Margin</t>
  </si>
  <si>
    <t>• Basic Charge remains at $9.00/month
• Uniform percentage to Blocks 1 and 2</t>
  </si>
  <si>
    <t>• Increase Minimum Demand from $500 to $525
• Remaining to blocks on uniform percentage basis</t>
  </si>
  <si>
    <t>48.0% Equity</t>
  </si>
  <si>
    <t>Variable based on Cost of Service Study results.</t>
  </si>
  <si>
    <t>• No Change in Basic Charge ($8.50/month)
• Uniform ¢ increase to Blocks</t>
  </si>
  <si>
    <t>• Minimum Demand remains at $21000/month
• Increase Demand from $6.00 to $6.50/kVA
• Uniform % Blocks</t>
  </si>
  <si>
    <t>• Minimum Demand remains at $500/month
• Increase Demand from $6.00 to $6.50/kW
• Uniform % Blocks</t>
  </si>
  <si>
    <t>• Increase Customer Charge from $18.00 to $20.00
• Increase Demand from $6.00 to $6.50/kW
• Uniform % Blocks</t>
  </si>
  <si>
    <t>• Uniform Percentage Increase
• Street Light Methodology PDE-1T pp. 14-16</t>
  </si>
  <si>
    <t>Colstrip and CS2 O&amp;M Expense</t>
  </si>
  <si>
    <t>• Renamed LCAR. 
• Proposed to be the Average Wholesale Market Price of Energy.</t>
  </si>
  <si>
    <t>Annual Rate Adjustment starting July 1, 2016</t>
  </si>
  <si>
    <t>40% Movement towards Unity</t>
  </si>
  <si>
    <t>• Basic Charge to $12.00/month
• Uniform percentage to Blocks 1 and 2</t>
  </si>
  <si>
    <t>• Increase Basic Charge to $14/month
• Uniform ¢ increase to Blocks</t>
  </si>
  <si>
    <t>Ten-year amortization of net gains realized from the sale of real property disposed of between 2005 and September 30, 2014.</t>
  </si>
  <si>
    <t>FIT/DFIT Expense</t>
  </si>
  <si>
    <t>Adjusts the FIT and DFIT calculated at 35% within Results of Operations by removing the effect of certain Schedule M items and reflecting the proper level of deferred tax expense for the test period.</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</si>
  <si>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</si>
  <si>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Reflects changes to reflect an annualized 2014 level of allocated executive officer salaries.</t>
  </si>
  <si>
    <t>Reflects 2016 capital additions  together with the associated A/D and ADFIT at a 2016 AMA basis.</t>
  </si>
  <si>
    <t>Includes the amortization expense associated with a proposed two-year amortization of the deferred natural gas revenue requirement amount associated with the Company’s Project Compass Customer Information System (CIS) for calendar year 2015 (deferral approved in Docket No. UG-140189) .</t>
  </si>
  <si>
    <t xml:space="preserve">(October through December) 2014, 2015 and 2016 capital additions were reviewed for any O&amp;M offsets that were expected in the 2016 rate period.  </t>
  </si>
  <si>
    <t>Pro Forma Power Supply (1)</t>
  </si>
  <si>
    <t>Pro Forma Major Maint-Hydro Thermal, Other (1)</t>
  </si>
  <si>
    <t xml:space="preserve">Reduces rate base to reflect the impact of expected tax deductions to be included in the Company's 2014 federal tax return to be filed in 2015.   </t>
  </si>
  <si>
    <t xml:space="preserve">Reduces DFIT rate base balance to reflect the impact of expected tax deductions to be included in the Company's 2014 federal income tax return to be filed in 2015.   </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</si>
  <si>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Lancaster Amortization, Customer Advances and Customer Deposits).</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</si>
  <si>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</si>
  <si>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</si>
  <si>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</si>
  <si>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</si>
  <si>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Reflects  changes to test period union and non-union wages and salaries to reflect increases through 2016.</t>
  </si>
  <si>
    <t>Revenue repricing of the 2015 authorized rates approved in Docket No. UE-140188.</t>
  </si>
  <si>
    <t xml:space="preserve">Reflects a three-year amortization of the deferred costs related to improving dissolved oxygen levels in Lake Spokane as approved in Docket No. UE-140188.   </t>
  </si>
  <si>
    <t>Includes for regulatory purposes, the regulatory asset and amortization expense related to the transfer of the net book value of the existing Washington electric meters from electric distribution plant to a regulatory asset.  The Company is proposing to amortize this regulatory asset balance over a ten-year period, starting in January of 2016.</t>
  </si>
  <si>
    <t xml:space="preserve">2014 (October through December), 2015 and 2016 capital additions were reviewed for any O&amp;M offsets that were expected in the 2016 rate period.  </t>
  </si>
  <si>
    <t>Per Settlement Agreement Section  III. 5. b. iv. O&amp;M costs related to Coyote Springs 2 and Colstrip were removed from base Power Supply costs.  The effect of this adjustment reduced power supply expense by approximately $3.6 million (WA basis).  The revenue requirement related to these costs will be addressed during the remainder of the case. (Expense amount included above in major maintenance adjustment 3.10.)</t>
  </si>
  <si>
    <t>Effects of Partial Settlement
(See Multiparty Settlement Stipulation Filed May 1, 2015)</t>
  </si>
  <si>
    <t>PARTIAL SETTLEMENT OF ISSUES
See Multiparty Settlement Stipulation filed May 1, 2015</t>
  </si>
  <si>
    <t>Revenue Requirement*</t>
  </si>
  <si>
    <t>* Partial Settlement Revenue Requirement reflects agreed-upon Cost of Capital.</t>
  </si>
  <si>
    <t>Long Term Incentive Plan Expense</t>
  </si>
  <si>
    <t>This adjustment removes the LTIP expenses that remain in the test year.</t>
  </si>
  <si>
    <t>PC-E3.13</t>
  </si>
  <si>
    <t>PC-E2.18</t>
  </si>
  <si>
    <t>Updated Repairs Tax Deduction</t>
  </si>
  <si>
    <t>PC-E4.01</t>
  </si>
  <si>
    <t>Major Capital Additions</t>
  </si>
  <si>
    <t>Reflects major capital additions placed into service after the September 30, 2014 Test Year End</t>
  </si>
  <si>
    <t>PUBLIC COUNSEL (A)</t>
  </si>
  <si>
    <t>PC-G3.07</t>
  </si>
  <si>
    <t>Actual September 2014 EOP</t>
  </si>
  <si>
    <t>Reflects Plant in Service at actual September 2014 EOP balances</t>
  </si>
  <si>
    <t>PC-G3.08</t>
  </si>
  <si>
    <t>Reflects Company update/revision to the Repairs Tax Deduction book after the test year.</t>
  </si>
  <si>
    <t>PC-G4.01</t>
  </si>
  <si>
    <t>LIRAP Funding Proposal</t>
  </si>
  <si>
    <t>Joint proposal with The Energy Project; 5-year funding plan that increases funding each year by an amount that is equal to twice the percentage of the final residential bill impact to customers resulting from the rate case, or 10 percent of the previous year’s LIRAP budget, whichever is greater.</t>
  </si>
  <si>
    <t xml:space="preserve"> </t>
  </si>
  <si>
    <t>WA CS2 &amp; Colstrip O&amp;M</t>
  </si>
  <si>
    <t>Reflects the incremental expenses associated with Coyote Springs 2 &amp; Colstrip. Previously included under 3.10. See: JLB-1T.</t>
  </si>
  <si>
    <t>Establishes a five-year funding plan that increases the total LIRAP budget by $475,000 per year for five years, or by twice the percentage increase of the residential revenue requirement, whichever is greater.  The revenue is allocated 65.07% to electric and 34.93% natural gas.</t>
  </si>
  <si>
    <t>PC-G2.15/Staff 2.15</t>
  </si>
  <si>
    <t>Joint proposal with Public Counsel; 5-year funding plan that increases funding each year by an amount that is equal to twice the percentage of the final residential bill impact to customers resulting from the rate case, or 10 percent of the previous year’s LIRAP budget, whichever is greater.</t>
  </si>
  <si>
    <t>Staff's adjustment seperates Coyote Springs 2 and Colstrip O&amp;M Costs from adjustment 3.10 and includes them as a separate adjustment 3.13</t>
  </si>
  <si>
    <t>Reject: ($28,326) from proposed increase</t>
  </si>
  <si>
    <t>Reject: ($15,475)</t>
  </si>
  <si>
    <t xml:space="preserve">Reject:   ($4,037) </t>
  </si>
  <si>
    <t xml:space="preserve">Reject:   ($500) </t>
  </si>
  <si>
    <t xml:space="preserve">Reject:   ($3,415) </t>
  </si>
  <si>
    <t xml:space="preserve">Reject:   ($1,995) </t>
  </si>
  <si>
    <t xml:space="preserve">Reject:   $4,528 </t>
  </si>
  <si>
    <t xml:space="preserve">Reject:   $(4,202) </t>
  </si>
  <si>
    <t xml:space="preserve">Reject:   $(2,486) </t>
  </si>
  <si>
    <t>Corporate Jet</t>
  </si>
  <si>
    <t>Based on the $1.8 million corporate jet cost included in the Company’s overall results, this adjustment represents the difference between the Company's costs and what ICNU finds to be prudent</t>
  </si>
  <si>
    <t>August 20, 2015</t>
  </si>
  <si>
    <t>AUGUST 20, 2015</t>
  </si>
  <si>
    <t>* Partial Settlement Revenue Requirement reflects agreed-upon Cost of Capital, Power Supply adjustments, and removal of Pro Forma Major Maintenance Colstrip and CS2 incremental expenses from Pro Forma Power Supply (3.00).</t>
  </si>
  <si>
    <t>(A)  Public Counsel Column includes positions for which Public Counsel is Neutral in its Direct Testimony.  For items that parties are neutral in direct, parties may adopt, support, or oppose other parties' positions and develop a recommendation in later stages of this proceeding, including on brief.  This issues list does not include positions that may be taken in rebuttal or cross-answering testimony.</t>
  </si>
  <si>
    <t>Advanced Metering Infrastructure Proposal</t>
  </si>
  <si>
    <t>Joint proposal with The Energy Project.  Decline to approve AMI proposal at this time because expenses have not been fully developed, costs are not known and measurable, the project is not used and useful, benefits have not been proven, and the project has not been shown to be prudent or cost effective.</t>
  </si>
  <si>
    <t>Joint proposal with Public Counsel.  Decline to approve AMI proposal at this time because expenses have not been fully developed, costs are not known and measurable, the project is not used and useful, benefits have not been proven, and the project has not been shown to be prudent or cost effective.</t>
  </si>
</sst>
</file>

<file path=xl/styles.xml><?xml version="1.0" encoding="utf-8"?>
<styleSheet xmlns="http://schemas.openxmlformats.org/spreadsheetml/2006/main">
  <numFmts count="5">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s>
  <fonts count="12">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2"/>
      <name val="Calibri"/>
      <family val="2"/>
      <scheme val="minor"/>
    </font>
    <font>
      <sz val="12"/>
      <color theme="1"/>
      <name val="Calibri"/>
      <family val="2"/>
    </font>
  </fonts>
  <fills count="3">
    <fill>
      <patternFill patternType="none"/>
    </fill>
    <fill>
      <patternFill patternType="gray125"/>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8" fillId="2" borderId="0"/>
    <xf numFmtId="43" fontId="9" fillId="0" borderId="0" applyFont="0" applyFill="0" applyBorder="0" applyAlignment="0" applyProtection="0"/>
  </cellStyleXfs>
  <cellXfs count="115">
    <xf numFmtId="0" fontId="0" fillId="0" borderId="0" xfId="0"/>
    <xf numFmtId="0" fontId="2" fillId="0" borderId="1" xfId="0" applyFont="1" applyFill="1" applyBorder="1" applyAlignment="1">
      <alignment horizontal="center" vertical="center"/>
    </xf>
    <xf numFmtId="10" fontId="3" fillId="0" borderId="2" xfId="0" applyNumberFormat="1" applyFont="1" applyFill="1" applyBorder="1" applyAlignment="1">
      <alignment horizontal="left" vertical="center"/>
    </xf>
    <xf numFmtId="10" fontId="3" fillId="0" borderId="1" xfId="0" applyNumberFormat="1" applyFont="1" applyFill="1" applyBorder="1" applyAlignment="1">
      <alignment horizontal="left" vertical="center"/>
    </xf>
    <xf numFmtId="0" fontId="2" fillId="0" borderId="3" xfId="0" applyFont="1" applyFill="1" applyBorder="1" applyAlignment="1">
      <alignment vertical="center"/>
    </xf>
    <xf numFmtId="10"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left" vertical="center" wrapText="1"/>
    </xf>
    <xf numFmtId="43" fontId="3" fillId="0" borderId="1" xfId="0" applyNumberFormat="1" applyFont="1" applyFill="1" applyBorder="1" applyAlignment="1">
      <alignment vertical="center" wrapText="1"/>
    </xf>
    <xf numFmtId="43" fontId="3" fillId="0" borderId="1" xfId="2" applyFont="1" applyFill="1" applyBorder="1" applyAlignment="1">
      <alignment horizontal="center" vertical="center"/>
    </xf>
    <xf numFmtId="0" fontId="3" fillId="0" borderId="1" xfId="0" applyFont="1" applyFill="1" applyBorder="1" applyAlignment="1">
      <alignment horizontal="left"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5" fontId="3" fillId="0" borderId="6" xfId="0" applyNumberFormat="1" applyFont="1" applyFill="1" applyBorder="1" applyAlignment="1">
      <alignment horizontal="center" vertical="center"/>
    </xf>
    <xf numFmtId="0" fontId="2" fillId="0" borderId="0" xfId="0" applyFont="1" applyFill="1" applyAlignment="1">
      <alignment horizontal="center" vertical="center"/>
    </xf>
    <xf numFmtId="3" fontId="3" fillId="0" borderId="1" xfId="0" applyNumberFormat="1" applyFont="1" applyFill="1" applyBorder="1" applyAlignment="1">
      <alignment vertical="center"/>
    </xf>
    <xf numFmtId="0" fontId="3" fillId="0" borderId="2" xfId="0" applyFont="1" applyFill="1" applyBorder="1" applyAlignment="1">
      <alignment vertical="center" wrapText="1"/>
    </xf>
    <xf numFmtId="10" fontId="3" fillId="0" borderId="4" xfId="0" applyNumberFormat="1" applyFont="1" applyFill="1" applyBorder="1" applyAlignment="1">
      <alignment horizontal="center" vertical="center"/>
    </xf>
    <xf numFmtId="10"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3" fontId="4" fillId="0" borderId="1" xfId="2" applyFont="1" applyFill="1" applyBorder="1" applyAlignment="1">
      <alignment horizontal="center" vertical="center"/>
    </xf>
    <xf numFmtId="5" fontId="2" fillId="0" borderId="1" xfId="0" applyNumberFormat="1" applyFont="1" applyFill="1" applyBorder="1" applyAlignment="1">
      <alignment horizontal="center" vertical="center"/>
    </xf>
    <xf numFmtId="0" fontId="3" fillId="0" borderId="0" xfId="0" applyFont="1" applyFill="1" applyAlignment="1">
      <alignment vertical="center"/>
    </xf>
    <xf numFmtId="5" fontId="3" fillId="0" borderId="2"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horizontal="left" vertical="center" wrapText="1"/>
    </xf>
    <xf numFmtId="0" fontId="2" fillId="0" borderId="7" xfId="0" applyFont="1" applyFill="1" applyBorder="1" applyAlignment="1">
      <alignment horizontal="center" vertical="center"/>
    </xf>
    <xf numFmtId="10" fontId="3" fillId="0" borderId="8" xfId="0" applyNumberFormat="1" applyFont="1" applyFill="1" applyBorder="1" applyAlignment="1">
      <alignment horizontal="left" vertical="center"/>
    </xf>
    <xf numFmtId="10" fontId="3" fillId="0" borderId="1" xfId="0" applyNumberFormat="1" applyFont="1" applyFill="1" applyBorder="1" applyAlignment="1">
      <alignment horizontal="center" vertical="center"/>
    </xf>
    <xf numFmtId="6" fontId="3" fillId="0" borderId="1" xfId="0" applyNumberFormat="1" applyFont="1" applyFill="1" applyBorder="1" applyAlignment="1">
      <alignment horizontal="center" vertical="center"/>
    </xf>
    <xf numFmtId="6" fontId="3"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0" fontId="3" fillId="0" borderId="2" xfId="0" applyNumberFormat="1" applyFont="1" applyFill="1" applyBorder="1" applyAlignment="1">
      <alignment horizontal="left" vertical="center" wrapText="1"/>
    </xf>
    <xf numFmtId="10" fontId="3"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43" fontId="3" fillId="0" borderId="0" xfId="2" applyFont="1" applyFill="1" applyAlignment="1">
      <alignment vertical="center"/>
    </xf>
    <xf numFmtId="43" fontId="2" fillId="0" borderId="1" xfId="2" applyFont="1" applyFill="1" applyBorder="1" applyAlignment="1">
      <alignment horizontal="center" vertical="center"/>
    </xf>
    <xf numFmtId="0" fontId="2" fillId="0" borderId="1" xfId="0" applyFont="1" applyFill="1" applyBorder="1" applyAlignment="1">
      <alignment horizontal="center" vertical="center" wrapText="1"/>
    </xf>
    <xf numFmtId="44" fontId="2" fillId="0" borderId="1" xfId="3"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vertical="center" wrapText="1"/>
    </xf>
    <xf numFmtId="164" fontId="2" fillId="0" borderId="1" xfId="3" applyNumberFormat="1" applyFont="1" applyFill="1" applyBorder="1" applyAlignment="1">
      <alignment vertical="center"/>
    </xf>
    <xf numFmtId="3" fontId="2" fillId="0" borderId="2" xfId="0" applyNumberFormat="1" applyFont="1" applyFill="1" applyBorder="1" applyAlignment="1">
      <alignment vertical="center"/>
    </xf>
    <xf numFmtId="3" fontId="2" fillId="0" borderId="4" xfId="0" applyNumberFormat="1" applyFont="1" applyFill="1" applyBorder="1" applyAlignment="1">
      <alignment vertical="center" wrapText="1"/>
    </xf>
    <xf numFmtId="164" fontId="2" fillId="0" borderId="4" xfId="3" applyNumberFormat="1" applyFont="1" applyFill="1" applyBorder="1" applyAlignment="1">
      <alignment vertical="center"/>
    </xf>
    <xf numFmtId="164" fontId="2" fillId="0" borderId="3" xfId="3" applyNumberFormat="1" applyFont="1" applyFill="1" applyBorder="1" applyAlignment="1">
      <alignment vertical="center"/>
    </xf>
    <xf numFmtId="3" fontId="2" fillId="0" borderId="2" xfId="0" applyNumberFormat="1" applyFont="1" applyFill="1" applyBorder="1" applyAlignment="1">
      <alignment vertical="center" wrapText="1"/>
    </xf>
    <xf numFmtId="3" fontId="11" fillId="0" borderId="4" xfId="0" applyNumberFormat="1" applyFont="1" applyFill="1" applyBorder="1" applyAlignment="1">
      <alignment vertical="center" wrapText="1"/>
    </xf>
    <xf numFmtId="164" fontId="3" fillId="0" borderId="1" xfId="3" applyNumberFormat="1"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43" fontId="3" fillId="0" borderId="1" xfId="2" applyNumberFormat="1" applyFont="1" applyFill="1" applyBorder="1" applyAlignment="1">
      <alignment horizontal="center" vertical="center"/>
    </xf>
    <xf numFmtId="5" fontId="2" fillId="0" borderId="5" xfId="0" applyNumberFormat="1" applyFont="1" applyFill="1" applyBorder="1" applyAlignment="1">
      <alignment horizontal="center" vertical="center"/>
    </xf>
    <xf numFmtId="6" fontId="2" fillId="0" borderId="1" xfId="0" applyNumberFormat="1" applyFont="1" applyFill="1" applyBorder="1" applyAlignment="1">
      <alignment vertical="center"/>
    </xf>
    <xf numFmtId="43" fontId="3" fillId="0" borderId="2" xfId="2" applyFont="1" applyFill="1" applyBorder="1" applyAlignment="1">
      <alignment horizontal="center" vertical="center"/>
    </xf>
    <xf numFmtId="43" fontId="3" fillId="0" borderId="8" xfId="2" applyFont="1" applyFill="1" applyBorder="1" applyAlignment="1">
      <alignment horizontal="center" vertical="center"/>
    </xf>
    <xf numFmtId="3" fontId="3" fillId="0" borderId="7" xfId="0" applyNumberFormat="1" applyFont="1" applyFill="1" applyBorder="1" applyAlignment="1">
      <alignment vertical="center" wrapText="1"/>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0" fontId="3" fillId="0" borderId="2" xfId="0" applyNumberFormat="1" applyFont="1" applyFill="1" applyBorder="1" applyAlignment="1">
      <alignment horizontal="left" vertical="center" wrapText="1"/>
    </xf>
    <xf numFmtId="10" fontId="3" fillId="0" borderId="3"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10" fontId="3" fillId="0" borderId="1" xfId="1" applyNumberFormat="1"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5" fontId="2" fillId="0" borderId="2" xfId="0" applyNumberFormat="1" applyFont="1" applyFill="1" applyBorder="1" applyAlignment="1">
      <alignment horizontal="center" vertical="center"/>
    </xf>
    <xf numFmtId="5" fontId="2" fillId="0" borderId="3" xfId="0" applyNumberFormat="1"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5" fontId="3" fillId="0" borderId="2" xfId="0" applyNumberFormat="1" applyFont="1" applyFill="1" applyBorder="1" applyAlignment="1">
      <alignment vertical="center" wrapText="1"/>
    </xf>
    <xf numFmtId="5" fontId="3" fillId="0" borderId="3" xfId="0" applyNumberFormat="1" applyFont="1" applyFill="1" applyBorder="1" applyAlignment="1">
      <alignment vertical="center" wrapText="1"/>
    </xf>
    <xf numFmtId="6" fontId="3" fillId="0" borderId="2" xfId="0" applyNumberFormat="1" applyFont="1" applyFill="1" applyBorder="1" applyAlignment="1">
      <alignment horizontal="center" vertical="center" wrapText="1"/>
    </xf>
    <xf numFmtId="6"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43" fontId="10" fillId="0" borderId="2" xfId="2" applyFont="1" applyFill="1" applyBorder="1" applyAlignment="1">
      <alignment horizontal="center" vertical="center" wrapText="1"/>
    </xf>
    <xf numFmtId="43" fontId="10" fillId="0" borderId="4" xfId="2" applyFont="1" applyFill="1" applyBorder="1" applyAlignment="1">
      <alignment horizontal="center" vertical="center"/>
    </xf>
    <xf numFmtId="43" fontId="10" fillId="0" borderId="3" xfId="2" applyFont="1" applyFill="1" applyBorder="1" applyAlignment="1">
      <alignment horizontal="center" vertical="center"/>
    </xf>
    <xf numFmtId="10"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0" fontId="3" fillId="0" borderId="8"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5" fontId="3" fillId="0" borderId="4" xfId="0" applyNumberFormat="1" applyFont="1" applyFill="1" applyBorder="1" applyAlignment="1">
      <alignment horizontal="center" vertical="center"/>
    </xf>
    <xf numFmtId="0" fontId="3" fillId="0" borderId="0" xfId="0" quotePrefix="1" applyFont="1" applyFill="1" applyAlignment="1">
      <alignment horizontal="left" vertical="top" wrapText="1"/>
    </xf>
  </cellXfs>
  <cellStyles count="18">
    <cellStyle name="Comma" xfId="2" builtinId="3"/>
    <cellStyle name="Comma 2" xfId="17"/>
    <cellStyle name="Comma 3" xfId="5"/>
    <cellStyle name="Currency" xfId="3" builtinId="4"/>
    <cellStyle name="Currency 2" xfId="7"/>
    <cellStyle name="Currency 3" xfId="6"/>
    <cellStyle name="Followed Hyperlink" xfId="8" builtinId="9" customBuiltin="1"/>
    <cellStyle name="Hyperlink" xfId="9" builtinId="8" customBuiltin="1"/>
    <cellStyle name="Manual-Input" xfId="16"/>
    <cellStyle name="Normal" xfId="0" builtinId="0"/>
    <cellStyle name="Normal 2" xfId="15"/>
    <cellStyle name="Normal 2 2" xfId="10"/>
    <cellStyle name="Normal 2 3" xfId="11"/>
    <cellStyle name="Normal 3" xfId="4"/>
    <cellStyle name="Normal 6" xfId="12"/>
    <cellStyle name="Percent" xfId="1" builtinId="5"/>
    <cellStyle name="Percent 2" xfId="14"/>
    <cellStyle name="Percent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85"/>
  <sheetViews>
    <sheetView tabSelected="1" zoomScale="70" zoomScaleNormal="70" workbookViewId="0"/>
  </sheetViews>
  <sheetFormatPr defaultColWidth="9.140625" defaultRowHeight="15.75"/>
  <cols>
    <col min="1" max="1" width="4.5703125" style="23" customWidth="1"/>
    <col min="2" max="2" width="11.7109375" style="44" customWidth="1"/>
    <col min="3" max="3" width="43.5703125" style="23" customWidth="1"/>
    <col min="4" max="4" width="59" style="58" customWidth="1"/>
    <col min="5" max="8" width="19.7109375" style="59" customWidth="1"/>
    <col min="9" max="9" width="11.85546875" style="59" customWidth="1"/>
    <col min="10" max="10" width="13.7109375" style="59" customWidth="1"/>
    <col min="11" max="11" width="11.85546875" style="23" customWidth="1"/>
    <col min="12" max="12" width="13.85546875" style="23" bestFit="1" customWidth="1"/>
    <col min="13" max="14" width="11.85546875" style="23" customWidth="1"/>
    <col min="15" max="16" width="9.42578125" style="23" customWidth="1"/>
    <col min="17" max="18" width="11.85546875" style="23" customWidth="1"/>
    <col min="19" max="16384" width="9.140625" style="23"/>
  </cols>
  <sheetData>
    <row r="1" spans="1:18">
      <c r="C1" s="82" t="s">
        <v>117</v>
      </c>
      <c r="D1" s="82"/>
      <c r="E1" s="82"/>
      <c r="F1" s="82"/>
      <c r="G1" s="82"/>
      <c r="H1" s="82"/>
      <c r="I1" s="82"/>
      <c r="J1" s="82"/>
      <c r="K1" s="82"/>
      <c r="L1" s="82"/>
      <c r="M1" s="82"/>
      <c r="N1" s="82"/>
      <c r="O1" s="82"/>
      <c r="P1" s="82"/>
      <c r="Q1" s="82"/>
      <c r="R1" s="82"/>
    </row>
    <row r="2" spans="1:18">
      <c r="C2" s="82" t="s">
        <v>37</v>
      </c>
      <c r="D2" s="82"/>
      <c r="E2" s="82"/>
      <c r="F2" s="82"/>
      <c r="G2" s="82"/>
      <c r="H2" s="82"/>
      <c r="I2" s="82"/>
      <c r="J2" s="82"/>
      <c r="K2" s="82"/>
      <c r="L2" s="82"/>
      <c r="M2" s="82"/>
      <c r="N2" s="82"/>
      <c r="O2" s="82"/>
      <c r="P2" s="82"/>
      <c r="Q2" s="82"/>
      <c r="R2" s="82"/>
    </row>
    <row r="3" spans="1:18">
      <c r="C3" s="83" t="s">
        <v>206</v>
      </c>
      <c r="D3" s="83"/>
      <c r="E3" s="83"/>
      <c r="F3" s="83"/>
      <c r="G3" s="83"/>
      <c r="H3" s="83"/>
      <c r="I3" s="83"/>
      <c r="J3" s="83"/>
      <c r="K3" s="82"/>
      <c r="L3" s="82"/>
      <c r="M3" s="82"/>
      <c r="N3" s="82"/>
      <c r="O3" s="82"/>
      <c r="P3" s="82"/>
      <c r="Q3" s="82"/>
      <c r="R3" s="82"/>
    </row>
    <row r="5" spans="1:18" s="1" customFormat="1" ht="50.25" customHeight="1">
      <c r="B5" s="45" t="s">
        <v>50</v>
      </c>
      <c r="C5" s="1" t="s">
        <v>0</v>
      </c>
      <c r="D5" s="46" t="s">
        <v>52</v>
      </c>
      <c r="E5" s="72" t="s">
        <v>40</v>
      </c>
      <c r="F5" s="72"/>
      <c r="G5" s="84" t="s">
        <v>167</v>
      </c>
      <c r="H5" s="74"/>
      <c r="I5" s="73" t="s">
        <v>1</v>
      </c>
      <c r="J5" s="74"/>
      <c r="K5" s="72" t="s">
        <v>179</v>
      </c>
      <c r="L5" s="72"/>
      <c r="M5" s="72" t="s">
        <v>3</v>
      </c>
      <c r="N5" s="72"/>
      <c r="O5" s="72" t="s">
        <v>4</v>
      </c>
      <c r="P5" s="72"/>
      <c r="Q5" s="72" t="s">
        <v>5</v>
      </c>
      <c r="R5" s="72"/>
    </row>
    <row r="6" spans="1:18" s="1" customFormat="1">
      <c r="B6" s="45" t="s">
        <v>47</v>
      </c>
      <c r="D6" s="46"/>
      <c r="E6" s="1" t="s">
        <v>48</v>
      </c>
      <c r="F6" s="1" t="s">
        <v>49</v>
      </c>
      <c r="G6" s="1" t="s">
        <v>48</v>
      </c>
      <c r="H6" s="1" t="s">
        <v>49</v>
      </c>
      <c r="I6" s="1" t="s">
        <v>48</v>
      </c>
      <c r="J6" s="1" t="s">
        <v>49</v>
      </c>
      <c r="K6" s="1" t="s">
        <v>48</v>
      </c>
      <c r="L6" s="1" t="s">
        <v>49</v>
      </c>
      <c r="M6" s="1" t="s">
        <v>48</v>
      </c>
      <c r="N6" s="1" t="s">
        <v>49</v>
      </c>
      <c r="O6" s="1" t="s">
        <v>48</v>
      </c>
      <c r="P6" s="1" t="s">
        <v>49</v>
      </c>
      <c r="Q6" s="1" t="s">
        <v>48</v>
      </c>
      <c r="R6" s="1" t="s">
        <v>49</v>
      </c>
    </row>
    <row r="7" spans="1:18" s="1" customFormat="1">
      <c r="B7" s="45"/>
      <c r="D7" s="46"/>
      <c r="E7" s="73" t="s">
        <v>69</v>
      </c>
      <c r="F7" s="74"/>
      <c r="G7" s="73" t="s">
        <v>69</v>
      </c>
      <c r="H7" s="74"/>
      <c r="I7" s="73" t="s">
        <v>69</v>
      </c>
      <c r="J7" s="74"/>
      <c r="K7" s="73" t="s">
        <v>69</v>
      </c>
      <c r="L7" s="74"/>
      <c r="M7" s="73" t="s">
        <v>69</v>
      </c>
      <c r="N7" s="74"/>
      <c r="O7" s="73" t="s">
        <v>69</v>
      </c>
      <c r="P7" s="74"/>
      <c r="Q7" s="73" t="s">
        <v>69</v>
      </c>
      <c r="R7" s="74"/>
    </row>
    <row r="8" spans="1:18" s="1" customFormat="1">
      <c r="A8" s="73" t="s">
        <v>56</v>
      </c>
      <c r="B8" s="85"/>
      <c r="C8" s="85"/>
      <c r="D8" s="85"/>
      <c r="E8" s="85"/>
      <c r="F8" s="74"/>
      <c r="G8" s="39"/>
      <c r="H8" s="39"/>
    </row>
    <row r="9" spans="1:18" s="1" customFormat="1">
      <c r="A9" s="1">
        <v>1</v>
      </c>
      <c r="B9" s="45"/>
      <c r="D9" s="46"/>
    </row>
    <row r="10" spans="1:18" s="1" customFormat="1" ht="78.75">
      <c r="A10" s="1">
        <f>A9+1</f>
        <v>2</v>
      </c>
      <c r="B10" s="45"/>
      <c r="C10" s="11" t="s">
        <v>57</v>
      </c>
      <c r="D10" s="46"/>
      <c r="E10" s="12">
        <v>33229</v>
      </c>
      <c r="F10" s="12">
        <v>1464296</v>
      </c>
      <c r="G10" s="12">
        <v>16851</v>
      </c>
      <c r="H10" s="12">
        <v>1464296</v>
      </c>
      <c r="I10" s="12">
        <v>-6209</v>
      </c>
      <c r="J10" s="12">
        <v>1362276</v>
      </c>
      <c r="K10" s="12">
        <f>-29680</f>
        <v>-29680</v>
      </c>
      <c r="L10" s="12">
        <v>1301385</v>
      </c>
      <c r="M10" s="33" t="s">
        <v>195</v>
      </c>
    </row>
    <row r="11" spans="1:18" s="1" customFormat="1">
      <c r="A11" s="1">
        <v>3</v>
      </c>
      <c r="B11" s="45"/>
      <c r="D11" s="46"/>
      <c r="E11" s="12"/>
      <c r="F11" s="12"/>
      <c r="G11" s="12"/>
      <c r="H11" s="12"/>
      <c r="I11" s="12"/>
      <c r="J11" s="12"/>
      <c r="K11" s="12"/>
      <c r="L11" s="12"/>
    </row>
    <row r="12" spans="1:18" s="1" customFormat="1">
      <c r="A12" s="73" t="s">
        <v>53</v>
      </c>
      <c r="B12" s="85"/>
      <c r="C12" s="85"/>
      <c r="D12" s="85"/>
      <c r="E12" s="85"/>
      <c r="F12" s="74"/>
      <c r="G12" s="37"/>
      <c r="H12" s="37"/>
      <c r="I12" s="37"/>
      <c r="J12" s="37"/>
      <c r="K12" s="37"/>
      <c r="L12" s="37"/>
    </row>
    <row r="13" spans="1:18" s="13" customFormat="1" ht="63">
      <c r="A13" s="1">
        <v>4</v>
      </c>
      <c r="B13" s="10">
        <v>1</v>
      </c>
      <c r="C13" s="11" t="s">
        <v>70</v>
      </c>
      <c r="D13" s="6" t="s">
        <v>107</v>
      </c>
      <c r="E13" s="12">
        <v>-14434.999999999995</v>
      </c>
      <c r="F13" s="12">
        <v>1260500</v>
      </c>
      <c r="G13" s="12">
        <v>-17891</v>
      </c>
      <c r="H13" s="12">
        <v>1260500</v>
      </c>
      <c r="I13" s="12">
        <v>-17891</v>
      </c>
      <c r="J13" s="12">
        <v>1260500</v>
      </c>
      <c r="K13" s="12">
        <v>-17891</v>
      </c>
      <c r="L13" s="12">
        <v>1260500</v>
      </c>
      <c r="M13" s="33" t="s">
        <v>196</v>
      </c>
    </row>
    <row r="14" spans="1:18" s="13" customFormat="1" ht="47.25">
      <c r="A14" s="1">
        <f>1+A13</f>
        <v>5</v>
      </c>
      <c r="B14" s="10">
        <v>1.01</v>
      </c>
      <c r="C14" s="11" t="s">
        <v>8</v>
      </c>
      <c r="D14" s="6" t="s">
        <v>155</v>
      </c>
      <c r="E14" s="12">
        <v>-631.09037903225806</v>
      </c>
      <c r="F14" s="12">
        <v>-6009</v>
      </c>
      <c r="G14" s="12">
        <v>-616</v>
      </c>
      <c r="H14" s="12">
        <v>-6009</v>
      </c>
      <c r="I14" s="12">
        <v>-616</v>
      </c>
      <c r="J14" s="12">
        <v>-6009</v>
      </c>
      <c r="K14" s="12">
        <v>-616</v>
      </c>
      <c r="L14" s="12">
        <v>-6009</v>
      </c>
    </row>
    <row r="15" spans="1:18" s="13" customFormat="1" ht="110.25">
      <c r="A15" s="1">
        <f t="shared" ref="A15:A83" si="0">1+A14</f>
        <v>6</v>
      </c>
      <c r="B15" s="10">
        <v>1.02</v>
      </c>
      <c r="C15" s="11" t="s">
        <v>41</v>
      </c>
      <c r="D15" s="6" t="s">
        <v>156</v>
      </c>
      <c r="E15" s="12">
        <v>-1879.9772338709677</v>
      </c>
      <c r="F15" s="12">
        <v>-7399</v>
      </c>
      <c r="G15" s="12">
        <v>-1861</v>
      </c>
      <c r="H15" s="12">
        <v>-7399</v>
      </c>
      <c r="I15" s="12">
        <v>-1861</v>
      </c>
      <c r="J15" s="12">
        <v>-7399</v>
      </c>
      <c r="K15" s="12">
        <v>-1861</v>
      </c>
      <c r="L15" s="12">
        <v>-7399</v>
      </c>
    </row>
    <row r="16" spans="1:18" s="13" customFormat="1" ht="78.75">
      <c r="A16" s="1">
        <f t="shared" si="0"/>
        <v>7</v>
      </c>
      <c r="B16" s="10">
        <v>1.03</v>
      </c>
      <c r="C16" s="11" t="s">
        <v>9</v>
      </c>
      <c r="D16" s="6" t="s">
        <v>157</v>
      </c>
      <c r="E16" s="12">
        <v>2174.3158790322582</v>
      </c>
      <c r="F16" s="12">
        <v>20703</v>
      </c>
      <c r="G16" s="12">
        <v>2121</v>
      </c>
      <c r="H16" s="12">
        <v>20703</v>
      </c>
      <c r="I16" s="12">
        <v>2121</v>
      </c>
      <c r="J16" s="12">
        <v>20703</v>
      </c>
      <c r="K16" s="12">
        <v>2121</v>
      </c>
      <c r="L16" s="12">
        <v>20703</v>
      </c>
    </row>
    <row r="17" spans="1:12" s="13" customFormat="1" ht="31.5">
      <c r="A17" s="1">
        <f t="shared" si="0"/>
        <v>8</v>
      </c>
      <c r="B17" s="10">
        <v>2.0099999999999998</v>
      </c>
      <c r="C17" s="11" t="s">
        <v>71</v>
      </c>
      <c r="D17" s="6" t="s">
        <v>58</v>
      </c>
      <c r="E17" s="12">
        <v>92.258064516129039</v>
      </c>
      <c r="F17" s="12">
        <v>0</v>
      </c>
      <c r="G17" s="12">
        <v>92</v>
      </c>
      <c r="H17" s="12">
        <v>0</v>
      </c>
      <c r="I17" s="12">
        <v>92</v>
      </c>
      <c r="J17" s="12">
        <v>0</v>
      </c>
      <c r="K17" s="12">
        <v>92</v>
      </c>
      <c r="L17" s="12">
        <v>0</v>
      </c>
    </row>
    <row r="18" spans="1:12" s="13" customFormat="1" ht="31.5">
      <c r="A18" s="1">
        <f t="shared" si="0"/>
        <v>9</v>
      </c>
      <c r="B18" s="10">
        <v>2.02</v>
      </c>
      <c r="C18" s="11" t="s">
        <v>72</v>
      </c>
      <c r="D18" s="6" t="s">
        <v>102</v>
      </c>
      <c r="E18" s="12">
        <v>393.14516129032256</v>
      </c>
      <c r="F18" s="12">
        <v>0</v>
      </c>
      <c r="G18" s="12">
        <v>393</v>
      </c>
      <c r="H18" s="12">
        <v>0</v>
      </c>
      <c r="I18" s="12">
        <v>393</v>
      </c>
      <c r="J18" s="12">
        <v>0</v>
      </c>
      <c r="K18" s="12">
        <v>393</v>
      </c>
      <c r="L18" s="12">
        <v>0</v>
      </c>
    </row>
    <row r="19" spans="1:12" s="13" customFormat="1" ht="31.5">
      <c r="A19" s="1">
        <f t="shared" si="0"/>
        <v>10</v>
      </c>
      <c r="B19" s="10">
        <v>2.0299999999999998</v>
      </c>
      <c r="C19" s="11" t="s">
        <v>73</v>
      </c>
      <c r="D19" s="6" t="s">
        <v>60</v>
      </c>
      <c r="E19" s="12">
        <v>1171.0483870967741</v>
      </c>
      <c r="F19" s="12">
        <v>0</v>
      </c>
      <c r="G19" s="12">
        <v>1171</v>
      </c>
      <c r="H19" s="12">
        <v>0</v>
      </c>
      <c r="I19" s="12">
        <v>1171</v>
      </c>
      <c r="J19" s="12">
        <v>0</v>
      </c>
      <c r="K19" s="12">
        <v>1171</v>
      </c>
      <c r="L19" s="12">
        <v>0</v>
      </c>
    </row>
    <row r="20" spans="1:12" s="13" customFormat="1" ht="63">
      <c r="A20" s="1">
        <f t="shared" si="0"/>
        <v>11</v>
      </c>
      <c r="B20" s="10">
        <v>2.04</v>
      </c>
      <c r="C20" s="11" t="s">
        <v>10</v>
      </c>
      <c r="D20" s="6" t="s">
        <v>103</v>
      </c>
      <c r="E20" s="12">
        <v>-77.58064516129032</v>
      </c>
      <c r="F20" s="12">
        <v>0</v>
      </c>
      <c r="G20" s="12">
        <v>-78</v>
      </c>
      <c r="H20" s="12">
        <v>0</v>
      </c>
      <c r="I20" s="12">
        <v>-78</v>
      </c>
      <c r="J20" s="12">
        <v>0</v>
      </c>
      <c r="K20" s="12">
        <v>-78</v>
      </c>
      <c r="L20" s="12">
        <v>0</v>
      </c>
    </row>
    <row r="21" spans="1:12" s="13" customFormat="1" ht="47.25">
      <c r="A21" s="1">
        <f t="shared" si="0"/>
        <v>12</v>
      </c>
      <c r="B21" s="10">
        <v>2.0499999999999998</v>
      </c>
      <c r="C21" s="11" t="s">
        <v>11</v>
      </c>
      <c r="D21" s="6" t="s">
        <v>68</v>
      </c>
      <c r="E21" s="12">
        <v>252.66129032258067</v>
      </c>
      <c r="F21" s="12">
        <v>0</v>
      </c>
      <c r="G21" s="12">
        <v>253</v>
      </c>
      <c r="H21" s="12">
        <v>0</v>
      </c>
      <c r="I21" s="12">
        <v>253</v>
      </c>
      <c r="J21" s="12">
        <v>0</v>
      </c>
      <c r="K21" s="12">
        <v>253</v>
      </c>
      <c r="L21" s="12">
        <v>0</v>
      </c>
    </row>
    <row r="22" spans="1:12" s="13" customFormat="1" ht="126">
      <c r="A22" s="1">
        <f t="shared" si="0"/>
        <v>13</v>
      </c>
      <c r="B22" s="10">
        <v>2.06</v>
      </c>
      <c r="C22" s="11" t="s">
        <v>74</v>
      </c>
      <c r="D22" s="6" t="s">
        <v>106</v>
      </c>
      <c r="E22" s="12">
        <v>343.54838709677421</v>
      </c>
      <c r="F22" s="12">
        <v>0</v>
      </c>
      <c r="G22" s="12">
        <v>344</v>
      </c>
      <c r="H22" s="12">
        <v>0</v>
      </c>
      <c r="I22" s="12">
        <v>344</v>
      </c>
      <c r="J22" s="12">
        <v>0</v>
      </c>
      <c r="K22" s="12">
        <v>344</v>
      </c>
      <c r="L22" s="12">
        <v>0</v>
      </c>
    </row>
    <row r="23" spans="1:12" s="13" customFormat="1" ht="47.25">
      <c r="A23" s="1">
        <f t="shared" si="0"/>
        <v>14</v>
      </c>
      <c r="B23" s="10">
        <v>2.0699999999999998</v>
      </c>
      <c r="C23" s="11" t="s">
        <v>13</v>
      </c>
      <c r="D23" s="6" t="s">
        <v>159</v>
      </c>
      <c r="E23" s="12">
        <v>-16.774193548387096</v>
      </c>
      <c r="F23" s="12">
        <v>0</v>
      </c>
      <c r="G23" s="12">
        <v>-17</v>
      </c>
      <c r="H23" s="12">
        <v>0</v>
      </c>
      <c r="I23" s="12">
        <v>-17</v>
      </c>
      <c r="J23" s="12">
        <v>0</v>
      </c>
      <c r="K23" s="12">
        <v>-17</v>
      </c>
      <c r="L23" s="12">
        <v>0</v>
      </c>
    </row>
    <row r="24" spans="1:12" s="13" customFormat="1" ht="31.5">
      <c r="A24" s="1">
        <f t="shared" si="0"/>
        <v>15</v>
      </c>
      <c r="B24" s="10">
        <v>2.08</v>
      </c>
      <c r="C24" s="11" t="s">
        <v>14</v>
      </c>
      <c r="D24" s="6" t="s">
        <v>59</v>
      </c>
      <c r="E24" s="12">
        <v>-66.048387096774192</v>
      </c>
      <c r="F24" s="12">
        <v>0</v>
      </c>
      <c r="G24" s="12">
        <v>-66</v>
      </c>
      <c r="H24" s="12">
        <v>0</v>
      </c>
      <c r="I24" s="12">
        <v>-204</v>
      </c>
      <c r="J24" s="12">
        <v>0</v>
      </c>
      <c r="K24" s="12">
        <v>-66</v>
      </c>
      <c r="L24" s="12">
        <v>0</v>
      </c>
    </row>
    <row r="25" spans="1:12" s="13" customFormat="1" ht="47.25">
      <c r="A25" s="1">
        <f t="shared" si="0"/>
        <v>16</v>
      </c>
      <c r="B25" s="10">
        <v>2.09</v>
      </c>
      <c r="C25" s="11" t="s">
        <v>75</v>
      </c>
      <c r="D25" s="6" t="s">
        <v>144</v>
      </c>
      <c r="E25" s="12">
        <v>-84.919354838709694</v>
      </c>
      <c r="F25" s="12">
        <v>0</v>
      </c>
      <c r="G25" s="12">
        <v>-85</v>
      </c>
      <c r="H25" s="12">
        <v>0</v>
      </c>
      <c r="I25" s="12">
        <v>-51</v>
      </c>
      <c r="J25" s="12">
        <v>0</v>
      </c>
      <c r="K25" s="12">
        <v>-85</v>
      </c>
      <c r="L25" s="12">
        <v>0</v>
      </c>
    </row>
    <row r="26" spans="1:12" s="13" customFormat="1" ht="47.25">
      <c r="A26" s="1">
        <f t="shared" si="0"/>
        <v>17</v>
      </c>
      <c r="B26" s="10">
        <v>2.1</v>
      </c>
      <c r="C26" s="11" t="s">
        <v>76</v>
      </c>
      <c r="D26" s="6" t="s">
        <v>160</v>
      </c>
      <c r="E26" s="12">
        <v>7055.6451612903229</v>
      </c>
      <c r="F26" s="12">
        <v>0</v>
      </c>
      <c r="G26" s="12">
        <v>7056</v>
      </c>
      <c r="H26" s="12">
        <v>0</v>
      </c>
      <c r="I26" s="12">
        <v>7056</v>
      </c>
      <c r="J26" s="12">
        <v>0</v>
      </c>
      <c r="K26" s="12">
        <v>7056</v>
      </c>
      <c r="L26" s="12">
        <v>0</v>
      </c>
    </row>
    <row r="27" spans="1:12" s="13" customFormat="1" ht="110.25">
      <c r="A27" s="1">
        <f t="shared" si="0"/>
        <v>18</v>
      </c>
      <c r="B27" s="10">
        <v>2.11</v>
      </c>
      <c r="C27" s="11" t="s">
        <v>77</v>
      </c>
      <c r="D27" s="6" t="s">
        <v>105</v>
      </c>
      <c r="E27" s="12">
        <v>0</v>
      </c>
      <c r="F27" s="12">
        <v>0</v>
      </c>
      <c r="G27" s="12">
        <v>0</v>
      </c>
      <c r="H27" s="12">
        <v>0</v>
      </c>
      <c r="I27" s="12">
        <v>0</v>
      </c>
      <c r="J27" s="12">
        <v>0</v>
      </c>
      <c r="K27" s="12">
        <v>0</v>
      </c>
      <c r="L27" s="12">
        <v>0</v>
      </c>
    </row>
    <row r="28" spans="1:12" s="13" customFormat="1" ht="78.75">
      <c r="A28" s="1">
        <f t="shared" si="0"/>
        <v>19</v>
      </c>
      <c r="B28" s="10">
        <v>2.12</v>
      </c>
      <c r="C28" s="11" t="s">
        <v>78</v>
      </c>
      <c r="D28" s="6" t="s">
        <v>61</v>
      </c>
      <c r="E28" s="12">
        <v>2.096774193548387</v>
      </c>
      <c r="F28" s="12">
        <v>0</v>
      </c>
      <c r="G28" s="12">
        <v>2</v>
      </c>
      <c r="H28" s="12">
        <v>0</v>
      </c>
      <c r="I28" s="12">
        <v>2</v>
      </c>
      <c r="J28" s="12">
        <v>0</v>
      </c>
      <c r="K28" s="12">
        <v>2</v>
      </c>
      <c r="L28" s="12">
        <v>0</v>
      </c>
    </row>
    <row r="29" spans="1:12" s="13" customFormat="1" ht="31.5">
      <c r="A29" s="1">
        <f t="shared" si="0"/>
        <v>20</v>
      </c>
      <c r="B29" s="10">
        <v>2.13</v>
      </c>
      <c r="C29" s="11" t="s">
        <v>54</v>
      </c>
      <c r="D29" s="6" t="s">
        <v>109</v>
      </c>
      <c r="E29" s="12">
        <v>-2746.7741935483873</v>
      </c>
      <c r="F29" s="12">
        <v>0</v>
      </c>
      <c r="G29" s="12">
        <v>-2747</v>
      </c>
      <c r="H29" s="12">
        <v>0</v>
      </c>
      <c r="I29" s="12">
        <v>-2747</v>
      </c>
      <c r="J29" s="12">
        <v>0</v>
      </c>
      <c r="K29" s="12">
        <v>-2747</v>
      </c>
      <c r="L29" s="12">
        <v>0</v>
      </c>
    </row>
    <row r="30" spans="1:12" s="13" customFormat="1" ht="63">
      <c r="A30" s="1">
        <f t="shared" si="0"/>
        <v>21</v>
      </c>
      <c r="B30" s="10">
        <v>2.14</v>
      </c>
      <c r="C30" s="11" t="s">
        <v>12</v>
      </c>
      <c r="D30" s="6" t="s">
        <v>67</v>
      </c>
      <c r="E30" s="12">
        <v>14.677419354838712</v>
      </c>
      <c r="F30" s="12">
        <v>0</v>
      </c>
      <c r="G30" s="12">
        <v>15</v>
      </c>
      <c r="H30" s="12">
        <v>0</v>
      </c>
      <c r="I30" s="12">
        <v>15</v>
      </c>
      <c r="J30" s="12">
        <v>0</v>
      </c>
      <c r="K30" s="12">
        <v>15</v>
      </c>
      <c r="L30" s="12">
        <v>0</v>
      </c>
    </row>
    <row r="31" spans="1:12" s="13" customFormat="1" ht="31.5">
      <c r="A31" s="1">
        <f t="shared" si="0"/>
        <v>22</v>
      </c>
      <c r="B31" s="10">
        <v>2.15</v>
      </c>
      <c r="C31" s="11" t="s">
        <v>15</v>
      </c>
      <c r="D31" s="7" t="s">
        <v>62</v>
      </c>
      <c r="E31" s="12">
        <v>1188.7096774193549</v>
      </c>
      <c r="F31" s="12">
        <v>0</v>
      </c>
      <c r="G31" s="12">
        <v>1402</v>
      </c>
      <c r="H31" s="12">
        <v>0</v>
      </c>
      <c r="I31" s="12">
        <v>1402</v>
      </c>
      <c r="J31" s="12">
        <v>0</v>
      </c>
      <c r="K31" s="12">
        <v>1402</v>
      </c>
      <c r="L31" s="12">
        <v>0</v>
      </c>
    </row>
    <row r="32" spans="1:12" s="13" customFormat="1" ht="47.25">
      <c r="A32" s="1">
        <f t="shared" si="0"/>
        <v>23</v>
      </c>
      <c r="B32" s="10">
        <v>2.16</v>
      </c>
      <c r="C32" s="11" t="s">
        <v>79</v>
      </c>
      <c r="D32" s="7" t="s">
        <v>110</v>
      </c>
      <c r="E32" s="12">
        <v>-1175.2419354838712</v>
      </c>
      <c r="F32" s="12">
        <v>0</v>
      </c>
      <c r="G32" s="12">
        <v>-1175</v>
      </c>
      <c r="H32" s="12">
        <v>0</v>
      </c>
      <c r="I32" s="12">
        <v>-1175</v>
      </c>
      <c r="J32" s="12">
        <v>0</v>
      </c>
      <c r="K32" s="12">
        <v>-1175</v>
      </c>
      <c r="L32" s="12">
        <v>0</v>
      </c>
    </row>
    <row r="33" spans="1:13" s="13" customFormat="1" ht="141.75">
      <c r="A33" s="1">
        <f t="shared" si="0"/>
        <v>24</v>
      </c>
      <c r="B33" s="10">
        <v>2.17</v>
      </c>
      <c r="C33" s="11" t="s">
        <v>80</v>
      </c>
      <c r="D33" s="7" t="s">
        <v>111</v>
      </c>
      <c r="E33" s="12">
        <v>-2587.4193548387098</v>
      </c>
      <c r="F33" s="12">
        <v>0</v>
      </c>
      <c r="G33" s="12">
        <v>-2587</v>
      </c>
      <c r="H33" s="12">
        <v>0</v>
      </c>
      <c r="I33" s="12">
        <v>-2587</v>
      </c>
      <c r="J33" s="12">
        <v>0</v>
      </c>
      <c r="K33" s="12">
        <v>-2587</v>
      </c>
      <c r="L33" s="12">
        <v>0</v>
      </c>
    </row>
    <row r="34" spans="1:13" s="13" customFormat="1" ht="31.5">
      <c r="A34" s="1">
        <v>28</v>
      </c>
      <c r="B34" s="10" t="s">
        <v>174</v>
      </c>
      <c r="C34" s="11" t="s">
        <v>171</v>
      </c>
      <c r="D34" s="7" t="s">
        <v>172</v>
      </c>
      <c r="E34" s="12"/>
      <c r="F34" s="12"/>
      <c r="G34" s="12"/>
      <c r="H34" s="12"/>
      <c r="I34" s="12">
        <v>-250</v>
      </c>
      <c r="J34" s="12"/>
      <c r="K34" s="12">
        <v>-250</v>
      </c>
      <c r="L34" s="12">
        <v>0</v>
      </c>
    </row>
    <row r="35" spans="1:13" s="13" customFormat="1" ht="63">
      <c r="A35" s="1">
        <f>1+A33</f>
        <v>25</v>
      </c>
      <c r="B35" s="10">
        <v>3</v>
      </c>
      <c r="C35" s="11" t="s">
        <v>152</v>
      </c>
      <c r="D35" s="6" t="s">
        <v>104</v>
      </c>
      <c r="E35" s="12">
        <v>3952.4193548387098</v>
      </c>
      <c r="F35" s="12">
        <v>0</v>
      </c>
      <c r="G35" s="12">
        <v>-10769</v>
      </c>
      <c r="H35" s="12">
        <v>0</v>
      </c>
      <c r="I35" s="12">
        <v>-13244</v>
      </c>
      <c r="J35" s="12">
        <v>0</v>
      </c>
      <c r="K35" s="12">
        <v>-13244</v>
      </c>
      <c r="L35" s="12">
        <v>0</v>
      </c>
    </row>
    <row r="36" spans="1:13" s="13" customFormat="1" ht="47.25">
      <c r="A36" s="1">
        <f t="shared" si="0"/>
        <v>26</v>
      </c>
      <c r="B36" s="10">
        <v>3.01</v>
      </c>
      <c r="C36" s="11" t="s">
        <v>81</v>
      </c>
      <c r="D36" s="7" t="s">
        <v>101</v>
      </c>
      <c r="E36" s="12">
        <v>114.27419354838709</v>
      </c>
      <c r="F36" s="12">
        <v>0</v>
      </c>
      <c r="G36" s="12">
        <v>114</v>
      </c>
      <c r="H36" s="12">
        <v>0</v>
      </c>
      <c r="I36" s="12">
        <v>-95</v>
      </c>
      <c r="J36" s="12">
        <v>0</v>
      </c>
      <c r="K36" s="12">
        <v>114</v>
      </c>
      <c r="L36" s="12">
        <v>0</v>
      </c>
    </row>
    <row r="37" spans="1:13" s="13" customFormat="1" ht="31.5">
      <c r="A37" s="1">
        <f t="shared" si="0"/>
        <v>27</v>
      </c>
      <c r="B37" s="10">
        <v>3.0199999999999996</v>
      </c>
      <c r="C37" s="11" t="s">
        <v>82</v>
      </c>
      <c r="D37" s="6" t="s">
        <v>161</v>
      </c>
      <c r="E37" s="12">
        <v>4036.5052419354838</v>
      </c>
      <c r="F37" s="12">
        <v>0</v>
      </c>
      <c r="G37" s="12">
        <v>4037</v>
      </c>
      <c r="H37" s="12">
        <v>0</v>
      </c>
      <c r="I37" s="12">
        <v>3020</v>
      </c>
      <c r="J37" s="12">
        <v>0</v>
      </c>
      <c r="K37" s="12">
        <v>1711</v>
      </c>
      <c r="L37" s="12">
        <v>0</v>
      </c>
      <c r="M37" s="33" t="s">
        <v>197</v>
      </c>
    </row>
    <row r="38" spans="1:13" s="13" customFormat="1" ht="31.5">
      <c r="A38" s="1">
        <f t="shared" si="0"/>
        <v>28</v>
      </c>
      <c r="B38" s="10">
        <v>3.0299999999999994</v>
      </c>
      <c r="C38" s="11" t="s">
        <v>83</v>
      </c>
      <c r="D38" s="6" t="s">
        <v>148</v>
      </c>
      <c r="E38" s="12">
        <v>230.64516129032259</v>
      </c>
      <c r="F38" s="12">
        <v>0</v>
      </c>
      <c r="G38" s="12">
        <v>231</v>
      </c>
      <c r="H38" s="12">
        <v>0</v>
      </c>
      <c r="I38" s="12">
        <v>127</v>
      </c>
      <c r="J38" s="12">
        <v>0</v>
      </c>
      <c r="K38" s="12">
        <v>231</v>
      </c>
      <c r="L38" s="12">
        <v>0</v>
      </c>
      <c r="M38" s="33" t="s">
        <v>198</v>
      </c>
    </row>
    <row r="39" spans="1:13" s="13" customFormat="1" ht="31.5">
      <c r="A39" s="1">
        <f t="shared" si="0"/>
        <v>29</v>
      </c>
      <c r="B39" s="10">
        <v>3.0399999999999991</v>
      </c>
      <c r="C39" s="11" t="s">
        <v>16</v>
      </c>
      <c r="D39" s="6" t="s">
        <v>63</v>
      </c>
      <c r="E39" s="12">
        <v>2500.4032258064517</v>
      </c>
      <c r="F39" s="12">
        <v>0</v>
      </c>
      <c r="G39" s="12">
        <v>2500</v>
      </c>
      <c r="H39" s="12">
        <v>0</v>
      </c>
      <c r="I39" s="12">
        <v>3696</v>
      </c>
      <c r="J39" s="12">
        <v>0</v>
      </c>
      <c r="K39" s="12">
        <v>3415</v>
      </c>
      <c r="L39" s="12">
        <v>0</v>
      </c>
      <c r="M39" s="33" t="s">
        <v>199</v>
      </c>
    </row>
    <row r="40" spans="1:13" s="13" customFormat="1" ht="63">
      <c r="A40" s="1">
        <f t="shared" si="0"/>
        <v>30</v>
      </c>
      <c r="B40" s="10">
        <v>3.05</v>
      </c>
      <c r="C40" s="11" t="s">
        <v>84</v>
      </c>
      <c r="D40" s="6" t="s">
        <v>99</v>
      </c>
      <c r="E40" s="12">
        <v>271.53225806451616</v>
      </c>
      <c r="F40" s="12">
        <v>0</v>
      </c>
      <c r="G40" s="12">
        <v>272</v>
      </c>
      <c r="H40" s="12">
        <v>0</v>
      </c>
      <c r="I40" s="12">
        <v>0</v>
      </c>
      <c r="J40" s="12">
        <v>0</v>
      </c>
      <c r="K40" s="12">
        <f>-56</f>
        <v>-56</v>
      </c>
      <c r="L40" s="12">
        <v>0</v>
      </c>
    </row>
    <row r="41" spans="1:13" s="13" customFormat="1" ht="42" customHeight="1">
      <c r="A41" s="1">
        <f t="shared" si="0"/>
        <v>31</v>
      </c>
      <c r="B41" s="10">
        <v>3.06</v>
      </c>
      <c r="C41" s="11" t="s">
        <v>42</v>
      </c>
      <c r="D41" s="7" t="s">
        <v>100</v>
      </c>
      <c r="E41" s="12">
        <v>3334.9193548387098</v>
      </c>
      <c r="F41" s="12">
        <v>0</v>
      </c>
      <c r="G41" s="12">
        <v>3335</v>
      </c>
      <c r="H41" s="12">
        <v>0</v>
      </c>
      <c r="I41" s="12">
        <v>3335</v>
      </c>
      <c r="J41" s="12">
        <v>0</v>
      </c>
      <c r="K41" s="12">
        <v>1182</v>
      </c>
      <c r="L41" s="12">
        <v>0</v>
      </c>
      <c r="M41" s="33" t="s">
        <v>200</v>
      </c>
    </row>
    <row r="42" spans="1:13" s="13" customFormat="1" ht="63">
      <c r="A42" s="1">
        <f t="shared" si="0"/>
        <v>32</v>
      </c>
      <c r="B42" s="10">
        <v>3.07</v>
      </c>
      <c r="C42" s="11" t="s">
        <v>85</v>
      </c>
      <c r="D42" s="6" t="s">
        <v>64</v>
      </c>
      <c r="E42" s="12">
        <v>1760.2419354838707</v>
      </c>
      <c r="F42" s="12">
        <v>0</v>
      </c>
      <c r="G42" s="12">
        <v>1760</v>
      </c>
      <c r="H42" s="12">
        <v>0</v>
      </c>
      <c r="I42" s="12">
        <v>352</v>
      </c>
      <c r="J42" s="12">
        <v>0</v>
      </c>
      <c r="K42" s="12">
        <v>0</v>
      </c>
      <c r="L42" s="12">
        <v>0</v>
      </c>
    </row>
    <row r="43" spans="1:13" s="13" customFormat="1" ht="57.75" customHeight="1">
      <c r="A43" s="1">
        <f t="shared" si="0"/>
        <v>33</v>
      </c>
      <c r="B43" s="10">
        <v>3.08</v>
      </c>
      <c r="C43" s="11" t="s">
        <v>86</v>
      </c>
      <c r="D43" s="8" t="s">
        <v>163</v>
      </c>
      <c r="E43" s="12">
        <v>305.08064516129031</v>
      </c>
      <c r="F43" s="12">
        <v>0</v>
      </c>
      <c r="G43" s="12">
        <v>305</v>
      </c>
      <c r="H43" s="12">
        <v>0</v>
      </c>
      <c r="I43" s="12">
        <v>305</v>
      </c>
      <c r="J43" s="12">
        <v>0</v>
      </c>
      <c r="K43" s="12">
        <v>305</v>
      </c>
      <c r="L43" s="12">
        <v>0</v>
      </c>
    </row>
    <row r="44" spans="1:13" s="13" customFormat="1" ht="39" customHeight="1">
      <c r="A44" s="1">
        <f t="shared" si="0"/>
        <v>34</v>
      </c>
      <c r="B44" s="10">
        <v>3.09</v>
      </c>
      <c r="C44" s="11" t="s">
        <v>87</v>
      </c>
      <c r="D44" s="8" t="s">
        <v>162</v>
      </c>
      <c r="E44" s="12">
        <v>-16361.129032258066</v>
      </c>
      <c r="F44" s="12">
        <v>0</v>
      </c>
      <c r="G44" s="12">
        <v>-16361</v>
      </c>
      <c r="H44" s="12">
        <v>0</v>
      </c>
      <c r="I44" s="12">
        <v>-16361</v>
      </c>
      <c r="J44" s="12">
        <v>0</v>
      </c>
      <c r="K44" s="12">
        <f>-16361</f>
        <v>-16361</v>
      </c>
      <c r="L44" s="12"/>
    </row>
    <row r="45" spans="1:13" s="13" customFormat="1" ht="78" customHeight="1">
      <c r="A45" s="1">
        <f t="shared" si="0"/>
        <v>35</v>
      </c>
      <c r="B45" s="10">
        <v>3.1</v>
      </c>
      <c r="C45" s="28" t="s">
        <v>153</v>
      </c>
      <c r="D45" s="8" t="s">
        <v>112</v>
      </c>
      <c r="E45" s="12">
        <v>2532.1583467741939</v>
      </c>
      <c r="F45" s="12">
        <v>0</v>
      </c>
      <c r="G45" s="12">
        <v>5332</v>
      </c>
      <c r="H45" s="12">
        <v>0</v>
      </c>
      <c r="I45" s="12">
        <v>0</v>
      </c>
      <c r="J45" s="12">
        <v>0</v>
      </c>
      <c r="K45" s="12">
        <v>0</v>
      </c>
      <c r="L45" s="12">
        <v>0</v>
      </c>
    </row>
    <row r="46" spans="1:13" s="13" customFormat="1" ht="71.25" customHeight="1">
      <c r="A46" s="1">
        <f t="shared" si="0"/>
        <v>36</v>
      </c>
      <c r="B46" s="10">
        <v>3.11</v>
      </c>
      <c r="C46" s="11" t="s">
        <v>88</v>
      </c>
      <c r="D46" s="7" t="s">
        <v>113</v>
      </c>
      <c r="E46" s="12">
        <v>8723.6391451612908</v>
      </c>
      <c r="F46" s="12">
        <v>35098</v>
      </c>
      <c r="G46" s="12">
        <v>8633</v>
      </c>
      <c r="H46" s="12">
        <v>35098</v>
      </c>
      <c r="I46" s="12">
        <v>2319</v>
      </c>
      <c r="J46" s="12">
        <v>-4371</v>
      </c>
      <c r="K46" s="12">
        <v>0</v>
      </c>
      <c r="L46" s="12">
        <v>0</v>
      </c>
    </row>
    <row r="47" spans="1:13" s="13" customFormat="1" ht="47.25">
      <c r="A47" s="1">
        <f>A46+1</f>
        <v>37</v>
      </c>
      <c r="B47" s="10">
        <v>3.13</v>
      </c>
      <c r="C47" s="11" t="s">
        <v>189</v>
      </c>
      <c r="D47" s="7" t="s">
        <v>190</v>
      </c>
      <c r="E47" s="12"/>
      <c r="F47" s="12"/>
      <c r="G47" s="12"/>
      <c r="H47" s="12"/>
      <c r="I47" s="12">
        <v>-291</v>
      </c>
      <c r="J47" s="12">
        <v>0</v>
      </c>
      <c r="K47" s="12"/>
      <c r="L47" s="12"/>
    </row>
    <row r="48" spans="1:13" s="13" customFormat="1" ht="42" customHeight="1">
      <c r="A48" s="66">
        <f>A47+1</f>
        <v>38</v>
      </c>
      <c r="B48" s="10" t="s">
        <v>173</v>
      </c>
      <c r="C48" s="11" t="s">
        <v>175</v>
      </c>
      <c r="D48" s="7" t="s">
        <v>184</v>
      </c>
      <c r="E48" s="12"/>
      <c r="F48" s="12"/>
      <c r="G48" s="12"/>
      <c r="H48" s="12"/>
      <c r="I48" s="12">
        <v>0</v>
      </c>
      <c r="J48" s="12">
        <v>0</v>
      </c>
      <c r="K48" s="12">
        <v>-1892</v>
      </c>
      <c r="L48" s="12">
        <v>-18470</v>
      </c>
    </row>
    <row r="49" spans="1:18" s="13" customFormat="1" ht="47.25">
      <c r="A49" s="66">
        <f t="shared" ref="A49:A83" si="1">A48+1</f>
        <v>39</v>
      </c>
      <c r="B49" s="10">
        <v>4.01</v>
      </c>
      <c r="C49" s="11" t="s">
        <v>55</v>
      </c>
      <c r="D49" s="8" t="s">
        <v>114</v>
      </c>
      <c r="E49" s="12">
        <v>26171.152088709678</v>
      </c>
      <c r="F49" s="12">
        <v>149733</v>
      </c>
      <c r="G49" s="12">
        <v>25786</v>
      </c>
      <c r="H49" s="12">
        <v>149733</v>
      </c>
      <c r="I49" s="12">
        <v>11075</v>
      </c>
      <c r="J49" s="12">
        <v>58095</v>
      </c>
      <c r="K49" s="12">
        <v>0</v>
      </c>
      <c r="L49" s="12">
        <v>0</v>
      </c>
      <c r="M49" s="33" t="s">
        <v>201</v>
      </c>
    </row>
    <row r="50" spans="1:18" s="13" customFormat="1" ht="42" customHeight="1">
      <c r="A50" s="66">
        <f t="shared" si="1"/>
        <v>40</v>
      </c>
      <c r="B50" s="10" t="s">
        <v>176</v>
      </c>
      <c r="C50" s="11" t="s">
        <v>177</v>
      </c>
      <c r="D50" s="8" t="s">
        <v>178</v>
      </c>
      <c r="E50" s="12"/>
      <c r="F50" s="12"/>
      <c r="G50" s="12"/>
      <c r="H50" s="12"/>
      <c r="I50" s="12"/>
      <c r="J50" s="12"/>
      <c r="K50" s="12">
        <v>9441</v>
      </c>
      <c r="L50" s="12">
        <v>52060</v>
      </c>
    </row>
    <row r="51" spans="1:18" s="13" customFormat="1" ht="44.25" customHeight="1">
      <c r="A51" s="66">
        <f t="shared" si="1"/>
        <v>41</v>
      </c>
      <c r="B51" s="10">
        <v>4.0199999999999996</v>
      </c>
      <c r="C51" s="11" t="s">
        <v>89</v>
      </c>
      <c r="D51" s="8" t="s">
        <v>149</v>
      </c>
      <c r="E51" s="12">
        <v>2460.9384435483871</v>
      </c>
      <c r="F51" s="12">
        <v>-3071</v>
      </c>
      <c r="G51" s="12">
        <v>2469</v>
      </c>
      <c r="H51" s="12">
        <v>-3071</v>
      </c>
      <c r="I51" s="12">
        <v>0</v>
      </c>
      <c r="J51" s="12">
        <v>0</v>
      </c>
      <c r="K51" s="12">
        <v>0</v>
      </c>
      <c r="L51" s="12">
        <v>0</v>
      </c>
    </row>
    <row r="52" spans="1:18" s="13" customFormat="1" ht="102.75" customHeight="1">
      <c r="A52" s="66">
        <f t="shared" si="1"/>
        <v>42</v>
      </c>
      <c r="B52" s="10">
        <v>4.03</v>
      </c>
      <c r="C52" s="11" t="s">
        <v>108</v>
      </c>
      <c r="D52" s="8" t="s">
        <v>164</v>
      </c>
      <c r="E52" s="12">
        <v>4254.5511935483873</v>
      </c>
      <c r="F52" s="12">
        <v>20276</v>
      </c>
      <c r="G52" s="12">
        <v>4202</v>
      </c>
      <c r="H52" s="12">
        <v>20276</v>
      </c>
      <c r="I52" s="12">
        <v>0</v>
      </c>
      <c r="J52" s="12">
        <v>0</v>
      </c>
      <c r="K52" s="12">
        <v>0</v>
      </c>
      <c r="L52" s="12">
        <v>0</v>
      </c>
      <c r="M52" s="33" t="s">
        <v>202</v>
      </c>
    </row>
    <row r="53" spans="1:18" s="13" customFormat="1" ht="52.5" customHeight="1">
      <c r="A53" s="66">
        <f t="shared" si="1"/>
        <v>43</v>
      </c>
      <c r="B53" s="10">
        <v>4.04</v>
      </c>
      <c r="C53" s="11" t="s">
        <v>44</v>
      </c>
      <c r="D53" s="8" t="s">
        <v>165</v>
      </c>
      <c r="E53" s="12">
        <v>-205.48387096774195</v>
      </c>
      <c r="F53" s="12">
        <v>0</v>
      </c>
      <c r="G53" s="12">
        <v>-205</v>
      </c>
      <c r="H53" s="12">
        <v>0</v>
      </c>
      <c r="I53" s="12">
        <v>-499</v>
      </c>
      <c r="J53" s="12">
        <v>0</v>
      </c>
      <c r="K53" s="12">
        <v>0</v>
      </c>
      <c r="L53" s="12">
        <v>0</v>
      </c>
    </row>
    <row r="54" spans="1:18" s="13" customFormat="1" ht="44.25" customHeight="1" thickBot="1">
      <c r="A54" s="66">
        <f t="shared" si="1"/>
        <v>44</v>
      </c>
      <c r="B54" s="10">
        <v>4.05</v>
      </c>
      <c r="C54" s="11" t="s">
        <v>90</v>
      </c>
      <c r="D54" s="8" t="s">
        <v>65</v>
      </c>
      <c r="E54" s="14">
        <v>159.90076612903229</v>
      </c>
      <c r="F54" s="14">
        <v>-5535</v>
      </c>
      <c r="G54" s="14">
        <v>-516</v>
      </c>
      <c r="H54" s="14">
        <v>-5535</v>
      </c>
      <c r="I54" s="14">
        <v>0</v>
      </c>
      <c r="J54" s="14">
        <v>0</v>
      </c>
      <c r="K54" s="14">
        <v>0</v>
      </c>
      <c r="L54" s="14">
        <v>0</v>
      </c>
      <c r="M54" s="14"/>
      <c r="N54" s="14"/>
      <c r="O54" s="14"/>
      <c r="P54" s="14"/>
      <c r="Q54" s="14"/>
      <c r="R54" s="14"/>
    </row>
    <row r="55" spans="1:18" s="13" customFormat="1" ht="26.25" customHeight="1">
      <c r="A55" s="66">
        <f t="shared" si="1"/>
        <v>45</v>
      </c>
      <c r="B55" s="10"/>
      <c r="C55" s="11"/>
      <c r="D55" s="8"/>
      <c r="E55" s="47"/>
      <c r="F55" s="47"/>
      <c r="G55" s="47"/>
      <c r="H55" s="47"/>
      <c r="I55" s="47"/>
      <c r="J55" s="47"/>
      <c r="K55" s="47"/>
      <c r="L55" s="47"/>
    </row>
    <row r="56" spans="1:18" s="13" customFormat="1" ht="26.25" customHeight="1">
      <c r="A56" s="66">
        <f t="shared" si="1"/>
        <v>46</v>
      </c>
      <c r="B56" s="10"/>
      <c r="C56" s="48"/>
      <c r="D56" s="49" t="s">
        <v>169</v>
      </c>
      <c r="E56" s="50">
        <f t="shared" ref="E56:L56" si="2">SUM(E13:E54)</f>
        <v>33229.028975806454</v>
      </c>
      <c r="F56" s="50">
        <f t="shared" si="2"/>
        <v>1464296</v>
      </c>
      <c r="G56" s="50">
        <f t="shared" si="2"/>
        <v>16851</v>
      </c>
      <c r="H56" s="50">
        <f t="shared" si="2"/>
        <v>1464296</v>
      </c>
      <c r="I56" s="50">
        <f t="shared" si="2"/>
        <v>-20889</v>
      </c>
      <c r="J56" s="50">
        <f t="shared" si="2"/>
        <v>1321519</v>
      </c>
      <c r="K56" s="50">
        <f t="shared" si="2"/>
        <v>-29678</v>
      </c>
      <c r="L56" s="50">
        <f t="shared" si="2"/>
        <v>1301385</v>
      </c>
      <c r="M56" s="50">
        <v>-17404</v>
      </c>
    </row>
    <row r="57" spans="1:18" s="13" customFormat="1" ht="26.25" customHeight="1">
      <c r="A57" s="66">
        <f t="shared" si="1"/>
        <v>47</v>
      </c>
      <c r="B57" s="10"/>
      <c r="C57" s="51"/>
      <c r="D57" s="52"/>
      <c r="E57" s="53"/>
      <c r="F57" s="54"/>
      <c r="G57" s="50"/>
      <c r="H57" s="50"/>
      <c r="I57" s="50"/>
      <c r="J57" s="50"/>
    </row>
    <row r="58" spans="1:18" s="13" customFormat="1" ht="51" customHeight="1">
      <c r="A58" s="66">
        <f t="shared" si="1"/>
        <v>48</v>
      </c>
      <c r="B58" s="10"/>
      <c r="C58" s="88" t="s">
        <v>208</v>
      </c>
      <c r="D58" s="89"/>
      <c r="E58" s="89"/>
      <c r="F58" s="89"/>
      <c r="G58" s="89"/>
      <c r="H58" s="90"/>
      <c r="I58" s="22"/>
      <c r="J58" s="22"/>
    </row>
    <row r="59" spans="1:18" s="13" customFormat="1" ht="8.25" customHeight="1">
      <c r="A59" s="66">
        <f t="shared" si="1"/>
        <v>49</v>
      </c>
      <c r="B59" s="10"/>
      <c r="C59" s="41"/>
      <c r="D59" s="42"/>
      <c r="E59" s="42"/>
      <c r="F59" s="43"/>
      <c r="G59" s="22"/>
      <c r="H59" s="22"/>
      <c r="I59" s="22"/>
      <c r="J59" s="22"/>
    </row>
    <row r="60" spans="1:18" s="13" customFormat="1" ht="24.75" customHeight="1">
      <c r="A60" s="66">
        <f t="shared" si="1"/>
        <v>50</v>
      </c>
      <c r="B60" s="10"/>
      <c r="C60" s="48" t="s">
        <v>6</v>
      </c>
      <c r="D60" s="42"/>
      <c r="E60" s="42"/>
      <c r="F60" s="43"/>
      <c r="G60" s="22"/>
      <c r="H60" s="22"/>
      <c r="I60" s="22"/>
      <c r="J60" s="22"/>
    </row>
    <row r="61" spans="1:18" s="13" customFormat="1" ht="198.75" customHeight="1">
      <c r="A61" s="66">
        <f t="shared" si="1"/>
        <v>51</v>
      </c>
      <c r="B61" s="10"/>
      <c r="C61" s="16" t="s">
        <v>138</v>
      </c>
      <c r="D61" s="55"/>
      <c r="E61" s="70" t="s">
        <v>166</v>
      </c>
      <c r="F61" s="71"/>
      <c r="G61" s="86"/>
      <c r="H61" s="87"/>
      <c r="I61" s="98" t="s">
        <v>194</v>
      </c>
      <c r="J61" s="99"/>
      <c r="K61" s="93"/>
      <c r="L61" s="94"/>
      <c r="M61" s="100" t="s">
        <v>203</v>
      </c>
      <c r="N61" s="101"/>
    </row>
    <row r="62" spans="1:18" s="13" customFormat="1" ht="228" customHeight="1">
      <c r="A62" s="66">
        <f t="shared" si="1"/>
        <v>52</v>
      </c>
      <c r="B62" s="10"/>
      <c r="C62" s="16" t="s">
        <v>186</v>
      </c>
      <c r="D62" s="49"/>
      <c r="E62" s="28"/>
      <c r="F62" s="34"/>
      <c r="G62" s="22"/>
      <c r="H62" s="22"/>
      <c r="I62" s="96" t="s">
        <v>191</v>
      </c>
      <c r="J62" s="97"/>
      <c r="K62" s="91" t="s">
        <v>187</v>
      </c>
      <c r="L62" s="92"/>
      <c r="Q62" s="91" t="s">
        <v>193</v>
      </c>
      <c r="R62" s="92"/>
    </row>
    <row r="63" spans="1:18" s="13" customFormat="1" ht="216" customHeight="1">
      <c r="A63" s="66">
        <f t="shared" si="1"/>
        <v>53</v>
      </c>
      <c r="B63" s="10"/>
      <c r="C63" s="16" t="s">
        <v>210</v>
      </c>
      <c r="D63" s="52"/>
      <c r="E63" s="28"/>
      <c r="F63" s="69"/>
      <c r="G63" s="22"/>
      <c r="H63" s="22"/>
      <c r="I63" s="67"/>
      <c r="J63" s="68"/>
      <c r="K63" s="91" t="s">
        <v>211</v>
      </c>
      <c r="L63" s="92"/>
      <c r="Q63" s="91" t="s">
        <v>212</v>
      </c>
      <c r="R63" s="92"/>
    </row>
    <row r="64" spans="1:18" s="13" customFormat="1" ht="78.75" customHeight="1">
      <c r="A64" s="66">
        <f t="shared" si="1"/>
        <v>54</v>
      </c>
      <c r="B64" s="10"/>
      <c r="C64" s="8" t="s">
        <v>204</v>
      </c>
      <c r="D64" s="56" t="s">
        <v>205</v>
      </c>
      <c r="E64" s="8"/>
      <c r="F64" s="43"/>
      <c r="G64" s="22"/>
      <c r="H64" s="22"/>
      <c r="I64" s="22"/>
      <c r="J64" s="22"/>
      <c r="M64" s="57">
        <v>-744</v>
      </c>
    </row>
    <row r="65" spans="1:18" s="13" customFormat="1" ht="51.75" customHeight="1">
      <c r="A65" s="66">
        <f t="shared" si="1"/>
        <v>55</v>
      </c>
      <c r="B65" s="104" t="s">
        <v>168</v>
      </c>
      <c r="C65" s="105"/>
      <c r="D65" s="105"/>
      <c r="E65" s="105"/>
      <c r="F65" s="105"/>
      <c r="G65" s="105"/>
      <c r="H65" s="105"/>
      <c r="I65" s="105"/>
      <c r="J65" s="105"/>
      <c r="K65" s="105"/>
      <c r="L65" s="105"/>
      <c r="M65" s="105"/>
      <c r="N65" s="105"/>
      <c r="O65" s="105"/>
      <c r="P65" s="105"/>
      <c r="Q65" s="105"/>
      <c r="R65" s="106"/>
    </row>
    <row r="66" spans="1:18" s="13" customFormat="1">
      <c r="A66" s="66">
        <f t="shared" si="1"/>
        <v>56</v>
      </c>
      <c r="B66" s="10"/>
      <c r="C66" s="48"/>
      <c r="D66" s="49"/>
      <c r="E66" s="72" t="s">
        <v>7</v>
      </c>
      <c r="F66" s="72"/>
      <c r="G66" s="73" t="s">
        <v>116</v>
      </c>
      <c r="H66" s="74"/>
      <c r="I66" s="73" t="s">
        <v>1</v>
      </c>
      <c r="J66" s="74"/>
      <c r="K66" s="72" t="s">
        <v>2</v>
      </c>
      <c r="L66" s="72"/>
      <c r="M66" s="72" t="s">
        <v>3</v>
      </c>
      <c r="N66" s="72"/>
      <c r="O66" s="72" t="s">
        <v>4</v>
      </c>
      <c r="P66" s="72"/>
      <c r="Q66" s="72" t="s">
        <v>5</v>
      </c>
      <c r="R66" s="72"/>
    </row>
    <row r="67" spans="1:18" s="13" customFormat="1">
      <c r="A67" s="66">
        <f t="shared" si="1"/>
        <v>57</v>
      </c>
      <c r="B67" s="10"/>
      <c r="C67" s="48"/>
      <c r="D67" s="49"/>
      <c r="E67" s="72"/>
      <c r="F67" s="72"/>
      <c r="G67" s="73"/>
      <c r="H67" s="74"/>
      <c r="I67" s="37"/>
      <c r="J67" s="37"/>
      <c r="K67" s="72"/>
      <c r="L67" s="72"/>
      <c r="M67" s="72"/>
      <c r="N67" s="72"/>
      <c r="O67" s="72"/>
      <c r="P67" s="72"/>
      <c r="Q67" s="72"/>
      <c r="R67" s="72"/>
    </row>
    <row r="68" spans="1:18" s="13" customFormat="1">
      <c r="A68" s="66">
        <f t="shared" si="1"/>
        <v>58</v>
      </c>
      <c r="B68" s="10"/>
      <c r="C68" s="48" t="s">
        <v>38</v>
      </c>
      <c r="D68" s="49"/>
      <c r="E68" s="72"/>
      <c r="F68" s="72"/>
      <c r="G68" s="73"/>
      <c r="H68" s="74"/>
      <c r="I68" s="37"/>
      <c r="J68" s="37"/>
      <c r="K68" s="72"/>
      <c r="L68" s="72"/>
      <c r="M68" s="72"/>
      <c r="N68" s="72"/>
      <c r="O68" s="72"/>
      <c r="P68" s="72"/>
      <c r="Q68" s="72"/>
      <c r="R68" s="72"/>
    </row>
    <row r="69" spans="1:18" s="13" customFormat="1">
      <c r="A69" s="66">
        <f t="shared" si="1"/>
        <v>59</v>
      </c>
      <c r="B69" s="10"/>
      <c r="C69" s="3" t="s">
        <v>25</v>
      </c>
      <c r="E69" s="79">
        <v>9.9000000000000005E-2</v>
      </c>
      <c r="F69" s="79"/>
      <c r="G69" s="80">
        <v>9.5000000000000001E-2</v>
      </c>
      <c r="H69" s="81"/>
      <c r="I69" s="36"/>
      <c r="J69" s="36"/>
      <c r="K69" s="80">
        <v>9.5000000000000001E-2</v>
      </c>
      <c r="L69" s="81"/>
      <c r="M69" s="72"/>
      <c r="N69" s="72"/>
      <c r="O69" s="72"/>
      <c r="P69" s="72"/>
      <c r="Q69" s="72"/>
      <c r="R69" s="72"/>
    </row>
    <row r="70" spans="1:18" s="13" customFormat="1">
      <c r="A70" s="66">
        <f t="shared" si="1"/>
        <v>60</v>
      </c>
      <c r="B70" s="10"/>
      <c r="C70" s="3" t="s">
        <v>26</v>
      </c>
      <c r="E70" s="79">
        <v>5.1999999999999998E-2</v>
      </c>
      <c r="F70" s="79"/>
      <c r="G70" s="80">
        <v>5.1999999999999998E-2</v>
      </c>
      <c r="H70" s="81"/>
      <c r="I70" s="36"/>
      <c r="J70" s="36"/>
      <c r="K70" s="80">
        <v>5.1999999999999998E-2</v>
      </c>
      <c r="L70" s="81"/>
      <c r="M70" s="72"/>
      <c r="N70" s="72"/>
      <c r="O70" s="72"/>
      <c r="P70" s="72"/>
      <c r="Q70" s="72"/>
      <c r="R70" s="72"/>
    </row>
    <row r="71" spans="1:18" s="13" customFormat="1">
      <c r="A71" s="66">
        <f t="shared" si="1"/>
        <v>61</v>
      </c>
      <c r="B71" s="10"/>
      <c r="C71" s="3" t="s">
        <v>27</v>
      </c>
      <c r="E71" s="77" t="s">
        <v>131</v>
      </c>
      <c r="F71" s="77"/>
      <c r="G71" s="93" t="s">
        <v>118</v>
      </c>
      <c r="H71" s="94"/>
      <c r="I71" s="40"/>
      <c r="J71" s="40"/>
      <c r="K71" s="93" t="s">
        <v>118</v>
      </c>
      <c r="L71" s="94"/>
      <c r="M71" s="72"/>
      <c r="N71" s="72"/>
      <c r="O71" s="72"/>
      <c r="P71" s="72"/>
      <c r="Q71" s="72"/>
      <c r="R71" s="72"/>
    </row>
    <row r="72" spans="1:18" s="13" customFormat="1">
      <c r="A72" s="66">
        <f t="shared" si="1"/>
        <v>62</v>
      </c>
      <c r="B72" s="10"/>
      <c r="C72" s="3" t="s">
        <v>43</v>
      </c>
      <c r="E72" s="78">
        <v>7.46E-2</v>
      </c>
      <c r="F72" s="77"/>
      <c r="G72" s="102">
        <v>7.2900000000000006E-2</v>
      </c>
      <c r="H72" s="103"/>
      <c r="I72" s="18"/>
      <c r="J72" s="18"/>
      <c r="K72" s="102">
        <v>7.2900000000000006E-2</v>
      </c>
      <c r="L72" s="103"/>
      <c r="M72" s="84"/>
      <c r="N72" s="95"/>
      <c r="O72" s="84"/>
      <c r="P72" s="95"/>
      <c r="Q72" s="73"/>
      <c r="R72" s="74"/>
    </row>
    <row r="73" spans="1:18" s="13" customFormat="1">
      <c r="A73" s="66">
        <f t="shared" si="1"/>
        <v>63</v>
      </c>
      <c r="B73" s="10"/>
      <c r="C73" s="3"/>
      <c r="D73" s="35"/>
      <c r="E73" s="72"/>
      <c r="F73" s="72"/>
      <c r="G73" s="73"/>
      <c r="H73" s="74"/>
      <c r="I73" s="37"/>
      <c r="J73" s="37"/>
      <c r="K73" s="72"/>
      <c r="L73" s="72"/>
      <c r="M73" s="72"/>
      <c r="N73" s="72"/>
      <c r="O73" s="72"/>
      <c r="P73" s="72"/>
      <c r="Q73" s="72"/>
      <c r="R73" s="72"/>
    </row>
    <row r="74" spans="1:18" s="13" customFormat="1">
      <c r="A74" s="66">
        <f t="shared" si="1"/>
        <v>64</v>
      </c>
      <c r="B74" s="10"/>
      <c r="C74" s="48" t="s">
        <v>36</v>
      </c>
      <c r="D74" s="49"/>
      <c r="E74" s="77"/>
      <c r="F74" s="77"/>
      <c r="G74" s="73"/>
      <c r="H74" s="74"/>
      <c r="I74" s="37"/>
      <c r="J74" s="37"/>
      <c r="K74" s="72"/>
      <c r="L74" s="72"/>
      <c r="M74" s="72"/>
      <c r="N74" s="72"/>
      <c r="O74" s="72"/>
      <c r="P74" s="72"/>
      <c r="Q74" s="72"/>
      <c r="R74" s="72"/>
    </row>
    <row r="75" spans="1:18" s="13" customFormat="1" ht="47.25" customHeight="1">
      <c r="A75" s="66">
        <f t="shared" si="1"/>
        <v>65</v>
      </c>
      <c r="B75" s="10"/>
      <c r="C75" s="3" t="s">
        <v>18</v>
      </c>
      <c r="E75" s="75" t="s">
        <v>132</v>
      </c>
      <c r="F75" s="76"/>
      <c r="G75" s="75" t="s">
        <v>119</v>
      </c>
      <c r="H75" s="76"/>
      <c r="I75" s="19"/>
      <c r="J75" s="19"/>
      <c r="K75" s="75" t="s">
        <v>119</v>
      </c>
      <c r="L75" s="76"/>
      <c r="M75" s="73"/>
      <c r="N75" s="74"/>
      <c r="O75" s="73"/>
      <c r="P75" s="74"/>
      <c r="Q75" s="73"/>
      <c r="R75" s="74"/>
    </row>
    <row r="76" spans="1:18" s="13" customFormat="1" ht="66" customHeight="1">
      <c r="A76" s="66">
        <f t="shared" si="1"/>
        <v>66</v>
      </c>
      <c r="B76" s="10"/>
      <c r="C76" s="16" t="s">
        <v>19</v>
      </c>
      <c r="E76" s="70" t="s">
        <v>143</v>
      </c>
      <c r="F76" s="71"/>
      <c r="G76" s="70" t="s">
        <v>133</v>
      </c>
      <c r="H76" s="71"/>
      <c r="I76" s="20"/>
      <c r="J76" s="20"/>
      <c r="K76" s="70" t="s">
        <v>133</v>
      </c>
      <c r="L76" s="71"/>
      <c r="M76" s="72"/>
      <c r="N76" s="72"/>
      <c r="O76" s="72"/>
      <c r="P76" s="72"/>
      <c r="Q76" s="72"/>
      <c r="R76" s="72"/>
    </row>
    <row r="77" spans="1:18" s="13" customFormat="1" ht="65.25" customHeight="1">
      <c r="A77" s="66">
        <f t="shared" si="1"/>
        <v>67</v>
      </c>
      <c r="B77" s="10"/>
      <c r="C77" s="16" t="s">
        <v>20</v>
      </c>
      <c r="E77" s="70" t="s">
        <v>136</v>
      </c>
      <c r="F77" s="71"/>
      <c r="G77" s="70" t="s">
        <v>120</v>
      </c>
      <c r="H77" s="71"/>
      <c r="I77" s="20"/>
      <c r="J77" s="20"/>
      <c r="K77" s="72"/>
      <c r="L77" s="72"/>
      <c r="M77" s="72"/>
      <c r="N77" s="72"/>
      <c r="O77" s="72"/>
      <c r="P77" s="72"/>
      <c r="Q77" s="72"/>
      <c r="R77" s="72"/>
    </row>
    <row r="78" spans="1:18" s="13" customFormat="1" ht="96" customHeight="1">
      <c r="A78" s="66">
        <f t="shared" si="1"/>
        <v>68</v>
      </c>
      <c r="B78" s="10"/>
      <c r="C78" s="16" t="s">
        <v>21</v>
      </c>
      <c r="E78" s="70" t="s">
        <v>135</v>
      </c>
      <c r="F78" s="71"/>
      <c r="G78" s="70" t="s">
        <v>121</v>
      </c>
      <c r="H78" s="71"/>
      <c r="I78" s="20"/>
      <c r="J78" s="20"/>
      <c r="K78" s="72"/>
      <c r="L78" s="72"/>
      <c r="M78" s="72"/>
      <c r="N78" s="72"/>
      <c r="O78" s="72"/>
      <c r="P78" s="72"/>
      <c r="Q78" s="72"/>
      <c r="R78" s="72"/>
    </row>
    <row r="79" spans="1:18" s="13" customFormat="1" ht="194.25" customHeight="1">
      <c r="A79" s="66">
        <f t="shared" si="1"/>
        <v>69</v>
      </c>
      <c r="B79" s="10"/>
      <c r="C79" s="16" t="s">
        <v>22</v>
      </c>
      <c r="E79" s="70" t="s">
        <v>134</v>
      </c>
      <c r="F79" s="71"/>
      <c r="G79" s="70" t="s">
        <v>127</v>
      </c>
      <c r="H79" s="71"/>
      <c r="I79" s="20"/>
      <c r="J79" s="20"/>
      <c r="K79" s="72"/>
      <c r="L79" s="72"/>
      <c r="M79" s="72"/>
      <c r="N79" s="72"/>
      <c r="O79" s="72"/>
      <c r="P79" s="72"/>
      <c r="Q79" s="72"/>
      <c r="R79" s="72"/>
    </row>
    <row r="80" spans="1:18" s="13" customFormat="1" ht="58.5" customHeight="1">
      <c r="A80" s="66">
        <f t="shared" si="1"/>
        <v>70</v>
      </c>
      <c r="B80" s="10"/>
      <c r="C80" s="16" t="s">
        <v>23</v>
      </c>
      <c r="E80" s="70" t="s">
        <v>122</v>
      </c>
      <c r="F80" s="71"/>
      <c r="G80" s="70" t="s">
        <v>122</v>
      </c>
      <c r="H80" s="71"/>
      <c r="I80" s="20"/>
      <c r="J80" s="20"/>
      <c r="K80" s="72"/>
      <c r="L80" s="72"/>
      <c r="M80" s="72"/>
      <c r="N80" s="72"/>
      <c r="O80" s="72"/>
      <c r="P80" s="72"/>
      <c r="Q80" s="72"/>
      <c r="R80" s="72"/>
    </row>
    <row r="81" spans="1:18" s="13" customFormat="1" ht="60.75" customHeight="1">
      <c r="A81" s="66">
        <f t="shared" si="1"/>
        <v>71</v>
      </c>
      <c r="B81" s="10"/>
      <c r="C81" s="16" t="s">
        <v>24</v>
      </c>
      <c r="E81" s="70" t="s">
        <v>137</v>
      </c>
      <c r="F81" s="71"/>
      <c r="G81" s="70" t="s">
        <v>123</v>
      </c>
      <c r="H81" s="71"/>
      <c r="I81" s="20"/>
      <c r="J81" s="20"/>
      <c r="K81" s="72"/>
      <c r="L81" s="72"/>
      <c r="M81" s="72"/>
      <c r="N81" s="72"/>
      <c r="O81" s="72"/>
      <c r="P81" s="72"/>
      <c r="Q81" s="72"/>
      <c r="R81" s="72"/>
    </row>
    <row r="82" spans="1:18" s="13" customFormat="1" ht="69.75" customHeight="1">
      <c r="A82" s="66">
        <f t="shared" si="1"/>
        <v>72</v>
      </c>
      <c r="B82" s="10"/>
      <c r="C82" s="13" t="s">
        <v>46</v>
      </c>
      <c r="D82" s="17"/>
      <c r="E82" s="70" t="s">
        <v>140</v>
      </c>
      <c r="F82" s="71"/>
      <c r="G82" s="70" t="s">
        <v>124</v>
      </c>
      <c r="H82" s="71"/>
      <c r="I82" s="20"/>
      <c r="J82" s="20"/>
      <c r="K82" s="72"/>
      <c r="L82" s="72"/>
      <c r="M82" s="72"/>
      <c r="N82" s="72"/>
      <c r="O82" s="72"/>
      <c r="P82" s="72"/>
      <c r="Q82" s="72"/>
      <c r="R82" s="72"/>
    </row>
    <row r="83" spans="1:18" s="13" customFormat="1" ht="49.5" customHeight="1">
      <c r="A83" s="66">
        <f t="shared" si="1"/>
        <v>73</v>
      </c>
      <c r="B83" s="10"/>
      <c r="C83" s="7" t="s">
        <v>125</v>
      </c>
      <c r="D83" s="17"/>
      <c r="E83" s="70" t="s">
        <v>139</v>
      </c>
      <c r="F83" s="71"/>
      <c r="G83" s="70" t="s">
        <v>126</v>
      </c>
      <c r="H83" s="71"/>
      <c r="I83" s="20"/>
      <c r="J83" s="20"/>
      <c r="K83" s="73"/>
      <c r="L83" s="74"/>
      <c r="M83" s="73"/>
      <c r="N83" s="74"/>
      <c r="O83" s="73"/>
      <c r="P83" s="74"/>
      <c r="Q83" s="73"/>
      <c r="R83" s="74"/>
    </row>
    <row r="85" spans="1:18" ht="70.5" customHeight="1">
      <c r="C85" s="114" t="s">
        <v>209</v>
      </c>
      <c r="D85" s="114"/>
      <c r="E85" s="114"/>
      <c r="F85" s="114"/>
    </row>
  </sheetData>
  <mergeCells count="141">
    <mergeCell ref="C85:F85"/>
    <mergeCell ref="I7:J7"/>
    <mergeCell ref="I66:J66"/>
    <mergeCell ref="G67:H67"/>
    <mergeCell ref="G68:H68"/>
    <mergeCell ref="G73:H73"/>
    <mergeCell ref="Q7:R7"/>
    <mergeCell ref="K62:L62"/>
    <mergeCell ref="B65:R65"/>
    <mergeCell ref="M72:N72"/>
    <mergeCell ref="K72:L72"/>
    <mergeCell ref="Q72:R72"/>
    <mergeCell ref="K71:L71"/>
    <mergeCell ref="A8:F8"/>
    <mergeCell ref="O68:P68"/>
    <mergeCell ref="E67:F67"/>
    <mergeCell ref="M67:N67"/>
    <mergeCell ref="O67:P67"/>
    <mergeCell ref="Q71:R71"/>
    <mergeCell ref="M73:N73"/>
    <mergeCell ref="O73:P73"/>
    <mergeCell ref="Q73:R73"/>
    <mergeCell ref="O72:P72"/>
    <mergeCell ref="I62:J62"/>
    <mergeCell ref="I61:J61"/>
    <mergeCell ref="M61:N61"/>
    <mergeCell ref="G72:H72"/>
    <mergeCell ref="G71:H71"/>
    <mergeCell ref="G70:H70"/>
    <mergeCell ref="G69:H69"/>
    <mergeCell ref="K67:L67"/>
    <mergeCell ref="K73:L73"/>
    <mergeCell ref="K61:L61"/>
    <mergeCell ref="K76:L76"/>
    <mergeCell ref="E73:F73"/>
    <mergeCell ref="E74:F74"/>
    <mergeCell ref="M78:N78"/>
    <mergeCell ref="O78:P78"/>
    <mergeCell ref="K69:L69"/>
    <mergeCell ref="G74:H74"/>
    <mergeCell ref="M71:N71"/>
    <mergeCell ref="O71:P71"/>
    <mergeCell ref="A12:F12"/>
    <mergeCell ref="G61:H61"/>
    <mergeCell ref="C58:H58"/>
    <mergeCell ref="E61:F61"/>
    <mergeCell ref="Q66:R66"/>
    <mergeCell ref="M69:N69"/>
    <mergeCell ref="M70:N70"/>
    <mergeCell ref="O70:P70"/>
    <mergeCell ref="E66:F66"/>
    <mergeCell ref="K66:L66"/>
    <mergeCell ref="M66:N66"/>
    <mergeCell ref="O66:P66"/>
    <mergeCell ref="Q62:R62"/>
    <mergeCell ref="K63:L63"/>
    <mergeCell ref="Q63:R63"/>
    <mergeCell ref="C1:R1"/>
    <mergeCell ref="C2:R2"/>
    <mergeCell ref="C3:R3"/>
    <mergeCell ref="E5:F5"/>
    <mergeCell ref="K5:L5"/>
    <mergeCell ref="M5:N5"/>
    <mergeCell ref="O5:P5"/>
    <mergeCell ref="Q5:R5"/>
    <mergeCell ref="Q70:R70"/>
    <mergeCell ref="E69:F69"/>
    <mergeCell ref="E68:F68"/>
    <mergeCell ref="K68:L68"/>
    <mergeCell ref="M68:N68"/>
    <mergeCell ref="Q69:R69"/>
    <mergeCell ref="E7:F7"/>
    <mergeCell ref="K7:L7"/>
    <mergeCell ref="M7:N7"/>
    <mergeCell ref="Q68:R68"/>
    <mergeCell ref="Q67:R67"/>
    <mergeCell ref="O7:P7"/>
    <mergeCell ref="G5:H5"/>
    <mergeCell ref="G7:H7"/>
    <mergeCell ref="G66:H66"/>
    <mergeCell ref="I5:J5"/>
    <mergeCell ref="Q83:R83"/>
    <mergeCell ref="M82:N82"/>
    <mergeCell ref="O82:P82"/>
    <mergeCell ref="Q82:R82"/>
    <mergeCell ref="M81:N81"/>
    <mergeCell ref="O81:P81"/>
    <mergeCell ref="G80:H80"/>
    <mergeCell ref="G81:H81"/>
    <mergeCell ref="G82:H82"/>
    <mergeCell ref="K82:L82"/>
    <mergeCell ref="Q80:R80"/>
    <mergeCell ref="Q81:R81"/>
    <mergeCell ref="E83:F83"/>
    <mergeCell ref="K83:L83"/>
    <mergeCell ref="E82:F82"/>
    <mergeCell ref="O69:P69"/>
    <mergeCell ref="E71:F71"/>
    <mergeCell ref="E72:F72"/>
    <mergeCell ref="E70:F70"/>
    <mergeCell ref="K70:L70"/>
    <mergeCell ref="K77:L77"/>
    <mergeCell ref="K75:L75"/>
    <mergeCell ref="K79:L79"/>
    <mergeCell ref="E76:F76"/>
    <mergeCell ref="E77:F77"/>
    <mergeCell ref="E78:F78"/>
    <mergeCell ref="E79:F79"/>
    <mergeCell ref="G83:H83"/>
    <mergeCell ref="M80:N80"/>
    <mergeCell ref="O80:P80"/>
    <mergeCell ref="M83:N83"/>
    <mergeCell ref="O83:P83"/>
    <mergeCell ref="O77:P77"/>
    <mergeCell ref="M77:N77"/>
    <mergeCell ref="M75:N75"/>
    <mergeCell ref="O75:P75"/>
    <mergeCell ref="E81:F81"/>
    <mergeCell ref="K81:L81"/>
    <mergeCell ref="E80:F80"/>
    <mergeCell ref="K80:L80"/>
    <mergeCell ref="Q76:R76"/>
    <mergeCell ref="Q74:R74"/>
    <mergeCell ref="Q77:R77"/>
    <mergeCell ref="Q78:R78"/>
    <mergeCell ref="Q79:R79"/>
    <mergeCell ref="Q75:R75"/>
    <mergeCell ref="M79:N79"/>
    <mergeCell ref="O79:P79"/>
    <mergeCell ref="M76:N76"/>
    <mergeCell ref="O76:P76"/>
    <mergeCell ref="K78:L78"/>
    <mergeCell ref="E75:F75"/>
    <mergeCell ref="O74:P74"/>
    <mergeCell ref="G79:H79"/>
    <mergeCell ref="G78:H78"/>
    <mergeCell ref="G77:H77"/>
    <mergeCell ref="G76:H76"/>
    <mergeCell ref="G75:H75"/>
    <mergeCell ref="M74:N74"/>
    <mergeCell ref="K74:L74"/>
  </mergeCells>
  <printOptions horizontalCentered="1"/>
  <pageMargins left="0.28999999999999998" right="0.18" top="0.56000000000000005" bottom="0.93" header="0.23" footer="0.17"/>
  <pageSetup paperSize="5" scale="49" fitToHeight="7" orientation="landscape" r:id="rId1"/>
  <headerFooter>
    <oddFooter>&amp;C&amp;16&amp;F
&amp;D&amp;R&amp;16&amp;A Page &amp;P of &amp;N</oddFooter>
  </headerFooter>
  <rowBreaks count="2" manualBreakCount="2">
    <brk id="58" max="17" man="1"/>
    <brk id="72" max="16383" man="1"/>
  </rowBreaks>
</worksheet>
</file>

<file path=xl/worksheets/sheet2.xml><?xml version="1.0" encoding="utf-8"?>
<worksheet xmlns="http://schemas.openxmlformats.org/spreadsheetml/2006/main" xmlns:r="http://schemas.openxmlformats.org/officeDocument/2006/relationships">
  <dimension ref="A1:R76"/>
  <sheetViews>
    <sheetView zoomScaleNormal="100" workbookViewId="0">
      <pane xSplit="3" ySplit="3" topLeftCell="D62" activePane="bottomRight" state="frozen"/>
      <selection pane="topRight" activeCell="D1" sqref="D1"/>
      <selection pane="bottomLeft" activeCell="A4" sqref="A4"/>
      <selection pane="bottomRight" activeCell="A73" sqref="A73"/>
    </sheetView>
  </sheetViews>
  <sheetFormatPr defaultColWidth="9.140625" defaultRowHeight="15.75"/>
  <cols>
    <col min="1" max="1" width="5.28515625" style="23" bestFit="1" customWidth="1"/>
    <col min="2" max="2" width="11.7109375" style="44" customWidth="1"/>
    <col min="3" max="3" width="43.5703125" style="23" customWidth="1"/>
    <col min="4" max="4" width="59.85546875" style="23" customWidth="1"/>
    <col min="5" max="8" width="15.5703125" style="59" customWidth="1"/>
    <col min="9" max="18" width="12.140625" style="23" customWidth="1"/>
    <col min="19" max="16384" width="9.140625" style="23"/>
  </cols>
  <sheetData>
    <row r="1" spans="1:18">
      <c r="C1" s="82" t="s">
        <v>117</v>
      </c>
      <c r="D1" s="82"/>
      <c r="E1" s="82"/>
      <c r="F1" s="82"/>
      <c r="G1" s="82"/>
      <c r="H1" s="82"/>
      <c r="I1" s="82"/>
      <c r="J1" s="82"/>
      <c r="K1" s="82"/>
      <c r="L1" s="82"/>
      <c r="M1" s="82"/>
      <c r="N1" s="82"/>
      <c r="O1" s="82"/>
      <c r="P1" s="82"/>
      <c r="Q1" s="82"/>
      <c r="R1" s="82"/>
    </row>
    <row r="2" spans="1:18">
      <c r="C2" s="82" t="s">
        <v>39</v>
      </c>
      <c r="D2" s="82"/>
      <c r="E2" s="82"/>
      <c r="F2" s="82"/>
      <c r="G2" s="82"/>
      <c r="H2" s="82"/>
      <c r="I2" s="82"/>
      <c r="J2" s="82"/>
      <c r="K2" s="82"/>
      <c r="L2" s="82"/>
      <c r="M2" s="82"/>
      <c r="N2" s="82"/>
      <c r="O2" s="82"/>
      <c r="P2" s="82"/>
      <c r="Q2" s="82"/>
      <c r="R2" s="82"/>
    </row>
    <row r="3" spans="1:18">
      <c r="C3" s="83" t="s">
        <v>207</v>
      </c>
      <c r="D3" s="83"/>
      <c r="E3" s="83"/>
      <c r="F3" s="83"/>
      <c r="G3" s="83"/>
      <c r="H3" s="83"/>
      <c r="I3" s="82"/>
      <c r="J3" s="82"/>
      <c r="K3" s="82"/>
      <c r="L3" s="82"/>
      <c r="M3" s="82"/>
      <c r="N3" s="82"/>
      <c r="O3" s="82"/>
      <c r="P3" s="82"/>
      <c r="Q3" s="82"/>
      <c r="R3" s="82"/>
    </row>
    <row r="5" spans="1:18" s="15" customFormat="1" ht="50.25" customHeight="1">
      <c r="A5" s="1"/>
      <c r="B5" s="45" t="s">
        <v>51</v>
      </c>
      <c r="C5" s="1" t="s">
        <v>0</v>
      </c>
      <c r="D5" s="1" t="s">
        <v>52</v>
      </c>
      <c r="E5" s="73" t="s">
        <v>40</v>
      </c>
      <c r="F5" s="74"/>
      <c r="G5" s="84" t="s">
        <v>167</v>
      </c>
      <c r="H5" s="74"/>
      <c r="I5" s="73" t="s">
        <v>1</v>
      </c>
      <c r="J5" s="74"/>
      <c r="K5" s="73" t="s">
        <v>179</v>
      </c>
      <c r="L5" s="74"/>
      <c r="M5" s="73" t="s">
        <v>3</v>
      </c>
      <c r="N5" s="74"/>
      <c r="O5" s="73" t="s">
        <v>4</v>
      </c>
      <c r="P5" s="74"/>
      <c r="Q5" s="73" t="s">
        <v>5</v>
      </c>
      <c r="R5" s="74"/>
    </row>
    <row r="6" spans="1:18" s="15" customFormat="1">
      <c r="A6" s="1"/>
      <c r="B6" s="45" t="s">
        <v>47</v>
      </c>
      <c r="C6" s="1"/>
      <c r="D6" s="1"/>
      <c r="E6" s="1" t="s">
        <v>48</v>
      </c>
      <c r="F6" s="1" t="s">
        <v>49</v>
      </c>
      <c r="G6" s="1" t="s">
        <v>48</v>
      </c>
      <c r="H6" s="1" t="s">
        <v>49</v>
      </c>
      <c r="I6" s="1" t="s">
        <v>48</v>
      </c>
      <c r="J6" s="1" t="s">
        <v>49</v>
      </c>
      <c r="K6" s="1" t="s">
        <v>48</v>
      </c>
      <c r="L6" s="1" t="s">
        <v>49</v>
      </c>
      <c r="M6" s="1" t="s">
        <v>48</v>
      </c>
      <c r="N6" s="1" t="s">
        <v>49</v>
      </c>
      <c r="O6" s="1" t="s">
        <v>48</v>
      </c>
      <c r="P6" s="1" t="s">
        <v>49</v>
      </c>
      <c r="Q6" s="1" t="s">
        <v>48</v>
      </c>
      <c r="R6" s="1" t="s">
        <v>49</v>
      </c>
    </row>
    <row r="7" spans="1:18" s="15" customFormat="1">
      <c r="A7" s="1">
        <v>1</v>
      </c>
      <c r="B7" s="45"/>
      <c r="C7" s="1"/>
      <c r="D7" s="1"/>
      <c r="E7" s="73" t="s">
        <v>69</v>
      </c>
      <c r="F7" s="74"/>
      <c r="G7" s="73" t="s">
        <v>69</v>
      </c>
      <c r="H7" s="74"/>
      <c r="I7" s="73" t="s">
        <v>69</v>
      </c>
      <c r="J7" s="74"/>
      <c r="K7" s="73" t="s">
        <v>69</v>
      </c>
      <c r="L7" s="74"/>
      <c r="M7" s="73" t="s">
        <v>69</v>
      </c>
      <c r="N7" s="74"/>
      <c r="O7" s="73" t="s">
        <v>69</v>
      </c>
      <c r="P7" s="74"/>
      <c r="Q7" s="73" t="s">
        <v>69</v>
      </c>
      <c r="R7" s="74"/>
    </row>
    <row r="8" spans="1:18" s="15" customFormat="1">
      <c r="A8" s="73" t="s">
        <v>56</v>
      </c>
      <c r="B8" s="85"/>
      <c r="C8" s="85"/>
      <c r="D8" s="85"/>
      <c r="E8" s="85"/>
      <c r="F8" s="85"/>
      <c r="G8" s="39"/>
      <c r="H8" s="39"/>
      <c r="I8" s="4"/>
      <c r="J8" s="1"/>
      <c r="K8" s="1"/>
      <c r="L8" s="1"/>
      <c r="M8" s="1"/>
      <c r="N8" s="1"/>
      <c r="O8" s="1"/>
      <c r="P8" s="1"/>
      <c r="Q8" s="1"/>
      <c r="R8" s="1"/>
    </row>
    <row r="9" spans="1:18" s="15" customFormat="1">
      <c r="A9" s="1">
        <f>2</f>
        <v>2</v>
      </c>
      <c r="B9" s="45"/>
      <c r="C9" s="1"/>
      <c r="D9" s="1"/>
      <c r="E9" s="1"/>
      <c r="F9" s="1"/>
      <c r="G9" s="1"/>
      <c r="H9" s="1"/>
      <c r="I9" s="1"/>
      <c r="J9" s="1"/>
      <c r="K9" s="1"/>
      <c r="L9" s="1"/>
      <c r="M9" s="1"/>
      <c r="N9" s="1"/>
      <c r="O9" s="1"/>
      <c r="P9" s="1"/>
      <c r="Q9" s="1"/>
      <c r="R9" s="1"/>
    </row>
    <row r="10" spans="1:18" s="15" customFormat="1">
      <c r="A10" s="1">
        <v>3</v>
      </c>
      <c r="B10" s="45"/>
      <c r="C10" s="11" t="s">
        <v>57</v>
      </c>
      <c r="D10" s="11"/>
      <c r="E10" s="12">
        <v>12021</v>
      </c>
      <c r="F10" s="12">
        <v>286086</v>
      </c>
      <c r="G10" s="12">
        <v>11286</v>
      </c>
      <c r="H10" s="12">
        <v>286086</v>
      </c>
      <c r="I10" s="12">
        <v>9040</v>
      </c>
      <c r="J10" s="32">
        <v>295596</v>
      </c>
      <c r="K10" s="12">
        <v>3337</v>
      </c>
      <c r="L10" s="12">
        <v>252365</v>
      </c>
      <c r="M10" s="1"/>
      <c r="N10" s="1"/>
      <c r="O10" s="32">
        <v>0</v>
      </c>
      <c r="P10" s="32">
        <v>0</v>
      </c>
      <c r="Q10" s="1"/>
      <c r="R10" s="1"/>
    </row>
    <row r="11" spans="1:18" s="15" customFormat="1">
      <c r="A11" s="1">
        <v>4</v>
      </c>
      <c r="B11" s="45"/>
      <c r="C11" s="1"/>
      <c r="D11" s="1"/>
      <c r="E11" s="1"/>
      <c r="F11" s="12"/>
      <c r="G11" s="1"/>
      <c r="H11" s="1"/>
      <c r="I11" s="12"/>
      <c r="J11" s="1"/>
      <c r="K11" s="1"/>
      <c r="L11" s="1"/>
      <c r="M11" s="1"/>
      <c r="N11" s="1"/>
      <c r="O11" s="1"/>
      <c r="P11" s="1"/>
      <c r="Q11" s="1"/>
      <c r="R11" s="1"/>
    </row>
    <row r="12" spans="1:18" s="15" customFormat="1">
      <c r="A12" s="73" t="s">
        <v>53</v>
      </c>
      <c r="B12" s="85"/>
      <c r="C12" s="85"/>
      <c r="D12" s="85"/>
      <c r="E12" s="85"/>
      <c r="F12" s="85"/>
      <c r="G12" s="39"/>
      <c r="H12" s="39"/>
      <c r="I12" s="39"/>
      <c r="J12" s="1"/>
      <c r="K12" s="39"/>
      <c r="L12" s="39"/>
      <c r="M12" s="1"/>
      <c r="N12" s="1"/>
      <c r="O12" s="1"/>
      <c r="P12" s="1"/>
      <c r="Q12" s="1"/>
      <c r="R12" s="1"/>
    </row>
    <row r="13" spans="1:18" s="15" customFormat="1">
      <c r="A13" s="1">
        <v>5</v>
      </c>
      <c r="B13" s="45"/>
      <c r="C13" s="1"/>
      <c r="D13" s="1"/>
      <c r="E13" s="1"/>
      <c r="F13" s="1"/>
      <c r="G13" s="1"/>
      <c r="H13" s="1"/>
      <c r="I13" s="1"/>
      <c r="J13" s="1"/>
      <c r="K13" s="1"/>
      <c r="L13" s="1"/>
      <c r="M13" s="1"/>
      <c r="N13" s="1"/>
      <c r="O13" s="1"/>
      <c r="P13" s="1"/>
      <c r="Q13" s="1"/>
      <c r="R13" s="1"/>
    </row>
    <row r="14" spans="1:18" ht="63">
      <c r="A14" s="1">
        <f>1+A13</f>
        <v>6</v>
      </c>
      <c r="B14" s="60">
        <v>1</v>
      </c>
      <c r="C14" s="16" t="s">
        <v>91</v>
      </c>
      <c r="D14" s="6" t="s">
        <v>107</v>
      </c>
      <c r="E14" s="12">
        <v>3894.660883026414</v>
      </c>
      <c r="F14" s="12">
        <v>233475</v>
      </c>
      <c r="G14" s="12">
        <v>3255</v>
      </c>
      <c r="H14" s="12">
        <v>233475</v>
      </c>
      <c r="I14" s="12">
        <v>3255</v>
      </c>
      <c r="J14" s="12">
        <v>233475</v>
      </c>
      <c r="K14" s="12">
        <v>3255</v>
      </c>
      <c r="L14" s="12">
        <v>233475</v>
      </c>
      <c r="M14" s="13"/>
      <c r="N14" s="13"/>
      <c r="O14" s="12">
        <v>3255</v>
      </c>
      <c r="P14" s="12">
        <v>233475</v>
      </c>
      <c r="Q14" s="13"/>
      <c r="R14" s="13"/>
    </row>
    <row r="15" spans="1:18" ht="47.25">
      <c r="A15" s="1">
        <f t="shared" ref="A15:A73" si="0">1+A14</f>
        <v>7</v>
      </c>
      <c r="B15" s="9">
        <v>1.01</v>
      </c>
      <c r="C15" s="6" t="s">
        <v>8</v>
      </c>
      <c r="D15" s="6" t="s">
        <v>154</v>
      </c>
      <c r="E15" s="12">
        <v>-318.36146676556905</v>
      </c>
      <c r="F15" s="12">
        <v>-3032</v>
      </c>
      <c r="G15" s="12">
        <v>-311</v>
      </c>
      <c r="H15" s="12">
        <v>-3032</v>
      </c>
      <c r="I15" s="12">
        <v>-311</v>
      </c>
      <c r="J15" s="12">
        <v>-3032</v>
      </c>
      <c r="K15" s="12">
        <v>-311</v>
      </c>
      <c r="L15" s="12">
        <v>-3032</v>
      </c>
      <c r="M15" s="13"/>
      <c r="N15" s="13"/>
      <c r="O15" s="13"/>
      <c r="P15" s="13"/>
      <c r="Q15" s="13"/>
      <c r="R15" s="13"/>
    </row>
    <row r="16" spans="1:18" ht="47.25">
      <c r="A16" s="1">
        <f t="shared" si="0"/>
        <v>8</v>
      </c>
      <c r="B16" s="9">
        <v>1.02</v>
      </c>
      <c r="C16" s="6" t="s">
        <v>41</v>
      </c>
      <c r="D16" s="6" t="s">
        <v>66</v>
      </c>
      <c r="E16" s="12">
        <v>1.048150417647628</v>
      </c>
      <c r="F16" s="12">
        <v>0</v>
      </c>
      <c r="G16" s="12">
        <v>1</v>
      </c>
      <c r="H16" s="12">
        <v>0</v>
      </c>
      <c r="I16" s="12">
        <v>1</v>
      </c>
      <c r="J16" s="12">
        <v>0</v>
      </c>
      <c r="K16" s="12">
        <v>1</v>
      </c>
      <c r="L16" s="12">
        <v>0</v>
      </c>
      <c r="M16" s="13"/>
      <c r="N16" s="13"/>
      <c r="O16" s="13"/>
      <c r="P16" s="13"/>
      <c r="Q16" s="13"/>
      <c r="R16" s="13"/>
    </row>
    <row r="17" spans="1:18" ht="78.75">
      <c r="A17" s="1">
        <f t="shared" si="0"/>
        <v>9</v>
      </c>
      <c r="B17" s="9">
        <v>1.03</v>
      </c>
      <c r="C17" s="6" t="s">
        <v>9</v>
      </c>
      <c r="D17" s="6" t="s">
        <v>158</v>
      </c>
      <c r="E17" s="12">
        <v>1088.9600170929145</v>
      </c>
      <c r="F17" s="12">
        <v>10371</v>
      </c>
      <c r="G17" s="12">
        <v>1062</v>
      </c>
      <c r="H17" s="12">
        <v>10371</v>
      </c>
      <c r="I17" s="12">
        <v>1062</v>
      </c>
      <c r="J17" s="12">
        <v>10371</v>
      </c>
      <c r="K17" s="12">
        <v>1062</v>
      </c>
      <c r="L17" s="12">
        <v>10371</v>
      </c>
      <c r="M17" s="13"/>
      <c r="N17" s="13"/>
      <c r="O17" s="13"/>
      <c r="P17" s="13"/>
      <c r="Q17" s="13"/>
      <c r="R17" s="13"/>
    </row>
    <row r="18" spans="1:18" ht="31.5">
      <c r="A18" s="1">
        <f t="shared" si="0"/>
        <v>10</v>
      </c>
      <c r="B18" s="9">
        <v>2.0099999999999998</v>
      </c>
      <c r="C18" s="6" t="s">
        <v>71</v>
      </c>
      <c r="D18" s="6" t="s">
        <v>58</v>
      </c>
      <c r="E18" s="12">
        <v>11.529654594123908</v>
      </c>
      <c r="F18" s="12">
        <v>0</v>
      </c>
      <c r="G18" s="12">
        <v>11.529654594123908</v>
      </c>
      <c r="H18" s="12">
        <v>0</v>
      </c>
      <c r="I18" s="12">
        <v>12</v>
      </c>
      <c r="J18" s="12">
        <v>0</v>
      </c>
      <c r="K18" s="12">
        <v>11.529654594123908</v>
      </c>
      <c r="L18" s="12">
        <v>0</v>
      </c>
      <c r="M18" s="13"/>
      <c r="N18" s="13"/>
      <c r="O18" s="13"/>
      <c r="P18" s="13"/>
      <c r="Q18" s="13"/>
      <c r="R18" s="13"/>
    </row>
    <row r="19" spans="1:18" ht="31.5">
      <c r="A19" s="1">
        <f t="shared" si="0"/>
        <v>11</v>
      </c>
      <c r="B19" s="9">
        <v>2.0199999999999996</v>
      </c>
      <c r="C19" s="6" t="s">
        <v>72</v>
      </c>
      <c r="D19" s="6" t="s">
        <v>102</v>
      </c>
      <c r="E19" s="12">
        <v>83.85203341181024</v>
      </c>
      <c r="F19" s="12">
        <v>0</v>
      </c>
      <c r="G19" s="12">
        <v>83.85203341181024</v>
      </c>
      <c r="H19" s="12">
        <v>0</v>
      </c>
      <c r="I19" s="12">
        <v>84</v>
      </c>
      <c r="J19" s="12">
        <v>0</v>
      </c>
      <c r="K19" s="12">
        <v>83.85203341181024</v>
      </c>
      <c r="L19" s="12">
        <v>0</v>
      </c>
      <c r="M19" s="13"/>
      <c r="N19" s="13"/>
      <c r="O19" s="13"/>
      <c r="P19" s="13"/>
      <c r="Q19" s="13"/>
      <c r="R19" s="13"/>
    </row>
    <row r="20" spans="1:18" ht="31.5">
      <c r="A20" s="1">
        <f t="shared" si="0"/>
        <v>12</v>
      </c>
      <c r="B20" s="9">
        <v>2.0299999999999994</v>
      </c>
      <c r="C20" s="6" t="s">
        <v>35</v>
      </c>
      <c r="D20" s="6" t="s">
        <v>60</v>
      </c>
      <c r="E20" s="12">
        <v>-157.22256264714417</v>
      </c>
      <c r="F20" s="12">
        <v>0</v>
      </c>
      <c r="G20" s="12">
        <v>-157.22256264714417</v>
      </c>
      <c r="H20" s="12">
        <v>0</v>
      </c>
      <c r="I20" s="12">
        <v>-157</v>
      </c>
      <c r="J20" s="12">
        <v>0</v>
      </c>
      <c r="K20" s="12">
        <v>-157.22256264714417</v>
      </c>
      <c r="L20" s="12">
        <v>0</v>
      </c>
      <c r="M20" s="13"/>
      <c r="N20" s="13"/>
      <c r="O20" s="13"/>
      <c r="P20" s="13"/>
      <c r="Q20" s="13"/>
      <c r="R20" s="13"/>
    </row>
    <row r="21" spans="1:18" ht="63">
      <c r="A21" s="1">
        <f t="shared" si="0"/>
        <v>13</v>
      </c>
      <c r="B21" s="9">
        <v>2.0399999999999991</v>
      </c>
      <c r="C21" s="6" t="s">
        <v>10</v>
      </c>
      <c r="D21" s="6" t="s">
        <v>103</v>
      </c>
      <c r="E21" s="12">
        <v>33.540813364724094</v>
      </c>
      <c r="F21" s="12">
        <v>0</v>
      </c>
      <c r="G21" s="12">
        <v>33.540813364724094</v>
      </c>
      <c r="H21" s="12">
        <v>0</v>
      </c>
      <c r="I21" s="12">
        <v>34</v>
      </c>
      <c r="J21" s="12">
        <v>0</v>
      </c>
      <c r="K21" s="12">
        <v>33.540813364724094</v>
      </c>
      <c r="L21" s="12">
        <v>0</v>
      </c>
      <c r="M21" s="13"/>
      <c r="N21" s="13"/>
      <c r="O21" s="13"/>
      <c r="P21" s="13"/>
      <c r="Q21" s="13"/>
      <c r="R21" s="13"/>
    </row>
    <row r="22" spans="1:18" ht="54" customHeight="1">
      <c r="A22" s="1">
        <f t="shared" si="0"/>
        <v>14</v>
      </c>
      <c r="B22" s="9">
        <v>2.0499999999999989</v>
      </c>
      <c r="C22" s="6" t="s">
        <v>11</v>
      </c>
      <c r="D22" s="6" t="s">
        <v>68</v>
      </c>
      <c r="E22" s="12">
        <v>293.48211694133579</v>
      </c>
      <c r="F22" s="12">
        <v>0</v>
      </c>
      <c r="G22" s="12">
        <v>293.48211694133579</v>
      </c>
      <c r="H22" s="12">
        <v>0</v>
      </c>
      <c r="I22" s="12">
        <v>293</v>
      </c>
      <c r="J22" s="12">
        <v>0</v>
      </c>
      <c r="K22" s="12">
        <v>293.48211694133579</v>
      </c>
      <c r="L22" s="12">
        <v>0</v>
      </c>
      <c r="M22" s="13"/>
      <c r="N22" s="13"/>
      <c r="O22" s="13"/>
      <c r="P22" s="13"/>
      <c r="Q22" s="13"/>
      <c r="R22" s="13"/>
    </row>
    <row r="23" spans="1:18" ht="63">
      <c r="A23" s="1">
        <f t="shared" si="0"/>
        <v>15</v>
      </c>
      <c r="B23" s="9">
        <v>2.0599999999999987</v>
      </c>
      <c r="C23" s="6" t="s">
        <v>145</v>
      </c>
      <c r="D23" s="6" t="s">
        <v>146</v>
      </c>
      <c r="E23" s="12">
        <v>0</v>
      </c>
      <c r="F23" s="12">
        <v>0</v>
      </c>
      <c r="G23" s="12">
        <v>0</v>
      </c>
      <c r="H23" s="12">
        <v>0</v>
      </c>
      <c r="I23" s="12">
        <v>0</v>
      </c>
      <c r="J23" s="12">
        <v>0</v>
      </c>
      <c r="K23" s="12">
        <v>0</v>
      </c>
      <c r="L23" s="12">
        <v>0</v>
      </c>
      <c r="M23" s="13"/>
      <c r="N23" s="13"/>
      <c r="O23" s="13"/>
      <c r="P23" s="13"/>
      <c r="Q23" s="13"/>
      <c r="R23" s="13"/>
    </row>
    <row r="24" spans="1:18" ht="45" customHeight="1">
      <c r="A24" s="1">
        <f t="shared" si="0"/>
        <v>16</v>
      </c>
      <c r="B24" s="9">
        <v>2.0699999999999985</v>
      </c>
      <c r="C24" s="6" t="s">
        <v>92</v>
      </c>
      <c r="D24" s="6" t="s">
        <v>159</v>
      </c>
      <c r="E24" s="12">
        <v>-2.0963008352952559</v>
      </c>
      <c r="F24" s="12">
        <v>0</v>
      </c>
      <c r="G24" s="12">
        <v>-2.0963008352952559</v>
      </c>
      <c r="H24" s="12">
        <v>0</v>
      </c>
      <c r="I24" s="12">
        <v>-2</v>
      </c>
      <c r="J24" s="12">
        <v>0</v>
      </c>
      <c r="K24" s="12">
        <v>-2.0963008352952559</v>
      </c>
      <c r="L24" s="12">
        <v>0</v>
      </c>
      <c r="M24" s="13"/>
      <c r="N24" s="13"/>
      <c r="O24" s="13"/>
      <c r="P24" s="13"/>
      <c r="Q24" s="13"/>
      <c r="R24" s="13"/>
    </row>
    <row r="25" spans="1:18" ht="36.75" customHeight="1">
      <c r="A25" s="1">
        <f t="shared" si="0"/>
        <v>17</v>
      </c>
      <c r="B25" s="9">
        <v>2.0799999999999983</v>
      </c>
      <c r="C25" s="6" t="s">
        <v>14</v>
      </c>
      <c r="D25" s="6" t="s">
        <v>59</v>
      </c>
      <c r="E25" s="12">
        <v>343.79333698842191</v>
      </c>
      <c r="F25" s="12">
        <v>0</v>
      </c>
      <c r="G25" s="12">
        <v>343.79333698842191</v>
      </c>
      <c r="H25" s="12">
        <v>0</v>
      </c>
      <c r="I25" s="12">
        <v>-66</v>
      </c>
      <c r="J25" s="12">
        <v>0</v>
      </c>
      <c r="K25" s="12">
        <v>343.79333698842191</v>
      </c>
      <c r="L25" s="12">
        <v>0</v>
      </c>
      <c r="M25" s="13"/>
      <c r="N25" s="13"/>
      <c r="O25" s="13"/>
      <c r="P25" s="13"/>
      <c r="Q25" s="13"/>
      <c r="R25" s="13"/>
    </row>
    <row r="26" spans="1:18" ht="39" customHeight="1">
      <c r="A26" s="1">
        <f t="shared" si="0"/>
        <v>18</v>
      </c>
      <c r="B26" s="9">
        <v>2.0899999999999981</v>
      </c>
      <c r="C26" s="6" t="s">
        <v>93</v>
      </c>
      <c r="D26" s="6" t="s">
        <v>144</v>
      </c>
      <c r="E26" s="12">
        <v>-5.24075208823814</v>
      </c>
      <c r="F26" s="12">
        <v>0</v>
      </c>
      <c r="G26" s="12">
        <v>-5.24075208823814</v>
      </c>
      <c r="H26" s="12">
        <v>0</v>
      </c>
      <c r="I26" s="12">
        <v>-5</v>
      </c>
      <c r="J26" s="12">
        <v>0</v>
      </c>
      <c r="K26" s="12">
        <v>-5.24075208823814</v>
      </c>
      <c r="L26" s="12">
        <v>0</v>
      </c>
      <c r="M26" s="13"/>
      <c r="N26" s="13"/>
      <c r="O26" s="13"/>
      <c r="P26" s="13"/>
      <c r="Q26" s="13"/>
      <c r="R26" s="13"/>
    </row>
    <row r="27" spans="1:18" ht="94.5">
      <c r="A27" s="1">
        <f t="shared" si="0"/>
        <v>19</v>
      </c>
      <c r="B27" s="9">
        <v>2.0999999999999979</v>
      </c>
      <c r="C27" s="6" t="s">
        <v>94</v>
      </c>
      <c r="D27" s="6" t="s">
        <v>147</v>
      </c>
      <c r="E27" s="12">
        <v>800.78691908278779</v>
      </c>
      <c r="F27" s="12">
        <v>0</v>
      </c>
      <c r="G27" s="12">
        <v>800.78691908278779</v>
      </c>
      <c r="H27" s="12">
        <v>0</v>
      </c>
      <c r="I27" s="12">
        <v>801</v>
      </c>
      <c r="J27" s="12">
        <v>0</v>
      </c>
      <c r="K27" s="12">
        <v>800.78691908278779</v>
      </c>
      <c r="L27" s="12">
        <v>0</v>
      </c>
      <c r="M27" s="13"/>
      <c r="N27" s="13"/>
      <c r="O27" s="13"/>
      <c r="P27" s="13"/>
      <c r="Q27" s="13"/>
      <c r="R27" s="13"/>
    </row>
    <row r="28" spans="1:18" ht="110.25">
      <c r="A28" s="1">
        <f t="shared" si="0"/>
        <v>20</v>
      </c>
      <c r="B28" s="9">
        <v>2.1099999999999977</v>
      </c>
      <c r="C28" s="6" t="s">
        <v>77</v>
      </c>
      <c r="D28" s="6" t="s">
        <v>105</v>
      </c>
      <c r="E28" s="12">
        <v>0</v>
      </c>
      <c r="F28" s="12">
        <v>0</v>
      </c>
      <c r="G28" s="12">
        <v>0</v>
      </c>
      <c r="H28" s="12">
        <v>0</v>
      </c>
      <c r="I28" s="12">
        <v>0</v>
      </c>
      <c r="J28" s="12">
        <v>0</v>
      </c>
      <c r="K28" s="12">
        <v>0</v>
      </c>
      <c r="L28" s="12">
        <v>0</v>
      </c>
      <c r="M28" s="13"/>
      <c r="N28" s="13"/>
      <c r="O28" s="13"/>
      <c r="P28" s="13"/>
      <c r="Q28" s="13"/>
      <c r="R28" s="13"/>
    </row>
    <row r="29" spans="1:18" ht="78.75">
      <c r="A29" s="1">
        <f t="shared" si="0"/>
        <v>21</v>
      </c>
      <c r="B29" s="9">
        <v>2.1199999999999974</v>
      </c>
      <c r="C29" s="6" t="s">
        <v>95</v>
      </c>
      <c r="D29" s="6" t="s">
        <v>61</v>
      </c>
      <c r="E29" s="12">
        <v>5.24075208823814</v>
      </c>
      <c r="F29" s="12">
        <v>0</v>
      </c>
      <c r="G29" s="12">
        <v>5.24075208823814</v>
      </c>
      <c r="H29" s="12">
        <v>0</v>
      </c>
      <c r="I29" s="12">
        <v>5</v>
      </c>
      <c r="J29" s="12">
        <v>0</v>
      </c>
      <c r="K29" s="12">
        <v>5.24075208823814</v>
      </c>
      <c r="L29" s="12">
        <v>0</v>
      </c>
      <c r="M29" s="13"/>
      <c r="N29" s="13"/>
      <c r="O29" s="13"/>
      <c r="P29" s="13"/>
      <c r="Q29" s="13"/>
      <c r="R29" s="13"/>
    </row>
    <row r="30" spans="1:18" ht="47.25">
      <c r="A30" s="1">
        <f t="shared" si="0"/>
        <v>22</v>
      </c>
      <c r="B30" s="9">
        <v>2.1299999999999972</v>
      </c>
      <c r="C30" s="6" t="s">
        <v>96</v>
      </c>
      <c r="D30" s="7" t="s">
        <v>110</v>
      </c>
      <c r="E30" s="12">
        <v>-349.03408907666005</v>
      </c>
      <c r="F30" s="12">
        <v>0</v>
      </c>
      <c r="G30" s="12">
        <v>-349.03408907666005</v>
      </c>
      <c r="H30" s="12">
        <v>0</v>
      </c>
      <c r="I30" s="12">
        <v>-349</v>
      </c>
      <c r="J30" s="12">
        <v>0</v>
      </c>
      <c r="K30" s="12">
        <v>-349.03408907666005</v>
      </c>
      <c r="L30" s="12">
        <v>0</v>
      </c>
      <c r="M30" s="13"/>
      <c r="N30" s="13"/>
      <c r="O30" s="13"/>
      <c r="P30" s="13"/>
      <c r="Q30" s="13"/>
      <c r="R30" s="13"/>
    </row>
    <row r="31" spans="1:18" ht="31.5">
      <c r="A31" s="1">
        <f t="shared" si="0"/>
        <v>23</v>
      </c>
      <c r="B31" s="9">
        <v>2.139999999999997</v>
      </c>
      <c r="C31" s="6" t="s">
        <v>15</v>
      </c>
      <c r="D31" s="7" t="s">
        <v>62</v>
      </c>
      <c r="E31" s="12">
        <v>219.30531815396523</v>
      </c>
      <c r="F31" s="12">
        <v>0</v>
      </c>
      <c r="G31" s="12">
        <v>260</v>
      </c>
      <c r="H31" s="12">
        <v>0</v>
      </c>
      <c r="I31" s="12">
        <v>0</v>
      </c>
      <c r="J31" s="12">
        <v>0</v>
      </c>
      <c r="K31" s="12">
        <v>260</v>
      </c>
      <c r="L31" s="12">
        <v>0</v>
      </c>
      <c r="M31" s="13"/>
      <c r="N31" s="13"/>
      <c r="O31" s="13"/>
      <c r="P31" s="13"/>
      <c r="Q31" s="13"/>
      <c r="R31" s="13"/>
    </row>
    <row r="32" spans="1:18" ht="47.25">
      <c r="A32" s="66">
        <f t="shared" si="0"/>
        <v>24</v>
      </c>
      <c r="B32" s="9" t="s">
        <v>192</v>
      </c>
      <c r="C32" s="11" t="s">
        <v>171</v>
      </c>
      <c r="D32" s="7" t="s">
        <v>172</v>
      </c>
      <c r="E32" s="12"/>
      <c r="F32" s="12"/>
      <c r="G32" s="12"/>
      <c r="H32" s="12"/>
      <c r="I32" s="12">
        <v>-74</v>
      </c>
      <c r="J32" s="12">
        <v>0</v>
      </c>
      <c r="K32" s="12">
        <v>-74</v>
      </c>
      <c r="L32" s="12">
        <v>0</v>
      </c>
      <c r="M32" s="13"/>
      <c r="N32" s="13"/>
      <c r="O32" s="13"/>
      <c r="P32" s="13"/>
      <c r="Q32" s="13"/>
      <c r="R32" s="13"/>
    </row>
    <row r="33" spans="1:18" ht="31.5">
      <c r="A33" s="1">
        <f>A32+1</f>
        <v>25</v>
      </c>
      <c r="B33" s="9">
        <v>3</v>
      </c>
      <c r="C33" s="6" t="s">
        <v>82</v>
      </c>
      <c r="D33" s="6" t="s">
        <v>161</v>
      </c>
      <c r="E33" s="12">
        <v>1209.0781920211564</v>
      </c>
      <c r="F33" s="12">
        <v>0</v>
      </c>
      <c r="G33" s="12">
        <v>1209.0781920211564</v>
      </c>
      <c r="H33" s="12">
        <v>0</v>
      </c>
      <c r="I33" s="12">
        <v>905</v>
      </c>
      <c r="J33" s="12">
        <v>0</v>
      </c>
      <c r="K33" s="12">
        <v>516</v>
      </c>
      <c r="L33" s="12">
        <v>0</v>
      </c>
      <c r="M33" s="13"/>
      <c r="N33" s="13"/>
      <c r="O33" s="13"/>
      <c r="P33" s="13"/>
      <c r="Q33" s="13"/>
      <c r="R33" s="13"/>
    </row>
    <row r="34" spans="1:18" ht="31.5">
      <c r="A34" s="1">
        <f t="shared" si="0"/>
        <v>26</v>
      </c>
      <c r="B34" s="9">
        <v>3.01</v>
      </c>
      <c r="C34" s="6" t="s">
        <v>83</v>
      </c>
      <c r="D34" s="6" t="s">
        <v>148</v>
      </c>
      <c r="E34" s="12">
        <v>52.367691166510795</v>
      </c>
      <c r="F34" s="12">
        <v>0</v>
      </c>
      <c r="G34" s="12">
        <v>52.367691166510795</v>
      </c>
      <c r="H34" s="12">
        <v>0</v>
      </c>
      <c r="I34" s="12">
        <v>23</v>
      </c>
      <c r="J34" s="12">
        <v>0</v>
      </c>
      <c r="K34" s="12">
        <v>52.367691166510795</v>
      </c>
      <c r="L34" s="12">
        <v>0</v>
      </c>
      <c r="M34" s="13"/>
      <c r="N34" s="13"/>
      <c r="O34" s="13"/>
      <c r="P34" s="13"/>
      <c r="Q34" s="13"/>
      <c r="R34" s="13"/>
    </row>
    <row r="35" spans="1:18" ht="31.5">
      <c r="A35" s="1">
        <f t="shared" si="0"/>
        <v>27</v>
      </c>
      <c r="B35" s="9">
        <v>3.0199999999999996</v>
      </c>
      <c r="C35" s="6" t="s">
        <v>16</v>
      </c>
      <c r="D35" s="6" t="s">
        <v>63</v>
      </c>
      <c r="E35" s="12">
        <v>751.30688231689624</v>
      </c>
      <c r="F35" s="12">
        <v>0</v>
      </c>
      <c r="G35" s="12">
        <v>751.30688231689624</v>
      </c>
      <c r="H35" s="12">
        <v>0</v>
      </c>
      <c r="I35" s="12">
        <v>1113</v>
      </c>
      <c r="J35" s="12">
        <v>0</v>
      </c>
      <c r="K35" s="12">
        <v>1027</v>
      </c>
      <c r="L35" s="12">
        <v>0</v>
      </c>
      <c r="M35" s="13"/>
      <c r="N35" s="13"/>
      <c r="O35" s="13"/>
      <c r="P35" s="13"/>
      <c r="Q35" s="13"/>
      <c r="R35" s="13"/>
    </row>
    <row r="36" spans="1:18" ht="63">
      <c r="A36" s="1">
        <f t="shared" si="0"/>
        <v>28</v>
      </c>
      <c r="B36" s="9">
        <v>3.0299999999999994</v>
      </c>
      <c r="C36" s="6" t="s">
        <v>17</v>
      </c>
      <c r="D36" s="6" t="s">
        <v>99</v>
      </c>
      <c r="E36" s="12">
        <v>80.707582158867339</v>
      </c>
      <c r="F36" s="12">
        <v>0</v>
      </c>
      <c r="G36" s="12">
        <v>80.707582158867339</v>
      </c>
      <c r="H36" s="12">
        <v>0</v>
      </c>
      <c r="I36" s="12">
        <v>0</v>
      </c>
      <c r="J36" s="12">
        <v>0</v>
      </c>
      <c r="K36" s="12">
        <v>-16</v>
      </c>
      <c r="L36" s="12">
        <v>0</v>
      </c>
      <c r="M36" s="13"/>
      <c r="N36" s="13"/>
      <c r="O36" s="13"/>
      <c r="P36" s="13"/>
      <c r="Q36" s="13"/>
      <c r="R36" s="13"/>
    </row>
    <row r="37" spans="1:18" ht="31.5">
      <c r="A37" s="1">
        <f t="shared" si="0"/>
        <v>29</v>
      </c>
      <c r="B37" s="9">
        <v>3.0399999999999991</v>
      </c>
      <c r="C37" s="6" t="s">
        <v>42</v>
      </c>
      <c r="D37" s="6" t="s">
        <v>100</v>
      </c>
      <c r="E37" s="12">
        <v>531.41226174734732</v>
      </c>
      <c r="F37" s="12">
        <v>0</v>
      </c>
      <c r="G37" s="12">
        <v>531.41226174734732</v>
      </c>
      <c r="H37" s="12">
        <v>0</v>
      </c>
      <c r="I37" s="12">
        <v>531</v>
      </c>
      <c r="J37" s="12">
        <v>0</v>
      </c>
      <c r="K37" s="12">
        <v>211</v>
      </c>
      <c r="L37" s="12">
        <v>0</v>
      </c>
      <c r="M37" s="13"/>
      <c r="N37" s="13"/>
      <c r="O37" s="13"/>
      <c r="P37" s="13"/>
      <c r="Q37" s="13"/>
      <c r="R37" s="13"/>
    </row>
    <row r="38" spans="1:18" ht="63">
      <c r="A38" s="1">
        <f t="shared" si="0"/>
        <v>30</v>
      </c>
      <c r="B38" s="9">
        <v>3.0499999999999989</v>
      </c>
      <c r="C38" s="6" t="s">
        <v>85</v>
      </c>
      <c r="D38" s="6" t="s">
        <v>64</v>
      </c>
      <c r="E38" s="12">
        <v>431.83797207082273</v>
      </c>
      <c r="F38" s="12">
        <v>0</v>
      </c>
      <c r="G38" s="12">
        <v>431.83797207082273</v>
      </c>
      <c r="H38" s="12">
        <v>0</v>
      </c>
      <c r="I38" s="12">
        <v>15</v>
      </c>
      <c r="J38" s="12">
        <v>0</v>
      </c>
      <c r="K38" s="12">
        <v>0</v>
      </c>
      <c r="L38" s="12">
        <v>0</v>
      </c>
      <c r="M38" s="13"/>
      <c r="N38" s="13"/>
      <c r="O38" s="13"/>
      <c r="P38" s="13"/>
      <c r="Q38" s="13"/>
      <c r="R38" s="13"/>
    </row>
    <row r="39" spans="1:18" ht="31.5">
      <c r="A39" s="1">
        <f t="shared" si="0"/>
        <v>31</v>
      </c>
      <c r="B39" s="9">
        <v>3.0599999999999987</v>
      </c>
      <c r="C39" s="6" t="s">
        <v>87</v>
      </c>
      <c r="D39" s="6" t="s">
        <v>162</v>
      </c>
      <c r="E39" s="12">
        <v>-8935.4823104460284</v>
      </c>
      <c r="F39" s="12">
        <v>0</v>
      </c>
      <c r="G39" s="12">
        <v>-8935.4823104460284</v>
      </c>
      <c r="H39" s="12">
        <v>0</v>
      </c>
      <c r="I39" s="12">
        <v>-8935</v>
      </c>
      <c r="J39" s="12">
        <v>0</v>
      </c>
      <c r="K39" s="12">
        <v>-8935.4823104460284</v>
      </c>
      <c r="L39" s="12">
        <v>0</v>
      </c>
      <c r="M39" s="13"/>
      <c r="N39" s="13"/>
      <c r="O39" s="13"/>
      <c r="P39" s="13"/>
      <c r="Q39" s="13"/>
      <c r="R39" s="13"/>
    </row>
    <row r="40" spans="1:18" ht="63">
      <c r="A40" s="1">
        <f t="shared" si="0"/>
        <v>32</v>
      </c>
      <c r="B40" s="9">
        <v>3.0699999999999985</v>
      </c>
      <c r="C40" s="6" t="s">
        <v>88</v>
      </c>
      <c r="D40" s="8" t="s">
        <v>113</v>
      </c>
      <c r="E40" s="12">
        <v>1485.7780501177153</v>
      </c>
      <c r="F40" s="12">
        <v>2960</v>
      </c>
      <c r="G40" s="12">
        <v>1478</v>
      </c>
      <c r="H40" s="12">
        <v>2960</v>
      </c>
      <c r="I40" s="12">
        <v>579</v>
      </c>
      <c r="J40" s="12">
        <v>3388</v>
      </c>
      <c r="K40" s="12">
        <v>0</v>
      </c>
      <c r="L40" s="12">
        <v>0</v>
      </c>
      <c r="M40" s="13"/>
      <c r="N40" s="13"/>
      <c r="O40" s="13"/>
      <c r="P40" s="13"/>
      <c r="Q40" s="13"/>
      <c r="R40" s="13"/>
    </row>
    <row r="41" spans="1:18" ht="31.5">
      <c r="A41" s="66">
        <f t="shared" si="0"/>
        <v>33</v>
      </c>
      <c r="B41" s="9" t="s">
        <v>180</v>
      </c>
      <c r="C41" s="6" t="s">
        <v>181</v>
      </c>
      <c r="D41" s="8" t="s">
        <v>182</v>
      </c>
      <c r="E41" s="12"/>
      <c r="F41" s="12"/>
      <c r="G41" s="12"/>
      <c r="H41" s="12"/>
      <c r="I41" s="13"/>
      <c r="J41" s="13"/>
      <c r="K41" s="12">
        <v>689</v>
      </c>
      <c r="L41" s="12">
        <f>-1524</f>
        <v>-1524</v>
      </c>
      <c r="M41" s="13"/>
      <c r="N41" s="13"/>
      <c r="O41" s="13"/>
      <c r="P41" s="13"/>
      <c r="Q41" s="13"/>
      <c r="R41" s="13"/>
    </row>
    <row r="42" spans="1:18" ht="31.5">
      <c r="A42" s="66">
        <f t="shared" si="0"/>
        <v>34</v>
      </c>
      <c r="B42" s="9" t="s">
        <v>183</v>
      </c>
      <c r="C42" s="11" t="s">
        <v>175</v>
      </c>
      <c r="D42" s="7" t="s">
        <v>184</v>
      </c>
      <c r="E42" s="12"/>
      <c r="F42" s="12"/>
      <c r="G42" s="12"/>
      <c r="H42" s="12"/>
      <c r="I42" s="13"/>
      <c r="J42" s="13"/>
      <c r="K42" s="12">
        <v>-309</v>
      </c>
      <c r="L42" s="12">
        <v>-3013</v>
      </c>
      <c r="M42" s="13"/>
      <c r="N42" s="13"/>
      <c r="O42" s="13"/>
      <c r="P42" s="13"/>
      <c r="Q42" s="13"/>
      <c r="R42" s="13"/>
    </row>
    <row r="43" spans="1:18" ht="47.25">
      <c r="A43" s="66">
        <f t="shared" si="0"/>
        <v>35</v>
      </c>
      <c r="B43" s="9">
        <v>4.01</v>
      </c>
      <c r="C43" s="6" t="s">
        <v>55</v>
      </c>
      <c r="D43" s="8" t="s">
        <v>114</v>
      </c>
      <c r="E43" s="12">
        <v>5651.8116312445572</v>
      </c>
      <c r="F43" s="12">
        <v>28691</v>
      </c>
      <c r="G43" s="12">
        <v>5578</v>
      </c>
      <c r="H43" s="12">
        <v>28691</v>
      </c>
      <c r="I43" s="12">
        <v>3091</v>
      </c>
      <c r="J43" s="12">
        <v>16065</v>
      </c>
      <c r="K43" s="12"/>
      <c r="L43" s="12"/>
      <c r="M43" s="13"/>
      <c r="N43" s="13"/>
      <c r="O43" s="13"/>
      <c r="P43" s="13"/>
      <c r="Q43" s="13"/>
      <c r="R43" s="13"/>
    </row>
    <row r="44" spans="1:18" ht="31.5">
      <c r="A44" s="66">
        <f t="shared" si="0"/>
        <v>36</v>
      </c>
      <c r="B44" s="9" t="s">
        <v>185</v>
      </c>
      <c r="C44" s="11" t="s">
        <v>177</v>
      </c>
      <c r="D44" s="8" t="s">
        <v>178</v>
      </c>
      <c r="E44" s="12"/>
      <c r="F44" s="12"/>
      <c r="G44" s="12"/>
      <c r="H44" s="12"/>
      <c r="I44" s="13"/>
      <c r="J44" s="13"/>
      <c r="K44" s="12">
        <v>2910</v>
      </c>
      <c r="L44" s="12">
        <v>16088</v>
      </c>
      <c r="M44" s="13"/>
      <c r="N44" s="13"/>
      <c r="O44" s="13"/>
      <c r="P44" s="13"/>
      <c r="Q44" s="13"/>
      <c r="R44" s="13"/>
    </row>
    <row r="45" spans="1:18" ht="31.5">
      <c r="A45" s="66">
        <f t="shared" si="0"/>
        <v>37</v>
      </c>
      <c r="B45" s="9">
        <v>4.0199999999999996</v>
      </c>
      <c r="C45" s="6" t="s">
        <v>89</v>
      </c>
      <c r="D45" s="8" t="s">
        <v>149</v>
      </c>
      <c r="E45" s="12">
        <v>1550.8533395684847</v>
      </c>
      <c r="F45" s="12">
        <v>5706</v>
      </c>
      <c r="G45" s="12">
        <v>1536</v>
      </c>
      <c r="H45" s="12">
        <v>5706</v>
      </c>
      <c r="I45" s="12">
        <v>0</v>
      </c>
      <c r="J45" s="12">
        <v>0</v>
      </c>
      <c r="K45" s="12">
        <v>0</v>
      </c>
      <c r="L45" s="12">
        <v>0</v>
      </c>
      <c r="M45" s="13"/>
      <c r="N45" s="13"/>
      <c r="O45" s="13"/>
      <c r="P45" s="13"/>
      <c r="Q45" s="13"/>
      <c r="R45" s="13"/>
    </row>
    <row r="46" spans="1:18" ht="105.75" customHeight="1">
      <c r="A46" s="66">
        <f t="shared" si="0"/>
        <v>38</v>
      </c>
      <c r="B46" s="9">
        <v>4.0299999999999994</v>
      </c>
      <c r="C46" s="6" t="s">
        <v>97</v>
      </c>
      <c r="D46" s="8" t="s">
        <v>150</v>
      </c>
      <c r="E46" s="12">
        <v>1198.0359273712388</v>
      </c>
      <c r="F46" s="12">
        <v>0</v>
      </c>
      <c r="G46" s="12">
        <v>1198</v>
      </c>
      <c r="H46" s="12">
        <v>0</v>
      </c>
      <c r="I46" s="12">
        <v>990</v>
      </c>
      <c r="J46" s="12">
        <v>0</v>
      </c>
      <c r="K46" s="12">
        <v>1198</v>
      </c>
      <c r="L46" s="12">
        <v>0</v>
      </c>
      <c r="M46" s="13"/>
      <c r="N46" s="13"/>
      <c r="O46" s="13"/>
      <c r="P46" s="13"/>
      <c r="Q46" s="13"/>
      <c r="R46" s="13"/>
    </row>
    <row r="47" spans="1:18" ht="47.25">
      <c r="A47" s="1">
        <f t="shared" si="0"/>
        <v>39</v>
      </c>
      <c r="B47" s="9">
        <v>4.0399999999999991</v>
      </c>
      <c r="C47" s="6" t="s">
        <v>44</v>
      </c>
      <c r="D47" s="8" t="s">
        <v>151</v>
      </c>
      <c r="E47" s="12">
        <v>-81.755732576514987</v>
      </c>
      <c r="F47" s="12">
        <v>0</v>
      </c>
      <c r="G47" s="12">
        <v>-82</v>
      </c>
      <c r="H47" s="12">
        <v>0</v>
      </c>
      <c r="I47" s="12">
        <v>-29</v>
      </c>
      <c r="J47" s="12">
        <v>0</v>
      </c>
      <c r="K47" s="12">
        <v>0</v>
      </c>
      <c r="L47" s="12">
        <v>0</v>
      </c>
      <c r="M47" s="13"/>
      <c r="N47" s="13"/>
      <c r="O47" s="13"/>
      <c r="P47" s="13"/>
      <c r="Q47" s="13"/>
      <c r="R47" s="13"/>
    </row>
    <row r="48" spans="1:18" ht="31.5">
      <c r="A48" s="1">
        <f t="shared" si="0"/>
        <v>40</v>
      </c>
      <c r="B48" s="9">
        <v>4.0499999999999989</v>
      </c>
      <c r="C48" s="6" t="s">
        <v>98</v>
      </c>
      <c r="D48" s="8" t="s">
        <v>115</v>
      </c>
      <c r="E48" s="12">
        <v>741.04234527687299</v>
      </c>
      <c r="F48" s="12">
        <v>0</v>
      </c>
      <c r="G48" s="12">
        <v>741</v>
      </c>
      <c r="H48" s="12">
        <v>0</v>
      </c>
      <c r="I48" s="12">
        <v>741</v>
      </c>
      <c r="J48" s="12">
        <v>0</v>
      </c>
      <c r="K48" s="12">
        <v>741</v>
      </c>
      <c r="L48" s="12">
        <v>0</v>
      </c>
      <c r="M48" s="13"/>
      <c r="N48" s="13"/>
      <c r="O48" s="13"/>
      <c r="P48" s="13"/>
      <c r="Q48" s="13"/>
      <c r="R48" s="13"/>
    </row>
    <row r="49" spans="1:18" ht="32.25" thickBot="1">
      <c r="A49" s="1">
        <f t="shared" si="0"/>
        <v>41</v>
      </c>
      <c r="B49" s="9">
        <v>4.0599999999999987</v>
      </c>
      <c r="C49" s="6" t="s">
        <v>90</v>
      </c>
      <c r="D49" s="6" t="s">
        <v>65</v>
      </c>
      <c r="E49" s="14">
        <v>1409.6578595155931</v>
      </c>
      <c r="F49" s="14">
        <v>7915</v>
      </c>
      <c r="G49" s="14">
        <f>1390</f>
        <v>1390</v>
      </c>
      <c r="H49" s="14">
        <v>7915</v>
      </c>
      <c r="I49" s="14">
        <v>0</v>
      </c>
      <c r="J49" s="14">
        <v>0</v>
      </c>
      <c r="K49" s="14">
        <v>0</v>
      </c>
      <c r="L49" s="14">
        <v>0</v>
      </c>
      <c r="M49" s="14"/>
      <c r="N49" s="14"/>
      <c r="O49" s="14"/>
      <c r="P49" s="14"/>
      <c r="Q49" s="14"/>
      <c r="R49" s="14"/>
    </row>
    <row r="50" spans="1:18">
      <c r="A50" s="1">
        <f t="shared" si="0"/>
        <v>42</v>
      </c>
      <c r="B50" s="10"/>
      <c r="C50" s="48"/>
      <c r="D50" s="49" t="s">
        <v>169</v>
      </c>
      <c r="E50" s="61">
        <f t="shared" ref="E50:L50" si="1">SUM(E14:E49)</f>
        <v>12020.896515302997</v>
      </c>
      <c r="F50" s="61">
        <f t="shared" si="1"/>
        <v>286086</v>
      </c>
      <c r="G50" s="61">
        <f t="shared" si="1"/>
        <v>11285.860192859676</v>
      </c>
      <c r="H50" s="61">
        <f t="shared" si="1"/>
        <v>286086</v>
      </c>
      <c r="I50" s="61">
        <f t="shared" si="1"/>
        <v>3607</v>
      </c>
      <c r="J50" s="61">
        <f t="shared" si="1"/>
        <v>260267</v>
      </c>
      <c r="K50" s="61">
        <f t="shared" si="1"/>
        <v>3335.5173025445865</v>
      </c>
      <c r="L50" s="61">
        <f t="shared" si="1"/>
        <v>252365</v>
      </c>
      <c r="M50" s="62"/>
      <c r="N50" s="62"/>
      <c r="O50" s="62"/>
      <c r="P50" s="62"/>
      <c r="Q50" s="62"/>
      <c r="R50" s="62"/>
    </row>
    <row r="51" spans="1:18" ht="25.5" customHeight="1">
      <c r="A51" s="1">
        <f t="shared" si="0"/>
        <v>43</v>
      </c>
      <c r="B51" s="10"/>
      <c r="C51" s="88" t="s">
        <v>170</v>
      </c>
      <c r="D51" s="89"/>
      <c r="E51" s="89"/>
      <c r="F51" s="89"/>
      <c r="G51" s="89"/>
      <c r="H51" s="90"/>
      <c r="I51" s="13"/>
      <c r="J51" s="13"/>
      <c r="K51" s="13"/>
      <c r="L51" s="13"/>
      <c r="M51" s="13"/>
      <c r="N51" s="13"/>
      <c r="O51" s="13"/>
      <c r="P51" s="13"/>
      <c r="Q51" s="13"/>
      <c r="R51" s="13"/>
    </row>
    <row r="52" spans="1:18" ht="22.5" customHeight="1">
      <c r="A52" s="1">
        <f t="shared" si="0"/>
        <v>44</v>
      </c>
      <c r="B52" s="21"/>
      <c r="C52" s="16"/>
      <c r="D52" s="16"/>
      <c r="E52" s="22"/>
      <c r="F52" s="22"/>
      <c r="G52" s="22"/>
      <c r="H52" s="22"/>
      <c r="I52" s="13"/>
      <c r="J52" s="13"/>
      <c r="K52" s="13"/>
      <c r="L52" s="13"/>
      <c r="M52" s="13"/>
      <c r="N52" s="13"/>
      <c r="O52" s="13"/>
      <c r="P52" s="13"/>
      <c r="Q52" s="13"/>
      <c r="R52" s="13"/>
    </row>
    <row r="53" spans="1:18" ht="22.5" customHeight="1">
      <c r="A53" s="1">
        <f t="shared" si="0"/>
        <v>45</v>
      </c>
      <c r="B53" s="21"/>
      <c r="C53" s="48" t="s">
        <v>6</v>
      </c>
      <c r="D53" s="16"/>
      <c r="E53" s="12"/>
      <c r="F53" s="12"/>
      <c r="G53" s="12"/>
      <c r="H53" s="12"/>
      <c r="I53" s="13"/>
      <c r="J53" s="13"/>
      <c r="K53" s="13"/>
      <c r="L53" s="13"/>
      <c r="M53" s="13"/>
      <c r="N53" s="13"/>
      <c r="O53" s="13"/>
      <c r="P53" s="13"/>
      <c r="Q53" s="13"/>
      <c r="R53" s="13"/>
    </row>
    <row r="54" spans="1:18" ht="231.6" customHeight="1">
      <c r="A54" s="1">
        <f>1+A53</f>
        <v>46</v>
      </c>
      <c r="B54" s="21"/>
      <c r="C54" s="16" t="s">
        <v>186</v>
      </c>
      <c r="D54" s="16"/>
      <c r="E54" s="24"/>
      <c r="F54" s="25"/>
      <c r="G54" s="24"/>
      <c r="H54" s="25"/>
      <c r="I54" s="96" t="s">
        <v>191</v>
      </c>
      <c r="J54" s="97"/>
      <c r="K54" s="91" t="s">
        <v>187</v>
      </c>
      <c r="L54" s="92"/>
      <c r="M54" s="26"/>
      <c r="N54" s="27"/>
      <c r="O54" s="26"/>
      <c r="P54" s="27"/>
      <c r="Q54" s="91" t="s">
        <v>193</v>
      </c>
      <c r="R54" s="92"/>
    </row>
    <row r="55" spans="1:18" ht="231.6" customHeight="1">
      <c r="A55" s="66">
        <f t="shared" si="0"/>
        <v>47</v>
      </c>
      <c r="B55" s="21"/>
      <c r="C55" s="16" t="s">
        <v>210</v>
      </c>
      <c r="D55" s="16"/>
      <c r="E55" s="24"/>
      <c r="F55" s="25"/>
      <c r="G55" s="24"/>
      <c r="H55" s="113"/>
      <c r="I55" s="67"/>
      <c r="J55" s="68"/>
      <c r="K55" s="91" t="s">
        <v>211</v>
      </c>
      <c r="L55" s="92"/>
      <c r="M55" s="26"/>
      <c r="N55" s="27"/>
      <c r="O55" s="26"/>
      <c r="P55" s="27"/>
      <c r="Q55" s="91" t="s">
        <v>212</v>
      </c>
      <c r="R55" s="92"/>
    </row>
    <row r="56" spans="1:18" ht="14.25" customHeight="1">
      <c r="A56" s="66">
        <f t="shared" si="0"/>
        <v>48</v>
      </c>
      <c r="B56" s="21"/>
      <c r="C56" s="16"/>
      <c r="D56" s="16"/>
      <c r="E56" s="24"/>
      <c r="F56" s="25"/>
      <c r="G56" s="24"/>
      <c r="H56" s="24"/>
      <c r="I56" s="26"/>
      <c r="J56" s="27"/>
      <c r="K56" s="26"/>
      <c r="L56" s="27"/>
      <c r="M56" s="26"/>
      <c r="N56" s="27"/>
      <c r="O56" s="26"/>
      <c r="P56" s="27"/>
      <c r="Q56" s="26"/>
      <c r="R56" s="27"/>
    </row>
    <row r="57" spans="1:18" ht="42.75" customHeight="1">
      <c r="A57" s="1">
        <f t="shared" si="0"/>
        <v>49</v>
      </c>
      <c r="B57" s="104" t="s">
        <v>168</v>
      </c>
      <c r="C57" s="105"/>
      <c r="D57" s="105"/>
      <c r="E57" s="105"/>
      <c r="F57" s="105"/>
      <c r="G57" s="105"/>
      <c r="H57" s="105"/>
      <c r="I57" s="105"/>
      <c r="J57" s="105"/>
      <c r="K57" s="105"/>
      <c r="L57" s="105"/>
      <c r="M57" s="105"/>
      <c r="N57" s="105"/>
      <c r="O57" s="105"/>
      <c r="P57" s="105"/>
      <c r="Q57" s="105"/>
      <c r="R57" s="106"/>
    </row>
    <row r="58" spans="1:18" ht="22.5" customHeight="1">
      <c r="A58" s="1">
        <f t="shared" si="0"/>
        <v>50</v>
      </c>
      <c r="B58" s="10"/>
      <c r="C58" s="48"/>
      <c r="D58" s="6"/>
      <c r="E58" s="73" t="s">
        <v>7</v>
      </c>
      <c r="F58" s="74"/>
      <c r="G58" s="73" t="s">
        <v>116</v>
      </c>
      <c r="H58" s="74"/>
      <c r="I58" s="73" t="s">
        <v>1</v>
      </c>
      <c r="J58" s="74"/>
      <c r="K58" s="73" t="s">
        <v>2</v>
      </c>
      <c r="L58" s="74"/>
      <c r="M58" s="73" t="s">
        <v>3</v>
      </c>
      <c r="N58" s="74"/>
      <c r="O58" s="73" t="s">
        <v>4</v>
      </c>
      <c r="P58" s="74"/>
      <c r="Q58" s="73" t="s">
        <v>5</v>
      </c>
      <c r="R58" s="74"/>
    </row>
    <row r="59" spans="1:18" ht="12.75" customHeight="1">
      <c r="A59" s="1">
        <f t="shared" si="0"/>
        <v>51</v>
      </c>
      <c r="B59" s="63"/>
      <c r="C59" s="51"/>
      <c r="D59" s="6"/>
      <c r="E59" s="73"/>
      <c r="F59" s="74"/>
      <c r="G59" s="73"/>
      <c r="H59" s="74"/>
      <c r="I59" s="73"/>
      <c r="J59" s="74"/>
      <c r="K59" s="73"/>
      <c r="L59" s="74"/>
      <c r="M59" s="73"/>
      <c r="N59" s="74"/>
      <c r="O59" s="73"/>
      <c r="P59" s="74"/>
      <c r="Q59" s="73"/>
      <c r="R59" s="74"/>
    </row>
    <row r="60" spans="1:18" ht="22.5" customHeight="1">
      <c r="A60" s="1">
        <f t="shared" si="0"/>
        <v>52</v>
      </c>
      <c r="B60" s="63"/>
      <c r="C60" s="51" t="s">
        <v>38</v>
      </c>
      <c r="D60" s="6"/>
      <c r="E60" s="73"/>
      <c r="F60" s="74"/>
      <c r="G60" s="73"/>
      <c r="H60" s="74"/>
      <c r="I60" s="73"/>
      <c r="J60" s="74"/>
      <c r="K60" s="73"/>
      <c r="L60" s="74"/>
      <c r="M60" s="73"/>
      <c r="N60" s="74"/>
      <c r="O60" s="73"/>
      <c r="P60" s="74"/>
      <c r="Q60" s="73"/>
      <c r="R60" s="74"/>
    </row>
    <row r="61" spans="1:18" ht="22.5" customHeight="1">
      <c r="A61" s="1">
        <f t="shared" si="0"/>
        <v>53</v>
      </c>
      <c r="B61" s="63"/>
      <c r="C61" s="2" t="s">
        <v>25</v>
      </c>
      <c r="D61" s="6"/>
      <c r="E61" s="79">
        <v>9.9000000000000005E-2</v>
      </c>
      <c r="F61" s="79"/>
      <c r="G61" s="80">
        <v>9.5000000000000001E-2</v>
      </c>
      <c r="H61" s="81"/>
      <c r="I61" s="73"/>
      <c r="J61" s="74"/>
      <c r="K61" s="80">
        <v>9.5000000000000001E-2</v>
      </c>
      <c r="L61" s="81"/>
      <c r="M61" s="73"/>
      <c r="N61" s="74"/>
      <c r="O61" s="80">
        <v>9.5000000000000001E-2</v>
      </c>
      <c r="P61" s="81"/>
      <c r="Q61" s="73"/>
      <c r="R61" s="74"/>
    </row>
    <row r="62" spans="1:18" ht="22.5" customHeight="1">
      <c r="A62" s="1">
        <f t="shared" si="0"/>
        <v>54</v>
      </c>
      <c r="B62" s="63"/>
      <c r="C62" s="2" t="s">
        <v>26</v>
      </c>
      <c r="D62" s="6"/>
      <c r="E62" s="79">
        <v>5.1999999999999998E-2</v>
      </c>
      <c r="F62" s="79"/>
      <c r="G62" s="80">
        <v>5.1999999999999998E-2</v>
      </c>
      <c r="H62" s="81"/>
      <c r="I62" s="73"/>
      <c r="J62" s="74"/>
      <c r="K62" s="80">
        <v>5.1999999999999998E-2</v>
      </c>
      <c r="L62" s="81"/>
      <c r="M62" s="73"/>
      <c r="N62" s="74"/>
      <c r="O62" s="80">
        <v>5.1999999999999998E-2</v>
      </c>
      <c r="P62" s="81"/>
      <c r="Q62" s="73"/>
      <c r="R62" s="74"/>
    </row>
    <row r="63" spans="1:18" ht="22.5" customHeight="1">
      <c r="A63" s="1">
        <f t="shared" si="0"/>
        <v>55</v>
      </c>
      <c r="B63" s="63"/>
      <c r="C63" s="2" t="s">
        <v>27</v>
      </c>
      <c r="D63" s="6"/>
      <c r="E63" s="77" t="s">
        <v>131</v>
      </c>
      <c r="F63" s="77"/>
      <c r="G63" s="93" t="s">
        <v>118</v>
      </c>
      <c r="H63" s="94"/>
      <c r="I63" s="73"/>
      <c r="J63" s="74"/>
      <c r="K63" s="93" t="s">
        <v>118</v>
      </c>
      <c r="L63" s="94"/>
      <c r="M63" s="73"/>
      <c r="N63" s="74"/>
      <c r="O63" s="93" t="s">
        <v>118</v>
      </c>
      <c r="P63" s="94"/>
      <c r="Q63" s="73"/>
      <c r="R63" s="74"/>
    </row>
    <row r="64" spans="1:18" ht="22.5" customHeight="1">
      <c r="A64" s="29">
        <f t="shared" si="0"/>
        <v>56</v>
      </c>
      <c r="B64" s="64"/>
      <c r="C64" s="30" t="s">
        <v>43</v>
      </c>
      <c r="D64" s="65"/>
      <c r="E64" s="107">
        <v>7.46E-2</v>
      </c>
      <c r="F64" s="108"/>
      <c r="G64" s="111">
        <v>7.2900000000000006E-2</v>
      </c>
      <c r="H64" s="112"/>
      <c r="I64" s="109"/>
      <c r="J64" s="110"/>
      <c r="K64" s="111">
        <v>7.2900000000000006E-2</v>
      </c>
      <c r="L64" s="112"/>
      <c r="M64" s="109"/>
      <c r="N64" s="110"/>
      <c r="O64" s="111">
        <v>7.2900000000000006E-2</v>
      </c>
      <c r="P64" s="112"/>
      <c r="Q64" s="109"/>
      <c r="R64" s="110"/>
    </row>
    <row r="65" spans="1:18" s="13" customFormat="1" ht="22.5" customHeight="1">
      <c r="A65" s="66">
        <f t="shared" si="0"/>
        <v>57</v>
      </c>
      <c r="B65" s="10"/>
      <c r="C65" s="3" t="s">
        <v>188</v>
      </c>
      <c r="D65" s="6"/>
      <c r="E65" s="31"/>
      <c r="F65" s="38"/>
      <c r="G65" s="31"/>
      <c r="H65" s="31"/>
      <c r="I65" s="1"/>
      <c r="J65" s="1"/>
      <c r="K65" s="31"/>
      <c r="L65" s="31"/>
      <c r="M65" s="1"/>
      <c r="N65" s="1"/>
      <c r="O65" s="1"/>
      <c r="P65" s="1"/>
      <c r="Q65" s="1"/>
      <c r="R65" s="1"/>
    </row>
    <row r="66" spans="1:18" ht="12.75" customHeight="1">
      <c r="A66" s="66">
        <f t="shared" si="0"/>
        <v>58</v>
      </c>
      <c r="B66" s="63"/>
      <c r="C66" s="2"/>
      <c r="D66" s="6"/>
      <c r="E66" s="73"/>
      <c r="F66" s="74"/>
      <c r="G66" s="73"/>
      <c r="H66" s="74"/>
      <c r="I66" s="73"/>
      <c r="J66" s="74"/>
      <c r="K66" s="73"/>
      <c r="L66" s="74"/>
      <c r="M66" s="73"/>
      <c r="N66" s="74"/>
      <c r="O66" s="73"/>
      <c r="P66" s="74"/>
      <c r="Q66" s="73"/>
      <c r="R66" s="74"/>
    </row>
    <row r="67" spans="1:18" ht="22.5" customHeight="1">
      <c r="A67" s="1">
        <f t="shared" si="0"/>
        <v>59</v>
      </c>
      <c r="B67" s="63"/>
      <c r="C67" s="51" t="s">
        <v>36</v>
      </c>
      <c r="D67" s="6"/>
      <c r="E67" s="73"/>
      <c r="F67" s="74"/>
      <c r="G67" s="73"/>
      <c r="H67" s="74"/>
      <c r="I67" s="73"/>
      <c r="J67" s="74"/>
      <c r="K67" s="73"/>
      <c r="L67" s="74"/>
      <c r="M67" s="73"/>
      <c r="N67" s="74"/>
      <c r="O67" s="73"/>
      <c r="P67" s="74"/>
      <c r="Q67" s="73"/>
      <c r="R67" s="74"/>
    </row>
    <row r="68" spans="1:18" ht="37.5" customHeight="1">
      <c r="A68" s="1">
        <f t="shared" si="0"/>
        <v>60</v>
      </c>
      <c r="B68" s="63"/>
      <c r="C68" s="16" t="s">
        <v>18</v>
      </c>
      <c r="D68" s="5"/>
      <c r="E68" s="75" t="s">
        <v>141</v>
      </c>
      <c r="F68" s="76"/>
      <c r="G68" s="75" t="s">
        <v>128</v>
      </c>
      <c r="H68" s="76"/>
      <c r="I68" s="73"/>
      <c r="J68" s="74"/>
      <c r="K68" s="75" t="s">
        <v>128</v>
      </c>
      <c r="L68" s="76"/>
      <c r="M68" s="73"/>
      <c r="N68" s="74"/>
      <c r="O68" s="75" t="s">
        <v>128</v>
      </c>
      <c r="P68" s="76"/>
      <c r="Q68" s="73"/>
      <c r="R68" s="74"/>
    </row>
    <row r="69" spans="1:18" ht="74.25" customHeight="1">
      <c r="A69" s="1">
        <f t="shared" si="0"/>
        <v>61</v>
      </c>
      <c r="B69" s="10"/>
      <c r="C69" s="16" t="s">
        <v>28</v>
      </c>
      <c r="D69" s="17"/>
      <c r="E69" s="70" t="s">
        <v>142</v>
      </c>
      <c r="F69" s="71"/>
      <c r="G69" s="70" t="s">
        <v>129</v>
      </c>
      <c r="H69" s="71"/>
      <c r="I69" s="73"/>
      <c r="J69" s="74"/>
      <c r="K69" s="70" t="s">
        <v>129</v>
      </c>
      <c r="L69" s="71"/>
      <c r="M69" s="73"/>
      <c r="N69" s="74"/>
      <c r="O69" s="73"/>
      <c r="P69" s="74"/>
      <c r="Q69" s="73"/>
      <c r="R69" s="74"/>
    </row>
    <row r="70" spans="1:18" ht="81" customHeight="1">
      <c r="A70" s="1">
        <f t="shared" si="0"/>
        <v>62</v>
      </c>
      <c r="B70" s="10"/>
      <c r="C70" s="16" t="s">
        <v>29</v>
      </c>
      <c r="D70" s="17"/>
      <c r="E70" s="70" t="s">
        <v>45</v>
      </c>
      <c r="F70" s="71"/>
      <c r="G70" s="70" t="s">
        <v>45</v>
      </c>
      <c r="H70" s="71"/>
      <c r="I70" s="73"/>
      <c r="J70" s="74"/>
      <c r="K70" s="73"/>
      <c r="L70" s="74"/>
      <c r="M70" s="73"/>
      <c r="N70" s="74"/>
      <c r="O70" s="73"/>
      <c r="P70" s="74"/>
      <c r="Q70" s="73"/>
      <c r="R70" s="74"/>
    </row>
    <row r="71" spans="1:18" ht="94.5" customHeight="1">
      <c r="A71" s="1">
        <f t="shared" si="0"/>
        <v>63</v>
      </c>
      <c r="B71" s="10"/>
      <c r="C71" s="16" t="s">
        <v>30</v>
      </c>
      <c r="D71" s="17"/>
      <c r="E71" s="70" t="s">
        <v>33</v>
      </c>
      <c r="F71" s="71"/>
      <c r="G71" s="70" t="s">
        <v>33</v>
      </c>
      <c r="H71" s="71"/>
      <c r="I71" s="73"/>
      <c r="J71" s="74"/>
      <c r="K71" s="73"/>
      <c r="L71" s="74"/>
      <c r="M71" s="73"/>
      <c r="N71" s="74"/>
      <c r="O71" s="73"/>
      <c r="P71" s="74"/>
      <c r="Q71" s="73"/>
      <c r="R71" s="74"/>
    </row>
    <row r="72" spans="1:18" ht="39.75" customHeight="1">
      <c r="A72" s="1">
        <f t="shared" si="0"/>
        <v>64</v>
      </c>
      <c r="B72" s="10"/>
      <c r="C72" s="16" t="s">
        <v>32</v>
      </c>
      <c r="D72" s="17"/>
      <c r="E72" s="70" t="s">
        <v>34</v>
      </c>
      <c r="F72" s="71"/>
      <c r="G72" s="70" t="s">
        <v>34</v>
      </c>
      <c r="H72" s="71"/>
      <c r="I72" s="73"/>
      <c r="J72" s="74"/>
      <c r="K72" s="73"/>
      <c r="L72" s="74"/>
      <c r="M72" s="73"/>
      <c r="N72" s="74"/>
      <c r="O72" s="73"/>
      <c r="P72" s="74"/>
      <c r="Q72" s="73"/>
      <c r="R72" s="74"/>
    </row>
    <row r="73" spans="1:18" ht="112.5" customHeight="1">
      <c r="A73" s="1">
        <f t="shared" si="0"/>
        <v>65</v>
      </c>
      <c r="B73" s="10"/>
      <c r="C73" s="16" t="s">
        <v>31</v>
      </c>
      <c r="D73" s="17"/>
      <c r="E73" s="70" t="s">
        <v>130</v>
      </c>
      <c r="F73" s="71"/>
      <c r="G73" s="70" t="s">
        <v>130</v>
      </c>
      <c r="H73" s="71"/>
      <c r="I73" s="73"/>
      <c r="J73" s="74"/>
      <c r="K73" s="73"/>
      <c r="L73" s="74"/>
      <c r="M73" s="73"/>
      <c r="N73" s="74"/>
      <c r="O73" s="70" t="s">
        <v>130</v>
      </c>
      <c r="P73" s="71"/>
      <c r="Q73" s="73"/>
      <c r="R73" s="74"/>
    </row>
    <row r="76" spans="1:18" ht="69.75" customHeight="1">
      <c r="C76" s="114" t="s">
        <v>209</v>
      </c>
      <c r="D76" s="114"/>
      <c r="E76" s="114"/>
      <c r="F76" s="114"/>
    </row>
  </sheetData>
  <mergeCells count="132">
    <mergeCell ref="C76:F76"/>
    <mergeCell ref="C51:H51"/>
    <mergeCell ref="E58:F58"/>
    <mergeCell ref="I58:J58"/>
    <mergeCell ref="K58:L58"/>
    <mergeCell ref="M58:N58"/>
    <mergeCell ref="O58:P58"/>
    <mergeCell ref="Q58:R58"/>
    <mergeCell ref="E7:F7"/>
    <mergeCell ref="I7:J7"/>
    <mergeCell ref="K7:L7"/>
    <mergeCell ref="M7:N7"/>
    <mergeCell ref="O7:P7"/>
    <mergeCell ref="Q7:R7"/>
    <mergeCell ref="A8:F8"/>
    <mergeCell ref="A12:F12"/>
    <mergeCell ref="G7:H7"/>
    <mergeCell ref="G58:H58"/>
    <mergeCell ref="B57:R57"/>
    <mergeCell ref="K54:L54"/>
    <mergeCell ref="I54:J54"/>
    <mergeCell ref="Q54:R54"/>
    <mergeCell ref="K55:L55"/>
    <mergeCell ref="Q55:R55"/>
    <mergeCell ref="C1:R1"/>
    <mergeCell ref="C2:R2"/>
    <mergeCell ref="C3:R3"/>
    <mergeCell ref="E5:F5"/>
    <mergeCell ref="I5:J5"/>
    <mergeCell ref="K5:L5"/>
    <mergeCell ref="M5:N5"/>
    <mergeCell ref="O5:P5"/>
    <mergeCell ref="Q5:R5"/>
    <mergeCell ref="G5:H5"/>
    <mergeCell ref="E60:F60"/>
    <mergeCell ref="I60:J60"/>
    <mergeCell ref="K60:L60"/>
    <mergeCell ref="M60:N60"/>
    <mergeCell ref="O60:P60"/>
    <mergeCell ref="Q60:R60"/>
    <mergeCell ref="K59:L59"/>
    <mergeCell ref="M59:N59"/>
    <mergeCell ref="O59:P59"/>
    <mergeCell ref="Q59:R59"/>
    <mergeCell ref="E59:F59"/>
    <mergeCell ref="I59:J59"/>
    <mergeCell ref="G59:H59"/>
    <mergeCell ref="G60:H60"/>
    <mergeCell ref="E63:F63"/>
    <mergeCell ref="I63:J63"/>
    <mergeCell ref="K63:L63"/>
    <mergeCell ref="M63:N63"/>
    <mergeCell ref="O63:P63"/>
    <mergeCell ref="Q63:R63"/>
    <mergeCell ref="O62:P62"/>
    <mergeCell ref="Q62:R62"/>
    <mergeCell ref="E61:F61"/>
    <mergeCell ref="I61:J61"/>
    <mergeCell ref="K61:L61"/>
    <mergeCell ref="M61:N61"/>
    <mergeCell ref="O61:P61"/>
    <mergeCell ref="Q61:R61"/>
    <mergeCell ref="E62:F62"/>
    <mergeCell ref="I62:J62"/>
    <mergeCell ref="K62:L62"/>
    <mergeCell ref="M62:N62"/>
    <mergeCell ref="G61:H61"/>
    <mergeCell ref="G62:H62"/>
    <mergeCell ref="G63:H63"/>
    <mergeCell ref="E64:F64"/>
    <mergeCell ref="I64:J64"/>
    <mergeCell ref="K64:L64"/>
    <mergeCell ref="M64:N64"/>
    <mergeCell ref="O64:P64"/>
    <mergeCell ref="Q64:R64"/>
    <mergeCell ref="Q66:R66"/>
    <mergeCell ref="O66:P66"/>
    <mergeCell ref="M66:N66"/>
    <mergeCell ref="K66:L66"/>
    <mergeCell ref="I66:J66"/>
    <mergeCell ref="E66:F66"/>
    <mergeCell ref="G64:H64"/>
    <mergeCell ref="G66:H66"/>
    <mergeCell ref="O68:P68"/>
    <mergeCell ref="Q68:R68"/>
    <mergeCell ref="E67:F67"/>
    <mergeCell ref="I67:J67"/>
    <mergeCell ref="K67:L67"/>
    <mergeCell ref="M67:N67"/>
    <mergeCell ref="O67:P67"/>
    <mergeCell ref="Q67:R67"/>
    <mergeCell ref="E68:F68"/>
    <mergeCell ref="I68:J68"/>
    <mergeCell ref="K68:L68"/>
    <mergeCell ref="M68:N68"/>
    <mergeCell ref="G67:H67"/>
    <mergeCell ref="G68:H68"/>
    <mergeCell ref="O69:P69"/>
    <mergeCell ref="Q69:R69"/>
    <mergeCell ref="E69:F69"/>
    <mergeCell ref="I69:J69"/>
    <mergeCell ref="K69:L69"/>
    <mergeCell ref="M69:N69"/>
    <mergeCell ref="M72:N72"/>
    <mergeCell ref="E71:F71"/>
    <mergeCell ref="I71:J71"/>
    <mergeCell ref="K71:L71"/>
    <mergeCell ref="M71:N71"/>
    <mergeCell ref="E72:F72"/>
    <mergeCell ref="I72:J72"/>
    <mergeCell ref="K72:L72"/>
    <mergeCell ref="O71:P71"/>
    <mergeCell ref="Q71:R71"/>
    <mergeCell ref="G69:H69"/>
    <mergeCell ref="G70:H70"/>
    <mergeCell ref="G71:H71"/>
    <mergeCell ref="G72:H72"/>
    <mergeCell ref="I73:J73"/>
    <mergeCell ref="K73:L73"/>
    <mergeCell ref="M73:N73"/>
    <mergeCell ref="O73:P73"/>
    <mergeCell ref="Q73:R73"/>
    <mergeCell ref="E73:F73"/>
    <mergeCell ref="E70:F70"/>
    <mergeCell ref="I70:J70"/>
    <mergeCell ref="K70:L70"/>
    <mergeCell ref="M70:N70"/>
    <mergeCell ref="O70:P70"/>
    <mergeCell ref="Q70:R70"/>
    <mergeCell ref="O72:P72"/>
    <mergeCell ref="Q72:R72"/>
    <mergeCell ref="G73:H73"/>
  </mergeCells>
  <printOptions horizontalCentered="1"/>
  <pageMargins left="0.43" right="0.23" top="0.45" bottom="0.66" header="0.3" footer="0.31"/>
  <pageSetup paperSize="5" scale="55" fitToHeight="9" orientation="landscape" r:id="rId1"/>
  <headerFooter>
    <oddFooter>&amp;C&amp;16&amp;F
&amp;D&amp;R&amp;16&amp;A Page &amp;P of &amp;N</oddFooter>
  </headerFooter>
  <rowBreaks count="1" manualBreakCount="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2015-08-20T07:00:00+00:00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D7FDC-822D-49A8-9A64-8FE1D9AAB3C9}"/>
</file>

<file path=customXml/itemProps2.xml><?xml version="1.0" encoding="utf-8"?>
<ds:datastoreItem xmlns:ds="http://schemas.openxmlformats.org/officeDocument/2006/customXml" ds:itemID="{A95A0155-B8A2-4064-AF40-DF8988B3F37B}"/>
</file>

<file path=customXml/itemProps3.xml><?xml version="1.0" encoding="utf-8"?>
<ds:datastoreItem xmlns:ds="http://schemas.openxmlformats.org/officeDocument/2006/customXml" ds:itemID="{42164D2C-0E7C-4F86-BEBF-A3D430B05A58}"/>
</file>

<file path=customXml/itemProps4.xml><?xml version="1.0" encoding="utf-8"?>
<ds:datastoreItem xmlns:ds="http://schemas.openxmlformats.org/officeDocument/2006/customXml" ds:itemID="{71615ED8-6420-46E6-8841-AA9E5E1649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Electric</vt:lpstr>
      <vt:lpstr>Natural Gas</vt:lpstr>
      <vt:lpstr>Electric!Print_Titles</vt:lpstr>
      <vt:lpstr>'Natural Gas'!Print_Titles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Pat Ehrbar</cp:lastModifiedBy>
  <cp:lastPrinted>2015-08-20T20:58:55Z</cp:lastPrinted>
  <dcterms:created xsi:type="dcterms:W3CDTF">2011-09-06T20:33:12Z</dcterms:created>
  <dcterms:modified xsi:type="dcterms:W3CDTF">2015-08-20T20:59:06Z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0x0101006E56B4D1795A2E4DB2F0B01679ED314A0097FA5D4F63E4AB4AAE35AF92A0E8AE17</vt:lpwstr>
  </property>
  <property fmtid="{D5CDD505-2E9C-101B-9397-08002B2CF9AE}" pid="4" name="_docset_NoMedatataSyncRequired">
    <vt:lpwstr>False</vt:lpwstr>
  </property>
</Properties>
</file>